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480" yWindow="100" windowWidth="32380" windowHeight="20080"/>
  </bookViews>
  <sheets>
    <sheet name="Suppl. Table S1" sheetId="7" r:id="rId1"/>
    <sheet name="Suppl. Table S2" sheetId="6" r:id="rId2"/>
    <sheet name="Suppl. Table S3" sheetId="15" r:id="rId3"/>
    <sheet name="Suppl. Table S4" sheetId="12" r:id="rId4"/>
    <sheet name="Suppl. Table S5" sheetId="10" r:id="rId5"/>
    <sheet name="Suppl. Table S6" sheetId="14" r:id="rId6"/>
    <sheet name="Suppl. Table S7" sheetId="8" r:id="rId7"/>
    <sheet name="Suppl. Table S8" sheetId="11" r:id="rId8"/>
  </sheets>
  <calcPr calcId="140001" iterate="1" iterateCount="200" iterateDelta="0.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2" i="15" l="1"/>
  <c r="L61" i="15"/>
  <c r="L60" i="15"/>
  <c r="L59" i="15"/>
  <c r="L58" i="15"/>
  <c r="L57" i="15"/>
  <c r="L45" i="15"/>
  <c r="L44" i="15"/>
  <c r="L43" i="15"/>
  <c r="L42" i="15"/>
  <c r="L41" i="15"/>
  <c r="L40" i="15"/>
  <c r="L28" i="15"/>
  <c r="L27" i="15"/>
  <c r="L26" i="15"/>
  <c r="L25" i="15"/>
  <c r="L24" i="15"/>
  <c r="L23" i="15"/>
  <c r="L11" i="15"/>
  <c r="L10" i="15"/>
  <c r="L9" i="15"/>
  <c r="L8" i="15"/>
  <c r="L7" i="15"/>
  <c r="L6" i="15"/>
  <c r="M304" i="6"/>
  <c r="M303" i="6"/>
  <c r="M302" i="6"/>
  <c r="M301" i="6"/>
  <c r="M298" i="6"/>
  <c r="M297" i="6"/>
  <c r="M296" i="6"/>
  <c r="M295" i="6"/>
  <c r="M294" i="6"/>
  <c r="M293" i="6"/>
  <c r="M286" i="6"/>
  <c r="M285" i="6"/>
  <c r="M284" i="6"/>
  <c r="M283" i="6"/>
  <c r="M282" i="6"/>
  <c r="M281" i="6"/>
  <c r="M280" i="6"/>
  <c r="M277" i="6"/>
  <c r="M276" i="6"/>
  <c r="M275" i="6"/>
  <c r="M274" i="6"/>
  <c r="M273" i="6"/>
  <c r="M272" i="6"/>
  <c r="M271" i="6"/>
  <c r="M266" i="6"/>
  <c r="M265" i="6"/>
  <c r="M264" i="6"/>
  <c r="M263" i="6"/>
  <c r="M260" i="6"/>
  <c r="M259" i="6"/>
  <c r="M258" i="6"/>
  <c r="M257" i="6"/>
  <c r="M256" i="6"/>
  <c r="M255" i="6"/>
  <c r="M248" i="6"/>
  <c r="M247" i="6"/>
  <c r="M246" i="6"/>
  <c r="M245" i="6"/>
  <c r="M244" i="6"/>
  <c r="M243" i="6"/>
  <c r="M242" i="6"/>
  <c r="M239" i="6"/>
  <c r="M238" i="6"/>
  <c r="M237" i="6"/>
  <c r="M236" i="6"/>
  <c r="M235" i="6"/>
  <c r="M234" i="6"/>
  <c r="M233" i="6"/>
  <c r="M228" i="6"/>
  <c r="M227" i="6"/>
  <c r="M226" i="6"/>
  <c r="M225" i="6"/>
  <c r="M222" i="6"/>
  <c r="M221" i="6"/>
  <c r="M220" i="6"/>
  <c r="M219" i="6"/>
  <c r="M218" i="6"/>
  <c r="M217" i="6"/>
  <c r="M210" i="6"/>
  <c r="M209" i="6"/>
  <c r="M208" i="6"/>
  <c r="M207" i="6"/>
  <c r="M206" i="6"/>
  <c r="M205" i="6"/>
  <c r="M204" i="6"/>
  <c r="M201" i="6"/>
  <c r="M200" i="6"/>
  <c r="M199" i="6"/>
  <c r="M198" i="6"/>
  <c r="M197" i="6"/>
  <c r="M196" i="6"/>
  <c r="M195" i="6"/>
  <c r="M188" i="6"/>
  <c r="M189" i="6"/>
  <c r="M190" i="6"/>
  <c r="M187" i="6"/>
  <c r="M184" i="6"/>
  <c r="M183" i="6"/>
  <c r="M182" i="6"/>
  <c r="M181" i="6"/>
  <c r="M180" i="6"/>
  <c r="M179" i="6"/>
  <c r="M172" i="6"/>
  <c r="M171" i="6"/>
  <c r="M170" i="6"/>
  <c r="M169" i="6"/>
  <c r="M168" i="6"/>
  <c r="M167" i="6"/>
  <c r="M166" i="6"/>
  <c r="M163" i="6"/>
  <c r="M162" i="6"/>
  <c r="M161" i="6"/>
  <c r="M160" i="6"/>
  <c r="M159" i="6"/>
  <c r="M158" i="6"/>
  <c r="M157" i="6"/>
  <c r="M151" i="6"/>
  <c r="M150" i="6"/>
  <c r="M149" i="6"/>
  <c r="M146" i="6"/>
  <c r="M145" i="6"/>
  <c r="M144" i="6"/>
  <c r="M143" i="6"/>
  <c r="M142" i="6"/>
  <c r="M141" i="6"/>
  <c r="M134" i="6"/>
  <c r="M133" i="6"/>
  <c r="M132" i="6"/>
  <c r="M131" i="6"/>
  <c r="M130" i="6"/>
  <c r="M129" i="6"/>
  <c r="M128" i="6"/>
  <c r="M125" i="6"/>
  <c r="M124" i="6"/>
  <c r="M123" i="6"/>
  <c r="M122" i="6"/>
  <c r="M121" i="6"/>
  <c r="M120" i="6"/>
  <c r="M119" i="6"/>
  <c r="M114" i="6"/>
  <c r="M113" i="6"/>
  <c r="M112" i="6"/>
  <c r="M109" i="6"/>
  <c r="M108" i="6"/>
  <c r="M107" i="6"/>
  <c r="M106" i="6"/>
  <c r="M105" i="6"/>
  <c r="M104" i="6"/>
  <c r="M97" i="6"/>
  <c r="M96" i="6"/>
  <c r="M95" i="6"/>
  <c r="M94" i="6"/>
  <c r="M93" i="6"/>
  <c r="M92" i="6"/>
  <c r="M91" i="6"/>
  <c r="M88" i="6"/>
  <c r="M87" i="6"/>
  <c r="M86" i="6"/>
  <c r="M85" i="6"/>
  <c r="M84" i="6"/>
  <c r="M83" i="6"/>
  <c r="M82" i="6"/>
  <c r="M77" i="6"/>
  <c r="M76" i="6"/>
  <c r="M75" i="6"/>
  <c r="M72" i="6"/>
  <c r="M71" i="6"/>
  <c r="M70" i="6"/>
  <c r="M69" i="6"/>
  <c r="M68" i="6"/>
  <c r="M67" i="6"/>
  <c r="M60" i="6"/>
  <c r="M59" i="6"/>
  <c r="M58" i="6"/>
  <c r="M57" i="6"/>
  <c r="M56" i="6"/>
  <c r="M55" i="6"/>
  <c r="M54" i="6"/>
  <c r="M51" i="6"/>
  <c r="M50" i="6"/>
  <c r="M49" i="6"/>
  <c r="M48" i="6"/>
  <c r="M47" i="6"/>
  <c r="M46" i="6"/>
  <c r="M45" i="6"/>
  <c r="M39" i="6"/>
  <c r="M40" i="6"/>
  <c r="M38" i="6"/>
  <c r="M31" i="6"/>
  <c r="M32" i="6"/>
  <c r="M33" i="6"/>
  <c r="M34" i="6"/>
  <c r="M35" i="6"/>
  <c r="M30" i="6"/>
  <c r="M18" i="6"/>
  <c r="M19" i="6"/>
  <c r="M20" i="6"/>
  <c r="M21" i="6"/>
  <c r="M22" i="6"/>
  <c r="M23" i="6"/>
  <c r="M17" i="6"/>
  <c r="M9" i="6"/>
  <c r="M10" i="6"/>
  <c r="M11" i="6"/>
  <c r="M12" i="6"/>
  <c r="M13" i="6"/>
  <c r="M14" i="6"/>
  <c r="M8" i="6"/>
  <c r="AA46" i="14"/>
  <c r="Y46" i="14"/>
  <c r="W46" i="14"/>
  <c r="AD46" i="14"/>
  <c r="AC46" i="14"/>
  <c r="AB46" i="14"/>
  <c r="Z46" i="14"/>
  <c r="X46" i="14"/>
  <c r="V46" i="14"/>
  <c r="U46" i="14"/>
  <c r="AC44" i="14"/>
  <c r="AA44" i="14"/>
  <c r="Z44" i="14"/>
  <c r="Y44" i="14"/>
  <c r="U44" i="14"/>
  <c r="L44" i="14"/>
  <c r="AD44" i="14"/>
  <c r="AB44" i="14"/>
  <c r="X44" i="14"/>
  <c r="W44" i="14"/>
  <c r="V44" i="14"/>
  <c r="AD42" i="14"/>
  <c r="AB42" i="14"/>
  <c r="AA42" i="14"/>
  <c r="Z42" i="14"/>
  <c r="V42" i="14"/>
  <c r="AC42" i="14"/>
  <c r="Y42" i="14"/>
  <c r="X42" i="14"/>
  <c r="W42" i="14"/>
  <c r="U42" i="14"/>
  <c r="AC41" i="14"/>
  <c r="AB41" i="14"/>
  <c r="AA41" i="14"/>
  <c r="W41" i="14"/>
  <c r="U41" i="14"/>
  <c r="AD41" i="14"/>
  <c r="Z41" i="14"/>
  <c r="Y41" i="14"/>
  <c r="X41" i="14"/>
  <c r="V41" i="14"/>
  <c r="L41" i="14"/>
  <c r="AD40" i="14"/>
  <c r="AC40" i="14"/>
  <c r="AB40" i="14"/>
  <c r="X40" i="14"/>
  <c r="V40" i="14"/>
  <c r="U40" i="14"/>
  <c r="L40" i="14"/>
  <c r="AA40" i="14"/>
  <c r="Z40" i="14"/>
  <c r="Y40" i="14"/>
  <c r="W40" i="14"/>
  <c r="AD39" i="14"/>
  <c r="AC39" i="14"/>
  <c r="Y39" i="14"/>
  <c r="W39" i="14"/>
  <c r="V39" i="14"/>
  <c r="U39" i="14"/>
  <c r="L39" i="14"/>
  <c r="AB39" i="14"/>
  <c r="AA39" i="14"/>
  <c r="Z39" i="14"/>
  <c r="X39" i="14"/>
  <c r="AD38" i="14"/>
  <c r="Z38" i="14"/>
  <c r="X38" i="14"/>
  <c r="W38" i="14"/>
  <c r="V38" i="14"/>
  <c r="AC38" i="14"/>
  <c r="AB38" i="14"/>
  <c r="AA38" i="14"/>
  <c r="Y38" i="14"/>
  <c r="U38" i="14"/>
  <c r="AC37" i="14"/>
  <c r="AA37" i="14"/>
  <c r="Z37" i="14"/>
  <c r="Y37" i="14"/>
  <c r="U37" i="14"/>
  <c r="AD37" i="14"/>
  <c r="AB37" i="14"/>
  <c r="X37" i="14"/>
  <c r="W37" i="14"/>
  <c r="V37" i="14"/>
  <c r="L37" i="14"/>
  <c r="AD36" i="14"/>
  <c r="AC36" i="14"/>
  <c r="Y36" i="14"/>
  <c r="W36" i="14"/>
  <c r="V36" i="14"/>
  <c r="U36" i="14"/>
  <c r="L36" i="14"/>
  <c r="AB36" i="14"/>
  <c r="AA36" i="14"/>
  <c r="Z36" i="14"/>
  <c r="X36" i="14"/>
  <c r="L31" i="14"/>
  <c r="L29" i="14"/>
  <c r="L22" i="14"/>
  <c r="L23" i="14"/>
  <c r="L24" i="14"/>
  <c r="L25" i="14"/>
  <c r="L26" i="14"/>
  <c r="L27" i="14"/>
  <c r="L21" i="14"/>
  <c r="AA31" i="14"/>
  <c r="Y31" i="14"/>
  <c r="X31" i="14"/>
  <c r="W31" i="14"/>
  <c r="AD31" i="14"/>
  <c r="AC31" i="14"/>
  <c r="AB31" i="14"/>
  <c r="Z31" i="14"/>
  <c r="V31" i="14"/>
  <c r="U31" i="14"/>
  <c r="AC29" i="14"/>
  <c r="AA29" i="14"/>
  <c r="Z29" i="14"/>
  <c r="Y29" i="14"/>
  <c r="U29" i="14"/>
  <c r="AD29" i="14"/>
  <c r="AB29" i="14"/>
  <c r="X29" i="14"/>
  <c r="W29" i="14"/>
  <c r="V29" i="14"/>
  <c r="AD27" i="14"/>
  <c r="AB27" i="14"/>
  <c r="AA27" i="14"/>
  <c r="Z27" i="14"/>
  <c r="V27" i="14"/>
  <c r="AC27" i="14"/>
  <c r="Y27" i="14"/>
  <c r="X27" i="14"/>
  <c r="W27" i="14"/>
  <c r="U27" i="14"/>
  <c r="AC26" i="14"/>
  <c r="AB26" i="14"/>
  <c r="AA26" i="14"/>
  <c r="W26" i="14"/>
  <c r="U26" i="14"/>
  <c r="AD26" i="14"/>
  <c r="Z26" i="14"/>
  <c r="Y26" i="14"/>
  <c r="X26" i="14"/>
  <c r="V26" i="14"/>
  <c r="AD25" i="14"/>
  <c r="AC25" i="14"/>
  <c r="AB25" i="14"/>
  <c r="X25" i="14"/>
  <c r="V25" i="14"/>
  <c r="U25" i="14"/>
  <c r="AA25" i="14"/>
  <c r="Z25" i="14"/>
  <c r="Y25" i="14"/>
  <c r="W25" i="14"/>
  <c r="AD24" i="14"/>
  <c r="AC24" i="14"/>
  <c r="Y24" i="14"/>
  <c r="W24" i="14"/>
  <c r="V24" i="14"/>
  <c r="U24" i="14"/>
  <c r="AB24" i="14"/>
  <c r="AA24" i="14"/>
  <c r="Z24" i="14"/>
  <c r="X24" i="14"/>
  <c r="AD23" i="14"/>
  <c r="Z23" i="14"/>
  <c r="X23" i="14"/>
  <c r="W23" i="14"/>
  <c r="V23" i="14"/>
  <c r="AC23" i="14"/>
  <c r="AB23" i="14"/>
  <c r="AA23" i="14"/>
  <c r="Y23" i="14"/>
  <c r="U23" i="14"/>
  <c r="AC22" i="14"/>
  <c r="AA22" i="14"/>
  <c r="Z22" i="14"/>
  <c r="Y22" i="14"/>
  <c r="U22" i="14"/>
  <c r="AD22" i="14"/>
  <c r="AB22" i="14"/>
  <c r="X22" i="14"/>
  <c r="W22" i="14"/>
  <c r="V22" i="14"/>
  <c r="AD21" i="14"/>
  <c r="AC21" i="14"/>
  <c r="AA21" i="14"/>
  <c r="Y21" i="14"/>
  <c r="W21" i="14"/>
  <c r="V21" i="14"/>
  <c r="U21" i="14"/>
  <c r="AB21" i="14"/>
  <c r="Z21" i="14"/>
  <c r="X21" i="14"/>
  <c r="AD16" i="14"/>
  <c r="AC16" i="14"/>
  <c r="AB16" i="14"/>
  <c r="AA16" i="14"/>
  <c r="Z16" i="14"/>
  <c r="Y16" i="14"/>
  <c r="X16" i="14"/>
  <c r="W16" i="14"/>
  <c r="V16" i="14"/>
  <c r="U16" i="14"/>
  <c r="L16" i="14"/>
  <c r="AD14" i="14"/>
  <c r="AC14" i="14"/>
  <c r="AB14" i="14"/>
  <c r="AA14" i="14"/>
  <c r="Z14" i="14"/>
  <c r="Y14" i="14"/>
  <c r="X14" i="14"/>
  <c r="W14" i="14"/>
  <c r="V14" i="14"/>
  <c r="U14" i="14"/>
  <c r="L14" i="14"/>
  <c r="AD12" i="14"/>
  <c r="AC12" i="14"/>
  <c r="AB12" i="14"/>
  <c r="AA12" i="14"/>
  <c r="Z12" i="14"/>
  <c r="Y12" i="14"/>
  <c r="X12" i="14"/>
  <c r="W12" i="14"/>
  <c r="V12" i="14"/>
  <c r="U12" i="14"/>
  <c r="L12" i="14"/>
  <c r="AD11" i="14"/>
  <c r="AC11" i="14"/>
  <c r="AB11" i="14"/>
  <c r="AA11" i="14"/>
  <c r="Z11" i="14"/>
  <c r="Y11" i="14"/>
  <c r="X11" i="14"/>
  <c r="W11" i="14"/>
  <c r="V11" i="14"/>
  <c r="U11" i="14"/>
  <c r="L11" i="14"/>
  <c r="AD10" i="14"/>
  <c r="AC10" i="14"/>
  <c r="AB10" i="14"/>
  <c r="AA10" i="14"/>
  <c r="Z10" i="14"/>
  <c r="Y10" i="14"/>
  <c r="X10" i="14"/>
  <c r="W10" i="14"/>
  <c r="V10" i="14"/>
  <c r="U10" i="14"/>
  <c r="L10" i="14"/>
  <c r="AD9" i="14"/>
  <c r="AC9" i="14"/>
  <c r="AB9" i="14"/>
  <c r="AA9" i="14"/>
  <c r="Z9" i="14"/>
  <c r="Y9" i="14"/>
  <c r="X9" i="14"/>
  <c r="W9" i="14"/>
  <c r="V9" i="14"/>
  <c r="U9" i="14"/>
  <c r="L9" i="14"/>
  <c r="AD8" i="14"/>
  <c r="AC8" i="14"/>
  <c r="AB8" i="14"/>
  <c r="AA8" i="14"/>
  <c r="Z8" i="14"/>
  <c r="Y8" i="14"/>
  <c r="X8" i="14"/>
  <c r="W8" i="14"/>
  <c r="V8" i="14"/>
  <c r="U8" i="14"/>
  <c r="L8" i="14"/>
  <c r="AD7" i="14"/>
  <c r="AC7" i="14"/>
  <c r="AB7" i="14"/>
  <c r="AA7" i="14"/>
  <c r="Z7" i="14"/>
  <c r="Y7" i="14"/>
  <c r="X7" i="14"/>
  <c r="W7" i="14"/>
  <c r="V7" i="14"/>
  <c r="U7" i="14"/>
  <c r="L7" i="14"/>
  <c r="AD6" i="14"/>
  <c r="AC6" i="14"/>
  <c r="AB6" i="14"/>
  <c r="AA6" i="14"/>
  <c r="Z6" i="14"/>
  <c r="Y6" i="14"/>
  <c r="X6" i="14"/>
  <c r="W6" i="14"/>
  <c r="V6" i="14"/>
  <c r="U6" i="14"/>
  <c r="L6" i="14"/>
  <c r="AE40" i="14"/>
  <c r="AN40" i="14"/>
  <c r="AE41" i="14"/>
  <c r="AN41" i="14"/>
  <c r="AE46" i="14"/>
  <c r="AG46" i="14"/>
  <c r="AE38" i="14"/>
  <c r="AI38" i="14"/>
  <c r="AE42" i="14"/>
  <c r="AM42" i="14"/>
  <c r="L46" i="14"/>
  <c r="AE37" i="14"/>
  <c r="AL37" i="14"/>
  <c r="L38" i="14"/>
  <c r="AE44" i="14"/>
  <c r="AL44" i="14"/>
  <c r="AE36" i="14"/>
  <c r="AO36" i="14"/>
  <c r="AE39" i="14"/>
  <c r="AN39" i="14"/>
  <c r="L42" i="14"/>
  <c r="AE25" i="14"/>
  <c r="AI25" i="14"/>
  <c r="AE26" i="14"/>
  <c r="AN26" i="14"/>
  <c r="AE23" i="14"/>
  <c r="AI23" i="14"/>
  <c r="AE31" i="14"/>
  <c r="AJ31" i="14"/>
  <c r="AE27" i="14"/>
  <c r="AM27" i="14"/>
  <c r="AE22" i="14"/>
  <c r="AL22" i="14"/>
  <c r="AE29" i="14"/>
  <c r="AL29" i="14"/>
  <c r="AE24" i="14"/>
  <c r="AO24" i="14"/>
  <c r="AE21" i="14"/>
  <c r="AN21" i="14"/>
  <c r="AE9" i="14"/>
  <c r="AL9" i="14"/>
  <c r="AE12" i="14"/>
  <c r="AG12" i="14"/>
  <c r="AE16" i="14"/>
  <c r="AH16" i="14"/>
  <c r="AE10" i="14"/>
  <c r="AP10" i="14"/>
  <c r="AE7" i="14"/>
  <c r="AM7" i="14"/>
  <c r="AE14" i="14"/>
  <c r="AJ14" i="14"/>
  <c r="AE8" i="14"/>
  <c r="AN8" i="14"/>
  <c r="AE11" i="14"/>
  <c r="AP11" i="14"/>
  <c r="AE6" i="14"/>
  <c r="AO6" i="14"/>
  <c r="AO46" i="14"/>
  <c r="AH40" i="14"/>
  <c r="AP40" i="14"/>
  <c r="AL40" i="14"/>
  <c r="AM46" i="14"/>
  <c r="AJ42" i="14"/>
  <c r="AG40" i="14"/>
  <c r="AK40" i="14"/>
  <c r="AI42" i="14"/>
  <c r="AO40" i="14"/>
  <c r="AJ40" i="14"/>
  <c r="AL39" i="14"/>
  <c r="AJ41" i="14"/>
  <c r="AJ46" i="14"/>
  <c r="AP38" i="14"/>
  <c r="AH38" i="14"/>
  <c r="AH41" i="14"/>
  <c r="AJ39" i="14"/>
  <c r="AI46" i="14"/>
  <c r="AK39" i="14"/>
  <c r="AI40" i="14"/>
  <c r="AM40" i="14"/>
  <c r="AP41" i="14"/>
  <c r="AM41" i="14"/>
  <c r="AL41" i="14"/>
  <c r="AI41" i="14"/>
  <c r="AL38" i="14"/>
  <c r="AO41" i="14"/>
  <c r="AG41" i="14"/>
  <c r="AM38" i="14"/>
  <c r="AH37" i="14"/>
  <c r="AH44" i="14"/>
  <c r="AO42" i="14"/>
  <c r="AN46" i="14"/>
  <c r="AI39" i="14"/>
  <c r="AJ44" i="14"/>
  <c r="AI37" i="14"/>
  <c r="AG42" i="14"/>
  <c r="AP42" i="14"/>
  <c r="AK37" i="14"/>
  <c r="AG37" i="14"/>
  <c r="AO44" i="14"/>
  <c r="AH42" i="14"/>
  <c r="AK46" i="14"/>
  <c r="AN37" i="14"/>
  <c r="AJ37" i="14"/>
  <c r="AK41" i="14"/>
  <c r="AP36" i="14"/>
  <c r="AH36" i="14"/>
  <c r="AM36" i="14"/>
  <c r="AG36" i="14"/>
  <c r="AP46" i="14"/>
  <c r="AH46" i="14"/>
  <c r="AL46" i="14"/>
  <c r="AG38" i="14"/>
  <c r="AN38" i="14"/>
  <c r="AM44" i="14"/>
  <c r="AK44" i="14"/>
  <c r="AJ38" i="14"/>
  <c r="AX38" i="14"/>
  <c r="AN44" i="14"/>
  <c r="AJ36" i="14"/>
  <c r="AK36" i="14"/>
  <c r="AP37" i="14"/>
  <c r="AP44" i="14"/>
  <c r="AO38" i="14"/>
  <c r="AI36" i="14"/>
  <c r="AO37" i="14"/>
  <c r="AK42" i="14"/>
  <c r="AN42" i="14"/>
  <c r="AL42" i="14"/>
  <c r="AK38" i="14"/>
  <c r="AN36" i="14"/>
  <c r="AP39" i="14"/>
  <c r="AH39" i="14"/>
  <c r="AG44" i="14"/>
  <c r="AG39" i="14"/>
  <c r="AL36" i="14"/>
  <c r="AO39" i="14"/>
  <c r="AM39" i="14"/>
  <c r="AM37" i="14"/>
  <c r="AI44" i="14"/>
  <c r="AO27" i="14"/>
  <c r="AH11" i="14"/>
  <c r="AL31" i="14"/>
  <c r="AH23" i="14"/>
  <c r="AM25" i="14"/>
  <c r="AI24" i="14"/>
  <c r="AG31" i="14"/>
  <c r="AP31" i="14"/>
  <c r="AL25" i="14"/>
  <c r="AM24" i="14"/>
  <c r="AK24" i="14"/>
  <c r="AK25" i="14"/>
  <c r="AL24" i="14"/>
  <c r="AK27" i="14"/>
  <c r="AP26" i="14"/>
  <c r="AL26" i="14"/>
  <c r="AH22" i="14"/>
  <c r="AG25" i="14"/>
  <c r="AK22" i="14"/>
  <c r="AO26" i="14"/>
  <c r="AJ26" i="14"/>
  <c r="AH25" i="14"/>
  <c r="AO25" i="14"/>
  <c r="AM31" i="14"/>
  <c r="AH26" i="14"/>
  <c r="AG26" i="14"/>
  <c r="AN22" i="14"/>
  <c r="AG22" i="14"/>
  <c r="AP25" i="14"/>
  <c r="AN24" i="14"/>
  <c r="AJ27" i="14"/>
  <c r="AK31" i="14"/>
  <c r="AI26" i="14"/>
  <c r="AK26" i="14"/>
  <c r="AM26" i="14"/>
  <c r="AN25" i="14"/>
  <c r="AP23" i="14"/>
  <c r="AJ25" i="14"/>
  <c r="AX25" i="14"/>
  <c r="AG24" i="14"/>
  <c r="AO21" i="14"/>
  <c r="AK29" i="14"/>
  <c r="AG27" i="14"/>
  <c r="AM23" i="14"/>
  <c r="AL23" i="14"/>
  <c r="AG23" i="14"/>
  <c r="AJ29" i="14"/>
  <c r="AJ24" i="14"/>
  <c r="AI31" i="14"/>
  <c r="AX31" i="14"/>
  <c r="AN29" i="14"/>
  <c r="AO31" i="14"/>
  <c r="AM22" i="14"/>
  <c r="AL21" i="14"/>
  <c r="AJ23" i="14"/>
  <c r="AX23" i="14"/>
  <c r="AH27" i="14"/>
  <c r="AG21" i="14"/>
  <c r="AO23" i="14"/>
  <c r="AP22" i="14"/>
  <c r="AP27" i="14"/>
  <c r="AN31" i="14"/>
  <c r="AI22" i="14"/>
  <c r="AL27" i="14"/>
  <c r="AK23" i="14"/>
  <c r="AI27" i="14"/>
  <c r="AX27" i="14"/>
  <c r="AP21" i="14"/>
  <c r="AH21" i="14"/>
  <c r="AM21" i="14"/>
  <c r="AK21" i="14"/>
  <c r="AG29" i="14"/>
  <c r="AP29" i="14"/>
  <c r="AN23" i="14"/>
  <c r="AO29" i="14"/>
  <c r="AJ22" i="14"/>
  <c r="AP24" i="14"/>
  <c r="AH24" i="14"/>
  <c r="AH29" i="14"/>
  <c r="AH31" i="14"/>
  <c r="AO22" i="14"/>
  <c r="AJ21" i="14"/>
  <c r="AN27" i="14"/>
  <c r="AM29" i="14"/>
  <c r="AI21" i="14"/>
  <c r="AI29" i="14"/>
  <c r="AL14" i="14"/>
  <c r="AG9" i="14"/>
  <c r="AP14" i="14"/>
  <c r="AO12" i="14"/>
  <c r="AK14" i="14"/>
  <c r="AG11" i="14"/>
  <c r="AN14" i="14"/>
  <c r="AH12" i="14"/>
  <c r="AN12" i="14"/>
  <c r="AH14" i="14"/>
  <c r="AL16" i="14"/>
  <c r="AP12" i="14"/>
  <c r="AK11" i="14"/>
  <c r="AO16" i="14"/>
  <c r="AK8" i="14"/>
  <c r="AK10" i="14"/>
  <c r="AI16" i="14"/>
  <c r="AG10" i="14"/>
  <c r="AO11" i="14"/>
  <c r="AO10" i="14"/>
  <c r="AM16" i="14"/>
  <c r="AJ10" i="14"/>
  <c r="AN16" i="14"/>
  <c r="AM11" i="14"/>
  <c r="AH10" i="14"/>
  <c r="AL11" i="14"/>
  <c r="AN7" i="14"/>
  <c r="AJ8" i="14"/>
  <c r="AI8" i="14"/>
  <c r="AI14" i="14"/>
  <c r="AX14" i="14"/>
  <c r="AO7" i="14"/>
  <c r="AP7" i="14"/>
  <c r="AH7" i="14"/>
  <c r="AM8" i="14"/>
  <c r="AM14" i="14"/>
  <c r="AG7" i="14"/>
  <c r="AK7" i="14"/>
  <c r="AG8" i="14"/>
  <c r="AN10" i="14"/>
  <c r="AI12" i="14"/>
  <c r="AL10" i="14"/>
  <c r="AL7" i="14"/>
  <c r="AH8" i="14"/>
  <c r="AO8" i="14"/>
  <c r="AO14" i="14"/>
  <c r="AP16" i="14"/>
  <c r="AK12" i="14"/>
  <c r="AJ12" i="14"/>
  <c r="AX12" i="14"/>
  <c r="AJ11" i="14"/>
  <c r="AO9" i="14"/>
  <c r="AG14" i="14"/>
  <c r="AI7" i="14"/>
  <c r="AJ9" i="14"/>
  <c r="AI10" i="14"/>
  <c r="AX10" i="14"/>
  <c r="AL8" i="14"/>
  <c r="AM12" i="14"/>
  <c r="AI9" i="14"/>
  <c r="AL12" i="14"/>
  <c r="AJ7" i="14"/>
  <c r="AK16" i="14"/>
  <c r="AN11" i="14"/>
  <c r="AK9" i="14"/>
  <c r="AH9" i="14"/>
  <c r="AN9" i="14"/>
  <c r="AP8" i="14"/>
  <c r="AM10" i="14"/>
  <c r="AP9" i="14"/>
  <c r="AM9" i="14"/>
  <c r="AI11" i="14"/>
  <c r="AJ16" i="14"/>
  <c r="AG16" i="14"/>
  <c r="AG6" i="14"/>
  <c r="AL6" i="14"/>
  <c r="AN6" i="14"/>
  <c r="AJ6" i="14"/>
  <c r="AM6" i="14"/>
  <c r="AP6" i="14"/>
  <c r="AH6" i="14"/>
  <c r="AK6" i="14"/>
  <c r="AI6" i="14"/>
  <c r="AX41" i="14"/>
  <c r="AQ40" i="14"/>
  <c r="AX44" i="14"/>
  <c r="AQ46" i="14"/>
  <c r="AS40" i="14"/>
  <c r="AT40" i="14"/>
  <c r="N40" i="14"/>
  <c r="AX42" i="14"/>
  <c r="AX40" i="14"/>
  <c r="AX39" i="14"/>
  <c r="AX37" i="14"/>
  <c r="AX46" i="14"/>
  <c r="AS42" i="14"/>
  <c r="AT42" i="14"/>
  <c r="N42" i="14"/>
  <c r="AQ37" i="14"/>
  <c r="AS37" i="14"/>
  <c r="AT37" i="14"/>
  <c r="AS46" i="14"/>
  <c r="AT46" i="14"/>
  <c r="N46" i="14"/>
  <c r="AS41" i="14"/>
  <c r="AQ41" i="14"/>
  <c r="AQ42" i="14"/>
  <c r="AS39" i="14"/>
  <c r="AQ39" i="14"/>
  <c r="AQ38" i="14"/>
  <c r="AS38" i="14"/>
  <c r="AS36" i="14"/>
  <c r="AT36" i="14"/>
  <c r="AQ36" i="14"/>
  <c r="AS44" i="14"/>
  <c r="AQ44" i="14"/>
  <c r="AX36" i="14"/>
  <c r="AX24" i="14"/>
  <c r="AQ24" i="14"/>
  <c r="AQ25" i="14"/>
  <c r="AS31" i="14"/>
  <c r="AX26" i="14"/>
  <c r="AQ22" i="14"/>
  <c r="AS25" i="14"/>
  <c r="AT25" i="14"/>
  <c r="AS24" i="14"/>
  <c r="AS22" i="14"/>
  <c r="AT22" i="14"/>
  <c r="N22" i="14"/>
  <c r="AQ26" i="14"/>
  <c r="AS26" i="14"/>
  <c r="AQ31" i="14"/>
  <c r="AX22" i="14"/>
  <c r="AX29" i="14"/>
  <c r="AS21" i="14"/>
  <c r="AQ21" i="14"/>
  <c r="AQ23" i="14"/>
  <c r="AS23" i="14"/>
  <c r="AS29" i="14"/>
  <c r="AQ29" i="14"/>
  <c r="AX21" i="14"/>
  <c r="AS27" i="14"/>
  <c r="AQ27" i="14"/>
  <c r="AS12" i="14"/>
  <c r="AT12" i="14"/>
  <c r="N12" i="14"/>
  <c r="AS14" i="14"/>
  <c r="AT14" i="14"/>
  <c r="N14" i="14"/>
  <c r="AX16" i="14"/>
  <c r="AQ10" i="14"/>
  <c r="AX7" i="14"/>
  <c r="AX9" i="14"/>
  <c r="AS7" i="14"/>
  <c r="AT7" i="14"/>
  <c r="AS16" i="14"/>
  <c r="AT16" i="14"/>
  <c r="AQ14" i="14"/>
  <c r="AS10" i="14"/>
  <c r="AT10" i="14"/>
  <c r="AQ8" i="14"/>
  <c r="AQ9" i="14"/>
  <c r="AQ12" i="14"/>
  <c r="AQ7" i="14"/>
  <c r="AS9" i="14"/>
  <c r="AT9" i="14"/>
  <c r="N9" i="14"/>
  <c r="AQ11" i="14"/>
  <c r="AS8" i="14"/>
  <c r="AT8" i="14"/>
  <c r="AQ16" i="14"/>
  <c r="AX8" i="14"/>
  <c r="AS11" i="14"/>
  <c r="AT11" i="14"/>
  <c r="N11" i="14"/>
  <c r="AX11" i="14"/>
  <c r="AX6" i="14"/>
  <c r="AS6" i="14"/>
  <c r="AQ6" i="14"/>
  <c r="AV42" i="14"/>
  <c r="AV40" i="14"/>
  <c r="AT41" i="14"/>
  <c r="N41" i="14"/>
  <c r="N36" i="14"/>
  <c r="N37" i="14"/>
  <c r="AT38" i="14"/>
  <c r="N38" i="14"/>
  <c r="AT39" i="14"/>
  <c r="N39" i="14"/>
  <c r="AT44" i="14"/>
  <c r="N44" i="14"/>
  <c r="AV46" i="14"/>
  <c r="N25" i="14"/>
  <c r="AT31" i="14"/>
  <c r="N31" i="14"/>
  <c r="AT23" i="14"/>
  <c r="N23" i="14"/>
  <c r="AT26" i="14"/>
  <c r="N26" i="14"/>
  <c r="AT24" i="14"/>
  <c r="N24" i="14"/>
  <c r="AT27" i="14"/>
  <c r="N27" i="14"/>
  <c r="AT29" i="14"/>
  <c r="N29" i="14"/>
  <c r="AT21" i="14"/>
  <c r="N21" i="14"/>
  <c r="AV22" i="14"/>
  <c r="N7" i="14"/>
  <c r="N10" i="14"/>
  <c r="N16" i="14"/>
  <c r="N8" i="14"/>
  <c r="AT6" i="14"/>
  <c r="N6" i="14"/>
  <c r="AV21" i="14"/>
  <c r="AV36" i="14"/>
  <c r="AV44" i="14"/>
  <c r="AV41" i="14"/>
  <c r="AV38" i="14"/>
  <c r="AV37" i="14"/>
  <c r="AV39" i="14"/>
  <c r="AV25" i="14"/>
  <c r="AV23" i="14"/>
  <c r="AV31" i="14"/>
  <c r="AV29" i="14"/>
  <c r="AV26" i="14"/>
  <c r="AV24" i="14"/>
  <c r="AV27" i="14"/>
  <c r="AZ37" i="14"/>
  <c r="AZ36" i="14"/>
  <c r="AZ22" i="14"/>
  <c r="AZ21" i="14"/>
  <c r="R46" i="14"/>
  <c r="R36" i="14"/>
  <c r="R44" i="14"/>
  <c r="R37" i="14"/>
  <c r="R38" i="14"/>
  <c r="R39" i="14"/>
  <c r="R40" i="14"/>
  <c r="R41" i="14"/>
  <c r="R42" i="14"/>
  <c r="R29" i="14"/>
  <c r="R25" i="14"/>
  <c r="R22" i="14"/>
  <c r="R23" i="14"/>
  <c r="R26" i="14"/>
  <c r="R24" i="14"/>
  <c r="R27" i="14"/>
  <c r="R31" i="14"/>
  <c r="R21" i="14"/>
  <c r="C55" i="8"/>
  <c r="D55" i="8"/>
  <c r="E55" i="8"/>
  <c r="F55" i="8"/>
  <c r="G55" i="8"/>
  <c r="H55" i="8"/>
  <c r="I55" i="8"/>
  <c r="J55" i="8"/>
  <c r="K55" i="8"/>
  <c r="L55" i="8"/>
  <c r="B55" i="8"/>
  <c r="L55" i="11"/>
  <c r="K55" i="11"/>
  <c r="J55" i="11"/>
  <c r="I55" i="11"/>
  <c r="H55" i="11"/>
  <c r="G55" i="11"/>
  <c r="F55" i="11"/>
  <c r="E55" i="11"/>
  <c r="D55" i="11"/>
  <c r="C55" i="11"/>
  <c r="B55" i="11"/>
  <c r="L54" i="11"/>
  <c r="K54" i="11"/>
  <c r="J54" i="11"/>
  <c r="I54" i="11"/>
  <c r="H54" i="11"/>
  <c r="G54" i="11"/>
  <c r="F54" i="11"/>
  <c r="E54" i="11"/>
  <c r="D54" i="11"/>
  <c r="C54" i="11"/>
  <c r="B54" i="11"/>
  <c r="O52" i="11"/>
  <c r="Y52" i="11"/>
  <c r="AN52" i="11"/>
  <c r="M52" i="11"/>
  <c r="O51" i="11"/>
  <c r="Y51" i="11"/>
  <c r="AN51" i="11"/>
  <c r="M51" i="11"/>
  <c r="O50" i="11"/>
  <c r="Y50" i="11"/>
  <c r="AN50" i="11"/>
  <c r="M50" i="11"/>
  <c r="O49" i="11"/>
  <c r="Y49" i="11"/>
  <c r="AN49" i="11"/>
  <c r="M49" i="11"/>
  <c r="O48" i="11"/>
  <c r="T48" i="11"/>
  <c r="AG48" i="11"/>
  <c r="M48" i="11"/>
  <c r="O47" i="11"/>
  <c r="X47" i="11"/>
  <c r="AM47" i="11"/>
  <c r="M47" i="11"/>
  <c r="O46" i="11"/>
  <c r="X46" i="11"/>
  <c r="AM46" i="11"/>
  <c r="M46" i="11"/>
  <c r="O45" i="11"/>
  <c r="X45" i="11"/>
  <c r="AM45" i="11"/>
  <c r="M45" i="11"/>
  <c r="O44" i="11"/>
  <c r="U44" i="11"/>
  <c r="M44" i="11"/>
  <c r="O42" i="11"/>
  <c r="U42" i="11"/>
  <c r="M42" i="11"/>
  <c r="O41" i="11"/>
  <c r="T41" i="11"/>
  <c r="AG41" i="11"/>
  <c r="M41" i="11"/>
  <c r="O40" i="11"/>
  <c r="Y40" i="11"/>
  <c r="AN40" i="11"/>
  <c r="M40" i="11"/>
  <c r="O39" i="11"/>
  <c r="Y39" i="11"/>
  <c r="AN39" i="11"/>
  <c r="M39" i="11"/>
  <c r="O38" i="11"/>
  <c r="Y38" i="11"/>
  <c r="AN38" i="11"/>
  <c r="M38" i="11"/>
  <c r="O37" i="11"/>
  <c r="Y37" i="11"/>
  <c r="AN37" i="11"/>
  <c r="M37" i="11"/>
  <c r="O36" i="11"/>
  <c r="Y36" i="11"/>
  <c r="AN36" i="11"/>
  <c r="M36" i="11"/>
  <c r="O35" i="11"/>
  <c r="Z35" i="11"/>
  <c r="M35" i="11"/>
  <c r="O34" i="11"/>
  <c r="W34" i="11"/>
  <c r="Z34" i="11"/>
  <c r="M34" i="11"/>
  <c r="O33" i="11"/>
  <c r="W33" i="11"/>
  <c r="M33" i="11"/>
  <c r="O32" i="11"/>
  <c r="W32" i="11"/>
  <c r="M32" i="11"/>
  <c r="O31" i="11"/>
  <c r="S31" i="11"/>
  <c r="X31" i="11"/>
  <c r="AM31" i="11"/>
  <c r="M31" i="11"/>
  <c r="O30" i="11"/>
  <c r="X30" i="11"/>
  <c r="AM30" i="11"/>
  <c r="M30" i="11"/>
  <c r="O29" i="11"/>
  <c r="X29" i="11"/>
  <c r="AM29" i="11"/>
  <c r="M29" i="11"/>
  <c r="O28" i="11"/>
  <c r="X28" i="11"/>
  <c r="AM28" i="11"/>
  <c r="M28" i="11"/>
  <c r="O26" i="11"/>
  <c r="X26" i="11"/>
  <c r="AM26" i="11"/>
  <c r="M26" i="11"/>
  <c r="O25" i="11"/>
  <c r="X25" i="11"/>
  <c r="AM25" i="11"/>
  <c r="M25" i="11"/>
  <c r="O24" i="11"/>
  <c r="X24" i="11"/>
  <c r="AM24" i="11"/>
  <c r="M24" i="11"/>
  <c r="O23" i="11"/>
  <c r="X23" i="11"/>
  <c r="AM23" i="11"/>
  <c r="M23" i="11"/>
  <c r="O22" i="11"/>
  <c r="X22" i="11"/>
  <c r="AM22" i="11"/>
  <c r="M22" i="11"/>
  <c r="O21" i="11"/>
  <c r="X21" i="11"/>
  <c r="AM21" i="11"/>
  <c r="M21" i="11"/>
  <c r="O20" i="11"/>
  <c r="X20" i="11"/>
  <c r="AM20" i="11"/>
  <c r="M20" i="11"/>
  <c r="O19" i="11"/>
  <c r="W19" i="11"/>
  <c r="M19" i="11"/>
  <c r="O18" i="11"/>
  <c r="T18" i="11"/>
  <c r="AG18" i="11"/>
  <c r="M18" i="11"/>
  <c r="O16" i="11"/>
  <c r="W16" i="11"/>
  <c r="M16" i="11"/>
  <c r="O15" i="11"/>
  <c r="Y15" i="11"/>
  <c r="AN15" i="11"/>
  <c r="M15" i="11"/>
  <c r="O14" i="11"/>
  <c r="Y14" i="11"/>
  <c r="AN14" i="11"/>
  <c r="M14" i="11"/>
  <c r="O13" i="11"/>
  <c r="Y13" i="11"/>
  <c r="AN13" i="11"/>
  <c r="M13" i="11"/>
  <c r="O12" i="11"/>
  <c r="Q12" i="11"/>
  <c r="M12" i="11"/>
  <c r="O11" i="11"/>
  <c r="Q11" i="11"/>
  <c r="M11" i="11"/>
  <c r="O10" i="11"/>
  <c r="U10" i="11"/>
  <c r="M10" i="11"/>
  <c r="O9" i="11"/>
  <c r="Q9" i="11"/>
  <c r="M9" i="11"/>
  <c r="O8" i="11"/>
  <c r="Y8" i="11"/>
  <c r="AN8" i="11"/>
  <c r="M8" i="11"/>
  <c r="O6" i="11"/>
  <c r="U6" i="11"/>
  <c r="M6" i="11"/>
  <c r="T32" i="11"/>
  <c r="AG32" i="11"/>
  <c r="X33" i="11"/>
  <c r="AM33" i="11"/>
  <c r="W36" i="11"/>
  <c r="W37" i="11"/>
  <c r="W38" i="11"/>
  <c r="W39" i="11"/>
  <c r="W40" i="11"/>
  <c r="X32" i="11"/>
  <c r="AM32" i="11"/>
  <c r="R33" i="11"/>
  <c r="AH33" i="11"/>
  <c r="R36" i="11"/>
  <c r="AH36" i="11"/>
  <c r="Z36" i="11"/>
  <c r="R37" i="11"/>
  <c r="AH37" i="11"/>
  <c r="Z37" i="11"/>
  <c r="R38" i="11"/>
  <c r="AH38" i="11"/>
  <c r="Z38" i="11"/>
  <c r="R39" i="11"/>
  <c r="AH39" i="11"/>
  <c r="Z39" i="11"/>
  <c r="R40" i="11"/>
  <c r="AH40" i="11"/>
  <c r="Z40" i="11"/>
  <c r="Z32" i="11"/>
  <c r="S33" i="11"/>
  <c r="S36" i="11"/>
  <c r="AA36" i="11"/>
  <c r="S37" i="11"/>
  <c r="AA37" i="11"/>
  <c r="S38" i="11"/>
  <c r="AA38" i="11"/>
  <c r="S39" i="11"/>
  <c r="AA39" i="11"/>
  <c r="S40" i="11"/>
  <c r="AA40" i="11"/>
  <c r="S32" i="11"/>
  <c r="R34" i="11"/>
  <c r="AH34" i="11"/>
  <c r="V36" i="11"/>
  <c r="AO36" i="11"/>
  <c r="V37" i="11"/>
  <c r="AO37" i="11"/>
  <c r="V38" i="11"/>
  <c r="AO38" i="11"/>
  <c r="V39" i="11"/>
  <c r="AO39" i="11"/>
  <c r="V40" i="11"/>
  <c r="AO40" i="11"/>
  <c r="W18" i="11"/>
  <c r="O54" i="11"/>
  <c r="Q54" i="11"/>
  <c r="AD11" i="11"/>
  <c r="AD12" i="11"/>
  <c r="AD9" i="11"/>
  <c r="T9" i="11"/>
  <c r="AG9" i="11"/>
  <c r="T12" i="11"/>
  <c r="AG12" i="11"/>
  <c r="X12" i="11"/>
  <c r="AM12" i="11"/>
  <c r="X13" i="11"/>
  <c r="AM13" i="11"/>
  <c r="Y6" i="11"/>
  <c r="AN6" i="11"/>
  <c r="Q8" i="11"/>
  <c r="Y9" i="11"/>
  <c r="AN9" i="11"/>
  <c r="Q10" i="11"/>
  <c r="U11" i="11"/>
  <c r="Y12" i="11"/>
  <c r="AN12" i="11"/>
  <c r="Q13" i="11"/>
  <c r="U14" i="11"/>
  <c r="R6" i="11"/>
  <c r="AH6" i="11"/>
  <c r="V6" i="11"/>
  <c r="AO6" i="11"/>
  <c r="Z6" i="11"/>
  <c r="R8" i="11"/>
  <c r="AH8" i="11"/>
  <c r="V8" i="11"/>
  <c r="AO8" i="11"/>
  <c r="Z8" i="11"/>
  <c r="R9" i="11"/>
  <c r="AH9" i="11"/>
  <c r="V9" i="11"/>
  <c r="AO9" i="11"/>
  <c r="Z9" i="11"/>
  <c r="R10" i="11"/>
  <c r="AH10" i="11"/>
  <c r="V10" i="11"/>
  <c r="AO10" i="11"/>
  <c r="Z10" i="11"/>
  <c r="R11" i="11"/>
  <c r="AH11" i="11"/>
  <c r="V11" i="11"/>
  <c r="AO11" i="11"/>
  <c r="Z11" i="11"/>
  <c r="R12" i="11"/>
  <c r="AH12" i="11"/>
  <c r="V12" i="11"/>
  <c r="AO12" i="11"/>
  <c r="Z12" i="11"/>
  <c r="R13" i="11"/>
  <c r="AH13" i="11"/>
  <c r="V13" i="11"/>
  <c r="AO13" i="11"/>
  <c r="Z13" i="11"/>
  <c r="R14" i="11"/>
  <c r="AH14" i="11"/>
  <c r="V14" i="11"/>
  <c r="AO14" i="11"/>
  <c r="Z14" i="11"/>
  <c r="R15" i="11"/>
  <c r="AH15" i="11"/>
  <c r="V15" i="11"/>
  <c r="AO15" i="11"/>
  <c r="Z15" i="11"/>
  <c r="T16" i="11"/>
  <c r="AG16" i="11"/>
  <c r="Z18" i="11"/>
  <c r="V18" i="11"/>
  <c r="AO18" i="11"/>
  <c r="R18" i="11"/>
  <c r="AH18" i="11"/>
  <c r="Y18" i="11"/>
  <c r="AN18" i="11"/>
  <c r="U18" i="11"/>
  <c r="Q18" i="11"/>
  <c r="X18" i="11"/>
  <c r="AM18" i="11"/>
  <c r="T19" i="11"/>
  <c r="AG19" i="11"/>
  <c r="T6" i="11"/>
  <c r="AG6" i="11"/>
  <c r="X14" i="11"/>
  <c r="AM14" i="11"/>
  <c r="Q6" i="11"/>
  <c r="U8" i="11"/>
  <c r="U9" i="11"/>
  <c r="Y10" i="11"/>
  <c r="AN10" i="11"/>
  <c r="Y11" i="11"/>
  <c r="AN11" i="11"/>
  <c r="U12" i="11"/>
  <c r="U13" i="11"/>
  <c r="Q14" i="11"/>
  <c r="S6" i="11"/>
  <c r="W6" i="11"/>
  <c r="AA6" i="11"/>
  <c r="S8" i="11"/>
  <c r="W8" i="11"/>
  <c r="AA8" i="11"/>
  <c r="S9" i="11"/>
  <c r="AF9" i="11"/>
  <c r="W9" i="11"/>
  <c r="AA9" i="11"/>
  <c r="S10" i="11"/>
  <c r="W10" i="11"/>
  <c r="AA10" i="11"/>
  <c r="S11" i="11"/>
  <c r="W11" i="11"/>
  <c r="AA11" i="11"/>
  <c r="S12" i="11"/>
  <c r="W12" i="11"/>
  <c r="AA12" i="11"/>
  <c r="S13" i="11"/>
  <c r="W13" i="11"/>
  <c r="AA13" i="11"/>
  <c r="S14" i="11"/>
  <c r="W14" i="11"/>
  <c r="AA14" i="11"/>
  <c r="S15" i="11"/>
  <c r="W15" i="11"/>
  <c r="AA15" i="11"/>
  <c r="S18" i="11"/>
  <c r="AA18" i="11"/>
  <c r="X6" i="11"/>
  <c r="AM6" i="11"/>
  <c r="T8" i="11"/>
  <c r="AG8" i="11"/>
  <c r="X9" i="11"/>
  <c r="AM9" i="11"/>
  <c r="T10" i="11"/>
  <c r="AG10" i="11"/>
  <c r="T11" i="11"/>
  <c r="AG11" i="11"/>
  <c r="T14" i="11"/>
  <c r="AG14" i="11"/>
  <c r="T15" i="11"/>
  <c r="AG15" i="11"/>
  <c r="X15" i="11"/>
  <c r="AM15" i="11"/>
  <c r="Z16" i="11"/>
  <c r="V16" i="11"/>
  <c r="AO16" i="11"/>
  <c r="R16" i="11"/>
  <c r="AH16" i="11"/>
  <c r="Y16" i="11"/>
  <c r="AN16" i="11"/>
  <c r="U16" i="11"/>
  <c r="Q16" i="11"/>
  <c r="X16" i="11"/>
  <c r="AM16" i="11"/>
  <c r="Z19" i="11"/>
  <c r="V19" i="11"/>
  <c r="AO19" i="11"/>
  <c r="R19" i="11"/>
  <c r="AH19" i="11"/>
  <c r="Y19" i="11"/>
  <c r="AN19" i="11"/>
  <c r="U19" i="11"/>
  <c r="Q19" i="11"/>
  <c r="X19" i="11"/>
  <c r="AM19" i="11"/>
  <c r="AA20" i="11"/>
  <c r="W20" i="11"/>
  <c r="S20" i="11"/>
  <c r="Z20" i="11"/>
  <c r="V20" i="11"/>
  <c r="AO20" i="11"/>
  <c r="R20" i="11"/>
  <c r="AH20" i="11"/>
  <c r="Y20" i="11"/>
  <c r="AN20" i="11"/>
  <c r="U20" i="11"/>
  <c r="Q20" i="11"/>
  <c r="AA21" i="11"/>
  <c r="W21" i="11"/>
  <c r="S21" i="11"/>
  <c r="Z21" i="11"/>
  <c r="V21" i="11"/>
  <c r="AO21" i="11"/>
  <c r="R21" i="11"/>
  <c r="AH21" i="11"/>
  <c r="Y21" i="11"/>
  <c r="AN21" i="11"/>
  <c r="U21" i="11"/>
  <c r="Q21" i="11"/>
  <c r="AA22" i="11"/>
  <c r="W22" i="11"/>
  <c r="S22" i="11"/>
  <c r="Z22" i="11"/>
  <c r="V22" i="11"/>
  <c r="AO22" i="11"/>
  <c r="R22" i="11"/>
  <c r="AH22" i="11"/>
  <c r="Y22" i="11"/>
  <c r="AN22" i="11"/>
  <c r="U22" i="11"/>
  <c r="Q22" i="11"/>
  <c r="X8" i="11"/>
  <c r="AM8" i="11"/>
  <c r="X10" i="11"/>
  <c r="AM10" i="11"/>
  <c r="X11" i="11"/>
  <c r="AM11" i="11"/>
  <c r="T13" i="11"/>
  <c r="AG13" i="11"/>
  <c r="Q15" i="11"/>
  <c r="U15" i="11"/>
  <c r="S16" i="11"/>
  <c r="AA16" i="11"/>
  <c r="S19" i="11"/>
  <c r="AA19" i="11"/>
  <c r="T20" i="11"/>
  <c r="AG20" i="11"/>
  <c r="T21" i="11"/>
  <c r="AG21" i="11"/>
  <c r="T22" i="11"/>
  <c r="AG22" i="11"/>
  <c r="Q23" i="11"/>
  <c r="U23" i="11"/>
  <c r="Y23" i="11"/>
  <c r="AN23" i="11"/>
  <c r="Q24" i="11"/>
  <c r="U24" i="11"/>
  <c r="Y24" i="11"/>
  <c r="AN24" i="11"/>
  <c r="Q25" i="11"/>
  <c r="U25" i="11"/>
  <c r="Y25" i="11"/>
  <c r="AN25" i="11"/>
  <c r="Q26" i="11"/>
  <c r="U26" i="11"/>
  <c r="Y26" i="11"/>
  <c r="AN26" i="11"/>
  <c r="Q28" i="11"/>
  <c r="U28" i="11"/>
  <c r="Y28" i="11"/>
  <c r="AN28" i="11"/>
  <c r="Q29" i="11"/>
  <c r="U29" i="11"/>
  <c r="Y29" i="11"/>
  <c r="AN29" i="11"/>
  <c r="Q30" i="11"/>
  <c r="U30" i="11"/>
  <c r="Y30" i="11"/>
  <c r="AN30" i="11"/>
  <c r="Q31" i="11"/>
  <c r="U31" i="11"/>
  <c r="Y31" i="11"/>
  <c r="AN31" i="11"/>
  <c r="R32" i="11"/>
  <c r="AH32" i="11"/>
  <c r="Y33" i="11"/>
  <c r="AN33" i="11"/>
  <c r="U33" i="11"/>
  <c r="Q33" i="11"/>
  <c r="V33" i="11"/>
  <c r="AO33" i="11"/>
  <c r="AA33" i="11"/>
  <c r="T34" i="11"/>
  <c r="AG34" i="11"/>
  <c r="S35" i="11"/>
  <c r="X35" i="11"/>
  <c r="AM35" i="11"/>
  <c r="R23" i="11"/>
  <c r="AH23" i="11"/>
  <c r="V23" i="11"/>
  <c r="AO23" i="11"/>
  <c r="Z23" i="11"/>
  <c r="R24" i="11"/>
  <c r="AH24" i="11"/>
  <c r="V24" i="11"/>
  <c r="AO24" i="11"/>
  <c r="Z24" i="11"/>
  <c r="R25" i="11"/>
  <c r="AH25" i="11"/>
  <c r="V25" i="11"/>
  <c r="AO25" i="11"/>
  <c r="Z25" i="11"/>
  <c r="R26" i="11"/>
  <c r="AH26" i="11"/>
  <c r="V26" i="11"/>
  <c r="AO26" i="11"/>
  <c r="Z26" i="11"/>
  <c r="R28" i="11"/>
  <c r="AH28" i="11"/>
  <c r="V28" i="11"/>
  <c r="AO28" i="11"/>
  <c r="Z28" i="11"/>
  <c r="R29" i="11"/>
  <c r="AH29" i="11"/>
  <c r="V29" i="11"/>
  <c r="AO29" i="11"/>
  <c r="Z29" i="11"/>
  <c r="R30" i="11"/>
  <c r="AH30" i="11"/>
  <c r="V30" i="11"/>
  <c r="AO30" i="11"/>
  <c r="Z30" i="11"/>
  <c r="R31" i="11"/>
  <c r="AH31" i="11"/>
  <c r="V31" i="11"/>
  <c r="AO31" i="11"/>
  <c r="Z31" i="11"/>
  <c r="Y34" i="11"/>
  <c r="AN34" i="11"/>
  <c r="U34" i="11"/>
  <c r="Q34" i="11"/>
  <c r="V34" i="11"/>
  <c r="AO34" i="11"/>
  <c r="AA34" i="11"/>
  <c r="T35" i="11"/>
  <c r="AG35" i="11"/>
  <c r="S23" i="11"/>
  <c r="W23" i="11"/>
  <c r="AA23" i="11"/>
  <c r="S24" i="11"/>
  <c r="W24" i="11"/>
  <c r="AA24" i="11"/>
  <c r="S25" i="11"/>
  <c r="W25" i="11"/>
  <c r="AA25" i="11"/>
  <c r="S26" i="11"/>
  <c r="W26" i="11"/>
  <c r="AA26" i="11"/>
  <c r="S28" i="11"/>
  <c r="W28" i="11"/>
  <c r="AA28" i="11"/>
  <c r="S29" i="11"/>
  <c r="W29" i="11"/>
  <c r="AA29" i="11"/>
  <c r="S30" i="11"/>
  <c r="W30" i="11"/>
  <c r="AA30" i="11"/>
  <c r="W31" i="11"/>
  <c r="AA31" i="11"/>
  <c r="Y35" i="11"/>
  <c r="AN35" i="11"/>
  <c r="U35" i="11"/>
  <c r="Q35" i="11"/>
  <c r="V35" i="11"/>
  <c r="AO35" i="11"/>
  <c r="AA35" i="11"/>
  <c r="T23" i="11"/>
  <c r="AG23" i="11"/>
  <c r="T24" i="11"/>
  <c r="AG24" i="11"/>
  <c r="T25" i="11"/>
  <c r="AG25" i="11"/>
  <c r="T26" i="11"/>
  <c r="AG26" i="11"/>
  <c r="T28" i="11"/>
  <c r="AG28" i="11"/>
  <c r="T29" i="11"/>
  <c r="AG29" i="11"/>
  <c r="T30" i="11"/>
  <c r="AG30" i="11"/>
  <c r="T31" i="11"/>
  <c r="AG31" i="11"/>
  <c r="Y32" i="11"/>
  <c r="AN32" i="11"/>
  <c r="U32" i="11"/>
  <c r="Q32" i="11"/>
  <c r="V32" i="11"/>
  <c r="AO32" i="11"/>
  <c r="AA32" i="11"/>
  <c r="T33" i="11"/>
  <c r="AG33" i="11"/>
  <c r="Z33" i="11"/>
  <c r="S34" i="11"/>
  <c r="X34" i="11"/>
  <c r="AM34" i="11"/>
  <c r="R35" i="11"/>
  <c r="AH35" i="11"/>
  <c r="W35" i="11"/>
  <c r="T36" i="11"/>
  <c r="AG36" i="11"/>
  <c r="X36" i="11"/>
  <c r="AM36" i="11"/>
  <c r="T37" i="11"/>
  <c r="AG37" i="11"/>
  <c r="X37" i="11"/>
  <c r="AM37" i="11"/>
  <c r="T38" i="11"/>
  <c r="AG38" i="11"/>
  <c r="X38" i="11"/>
  <c r="AM38" i="11"/>
  <c r="T39" i="11"/>
  <c r="AG39" i="11"/>
  <c r="X39" i="11"/>
  <c r="AM39" i="11"/>
  <c r="T40" i="11"/>
  <c r="AG40" i="11"/>
  <c r="X40" i="11"/>
  <c r="AM40" i="11"/>
  <c r="Q41" i="11"/>
  <c r="X41" i="11"/>
  <c r="AM41" i="11"/>
  <c r="Q42" i="11"/>
  <c r="Y42" i="11"/>
  <c r="AN42" i="11"/>
  <c r="T44" i="11"/>
  <c r="AG44" i="11"/>
  <c r="Y45" i="11"/>
  <c r="AN45" i="11"/>
  <c r="U45" i="11"/>
  <c r="Q45" i="11"/>
  <c r="AA45" i="11"/>
  <c r="W45" i="11"/>
  <c r="S45" i="11"/>
  <c r="Z45" i="11"/>
  <c r="V45" i="11"/>
  <c r="AO45" i="11"/>
  <c r="R45" i="11"/>
  <c r="AH45" i="11"/>
  <c r="Y46" i="11"/>
  <c r="AN46" i="11"/>
  <c r="U46" i="11"/>
  <c r="Q46" i="11"/>
  <c r="AA46" i="11"/>
  <c r="W46" i="11"/>
  <c r="S46" i="11"/>
  <c r="Z46" i="11"/>
  <c r="V46" i="11"/>
  <c r="AO46" i="11"/>
  <c r="R46" i="11"/>
  <c r="AH46" i="11"/>
  <c r="Y47" i="11"/>
  <c r="AN47" i="11"/>
  <c r="U47" i="11"/>
  <c r="Q47" i="11"/>
  <c r="AA47" i="11"/>
  <c r="W47" i="11"/>
  <c r="S47" i="11"/>
  <c r="Z47" i="11"/>
  <c r="V47" i="11"/>
  <c r="AO47" i="11"/>
  <c r="R47" i="11"/>
  <c r="AH47" i="11"/>
  <c r="Y48" i="11"/>
  <c r="AN48" i="11"/>
  <c r="U48" i="11"/>
  <c r="Q48" i="11"/>
  <c r="X48" i="11"/>
  <c r="AM48" i="11"/>
  <c r="AA48" i="11"/>
  <c r="W48" i="11"/>
  <c r="S48" i="11"/>
  <c r="Z48" i="11"/>
  <c r="V48" i="11"/>
  <c r="AO48" i="11"/>
  <c r="R48" i="11"/>
  <c r="AH48" i="11"/>
  <c r="Q36" i="11"/>
  <c r="U36" i="11"/>
  <c r="Q37" i="11"/>
  <c r="U37" i="11"/>
  <c r="Q38" i="11"/>
  <c r="U38" i="11"/>
  <c r="Q39" i="11"/>
  <c r="U39" i="11"/>
  <c r="Q40" i="11"/>
  <c r="U40" i="11"/>
  <c r="S41" i="11"/>
  <c r="Y41" i="11"/>
  <c r="AN41" i="11"/>
  <c r="T42" i="11"/>
  <c r="AG42" i="11"/>
  <c r="T45" i="11"/>
  <c r="AG45" i="11"/>
  <c r="T46" i="11"/>
  <c r="AG46" i="11"/>
  <c r="T47" i="11"/>
  <c r="AG47" i="11"/>
  <c r="AA44" i="11"/>
  <c r="W44" i="11"/>
  <c r="S44" i="11"/>
  <c r="Z44" i="11"/>
  <c r="V44" i="11"/>
  <c r="AO44" i="11"/>
  <c r="R44" i="11"/>
  <c r="AH44" i="11"/>
  <c r="X44" i="11"/>
  <c r="AM44" i="11"/>
  <c r="U54" i="11"/>
  <c r="AA41" i="11"/>
  <c r="W41" i="11"/>
  <c r="Z41" i="11"/>
  <c r="V41" i="11"/>
  <c r="AO41" i="11"/>
  <c r="R41" i="11"/>
  <c r="AH41" i="11"/>
  <c r="U41" i="11"/>
  <c r="AA42" i="11"/>
  <c r="W42" i="11"/>
  <c r="S42" i="11"/>
  <c r="Z42" i="11"/>
  <c r="V42" i="11"/>
  <c r="AO42" i="11"/>
  <c r="R42" i="11"/>
  <c r="AH42" i="11"/>
  <c r="X42" i="11"/>
  <c r="AM42" i="11"/>
  <c r="Q44" i="11"/>
  <c r="Y44" i="11"/>
  <c r="AN44" i="11"/>
  <c r="R49" i="11"/>
  <c r="AH49" i="11"/>
  <c r="V49" i="11"/>
  <c r="AO49" i="11"/>
  <c r="Z49" i="11"/>
  <c r="R50" i="11"/>
  <c r="AH50" i="11"/>
  <c r="V50" i="11"/>
  <c r="AO50" i="11"/>
  <c r="Z50" i="11"/>
  <c r="R51" i="11"/>
  <c r="AH51" i="11"/>
  <c r="V51" i="11"/>
  <c r="AO51" i="11"/>
  <c r="Z51" i="11"/>
  <c r="R52" i="11"/>
  <c r="AH52" i="11"/>
  <c r="V52" i="11"/>
  <c r="AO52" i="11"/>
  <c r="Z52" i="11"/>
  <c r="M54" i="11"/>
  <c r="S49" i="11"/>
  <c r="W49" i="11"/>
  <c r="AA49" i="11"/>
  <c r="S50" i="11"/>
  <c r="W50" i="11"/>
  <c r="AA50" i="11"/>
  <c r="S51" i="11"/>
  <c r="W51" i="11"/>
  <c r="AA51" i="11"/>
  <c r="S52" i="11"/>
  <c r="W52" i="11"/>
  <c r="AA52" i="11"/>
  <c r="T49" i="11"/>
  <c r="AG49" i="11"/>
  <c r="X49" i="11"/>
  <c r="AM49" i="11"/>
  <c r="T50" i="11"/>
  <c r="AG50" i="11"/>
  <c r="X50" i="11"/>
  <c r="AM50" i="11"/>
  <c r="T51" i="11"/>
  <c r="AG51" i="11"/>
  <c r="X51" i="11"/>
  <c r="AM51" i="11"/>
  <c r="T52" i="11"/>
  <c r="AG52" i="11"/>
  <c r="X52" i="11"/>
  <c r="AM52" i="11"/>
  <c r="Q49" i="11"/>
  <c r="U49" i="11"/>
  <c r="Q50" i="11"/>
  <c r="U50" i="11"/>
  <c r="Q51" i="11"/>
  <c r="U51" i="11"/>
  <c r="Q52" i="11"/>
  <c r="U52" i="11"/>
  <c r="Y54" i="11"/>
  <c r="AN54" i="11"/>
  <c r="X54" i="11"/>
  <c r="AM54" i="11"/>
  <c r="AQ20" i="11"/>
  <c r="T54" i="11"/>
  <c r="AG54" i="11"/>
  <c r="AA54" i="11"/>
  <c r="W54" i="11"/>
  <c r="Z54" i="11"/>
  <c r="S54" i="11"/>
  <c r="R54" i="11"/>
  <c r="V54" i="11"/>
  <c r="AB54" i="11"/>
  <c r="AO54" i="11"/>
  <c r="AF11" i="11"/>
  <c r="AH54" i="11"/>
  <c r="AP22" i="11"/>
  <c r="AP45" i="11"/>
  <c r="AQ30" i="11"/>
  <c r="AP30" i="11"/>
  <c r="AQ29" i="11"/>
  <c r="AP24" i="11"/>
  <c r="AP25" i="11"/>
  <c r="AQ25" i="11"/>
  <c r="AR25" i="11"/>
  <c r="AP21" i="11"/>
  <c r="AQ23" i="11"/>
  <c r="AF12" i="11"/>
  <c r="AQ51" i="11"/>
  <c r="AP51" i="11"/>
  <c r="AR51" i="11"/>
  <c r="AQ49" i="11"/>
  <c r="AP49" i="11"/>
  <c r="AP42" i="11"/>
  <c r="AQ42" i="11"/>
  <c r="AR42" i="11"/>
  <c r="AP44" i="11"/>
  <c r="AQ44" i="11"/>
  <c r="AD40" i="11"/>
  <c r="AF40" i="11"/>
  <c r="AB40" i="11"/>
  <c r="AD38" i="11"/>
  <c r="AF38" i="11"/>
  <c r="AB38" i="11"/>
  <c r="AD36" i="11"/>
  <c r="AF36" i="11"/>
  <c r="AB36" i="11"/>
  <c r="AD47" i="11"/>
  <c r="AB47" i="11"/>
  <c r="AP41" i="11"/>
  <c r="AQ41" i="11"/>
  <c r="AP39" i="11"/>
  <c r="AQ39" i="11"/>
  <c r="AQ37" i="11"/>
  <c r="AP37" i="11"/>
  <c r="AQ46" i="11"/>
  <c r="AQ47" i="11"/>
  <c r="AD31" i="11"/>
  <c r="AF31" i="11"/>
  <c r="AB31" i="11"/>
  <c r="AB26" i="11"/>
  <c r="AD26" i="11"/>
  <c r="AF26" i="11"/>
  <c r="AD15" i="11"/>
  <c r="AF15" i="11"/>
  <c r="AB15" i="11"/>
  <c r="AQ8" i="11"/>
  <c r="AP8" i="11"/>
  <c r="AR8" i="11"/>
  <c r="AR30" i="11"/>
  <c r="AP28" i="11"/>
  <c r="AD22" i="11"/>
  <c r="AF22" i="11"/>
  <c r="AB22" i="11"/>
  <c r="AD19" i="11"/>
  <c r="AF19" i="11"/>
  <c r="AB19" i="11"/>
  <c r="AQ6" i="11"/>
  <c r="AP6" i="11"/>
  <c r="AP26" i="11"/>
  <c r="AQ24" i="11"/>
  <c r="AB12" i="11"/>
  <c r="AQ22" i="11"/>
  <c r="AR22" i="11"/>
  <c r="AD51" i="11"/>
  <c r="AB51" i="11"/>
  <c r="AD49" i="11"/>
  <c r="AF49" i="11"/>
  <c r="AB49" i="11"/>
  <c r="AD54" i="11"/>
  <c r="AF47" i="11"/>
  <c r="AD46" i="11"/>
  <c r="AF46" i="11"/>
  <c r="AB46" i="11"/>
  <c r="AD41" i="11"/>
  <c r="AB41" i="11"/>
  <c r="AP46" i="11"/>
  <c r="AR46" i="11"/>
  <c r="AD32" i="11"/>
  <c r="AF32" i="11"/>
  <c r="AB32" i="11"/>
  <c r="AP47" i="11"/>
  <c r="AR47" i="11"/>
  <c r="AQ35" i="11"/>
  <c r="AP35" i="11"/>
  <c r="AB28" i="11"/>
  <c r="AD28" i="11"/>
  <c r="AB23" i="11"/>
  <c r="AD23" i="11"/>
  <c r="AF23" i="11"/>
  <c r="AP32" i="11"/>
  <c r="AQ28" i="11"/>
  <c r="AD21" i="11"/>
  <c r="AF21" i="11"/>
  <c r="AB21" i="11"/>
  <c r="AP15" i="11"/>
  <c r="AQ15" i="11"/>
  <c r="AP33" i="11"/>
  <c r="AI11" i="11"/>
  <c r="AJ11" i="11"/>
  <c r="AK11" i="11"/>
  <c r="AB6" i="11"/>
  <c r="AD6" i="11"/>
  <c r="AF6" i="11"/>
  <c r="AQ31" i="11"/>
  <c r="AP29" i="11"/>
  <c r="AQ26" i="11"/>
  <c r="AB10" i="11"/>
  <c r="AD10" i="11"/>
  <c r="AF10" i="11"/>
  <c r="AP13" i="11"/>
  <c r="AQ13" i="11"/>
  <c r="AB9" i="11"/>
  <c r="AQ21" i="11"/>
  <c r="AP20" i="11"/>
  <c r="AR20" i="11"/>
  <c r="AQ52" i="11"/>
  <c r="AP52" i="11"/>
  <c r="AQ50" i="11"/>
  <c r="AP50" i="11"/>
  <c r="AF41" i="11"/>
  <c r="AD39" i="11"/>
  <c r="AF39" i="11"/>
  <c r="AB39" i="11"/>
  <c r="AD37" i="11"/>
  <c r="AF37" i="11"/>
  <c r="AB37" i="11"/>
  <c r="AQ48" i="11"/>
  <c r="AP48" i="11"/>
  <c r="AD45" i="11"/>
  <c r="AB45" i="11"/>
  <c r="AP40" i="11"/>
  <c r="AQ40" i="11"/>
  <c r="AP38" i="11"/>
  <c r="AQ38" i="11"/>
  <c r="AQ36" i="11"/>
  <c r="AP36" i="11"/>
  <c r="AD35" i="11"/>
  <c r="AF35" i="11"/>
  <c r="AB35" i="11"/>
  <c r="AQ45" i="11"/>
  <c r="AR45" i="11"/>
  <c r="AD33" i="11"/>
  <c r="AF33" i="11"/>
  <c r="AB33" i="11"/>
  <c r="AB29" i="11"/>
  <c r="AD29" i="11"/>
  <c r="AF29" i="11"/>
  <c r="AB24" i="11"/>
  <c r="AD24" i="11"/>
  <c r="AF24" i="11"/>
  <c r="AQ11" i="11"/>
  <c r="AP11" i="11"/>
  <c r="AQ32" i="11"/>
  <c r="AP23" i="11"/>
  <c r="AR23" i="11"/>
  <c r="AD20" i="11"/>
  <c r="AF20" i="11"/>
  <c r="AB20" i="11"/>
  <c r="AQ16" i="11"/>
  <c r="AP16" i="11"/>
  <c r="AP9" i="11"/>
  <c r="AQ9" i="11"/>
  <c r="AQ33" i="11"/>
  <c r="AJ12" i="11"/>
  <c r="AI12" i="11"/>
  <c r="AD14" i="11"/>
  <c r="AF14" i="11"/>
  <c r="AB14" i="11"/>
  <c r="AP14" i="11"/>
  <c r="AQ14" i="11"/>
  <c r="AP31" i="11"/>
  <c r="AR31" i="11"/>
  <c r="AR24" i="11"/>
  <c r="AP18" i="11"/>
  <c r="AQ18" i="11"/>
  <c r="AB13" i="11"/>
  <c r="AD13" i="11"/>
  <c r="AP12" i="11"/>
  <c r="AQ12" i="11"/>
  <c r="AR21" i="11"/>
  <c r="AB11" i="11"/>
  <c r="AD52" i="11"/>
  <c r="AF52" i="11"/>
  <c r="AB52" i="11"/>
  <c r="AD50" i="11"/>
  <c r="AF50" i="11"/>
  <c r="AB50" i="11"/>
  <c r="AF51" i="11"/>
  <c r="AD44" i="11"/>
  <c r="AF44" i="11"/>
  <c r="AB44" i="11"/>
  <c r="AQ54" i="11"/>
  <c r="AP54" i="11"/>
  <c r="AD48" i="11"/>
  <c r="AF48" i="11"/>
  <c r="AB48" i="11"/>
  <c r="AF45" i="11"/>
  <c r="AD42" i="11"/>
  <c r="AF42" i="11"/>
  <c r="AB42" i="11"/>
  <c r="AQ34" i="11"/>
  <c r="AP34" i="11"/>
  <c r="AF28" i="11"/>
  <c r="AD34" i="11"/>
  <c r="AF34" i="11"/>
  <c r="AB34" i="11"/>
  <c r="AB30" i="11"/>
  <c r="AD30" i="11"/>
  <c r="AF30" i="11"/>
  <c r="AB25" i="11"/>
  <c r="AD25" i="11"/>
  <c r="AF25" i="11"/>
  <c r="AQ10" i="11"/>
  <c r="AP10" i="11"/>
  <c r="AP19" i="11"/>
  <c r="AQ19" i="11"/>
  <c r="AR19" i="11"/>
  <c r="AD16" i="11"/>
  <c r="AF16" i="11"/>
  <c r="AB16" i="11"/>
  <c r="AF13" i="11"/>
  <c r="AI9" i="11"/>
  <c r="AJ9" i="11"/>
  <c r="AT9" i="11"/>
  <c r="AD18" i="11"/>
  <c r="AF18" i="11"/>
  <c r="AB18" i="11"/>
  <c r="AD8" i="11"/>
  <c r="AF8" i="11"/>
  <c r="AB8" i="11"/>
  <c r="BT187" i="6"/>
  <c r="BS187" i="6"/>
  <c r="BR187" i="6"/>
  <c r="BQ187" i="6"/>
  <c r="BP187" i="6"/>
  <c r="BM187" i="6"/>
  <c r="BL187" i="6"/>
  <c r="BK187" i="6"/>
  <c r="BJ187" i="6"/>
  <c r="AR187" i="6"/>
  <c r="AQ187" i="6"/>
  <c r="AP187" i="6"/>
  <c r="AO187" i="6"/>
  <c r="AN187" i="6"/>
  <c r="AM187" i="6"/>
  <c r="AL187" i="6"/>
  <c r="AK187" i="6"/>
  <c r="AJ187" i="6"/>
  <c r="AI187" i="6"/>
  <c r="BT225" i="6"/>
  <c r="BS225" i="6"/>
  <c r="BR225" i="6"/>
  <c r="BQ225" i="6"/>
  <c r="BP225" i="6"/>
  <c r="BM225" i="6"/>
  <c r="BL225" i="6"/>
  <c r="BK225" i="6"/>
  <c r="BJ225" i="6"/>
  <c r="AR225" i="6"/>
  <c r="AQ225" i="6"/>
  <c r="AP225" i="6"/>
  <c r="AO225" i="6"/>
  <c r="AN225" i="6"/>
  <c r="AM225" i="6"/>
  <c r="AL225" i="6"/>
  <c r="AK225" i="6"/>
  <c r="AJ225" i="6"/>
  <c r="AI225" i="6"/>
  <c r="BT263" i="6"/>
  <c r="BS263" i="6"/>
  <c r="BR263" i="6"/>
  <c r="BQ263" i="6"/>
  <c r="BP263" i="6"/>
  <c r="BM263" i="6"/>
  <c r="BL263" i="6"/>
  <c r="BK263" i="6"/>
  <c r="BJ263" i="6"/>
  <c r="AR263" i="6"/>
  <c r="AQ263" i="6"/>
  <c r="AP263" i="6"/>
  <c r="AO263" i="6"/>
  <c r="AN263" i="6"/>
  <c r="AM263" i="6"/>
  <c r="AL263" i="6"/>
  <c r="AK263" i="6"/>
  <c r="AJ263" i="6"/>
  <c r="AI263" i="6"/>
  <c r="BT301" i="6"/>
  <c r="BS301" i="6"/>
  <c r="BR301" i="6"/>
  <c r="BQ301" i="6"/>
  <c r="BP301" i="6"/>
  <c r="BM301" i="6"/>
  <c r="BL301" i="6"/>
  <c r="BK301" i="6"/>
  <c r="BJ301" i="6"/>
  <c r="AR301" i="6"/>
  <c r="AQ301" i="6"/>
  <c r="AP301" i="6"/>
  <c r="AO301" i="6"/>
  <c r="AN301" i="6"/>
  <c r="AM301" i="6"/>
  <c r="AL301" i="6"/>
  <c r="AK301" i="6"/>
  <c r="AJ301" i="6"/>
  <c r="AI301" i="6"/>
  <c r="AR10" i="11"/>
  <c r="AR38" i="11"/>
  <c r="AR29" i="11"/>
  <c r="AR11" i="11"/>
  <c r="AR12" i="11"/>
  <c r="AR14" i="11"/>
  <c r="AF54" i="11"/>
  <c r="AR36" i="11"/>
  <c r="AR39" i="11"/>
  <c r="AS187" i="6"/>
  <c r="AU187" i="6"/>
  <c r="AK9" i="11"/>
  <c r="AK12" i="11"/>
  <c r="AR48" i="11"/>
  <c r="AR13" i="11"/>
  <c r="AR49" i="11"/>
  <c r="AR52" i="11"/>
  <c r="AR26" i="11"/>
  <c r="AR41" i="11"/>
  <c r="AR9" i="11"/>
  <c r="AR40" i="11"/>
  <c r="AR6" i="11"/>
  <c r="AR44" i="11"/>
  <c r="AS225" i="6"/>
  <c r="BB225" i="6"/>
  <c r="AR16" i="11"/>
  <c r="AR35" i="11"/>
  <c r="AR37" i="11"/>
  <c r="AR50" i="11"/>
  <c r="AR34" i="11"/>
  <c r="AR33" i="11"/>
  <c r="AR32" i="11"/>
  <c r="AR28" i="11"/>
  <c r="AR54" i="11"/>
  <c r="AR18" i="11"/>
  <c r="AR15" i="11"/>
  <c r="AJ29" i="11"/>
  <c r="AT29" i="11"/>
  <c r="AI29" i="11"/>
  <c r="AJ18" i="11"/>
  <c r="AT18" i="11"/>
  <c r="AI18" i="11"/>
  <c r="AJ42" i="11"/>
  <c r="AT42" i="11"/>
  <c r="AI42" i="11"/>
  <c r="AJ25" i="11"/>
  <c r="AT25" i="11"/>
  <c r="AI25" i="11"/>
  <c r="AJ44" i="11"/>
  <c r="AT44" i="11"/>
  <c r="AI44" i="11"/>
  <c r="AI14" i="11"/>
  <c r="AJ14" i="11"/>
  <c r="AT14" i="11"/>
  <c r="AI6" i="11"/>
  <c r="AJ6" i="11"/>
  <c r="AT6" i="11"/>
  <c r="AJ19" i="11"/>
  <c r="AT19" i="11"/>
  <c r="AI19" i="11"/>
  <c r="AK19" i="11"/>
  <c r="AJ8" i="11"/>
  <c r="AT8" i="11"/>
  <c r="AI8" i="11"/>
  <c r="AJ16" i="11"/>
  <c r="AT16" i="11"/>
  <c r="AI16" i="11"/>
  <c r="AK16" i="11"/>
  <c r="AI34" i="11"/>
  <c r="AJ34" i="11"/>
  <c r="AT34" i="11"/>
  <c r="AI52" i="11"/>
  <c r="AJ52" i="11"/>
  <c r="AT52" i="11"/>
  <c r="AJ24" i="11"/>
  <c r="AT24" i="11"/>
  <c r="AI24" i="11"/>
  <c r="AI50" i="11"/>
  <c r="AJ50" i="11"/>
  <c r="AT50" i="11"/>
  <c r="AI10" i="11"/>
  <c r="AJ10" i="11"/>
  <c r="AT10" i="11"/>
  <c r="AJ30" i="11"/>
  <c r="AT30" i="11"/>
  <c r="AI30" i="11"/>
  <c r="AK30" i="11"/>
  <c r="AJ20" i="11"/>
  <c r="AT20" i="11"/>
  <c r="AI20" i="11"/>
  <c r="AI49" i="11"/>
  <c r="AJ49" i="11"/>
  <c r="AT49" i="11"/>
  <c r="AI13" i="11"/>
  <c r="AJ13" i="11"/>
  <c r="AT13" i="11"/>
  <c r="AJ28" i="11"/>
  <c r="AT28" i="11"/>
  <c r="AI28" i="11"/>
  <c r="AI51" i="11"/>
  <c r="AJ51" i="11"/>
  <c r="AT51" i="11"/>
  <c r="AT12" i="11"/>
  <c r="AJ22" i="11"/>
  <c r="AT22" i="11"/>
  <c r="AI22" i="11"/>
  <c r="AJ26" i="11"/>
  <c r="AT26" i="11"/>
  <c r="AI26" i="11"/>
  <c r="AI15" i="11"/>
  <c r="AJ15" i="11"/>
  <c r="AT15" i="11"/>
  <c r="AJ21" i="11"/>
  <c r="AT21" i="11"/>
  <c r="AI21" i="11"/>
  <c r="AI48" i="11"/>
  <c r="AJ48" i="11"/>
  <c r="AT48" i="11"/>
  <c r="AI33" i="11"/>
  <c r="AJ33" i="11"/>
  <c r="AT33" i="11"/>
  <c r="AJ39" i="11"/>
  <c r="AT39" i="11"/>
  <c r="AI39" i="11"/>
  <c r="AK39" i="11"/>
  <c r="AT11" i="11"/>
  <c r="AI32" i="11"/>
  <c r="AJ32" i="11"/>
  <c r="AT32" i="11"/>
  <c r="AI36" i="11"/>
  <c r="AJ36" i="11"/>
  <c r="AT36" i="11"/>
  <c r="AJ40" i="11"/>
  <c r="AT40" i="11"/>
  <c r="AI40" i="11"/>
  <c r="AI45" i="11"/>
  <c r="AJ45" i="11"/>
  <c r="AT45" i="11"/>
  <c r="AJ54" i="11"/>
  <c r="AT54" i="11"/>
  <c r="AI54" i="11"/>
  <c r="AI35" i="11"/>
  <c r="AJ35" i="11"/>
  <c r="AT35" i="11"/>
  <c r="AI46" i="11"/>
  <c r="AJ46" i="11"/>
  <c r="AT46" i="11"/>
  <c r="AJ41" i="11"/>
  <c r="AT41" i="11"/>
  <c r="AI41" i="11"/>
  <c r="AI31" i="11"/>
  <c r="AJ31" i="11"/>
  <c r="AT31" i="11"/>
  <c r="AJ23" i="11"/>
  <c r="AT23" i="11"/>
  <c r="AI23" i="11"/>
  <c r="AI37" i="11"/>
  <c r="AJ37" i="11"/>
  <c r="AT37" i="11"/>
  <c r="AI47" i="11"/>
  <c r="AJ47" i="11"/>
  <c r="AT47" i="11"/>
  <c r="AJ38" i="11"/>
  <c r="AT38" i="11"/>
  <c r="AI38" i="11"/>
  <c r="AK38" i="11"/>
  <c r="AV225" i="6"/>
  <c r="BD225" i="6"/>
  <c r="AZ187" i="6"/>
  <c r="AS301" i="6"/>
  <c r="AW301" i="6"/>
  <c r="AW225" i="6"/>
  <c r="BA187" i="6"/>
  <c r="AY187" i="6"/>
  <c r="AX225" i="6"/>
  <c r="AY225" i="6"/>
  <c r="AZ225" i="6"/>
  <c r="AV187" i="6"/>
  <c r="BD187" i="6"/>
  <c r="BC225" i="6"/>
  <c r="AY301" i="6"/>
  <c r="BA225" i="6"/>
  <c r="AW187" i="6"/>
  <c r="AU225" i="6"/>
  <c r="AX187" i="6"/>
  <c r="BB187" i="6"/>
  <c r="BC187" i="6"/>
  <c r="AS263" i="6"/>
  <c r="AZ301" i="6"/>
  <c r="BA301" i="6"/>
  <c r="BB301" i="6"/>
  <c r="BC301" i="6"/>
  <c r="BJ190" i="6"/>
  <c r="BK190" i="6"/>
  <c r="BL190" i="6"/>
  <c r="BM190" i="6"/>
  <c r="AL190" i="6"/>
  <c r="AI190" i="6"/>
  <c r="AJ190" i="6"/>
  <c r="AK190" i="6"/>
  <c r="AM190" i="6"/>
  <c r="AN190" i="6"/>
  <c r="AO190" i="6"/>
  <c r="AP190" i="6"/>
  <c r="AQ190" i="6"/>
  <c r="AR190" i="6"/>
  <c r="BP190" i="6"/>
  <c r="BQ190" i="6"/>
  <c r="BR190" i="6"/>
  <c r="BS190" i="6"/>
  <c r="BT190" i="6"/>
  <c r="BJ189" i="6"/>
  <c r="BK189" i="6"/>
  <c r="BL189" i="6"/>
  <c r="BM189" i="6"/>
  <c r="AL189" i="6"/>
  <c r="AI189" i="6"/>
  <c r="AJ189" i="6"/>
  <c r="AK189" i="6"/>
  <c r="AM189" i="6"/>
  <c r="AN189" i="6"/>
  <c r="AO189" i="6"/>
  <c r="AP189" i="6"/>
  <c r="AQ189" i="6"/>
  <c r="AR189" i="6"/>
  <c r="BP189" i="6"/>
  <c r="BQ189" i="6"/>
  <c r="BR189" i="6"/>
  <c r="BS189" i="6"/>
  <c r="BT189" i="6"/>
  <c r="BJ188" i="6"/>
  <c r="BK188" i="6"/>
  <c r="BL188" i="6"/>
  <c r="BM188" i="6"/>
  <c r="AL188" i="6"/>
  <c r="AI188" i="6"/>
  <c r="AJ188" i="6"/>
  <c r="AK188" i="6"/>
  <c r="AM188" i="6"/>
  <c r="AN188" i="6"/>
  <c r="AO188" i="6"/>
  <c r="AP188" i="6"/>
  <c r="AQ188" i="6"/>
  <c r="AR188" i="6"/>
  <c r="BP188" i="6"/>
  <c r="BQ188" i="6"/>
  <c r="BR188" i="6"/>
  <c r="BS188" i="6"/>
  <c r="BT188" i="6"/>
  <c r="BJ228" i="6"/>
  <c r="BK228" i="6"/>
  <c r="BL228" i="6"/>
  <c r="BM228" i="6"/>
  <c r="AL228" i="6"/>
  <c r="AI228" i="6"/>
  <c r="AJ228" i="6"/>
  <c r="AK228" i="6"/>
  <c r="AM228" i="6"/>
  <c r="AN228" i="6"/>
  <c r="AO228" i="6"/>
  <c r="AP228" i="6"/>
  <c r="AQ228" i="6"/>
  <c r="AR228" i="6"/>
  <c r="BP228" i="6"/>
  <c r="BQ228" i="6"/>
  <c r="BR228" i="6"/>
  <c r="BS228" i="6"/>
  <c r="BT228" i="6"/>
  <c r="BJ227" i="6"/>
  <c r="BK227" i="6"/>
  <c r="BL227" i="6"/>
  <c r="BM227" i="6"/>
  <c r="AL227" i="6"/>
  <c r="AI227" i="6"/>
  <c r="AJ227" i="6"/>
  <c r="AK227" i="6"/>
  <c r="AM227" i="6"/>
  <c r="AN227" i="6"/>
  <c r="AO227" i="6"/>
  <c r="AP227" i="6"/>
  <c r="AQ227" i="6"/>
  <c r="AR227" i="6"/>
  <c r="BP227" i="6"/>
  <c r="BQ227" i="6"/>
  <c r="BR227" i="6"/>
  <c r="BS227" i="6"/>
  <c r="BT227" i="6"/>
  <c r="BJ226" i="6"/>
  <c r="BK226" i="6"/>
  <c r="BL226" i="6"/>
  <c r="BM226" i="6"/>
  <c r="AL226" i="6"/>
  <c r="AI226" i="6"/>
  <c r="AJ226" i="6"/>
  <c r="AK226" i="6"/>
  <c r="AM226" i="6"/>
  <c r="AN226" i="6"/>
  <c r="AO226" i="6"/>
  <c r="AP226" i="6"/>
  <c r="AQ226" i="6"/>
  <c r="AR226" i="6"/>
  <c r="BP226" i="6"/>
  <c r="BQ226" i="6"/>
  <c r="BR226" i="6"/>
  <c r="BS226" i="6"/>
  <c r="BT226" i="6"/>
  <c r="BJ266" i="6"/>
  <c r="BK266" i="6"/>
  <c r="BL266" i="6"/>
  <c r="BM266" i="6"/>
  <c r="AL266" i="6"/>
  <c r="AI266" i="6"/>
  <c r="AJ266" i="6"/>
  <c r="AK266" i="6"/>
  <c r="AM266" i="6"/>
  <c r="AN266" i="6"/>
  <c r="AO266" i="6"/>
  <c r="AP266" i="6"/>
  <c r="AQ266" i="6"/>
  <c r="AR266" i="6"/>
  <c r="BP266" i="6"/>
  <c r="BQ266" i="6"/>
  <c r="BR266" i="6"/>
  <c r="BS266" i="6"/>
  <c r="BT266" i="6"/>
  <c r="BJ265" i="6"/>
  <c r="BK265" i="6"/>
  <c r="BL265" i="6"/>
  <c r="BM265" i="6"/>
  <c r="AL265" i="6"/>
  <c r="AI265" i="6"/>
  <c r="AJ265" i="6"/>
  <c r="AK265" i="6"/>
  <c r="AM265" i="6"/>
  <c r="AN265" i="6"/>
  <c r="AO265" i="6"/>
  <c r="AP265" i="6"/>
  <c r="AQ265" i="6"/>
  <c r="AR265" i="6"/>
  <c r="BP265" i="6"/>
  <c r="BQ265" i="6"/>
  <c r="BR265" i="6"/>
  <c r="BS265" i="6"/>
  <c r="BT265" i="6"/>
  <c r="BJ264" i="6"/>
  <c r="BK264" i="6"/>
  <c r="BL264" i="6"/>
  <c r="BM264" i="6"/>
  <c r="AL264" i="6"/>
  <c r="AI264" i="6"/>
  <c r="AJ264" i="6"/>
  <c r="AK264" i="6"/>
  <c r="AM264" i="6"/>
  <c r="AN264" i="6"/>
  <c r="AO264" i="6"/>
  <c r="AP264" i="6"/>
  <c r="AQ264" i="6"/>
  <c r="AR264" i="6"/>
  <c r="BP264" i="6"/>
  <c r="BQ264" i="6"/>
  <c r="BR264" i="6"/>
  <c r="BS264" i="6"/>
  <c r="BT264" i="6"/>
  <c r="BJ184" i="6"/>
  <c r="BK184" i="6"/>
  <c r="BL184" i="6"/>
  <c r="BM184" i="6"/>
  <c r="AL184" i="6"/>
  <c r="AI184" i="6"/>
  <c r="AJ184" i="6"/>
  <c r="AK184" i="6"/>
  <c r="AM184" i="6"/>
  <c r="AN184" i="6"/>
  <c r="AO184" i="6"/>
  <c r="AP184" i="6"/>
  <c r="AQ184" i="6"/>
  <c r="AR184" i="6"/>
  <c r="BP184" i="6"/>
  <c r="BQ184" i="6"/>
  <c r="BR184" i="6"/>
  <c r="BS184" i="6"/>
  <c r="BT184" i="6"/>
  <c r="BJ183" i="6"/>
  <c r="BK183" i="6"/>
  <c r="BL183" i="6"/>
  <c r="BM183" i="6"/>
  <c r="AL183" i="6"/>
  <c r="AI183" i="6"/>
  <c r="AJ183" i="6"/>
  <c r="AK183" i="6"/>
  <c r="AM183" i="6"/>
  <c r="AN183" i="6"/>
  <c r="AO183" i="6"/>
  <c r="AP183" i="6"/>
  <c r="AQ183" i="6"/>
  <c r="AR183" i="6"/>
  <c r="BP183" i="6"/>
  <c r="BQ183" i="6"/>
  <c r="BR183" i="6"/>
  <c r="BS183" i="6"/>
  <c r="BT183" i="6"/>
  <c r="BJ182" i="6"/>
  <c r="BK182" i="6"/>
  <c r="BL182" i="6"/>
  <c r="BM182" i="6"/>
  <c r="AL182" i="6"/>
  <c r="AI182" i="6"/>
  <c r="AJ182" i="6"/>
  <c r="AK182" i="6"/>
  <c r="AM182" i="6"/>
  <c r="AN182" i="6"/>
  <c r="AO182" i="6"/>
  <c r="AP182" i="6"/>
  <c r="AQ182" i="6"/>
  <c r="AR182" i="6"/>
  <c r="BP182" i="6"/>
  <c r="BQ182" i="6"/>
  <c r="BR182" i="6"/>
  <c r="BS182" i="6"/>
  <c r="BT182" i="6"/>
  <c r="BJ181" i="6"/>
  <c r="BK181" i="6"/>
  <c r="BL181" i="6"/>
  <c r="BM181" i="6"/>
  <c r="AL181" i="6"/>
  <c r="AI181" i="6"/>
  <c r="AJ181" i="6"/>
  <c r="AK181" i="6"/>
  <c r="AM181" i="6"/>
  <c r="AN181" i="6"/>
  <c r="AO181" i="6"/>
  <c r="AP181" i="6"/>
  <c r="AQ181" i="6"/>
  <c r="AR181" i="6"/>
  <c r="BP181" i="6"/>
  <c r="BQ181" i="6"/>
  <c r="BR181" i="6"/>
  <c r="BS181" i="6"/>
  <c r="BT181" i="6"/>
  <c r="BJ180" i="6"/>
  <c r="BK180" i="6"/>
  <c r="BL180" i="6"/>
  <c r="BM180" i="6"/>
  <c r="AL180" i="6"/>
  <c r="AI180" i="6"/>
  <c r="AJ180" i="6"/>
  <c r="AK180" i="6"/>
  <c r="AM180" i="6"/>
  <c r="AN180" i="6"/>
  <c r="AO180" i="6"/>
  <c r="AP180" i="6"/>
  <c r="AQ180" i="6"/>
  <c r="AR180" i="6"/>
  <c r="BP180" i="6"/>
  <c r="BQ180" i="6"/>
  <c r="BR180" i="6"/>
  <c r="BS180" i="6"/>
  <c r="BT180" i="6"/>
  <c r="BJ179" i="6"/>
  <c r="BK179" i="6"/>
  <c r="BL179" i="6"/>
  <c r="BM179" i="6"/>
  <c r="AL179" i="6"/>
  <c r="AI179" i="6"/>
  <c r="AJ179" i="6"/>
  <c r="AK179" i="6"/>
  <c r="AM179" i="6"/>
  <c r="AN179" i="6"/>
  <c r="AO179" i="6"/>
  <c r="AP179" i="6"/>
  <c r="AQ179" i="6"/>
  <c r="AR179" i="6"/>
  <c r="BP179" i="6"/>
  <c r="BQ179" i="6"/>
  <c r="BR179" i="6"/>
  <c r="BS179" i="6"/>
  <c r="BT179" i="6"/>
  <c r="BJ222" i="6"/>
  <c r="BK222" i="6"/>
  <c r="BL222" i="6"/>
  <c r="BM222" i="6"/>
  <c r="AL222" i="6"/>
  <c r="AI222" i="6"/>
  <c r="AJ222" i="6"/>
  <c r="AK222" i="6"/>
  <c r="AM222" i="6"/>
  <c r="AN222" i="6"/>
  <c r="AO222" i="6"/>
  <c r="AP222" i="6"/>
  <c r="AQ222" i="6"/>
  <c r="AR222" i="6"/>
  <c r="BP222" i="6"/>
  <c r="BQ222" i="6"/>
  <c r="BR222" i="6"/>
  <c r="BS222" i="6"/>
  <c r="BT222" i="6"/>
  <c r="BJ221" i="6"/>
  <c r="BK221" i="6"/>
  <c r="BL221" i="6"/>
  <c r="BM221" i="6"/>
  <c r="AL221" i="6"/>
  <c r="AI221" i="6"/>
  <c r="AJ221" i="6"/>
  <c r="AK221" i="6"/>
  <c r="AM221" i="6"/>
  <c r="AN221" i="6"/>
  <c r="AO221" i="6"/>
  <c r="AP221" i="6"/>
  <c r="AQ221" i="6"/>
  <c r="AR221" i="6"/>
  <c r="BP221" i="6"/>
  <c r="BQ221" i="6"/>
  <c r="BR221" i="6"/>
  <c r="BS221" i="6"/>
  <c r="BT221" i="6"/>
  <c r="BJ220" i="6"/>
  <c r="BK220" i="6"/>
  <c r="BL220" i="6"/>
  <c r="BM220" i="6"/>
  <c r="AL220" i="6"/>
  <c r="AI220" i="6"/>
  <c r="AJ220" i="6"/>
  <c r="AK220" i="6"/>
  <c r="AM220" i="6"/>
  <c r="AN220" i="6"/>
  <c r="AO220" i="6"/>
  <c r="AP220" i="6"/>
  <c r="AQ220" i="6"/>
  <c r="AR220" i="6"/>
  <c r="BP220" i="6"/>
  <c r="BQ220" i="6"/>
  <c r="BR220" i="6"/>
  <c r="BS220" i="6"/>
  <c r="BT220" i="6"/>
  <c r="BJ219" i="6"/>
  <c r="BK219" i="6"/>
  <c r="BL219" i="6"/>
  <c r="BM219" i="6"/>
  <c r="AL219" i="6"/>
  <c r="AI219" i="6"/>
  <c r="AJ219" i="6"/>
  <c r="AK219" i="6"/>
  <c r="AM219" i="6"/>
  <c r="AN219" i="6"/>
  <c r="AO219" i="6"/>
  <c r="AP219" i="6"/>
  <c r="AQ219" i="6"/>
  <c r="AR219" i="6"/>
  <c r="BP219" i="6"/>
  <c r="BQ219" i="6"/>
  <c r="BR219" i="6"/>
  <c r="BS219" i="6"/>
  <c r="BT219" i="6"/>
  <c r="BJ218" i="6"/>
  <c r="BK218" i="6"/>
  <c r="BL218" i="6"/>
  <c r="BM218" i="6"/>
  <c r="AL218" i="6"/>
  <c r="AI218" i="6"/>
  <c r="AJ218" i="6"/>
  <c r="AK218" i="6"/>
  <c r="AM218" i="6"/>
  <c r="AN218" i="6"/>
  <c r="AO218" i="6"/>
  <c r="AP218" i="6"/>
  <c r="AQ218" i="6"/>
  <c r="AR218" i="6"/>
  <c r="BP218" i="6"/>
  <c r="BQ218" i="6"/>
  <c r="BR218" i="6"/>
  <c r="BS218" i="6"/>
  <c r="BT218" i="6"/>
  <c r="BJ217" i="6"/>
  <c r="BK217" i="6"/>
  <c r="BL217" i="6"/>
  <c r="BM217" i="6"/>
  <c r="AL217" i="6"/>
  <c r="AI217" i="6"/>
  <c r="AJ217" i="6"/>
  <c r="AK217" i="6"/>
  <c r="AM217" i="6"/>
  <c r="AN217" i="6"/>
  <c r="AO217" i="6"/>
  <c r="AP217" i="6"/>
  <c r="AQ217" i="6"/>
  <c r="AR217" i="6"/>
  <c r="BP217" i="6"/>
  <c r="BQ217" i="6"/>
  <c r="BR217" i="6"/>
  <c r="BS217" i="6"/>
  <c r="BT217" i="6"/>
  <c r="BJ260" i="6"/>
  <c r="BK260" i="6"/>
  <c r="BL260" i="6"/>
  <c r="BM260" i="6"/>
  <c r="AL260" i="6"/>
  <c r="AI260" i="6"/>
  <c r="AJ260" i="6"/>
  <c r="AK260" i="6"/>
  <c r="AM260" i="6"/>
  <c r="AN260" i="6"/>
  <c r="AO260" i="6"/>
  <c r="AP260" i="6"/>
  <c r="AQ260" i="6"/>
  <c r="AR260" i="6"/>
  <c r="BP260" i="6"/>
  <c r="BQ260" i="6"/>
  <c r="BR260" i="6"/>
  <c r="BS260" i="6"/>
  <c r="BT260" i="6"/>
  <c r="BJ259" i="6"/>
  <c r="BK259" i="6"/>
  <c r="BL259" i="6"/>
  <c r="BM259" i="6"/>
  <c r="AL259" i="6"/>
  <c r="AI259" i="6"/>
  <c r="AJ259" i="6"/>
  <c r="AK259" i="6"/>
  <c r="AM259" i="6"/>
  <c r="AN259" i="6"/>
  <c r="AO259" i="6"/>
  <c r="AP259" i="6"/>
  <c r="AQ259" i="6"/>
  <c r="AR259" i="6"/>
  <c r="BP259" i="6"/>
  <c r="BQ259" i="6"/>
  <c r="BR259" i="6"/>
  <c r="BS259" i="6"/>
  <c r="BT259" i="6"/>
  <c r="BJ258" i="6"/>
  <c r="BK258" i="6"/>
  <c r="BL258" i="6"/>
  <c r="BM258" i="6"/>
  <c r="AL258" i="6"/>
  <c r="AI258" i="6"/>
  <c r="AJ258" i="6"/>
  <c r="AK258" i="6"/>
  <c r="AM258" i="6"/>
  <c r="AN258" i="6"/>
  <c r="AO258" i="6"/>
  <c r="AP258" i="6"/>
  <c r="AQ258" i="6"/>
  <c r="AR258" i="6"/>
  <c r="BP258" i="6"/>
  <c r="BQ258" i="6"/>
  <c r="BR258" i="6"/>
  <c r="BS258" i="6"/>
  <c r="BT258" i="6"/>
  <c r="BJ257" i="6"/>
  <c r="BK257" i="6"/>
  <c r="BL257" i="6"/>
  <c r="BM257" i="6"/>
  <c r="AL257" i="6"/>
  <c r="AI257" i="6"/>
  <c r="AJ257" i="6"/>
  <c r="AK257" i="6"/>
  <c r="AM257" i="6"/>
  <c r="AN257" i="6"/>
  <c r="AO257" i="6"/>
  <c r="AP257" i="6"/>
  <c r="AQ257" i="6"/>
  <c r="AR257" i="6"/>
  <c r="BP257" i="6"/>
  <c r="BQ257" i="6"/>
  <c r="BR257" i="6"/>
  <c r="BS257" i="6"/>
  <c r="BT257" i="6"/>
  <c r="BJ256" i="6"/>
  <c r="BK256" i="6"/>
  <c r="BL256" i="6"/>
  <c r="BM256" i="6"/>
  <c r="AL256" i="6"/>
  <c r="AI256" i="6"/>
  <c r="AJ256" i="6"/>
  <c r="AK256" i="6"/>
  <c r="AM256" i="6"/>
  <c r="AN256" i="6"/>
  <c r="AO256" i="6"/>
  <c r="AP256" i="6"/>
  <c r="AQ256" i="6"/>
  <c r="AR256" i="6"/>
  <c r="BP256" i="6"/>
  <c r="BQ256" i="6"/>
  <c r="BR256" i="6"/>
  <c r="BS256" i="6"/>
  <c r="BT256" i="6"/>
  <c r="BJ255" i="6"/>
  <c r="BK255" i="6"/>
  <c r="BL255" i="6"/>
  <c r="BM255" i="6"/>
  <c r="AL255" i="6"/>
  <c r="AI255" i="6"/>
  <c r="AJ255" i="6"/>
  <c r="AK255" i="6"/>
  <c r="AM255" i="6"/>
  <c r="AN255" i="6"/>
  <c r="AO255" i="6"/>
  <c r="AP255" i="6"/>
  <c r="AQ255" i="6"/>
  <c r="AR255" i="6"/>
  <c r="BP255" i="6"/>
  <c r="BQ255" i="6"/>
  <c r="BR255" i="6"/>
  <c r="BS255" i="6"/>
  <c r="BT255" i="6"/>
  <c r="BJ304" i="6"/>
  <c r="BK304" i="6"/>
  <c r="BL304" i="6"/>
  <c r="BM304" i="6"/>
  <c r="AL304" i="6"/>
  <c r="AI304" i="6"/>
  <c r="AJ304" i="6"/>
  <c r="AK304" i="6"/>
  <c r="AM304" i="6"/>
  <c r="AN304" i="6"/>
  <c r="AO304" i="6"/>
  <c r="AP304" i="6"/>
  <c r="AQ304" i="6"/>
  <c r="AR304" i="6"/>
  <c r="AL9" i="6"/>
  <c r="AI9" i="6"/>
  <c r="AJ9" i="6"/>
  <c r="AK9" i="6"/>
  <c r="AM9" i="6"/>
  <c r="AN9" i="6"/>
  <c r="AO9" i="6"/>
  <c r="AP9" i="6"/>
  <c r="AQ9" i="6"/>
  <c r="AR9" i="6"/>
  <c r="AL10" i="6"/>
  <c r="AI10" i="6"/>
  <c r="AJ10" i="6"/>
  <c r="AK10" i="6"/>
  <c r="AM10" i="6"/>
  <c r="AN10" i="6"/>
  <c r="AO10" i="6"/>
  <c r="AP10" i="6"/>
  <c r="AQ10" i="6"/>
  <c r="AR10" i="6"/>
  <c r="AL11" i="6"/>
  <c r="AI11" i="6"/>
  <c r="AJ11" i="6"/>
  <c r="AK11" i="6"/>
  <c r="AM11" i="6"/>
  <c r="AN11" i="6"/>
  <c r="AO11" i="6"/>
  <c r="AP11" i="6"/>
  <c r="AQ11" i="6"/>
  <c r="AR11" i="6"/>
  <c r="AL12" i="6"/>
  <c r="AI12" i="6"/>
  <c r="AJ12" i="6"/>
  <c r="AK12" i="6"/>
  <c r="AM12" i="6"/>
  <c r="AN12" i="6"/>
  <c r="AO12" i="6"/>
  <c r="AP12" i="6"/>
  <c r="AQ12" i="6"/>
  <c r="AR12" i="6"/>
  <c r="AL13" i="6"/>
  <c r="AI13" i="6"/>
  <c r="AJ13" i="6"/>
  <c r="AK13" i="6"/>
  <c r="AM13" i="6"/>
  <c r="AN13" i="6"/>
  <c r="AO13" i="6"/>
  <c r="AP13" i="6"/>
  <c r="AQ13" i="6"/>
  <c r="AR13" i="6"/>
  <c r="AL14" i="6"/>
  <c r="AI14" i="6"/>
  <c r="AJ14" i="6"/>
  <c r="AK14" i="6"/>
  <c r="AM14" i="6"/>
  <c r="AN14" i="6"/>
  <c r="AO14" i="6"/>
  <c r="AP14" i="6"/>
  <c r="AQ14" i="6"/>
  <c r="AR14" i="6"/>
  <c r="AL18" i="6"/>
  <c r="AI18" i="6"/>
  <c r="AJ18" i="6"/>
  <c r="AK18" i="6"/>
  <c r="AM18" i="6"/>
  <c r="AN18" i="6"/>
  <c r="AO18" i="6"/>
  <c r="AP18" i="6"/>
  <c r="AQ18" i="6"/>
  <c r="AR18" i="6"/>
  <c r="AL19" i="6"/>
  <c r="AI19" i="6"/>
  <c r="AJ19" i="6"/>
  <c r="AK19" i="6"/>
  <c r="AM19" i="6"/>
  <c r="AN19" i="6"/>
  <c r="AO19" i="6"/>
  <c r="AP19" i="6"/>
  <c r="AQ19" i="6"/>
  <c r="AR19" i="6"/>
  <c r="AL20" i="6"/>
  <c r="AI20" i="6"/>
  <c r="AJ20" i="6"/>
  <c r="AK20" i="6"/>
  <c r="AM20" i="6"/>
  <c r="AN20" i="6"/>
  <c r="AO20" i="6"/>
  <c r="AP20" i="6"/>
  <c r="AQ20" i="6"/>
  <c r="AR20" i="6"/>
  <c r="AL21" i="6"/>
  <c r="AI21" i="6"/>
  <c r="AJ21" i="6"/>
  <c r="AK21" i="6"/>
  <c r="AM21" i="6"/>
  <c r="AN21" i="6"/>
  <c r="AO21" i="6"/>
  <c r="AP21" i="6"/>
  <c r="AQ21" i="6"/>
  <c r="AR21" i="6"/>
  <c r="AL22" i="6"/>
  <c r="AI22" i="6"/>
  <c r="AJ22" i="6"/>
  <c r="AK22" i="6"/>
  <c r="AM22" i="6"/>
  <c r="AN22" i="6"/>
  <c r="AO22" i="6"/>
  <c r="AP22" i="6"/>
  <c r="AQ22" i="6"/>
  <c r="AR22" i="6"/>
  <c r="AL23" i="6"/>
  <c r="AI23" i="6"/>
  <c r="AJ23" i="6"/>
  <c r="AK23" i="6"/>
  <c r="AM23" i="6"/>
  <c r="AN23" i="6"/>
  <c r="AO23" i="6"/>
  <c r="AP23" i="6"/>
  <c r="AQ23" i="6"/>
  <c r="AR23" i="6"/>
  <c r="AI8" i="6"/>
  <c r="AJ8" i="6"/>
  <c r="AK8" i="6"/>
  <c r="AL8" i="6"/>
  <c r="AM8" i="6"/>
  <c r="AN8" i="6"/>
  <c r="AO8" i="6"/>
  <c r="AP8" i="6"/>
  <c r="AQ8" i="6"/>
  <c r="AR8" i="6"/>
  <c r="AS8" i="6"/>
  <c r="AI17" i="6"/>
  <c r="AJ17" i="6"/>
  <c r="AK17" i="6"/>
  <c r="AL17" i="6"/>
  <c r="AM17" i="6"/>
  <c r="AN17" i="6"/>
  <c r="AO17" i="6"/>
  <c r="AP17" i="6"/>
  <c r="AQ17" i="6"/>
  <c r="AR17" i="6"/>
  <c r="BP304" i="6"/>
  <c r="BQ304" i="6"/>
  <c r="BR304" i="6"/>
  <c r="BS304" i="6"/>
  <c r="BT304" i="6"/>
  <c r="BJ303" i="6"/>
  <c r="BK303" i="6"/>
  <c r="BL303" i="6"/>
  <c r="BM303" i="6"/>
  <c r="AL303" i="6"/>
  <c r="AI303" i="6"/>
  <c r="AJ303" i="6"/>
  <c r="AK303" i="6"/>
  <c r="AM303" i="6"/>
  <c r="AN303" i="6"/>
  <c r="AO303" i="6"/>
  <c r="AP303" i="6"/>
  <c r="AQ303" i="6"/>
  <c r="AR303" i="6"/>
  <c r="BP303" i="6"/>
  <c r="BQ303" i="6"/>
  <c r="BR303" i="6"/>
  <c r="BS303" i="6"/>
  <c r="BT303" i="6"/>
  <c r="BJ302" i="6"/>
  <c r="BK302" i="6"/>
  <c r="BL302" i="6"/>
  <c r="BM302" i="6"/>
  <c r="AL302" i="6"/>
  <c r="AI302" i="6"/>
  <c r="AJ302" i="6"/>
  <c r="AK302" i="6"/>
  <c r="AM302" i="6"/>
  <c r="AN302" i="6"/>
  <c r="AO302" i="6"/>
  <c r="AP302" i="6"/>
  <c r="AQ302" i="6"/>
  <c r="AR302" i="6"/>
  <c r="BP302" i="6"/>
  <c r="BQ302" i="6"/>
  <c r="BR302" i="6"/>
  <c r="BS302" i="6"/>
  <c r="BT302" i="6"/>
  <c r="BJ298" i="6"/>
  <c r="BK298" i="6"/>
  <c r="BL298" i="6"/>
  <c r="BM298" i="6"/>
  <c r="AL298" i="6"/>
  <c r="AI298" i="6"/>
  <c r="AJ298" i="6"/>
  <c r="AK298" i="6"/>
  <c r="AM298" i="6"/>
  <c r="AN298" i="6"/>
  <c r="AO298" i="6"/>
  <c r="AP298" i="6"/>
  <c r="AQ298" i="6"/>
  <c r="AR298" i="6"/>
  <c r="BP298" i="6"/>
  <c r="BQ298" i="6"/>
  <c r="BR298" i="6"/>
  <c r="BS298" i="6"/>
  <c r="BT298" i="6"/>
  <c r="BJ297" i="6"/>
  <c r="BK297" i="6"/>
  <c r="BL297" i="6"/>
  <c r="BM297" i="6"/>
  <c r="AL297" i="6"/>
  <c r="AI297" i="6"/>
  <c r="AJ297" i="6"/>
  <c r="AK297" i="6"/>
  <c r="AM297" i="6"/>
  <c r="AN297" i="6"/>
  <c r="AO297" i="6"/>
  <c r="AP297" i="6"/>
  <c r="AQ297" i="6"/>
  <c r="AR297" i="6"/>
  <c r="BP297" i="6"/>
  <c r="BQ297" i="6"/>
  <c r="BR297" i="6"/>
  <c r="BS297" i="6"/>
  <c r="BT297" i="6"/>
  <c r="BJ296" i="6"/>
  <c r="BK296" i="6"/>
  <c r="BL296" i="6"/>
  <c r="BM296" i="6"/>
  <c r="AL296" i="6"/>
  <c r="AI296" i="6"/>
  <c r="AJ296" i="6"/>
  <c r="AK296" i="6"/>
  <c r="AM296" i="6"/>
  <c r="AN296" i="6"/>
  <c r="AO296" i="6"/>
  <c r="AP296" i="6"/>
  <c r="AQ296" i="6"/>
  <c r="AR296" i="6"/>
  <c r="BP296" i="6"/>
  <c r="BQ296" i="6"/>
  <c r="BR296" i="6"/>
  <c r="BS296" i="6"/>
  <c r="BT296" i="6"/>
  <c r="BJ295" i="6"/>
  <c r="BK295" i="6"/>
  <c r="BL295" i="6"/>
  <c r="BM295" i="6"/>
  <c r="AL295" i="6"/>
  <c r="AI295" i="6"/>
  <c r="AJ295" i="6"/>
  <c r="AK295" i="6"/>
  <c r="AM295" i="6"/>
  <c r="AN295" i="6"/>
  <c r="AO295" i="6"/>
  <c r="AP295" i="6"/>
  <c r="AQ295" i="6"/>
  <c r="AR295" i="6"/>
  <c r="BP295" i="6"/>
  <c r="BQ295" i="6"/>
  <c r="BR295" i="6"/>
  <c r="BS295" i="6"/>
  <c r="BT295" i="6"/>
  <c r="BJ294" i="6"/>
  <c r="BK294" i="6"/>
  <c r="BL294" i="6"/>
  <c r="BM294" i="6"/>
  <c r="AL294" i="6"/>
  <c r="AI294" i="6"/>
  <c r="AJ294" i="6"/>
  <c r="AK294" i="6"/>
  <c r="AM294" i="6"/>
  <c r="AN294" i="6"/>
  <c r="AO294" i="6"/>
  <c r="AP294" i="6"/>
  <c r="AQ294" i="6"/>
  <c r="AR294" i="6"/>
  <c r="BP294" i="6"/>
  <c r="BQ294" i="6"/>
  <c r="BR294" i="6"/>
  <c r="BS294" i="6"/>
  <c r="BT294" i="6"/>
  <c r="BJ293" i="6"/>
  <c r="BK293" i="6"/>
  <c r="BL293" i="6"/>
  <c r="BM293" i="6"/>
  <c r="AL293" i="6"/>
  <c r="AI293" i="6"/>
  <c r="AJ293" i="6"/>
  <c r="AK293" i="6"/>
  <c r="AM293" i="6"/>
  <c r="AN293" i="6"/>
  <c r="AO293" i="6"/>
  <c r="AP293" i="6"/>
  <c r="AQ293" i="6"/>
  <c r="AR293" i="6"/>
  <c r="BP293" i="6"/>
  <c r="BQ293" i="6"/>
  <c r="BR293" i="6"/>
  <c r="BS293" i="6"/>
  <c r="BT293" i="6"/>
  <c r="AI271" i="6"/>
  <c r="AJ271" i="6"/>
  <c r="AK271" i="6"/>
  <c r="AL271" i="6"/>
  <c r="AM271" i="6"/>
  <c r="AN271" i="6"/>
  <c r="AO271" i="6"/>
  <c r="AP271" i="6"/>
  <c r="AQ271" i="6"/>
  <c r="AR271" i="6"/>
  <c r="AI272" i="6"/>
  <c r="AJ272" i="6"/>
  <c r="AK272" i="6"/>
  <c r="AL272" i="6"/>
  <c r="AM272" i="6"/>
  <c r="AN272" i="6"/>
  <c r="AO272" i="6"/>
  <c r="AP272" i="6"/>
  <c r="AQ272" i="6"/>
  <c r="AR272" i="6"/>
  <c r="AI273" i="6"/>
  <c r="AJ273" i="6"/>
  <c r="AK273" i="6"/>
  <c r="AL273" i="6"/>
  <c r="AM273" i="6"/>
  <c r="AN273" i="6"/>
  <c r="AO273" i="6"/>
  <c r="AP273" i="6"/>
  <c r="AQ273" i="6"/>
  <c r="AR273" i="6"/>
  <c r="AI274" i="6"/>
  <c r="AJ274" i="6"/>
  <c r="AK274" i="6"/>
  <c r="AL274" i="6"/>
  <c r="AM274" i="6"/>
  <c r="AN274" i="6"/>
  <c r="AO274" i="6"/>
  <c r="AP274" i="6"/>
  <c r="AQ274" i="6"/>
  <c r="AR274" i="6"/>
  <c r="AI275" i="6"/>
  <c r="AJ275" i="6"/>
  <c r="AK275" i="6"/>
  <c r="AL275" i="6"/>
  <c r="AM275" i="6"/>
  <c r="AN275" i="6"/>
  <c r="AO275" i="6"/>
  <c r="AP275" i="6"/>
  <c r="AQ275" i="6"/>
  <c r="AR275" i="6"/>
  <c r="AI276" i="6"/>
  <c r="AJ276" i="6"/>
  <c r="AK276" i="6"/>
  <c r="AL276" i="6"/>
  <c r="AM276" i="6"/>
  <c r="AN276" i="6"/>
  <c r="AO276" i="6"/>
  <c r="AP276" i="6"/>
  <c r="AQ276" i="6"/>
  <c r="AR276" i="6"/>
  <c r="AI277" i="6"/>
  <c r="AJ277" i="6"/>
  <c r="AK277" i="6"/>
  <c r="AL277" i="6"/>
  <c r="AM277" i="6"/>
  <c r="AN277" i="6"/>
  <c r="AO277" i="6"/>
  <c r="AP277" i="6"/>
  <c r="AQ277" i="6"/>
  <c r="AR277" i="6"/>
  <c r="AI280" i="6"/>
  <c r="AJ280" i="6"/>
  <c r="AK280" i="6"/>
  <c r="AL280" i="6"/>
  <c r="AM280" i="6"/>
  <c r="AN280" i="6"/>
  <c r="AO280" i="6"/>
  <c r="AP280" i="6"/>
  <c r="AQ280" i="6"/>
  <c r="AR280" i="6"/>
  <c r="AI281" i="6"/>
  <c r="AJ281" i="6"/>
  <c r="AK281" i="6"/>
  <c r="AL281" i="6"/>
  <c r="AM281" i="6"/>
  <c r="AN281" i="6"/>
  <c r="AO281" i="6"/>
  <c r="AP281" i="6"/>
  <c r="AQ281" i="6"/>
  <c r="AR281" i="6"/>
  <c r="AI282" i="6"/>
  <c r="AJ282" i="6"/>
  <c r="AK282" i="6"/>
  <c r="AL282" i="6"/>
  <c r="AM282" i="6"/>
  <c r="AN282" i="6"/>
  <c r="AO282" i="6"/>
  <c r="AP282" i="6"/>
  <c r="AQ282" i="6"/>
  <c r="AR282" i="6"/>
  <c r="AI283" i="6"/>
  <c r="AJ283" i="6"/>
  <c r="AK283" i="6"/>
  <c r="AL283" i="6"/>
  <c r="AM283" i="6"/>
  <c r="AN283" i="6"/>
  <c r="AO283" i="6"/>
  <c r="AP283" i="6"/>
  <c r="AQ283" i="6"/>
  <c r="AR283" i="6"/>
  <c r="AI284" i="6"/>
  <c r="AJ284" i="6"/>
  <c r="AK284" i="6"/>
  <c r="AL284" i="6"/>
  <c r="AM284" i="6"/>
  <c r="AN284" i="6"/>
  <c r="AO284" i="6"/>
  <c r="AP284" i="6"/>
  <c r="AQ284" i="6"/>
  <c r="AR284" i="6"/>
  <c r="AI285" i="6"/>
  <c r="AJ285" i="6"/>
  <c r="AK285" i="6"/>
  <c r="AL285" i="6"/>
  <c r="AM285" i="6"/>
  <c r="AN285" i="6"/>
  <c r="AO285" i="6"/>
  <c r="AP285" i="6"/>
  <c r="AQ285" i="6"/>
  <c r="AR285" i="6"/>
  <c r="AI286" i="6"/>
  <c r="AJ286" i="6"/>
  <c r="AK286" i="6"/>
  <c r="AL286" i="6"/>
  <c r="AM286" i="6"/>
  <c r="AN286" i="6"/>
  <c r="AO286" i="6"/>
  <c r="AP286" i="6"/>
  <c r="AQ286" i="6"/>
  <c r="AR286" i="6"/>
  <c r="BJ286" i="6"/>
  <c r="BK286" i="6"/>
  <c r="BL286" i="6"/>
  <c r="BM286" i="6"/>
  <c r="BP286" i="6"/>
  <c r="BQ286" i="6"/>
  <c r="BR286" i="6"/>
  <c r="BS286" i="6"/>
  <c r="BT286" i="6"/>
  <c r="BJ285" i="6"/>
  <c r="BK285" i="6"/>
  <c r="BL285" i="6"/>
  <c r="BM285" i="6"/>
  <c r="BP285" i="6"/>
  <c r="BQ285" i="6"/>
  <c r="BR285" i="6"/>
  <c r="BS285" i="6"/>
  <c r="BT285" i="6"/>
  <c r="BJ284" i="6"/>
  <c r="BK284" i="6"/>
  <c r="BL284" i="6"/>
  <c r="BM284" i="6"/>
  <c r="BP284" i="6"/>
  <c r="BQ284" i="6"/>
  <c r="BR284" i="6"/>
  <c r="BS284" i="6"/>
  <c r="BT284" i="6"/>
  <c r="BJ283" i="6"/>
  <c r="BK283" i="6"/>
  <c r="BL283" i="6"/>
  <c r="BM283" i="6"/>
  <c r="BP283" i="6"/>
  <c r="BQ283" i="6"/>
  <c r="BR283" i="6"/>
  <c r="BS283" i="6"/>
  <c r="BT283" i="6"/>
  <c r="BJ282" i="6"/>
  <c r="BK282" i="6"/>
  <c r="BL282" i="6"/>
  <c r="BM282" i="6"/>
  <c r="BP282" i="6"/>
  <c r="BQ282" i="6"/>
  <c r="BR282" i="6"/>
  <c r="BS282" i="6"/>
  <c r="BT282" i="6"/>
  <c r="BJ281" i="6"/>
  <c r="BK281" i="6"/>
  <c r="BL281" i="6"/>
  <c r="BM281" i="6"/>
  <c r="BP281" i="6"/>
  <c r="BQ281" i="6"/>
  <c r="BR281" i="6"/>
  <c r="BS281" i="6"/>
  <c r="BT281" i="6"/>
  <c r="BJ280" i="6"/>
  <c r="BK280" i="6"/>
  <c r="BL280" i="6"/>
  <c r="BM280" i="6"/>
  <c r="BP280" i="6"/>
  <c r="BQ280" i="6"/>
  <c r="BR280" i="6"/>
  <c r="BS280" i="6"/>
  <c r="BT280" i="6"/>
  <c r="BJ277" i="6"/>
  <c r="BK277" i="6"/>
  <c r="BL277" i="6"/>
  <c r="BM277" i="6"/>
  <c r="BP277" i="6"/>
  <c r="BQ277" i="6"/>
  <c r="BR277" i="6"/>
  <c r="BS277" i="6"/>
  <c r="BT277" i="6"/>
  <c r="BJ276" i="6"/>
  <c r="BK276" i="6"/>
  <c r="BL276" i="6"/>
  <c r="BM276" i="6"/>
  <c r="BP276" i="6"/>
  <c r="BQ276" i="6"/>
  <c r="BR276" i="6"/>
  <c r="BS276" i="6"/>
  <c r="BT276" i="6"/>
  <c r="BJ275" i="6"/>
  <c r="BK275" i="6"/>
  <c r="BL275" i="6"/>
  <c r="BM275" i="6"/>
  <c r="BP275" i="6"/>
  <c r="BQ275" i="6"/>
  <c r="BR275" i="6"/>
  <c r="BS275" i="6"/>
  <c r="BT275" i="6"/>
  <c r="BJ274" i="6"/>
  <c r="BK274" i="6"/>
  <c r="BL274" i="6"/>
  <c r="BM274" i="6"/>
  <c r="BP274" i="6"/>
  <c r="BQ274" i="6"/>
  <c r="BR274" i="6"/>
  <c r="BS274" i="6"/>
  <c r="BT274" i="6"/>
  <c r="BJ273" i="6"/>
  <c r="BK273" i="6"/>
  <c r="BL273" i="6"/>
  <c r="BM273" i="6"/>
  <c r="BP273" i="6"/>
  <c r="BQ273" i="6"/>
  <c r="BR273" i="6"/>
  <c r="BS273" i="6"/>
  <c r="BT273" i="6"/>
  <c r="BJ272" i="6"/>
  <c r="BK272" i="6"/>
  <c r="BL272" i="6"/>
  <c r="BM272" i="6"/>
  <c r="BP272" i="6"/>
  <c r="BQ272" i="6"/>
  <c r="BR272" i="6"/>
  <c r="BS272" i="6"/>
  <c r="BT272" i="6"/>
  <c r="BJ271" i="6"/>
  <c r="BK271" i="6"/>
  <c r="BL271" i="6"/>
  <c r="BM271" i="6"/>
  <c r="BP271" i="6"/>
  <c r="BQ271" i="6"/>
  <c r="BR271" i="6"/>
  <c r="BS271" i="6"/>
  <c r="BT271" i="6"/>
  <c r="AI233" i="6"/>
  <c r="AJ233" i="6"/>
  <c r="AK233" i="6"/>
  <c r="AL233" i="6"/>
  <c r="AM233" i="6"/>
  <c r="AN233" i="6"/>
  <c r="AO233" i="6"/>
  <c r="AP233" i="6"/>
  <c r="AQ233" i="6"/>
  <c r="AR233" i="6"/>
  <c r="AI234" i="6"/>
  <c r="AJ234" i="6"/>
  <c r="AK234" i="6"/>
  <c r="AL234" i="6"/>
  <c r="AM234" i="6"/>
  <c r="AN234" i="6"/>
  <c r="AO234" i="6"/>
  <c r="AP234" i="6"/>
  <c r="AQ234" i="6"/>
  <c r="AR234" i="6"/>
  <c r="AI235" i="6"/>
  <c r="AJ235" i="6"/>
  <c r="AK235" i="6"/>
  <c r="AL235" i="6"/>
  <c r="AM235" i="6"/>
  <c r="AN235" i="6"/>
  <c r="AO235" i="6"/>
  <c r="AP235" i="6"/>
  <c r="AQ235" i="6"/>
  <c r="AR235" i="6"/>
  <c r="AI236" i="6"/>
  <c r="AJ236" i="6"/>
  <c r="AK236" i="6"/>
  <c r="AL236" i="6"/>
  <c r="AM236" i="6"/>
  <c r="AN236" i="6"/>
  <c r="AO236" i="6"/>
  <c r="AP236" i="6"/>
  <c r="AQ236" i="6"/>
  <c r="AR236" i="6"/>
  <c r="AI237" i="6"/>
  <c r="AJ237" i="6"/>
  <c r="AK237" i="6"/>
  <c r="AL237" i="6"/>
  <c r="AM237" i="6"/>
  <c r="AN237" i="6"/>
  <c r="AO237" i="6"/>
  <c r="AP237" i="6"/>
  <c r="AQ237" i="6"/>
  <c r="AR237" i="6"/>
  <c r="AI238" i="6"/>
  <c r="AJ238" i="6"/>
  <c r="AK238" i="6"/>
  <c r="AL238" i="6"/>
  <c r="AM238" i="6"/>
  <c r="AN238" i="6"/>
  <c r="AO238" i="6"/>
  <c r="AP238" i="6"/>
  <c r="AQ238" i="6"/>
  <c r="AR238" i="6"/>
  <c r="AI239" i="6"/>
  <c r="AJ239" i="6"/>
  <c r="AK239" i="6"/>
  <c r="AL239" i="6"/>
  <c r="AM239" i="6"/>
  <c r="AN239" i="6"/>
  <c r="AO239" i="6"/>
  <c r="AP239" i="6"/>
  <c r="AQ239" i="6"/>
  <c r="AR239" i="6"/>
  <c r="AI242" i="6"/>
  <c r="AJ242" i="6"/>
  <c r="AK242" i="6"/>
  <c r="AL242" i="6"/>
  <c r="AM242" i="6"/>
  <c r="AN242" i="6"/>
  <c r="AO242" i="6"/>
  <c r="AP242" i="6"/>
  <c r="AQ242" i="6"/>
  <c r="AR242" i="6"/>
  <c r="AI243" i="6"/>
  <c r="AJ243" i="6"/>
  <c r="AK243" i="6"/>
  <c r="AL243" i="6"/>
  <c r="AM243" i="6"/>
  <c r="AN243" i="6"/>
  <c r="AO243" i="6"/>
  <c r="AP243" i="6"/>
  <c r="AQ243" i="6"/>
  <c r="AR243" i="6"/>
  <c r="AI244" i="6"/>
  <c r="AJ244" i="6"/>
  <c r="AK244" i="6"/>
  <c r="AL244" i="6"/>
  <c r="AM244" i="6"/>
  <c r="AN244" i="6"/>
  <c r="AO244" i="6"/>
  <c r="AP244" i="6"/>
  <c r="AQ244" i="6"/>
  <c r="AR244" i="6"/>
  <c r="AI245" i="6"/>
  <c r="AJ245" i="6"/>
  <c r="AK245" i="6"/>
  <c r="AL245" i="6"/>
  <c r="AM245" i="6"/>
  <c r="AN245" i="6"/>
  <c r="AO245" i="6"/>
  <c r="AP245" i="6"/>
  <c r="AQ245" i="6"/>
  <c r="AR245" i="6"/>
  <c r="AI246" i="6"/>
  <c r="AJ246" i="6"/>
  <c r="AK246" i="6"/>
  <c r="AL246" i="6"/>
  <c r="AM246" i="6"/>
  <c r="AN246" i="6"/>
  <c r="AO246" i="6"/>
  <c r="AP246" i="6"/>
  <c r="AQ246" i="6"/>
  <c r="AR246" i="6"/>
  <c r="AI247" i="6"/>
  <c r="AJ247" i="6"/>
  <c r="AK247" i="6"/>
  <c r="AL247" i="6"/>
  <c r="AM247" i="6"/>
  <c r="AN247" i="6"/>
  <c r="AO247" i="6"/>
  <c r="AP247" i="6"/>
  <c r="AQ247" i="6"/>
  <c r="AR247" i="6"/>
  <c r="AI248" i="6"/>
  <c r="AJ248" i="6"/>
  <c r="AK248" i="6"/>
  <c r="AL248" i="6"/>
  <c r="AM248" i="6"/>
  <c r="AN248" i="6"/>
  <c r="AO248" i="6"/>
  <c r="AP248" i="6"/>
  <c r="AQ248" i="6"/>
  <c r="AR248" i="6"/>
  <c r="BJ248" i="6"/>
  <c r="BK248" i="6"/>
  <c r="BL248" i="6"/>
  <c r="BM248" i="6"/>
  <c r="BP248" i="6"/>
  <c r="BQ248" i="6"/>
  <c r="BR248" i="6"/>
  <c r="BS248" i="6"/>
  <c r="BT248" i="6"/>
  <c r="BJ247" i="6"/>
  <c r="BK247" i="6"/>
  <c r="BL247" i="6"/>
  <c r="BM247" i="6"/>
  <c r="BP247" i="6"/>
  <c r="BQ247" i="6"/>
  <c r="BR247" i="6"/>
  <c r="BS247" i="6"/>
  <c r="BT247" i="6"/>
  <c r="BJ246" i="6"/>
  <c r="BK246" i="6"/>
  <c r="BL246" i="6"/>
  <c r="BM246" i="6"/>
  <c r="BP246" i="6"/>
  <c r="BQ246" i="6"/>
  <c r="BR246" i="6"/>
  <c r="BS246" i="6"/>
  <c r="BT246" i="6"/>
  <c r="BJ245" i="6"/>
  <c r="BK245" i="6"/>
  <c r="BL245" i="6"/>
  <c r="BM245" i="6"/>
  <c r="BP245" i="6"/>
  <c r="BQ245" i="6"/>
  <c r="BR245" i="6"/>
  <c r="BS245" i="6"/>
  <c r="BT245" i="6"/>
  <c r="BJ244" i="6"/>
  <c r="BK244" i="6"/>
  <c r="BL244" i="6"/>
  <c r="BM244" i="6"/>
  <c r="BP244" i="6"/>
  <c r="BQ244" i="6"/>
  <c r="BR244" i="6"/>
  <c r="BS244" i="6"/>
  <c r="BT244" i="6"/>
  <c r="BJ243" i="6"/>
  <c r="BK243" i="6"/>
  <c r="BL243" i="6"/>
  <c r="BM243" i="6"/>
  <c r="BP243" i="6"/>
  <c r="BQ243" i="6"/>
  <c r="BR243" i="6"/>
  <c r="BS243" i="6"/>
  <c r="BT243" i="6"/>
  <c r="BJ242" i="6"/>
  <c r="BK242" i="6"/>
  <c r="BL242" i="6"/>
  <c r="BM242" i="6"/>
  <c r="BP242" i="6"/>
  <c r="BQ242" i="6"/>
  <c r="BR242" i="6"/>
  <c r="BS242" i="6"/>
  <c r="BT242" i="6"/>
  <c r="BJ239" i="6"/>
  <c r="BK239" i="6"/>
  <c r="BL239" i="6"/>
  <c r="BM239" i="6"/>
  <c r="BP239" i="6"/>
  <c r="BQ239" i="6"/>
  <c r="BR239" i="6"/>
  <c r="BS239" i="6"/>
  <c r="BT239" i="6"/>
  <c r="BJ238" i="6"/>
  <c r="BK238" i="6"/>
  <c r="BL238" i="6"/>
  <c r="BM238" i="6"/>
  <c r="BP238" i="6"/>
  <c r="BQ238" i="6"/>
  <c r="BR238" i="6"/>
  <c r="BS238" i="6"/>
  <c r="BT238" i="6"/>
  <c r="BJ237" i="6"/>
  <c r="BK237" i="6"/>
  <c r="BL237" i="6"/>
  <c r="BM237" i="6"/>
  <c r="BP237" i="6"/>
  <c r="BQ237" i="6"/>
  <c r="BR237" i="6"/>
  <c r="BS237" i="6"/>
  <c r="BT237" i="6"/>
  <c r="BJ236" i="6"/>
  <c r="BK236" i="6"/>
  <c r="BL236" i="6"/>
  <c r="BM236" i="6"/>
  <c r="BP236" i="6"/>
  <c r="BQ236" i="6"/>
  <c r="BR236" i="6"/>
  <c r="BS236" i="6"/>
  <c r="BT236" i="6"/>
  <c r="BJ235" i="6"/>
  <c r="BK235" i="6"/>
  <c r="BL235" i="6"/>
  <c r="BM235" i="6"/>
  <c r="BP235" i="6"/>
  <c r="BQ235" i="6"/>
  <c r="BR235" i="6"/>
  <c r="BS235" i="6"/>
  <c r="BT235" i="6"/>
  <c r="BJ234" i="6"/>
  <c r="BK234" i="6"/>
  <c r="BL234" i="6"/>
  <c r="BM234" i="6"/>
  <c r="BP234" i="6"/>
  <c r="BQ234" i="6"/>
  <c r="BR234" i="6"/>
  <c r="BS234" i="6"/>
  <c r="BT234" i="6"/>
  <c r="BJ233" i="6"/>
  <c r="BK233" i="6"/>
  <c r="BL233" i="6"/>
  <c r="BM233" i="6"/>
  <c r="BP233" i="6"/>
  <c r="BQ233" i="6"/>
  <c r="BR233" i="6"/>
  <c r="BS233" i="6"/>
  <c r="BT233" i="6"/>
  <c r="AI195" i="6"/>
  <c r="AJ195" i="6"/>
  <c r="AK195" i="6"/>
  <c r="AL195" i="6"/>
  <c r="AM195" i="6"/>
  <c r="AN195" i="6"/>
  <c r="AO195" i="6"/>
  <c r="AP195" i="6"/>
  <c r="AQ195" i="6"/>
  <c r="AR195" i="6"/>
  <c r="AI196" i="6"/>
  <c r="AJ196" i="6"/>
  <c r="AK196" i="6"/>
  <c r="AL196" i="6"/>
  <c r="AM196" i="6"/>
  <c r="AN196" i="6"/>
  <c r="AO196" i="6"/>
  <c r="AP196" i="6"/>
  <c r="AQ196" i="6"/>
  <c r="AR196" i="6"/>
  <c r="AI197" i="6"/>
  <c r="AJ197" i="6"/>
  <c r="AK197" i="6"/>
  <c r="AL197" i="6"/>
  <c r="AM197" i="6"/>
  <c r="AN197" i="6"/>
  <c r="AO197" i="6"/>
  <c r="AP197" i="6"/>
  <c r="AQ197" i="6"/>
  <c r="AR197" i="6"/>
  <c r="AI198" i="6"/>
  <c r="AJ198" i="6"/>
  <c r="AK198" i="6"/>
  <c r="AL198" i="6"/>
  <c r="AM198" i="6"/>
  <c r="AN198" i="6"/>
  <c r="AO198" i="6"/>
  <c r="AP198" i="6"/>
  <c r="AQ198" i="6"/>
  <c r="AR198" i="6"/>
  <c r="AI199" i="6"/>
  <c r="AJ199" i="6"/>
  <c r="AK199" i="6"/>
  <c r="AL199" i="6"/>
  <c r="AM199" i="6"/>
  <c r="AN199" i="6"/>
  <c r="AO199" i="6"/>
  <c r="AP199" i="6"/>
  <c r="AQ199" i="6"/>
  <c r="AR199" i="6"/>
  <c r="AI200" i="6"/>
  <c r="AJ200" i="6"/>
  <c r="AK200" i="6"/>
  <c r="AL200" i="6"/>
  <c r="AM200" i="6"/>
  <c r="AN200" i="6"/>
  <c r="AO200" i="6"/>
  <c r="AP200" i="6"/>
  <c r="AQ200" i="6"/>
  <c r="AR200" i="6"/>
  <c r="AI201" i="6"/>
  <c r="AJ201" i="6"/>
  <c r="AK201" i="6"/>
  <c r="AL201" i="6"/>
  <c r="AM201" i="6"/>
  <c r="AN201" i="6"/>
  <c r="AO201" i="6"/>
  <c r="AP201" i="6"/>
  <c r="AQ201" i="6"/>
  <c r="AR201" i="6"/>
  <c r="AI204" i="6"/>
  <c r="AJ204" i="6"/>
  <c r="AK204" i="6"/>
  <c r="AL204" i="6"/>
  <c r="AM204" i="6"/>
  <c r="AN204" i="6"/>
  <c r="AO204" i="6"/>
  <c r="AP204" i="6"/>
  <c r="AQ204" i="6"/>
  <c r="AR204" i="6"/>
  <c r="AI205" i="6"/>
  <c r="AJ205" i="6"/>
  <c r="AK205" i="6"/>
  <c r="AL205" i="6"/>
  <c r="AM205" i="6"/>
  <c r="AN205" i="6"/>
  <c r="AO205" i="6"/>
  <c r="AP205" i="6"/>
  <c r="AQ205" i="6"/>
  <c r="AR205" i="6"/>
  <c r="AI206" i="6"/>
  <c r="AJ206" i="6"/>
  <c r="AK206" i="6"/>
  <c r="AL206" i="6"/>
  <c r="AM206" i="6"/>
  <c r="AN206" i="6"/>
  <c r="AO206" i="6"/>
  <c r="AP206" i="6"/>
  <c r="AQ206" i="6"/>
  <c r="AR206" i="6"/>
  <c r="AI207" i="6"/>
  <c r="AJ207" i="6"/>
  <c r="AK207" i="6"/>
  <c r="AL207" i="6"/>
  <c r="AM207" i="6"/>
  <c r="AN207" i="6"/>
  <c r="AO207" i="6"/>
  <c r="AP207" i="6"/>
  <c r="AQ207" i="6"/>
  <c r="AR207" i="6"/>
  <c r="AI208" i="6"/>
  <c r="AJ208" i="6"/>
  <c r="AK208" i="6"/>
  <c r="AL208" i="6"/>
  <c r="AM208" i="6"/>
  <c r="AN208" i="6"/>
  <c r="AO208" i="6"/>
  <c r="AP208" i="6"/>
  <c r="AQ208" i="6"/>
  <c r="AR208" i="6"/>
  <c r="AI209" i="6"/>
  <c r="AJ209" i="6"/>
  <c r="AK209" i="6"/>
  <c r="AL209" i="6"/>
  <c r="AM209" i="6"/>
  <c r="AN209" i="6"/>
  <c r="AO209" i="6"/>
  <c r="AP209" i="6"/>
  <c r="AQ209" i="6"/>
  <c r="AR209" i="6"/>
  <c r="AI210" i="6"/>
  <c r="AJ210" i="6"/>
  <c r="AK210" i="6"/>
  <c r="AL210" i="6"/>
  <c r="AM210" i="6"/>
  <c r="AN210" i="6"/>
  <c r="AO210" i="6"/>
  <c r="AP210" i="6"/>
  <c r="AQ210" i="6"/>
  <c r="AR210" i="6"/>
  <c r="BJ210" i="6"/>
  <c r="BK210" i="6"/>
  <c r="BL210" i="6"/>
  <c r="BM210" i="6"/>
  <c r="BP210" i="6"/>
  <c r="BQ210" i="6"/>
  <c r="BR210" i="6"/>
  <c r="BS210" i="6"/>
  <c r="BT210" i="6"/>
  <c r="BJ209" i="6"/>
  <c r="BK209" i="6"/>
  <c r="BL209" i="6"/>
  <c r="BM209" i="6"/>
  <c r="BP209" i="6"/>
  <c r="BQ209" i="6"/>
  <c r="BR209" i="6"/>
  <c r="BS209" i="6"/>
  <c r="BT209" i="6"/>
  <c r="BJ208" i="6"/>
  <c r="BK208" i="6"/>
  <c r="BL208" i="6"/>
  <c r="BM208" i="6"/>
  <c r="BP208" i="6"/>
  <c r="BQ208" i="6"/>
  <c r="BR208" i="6"/>
  <c r="BS208" i="6"/>
  <c r="BT208" i="6"/>
  <c r="BJ207" i="6"/>
  <c r="BK207" i="6"/>
  <c r="BL207" i="6"/>
  <c r="BM207" i="6"/>
  <c r="BP207" i="6"/>
  <c r="BQ207" i="6"/>
  <c r="BR207" i="6"/>
  <c r="BS207" i="6"/>
  <c r="BT207" i="6"/>
  <c r="BJ206" i="6"/>
  <c r="BK206" i="6"/>
  <c r="BL206" i="6"/>
  <c r="BM206" i="6"/>
  <c r="BP206" i="6"/>
  <c r="BQ206" i="6"/>
  <c r="BR206" i="6"/>
  <c r="BS206" i="6"/>
  <c r="BT206" i="6"/>
  <c r="BJ205" i="6"/>
  <c r="BK205" i="6"/>
  <c r="BL205" i="6"/>
  <c r="BM205" i="6"/>
  <c r="BP205" i="6"/>
  <c r="BQ205" i="6"/>
  <c r="BR205" i="6"/>
  <c r="BS205" i="6"/>
  <c r="BT205" i="6"/>
  <c r="BJ204" i="6"/>
  <c r="BK204" i="6"/>
  <c r="BL204" i="6"/>
  <c r="BM204" i="6"/>
  <c r="BP204" i="6"/>
  <c r="BQ204" i="6"/>
  <c r="BR204" i="6"/>
  <c r="BS204" i="6"/>
  <c r="BT204" i="6"/>
  <c r="BJ201" i="6"/>
  <c r="BK201" i="6"/>
  <c r="BL201" i="6"/>
  <c r="BM201" i="6"/>
  <c r="BP201" i="6"/>
  <c r="BQ201" i="6"/>
  <c r="BR201" i="6"/>
  <c r="BS201" i="6"/>
  <c r="BT201" i="6"/>
  <c r="BJ200" i="6"/>
  <c r="BK200" i="6"/>
  <c r="BL200" i="6"/>
  <c r="BM200" i="6"/>
  <c r="BP200" i="6"/>
  <c r="BQ200" i="6"/>
  <c r="BR200" i="6"/>
  <c r="BS200" i="6"/>
  <c r="BT200" i="6"/>
  <c r="BJ199" i="6"/>
  <c r="BK199" i="6"/>
  <c r="BL199" i="6"/>
  <c r="BM199" i="6"/>
  <c r="BP199" i="6"/>
  <c r="BQ199" i="6"/>
  <c r="BR199" i="6"/>
  <c r="BS199" i="6"/>
  <c r="BT199" i="6"/>
  <c r="BJ198" i="6"/>
  <c r="BK198" i="6"/>
  <c r="BL198" i="6"/>
  <c r="BM198" i="6"/>
  <c r="BP198" i="6"/>
  <c r="BQ198" i="6"/>
  <c r="BR198" i="6"/>
  <c r="BS198" i="6"/>
  <c r="BT198" i="6"/>
  <c r="BJ197" i="6"/>
  <c r="BK197" i="6"/>
  <c r="BL197" i="6"/>
  <c r="BM197" i="6"/>
  <c r="BP197" i="6"/>
  <c r="BQ197" i="6"/>
  <c r="BR197" i="6"/>
  <c r="BS197" i="6"/>
  <c r="BT197" i="6"/>
  <c r="BJ196" i="6"/>
  <c r="BK196" i="6"/>
  <c r="BL196" i="6"/>
  <c r="BM196" i="6"/>
  <c r="BP196" i="6"/>
  <c r="BQ196" i="6"/>
  <c r="BR196" i="6"/>
  <c r="BS196" i="6"/>
  <c r="BT196" i="6"/>
  <c r="BJ195" i="6"/>
  <c r="BK195" i="6"/>
  <c r="BL195" i="6"/>
  <c r="BM195" i="6"/>
  <c r="BP195" i="6"/>
  <c r="BQ195" i="6"/>
  <c r="BR195" i="6"/>
  <c r="BS195" i="6"/>
  <c r="BT195" i="6"/>
  <c r="AI157" i="6"/>
  <c r="AJ157" i="6"/>
  <c r="AK157" i="6"/>
  <c r="AL157" i="6"/>
  <c r="AM157" i="6"/>
  <c r="AN157" i="6"/>
  <c r="AO157" i="6"/>
  <c r="AP157" i="6"/>
  <c r="AQ157" i="6"/>
  <c r="AR157" i="6"/>
  <c r="AI158" i="6"/>
  <c r="AJ158" i="6"/>
  <c r="AK158" i="6"/>
  <c r="AL158" i="6"/>
  <c r="AM158" i="6"/>
  <c r="AN158" i="6"/>
  <c r="AO158" i="6"/>
  <c r="AP158" i="6"/>
  <c r="AQ158" i="6"/>
  <c r="AR158" i="6"/>
  <c r="AI159" i="6"/>
  <c r="AJ159" i="6"/>
  <c r="AK159" i="6"/>
  <c r="AL159" i="6"/>
  <c r="AM159" i="6"/>
  <c r="AN159" i="6"/>
  <c r="AO159" i="6"/>
  <c r="AP159" i="6"/>
  <c r="AQ159" i="6"/>
  <c r="AR159" i="6"/>
  <c r="AI160" i="6"/>
  <c r="AJ160" i="6"/>
  <c r="AK160" i="6"/>
  <c r="AL160" i="6"/>
  <c r="AM160" i="6"/>
  <c r="AN160" i="6"/>
  <c r="AO160" i="6"/>
  <c r="AP160" i="6"/>
  <c r="AQ160" i="6"/>
  <c r="AR160" i="6"/>
  <c r="AI161" i="6"/>
  <c r="AJ161" i="6"/>
  <c r="AK161" i="6"/>
  <c r="AL161" i="6"/>
  <c r="AM161" i="6"/>
  <c r="AN161" i="6"/>
  <c r="AO161" i="6"/>
  <c r="AP161" i="6"/>
  <c r="AQ161" i="6"/>
  <c r="AR161" i="6"/>
  <c r="AI162" i="6"/>
  <c r="AJ162" i="6"/>
  <c r="AK162" i="6"/>
  <c r="AL162" i="6"/>
  <c r="AM162" i="6"/>
  <c r="AN162" i="6"/>
  <c r="AO162" i="6"/>
  <c r="AP162" i="6"/>
  <c r="AQ162" i="6"/>
  <c r="AR162" i="6"/>
  <c r="AI163" i="6"/>
  <c r="AJ163" i="6"/>
  <c r="AK163" i="6"/>
  <c r="AL163" i="6"/>
  <c r="AM163" i="6"/>
  <c r="AN163" i="6"/>
  <c r="AO163" i="6"/>
  <c r="AP163" i="6"/>
  <c r="AQ163" i="6"/>
  <c r="AR163" i="6"/>
  <c r="AI166" i="6"/>
  <c r="AJ166" i="6"/>
  <c r="AK166" i="6"/>
  <c r="AL166" i="6"/>
  <c r="AM166" i="6"/>
  <c r="AN166" i="6"/>
  <c r="AO166" i="6"/>
  <c r="AP166" i="6"/>
  <c r="AQ166" i="6"/>
  <c r="AR166" i="6"/>
  <c r="AI167" i="6"/>
  <c r="AJ167" i="6"/>
  <c r="AK167" i="6"/>
  <c r="AL167" i="6"/>
  <c r="AM167" i="6"/>
  <c r="AN167" i="6"/>
  <c r="AO167" i="6"/>
  <c r="AP167" i="6"/>
  <c r="AQ167" i="6"/>
  <c r="AR167" i="6"/>
  <c r="AI168" i="6"/>
  <c r="AJ168" i="6"/>
  <c r="AK168" i="6"/>
  <c r="AL168" i="6"/>
  <c r="AM168" i="6"/>
  <c r="AN168" i="6"/>
  <c r="AO168" i="6"/>
  <c r="AP168" i="6"/>
  <c r="AQ168" i="6"/>
  <c r="AR168" i="6"/>
  <c r="AI169" i="6"/>
  <c r="AJ169" i="6"/>
  <c r="AK169" i="6"/>
  <c r="AL169" i="6"/>
  <c r="AM169" i="6"/>
  <c r="AN169" i="6"/>
  <c r="AO169" i="6"/>
  <c r="AP169" i="6"/>
  <c r="AQ169" i="6"/>
  <c r="AR169" i="6"/>
  <c r="AI170" i="6"/>
  <c r="AJ170" i="6"/>
  <c r="AK170" i="6"/>
  <c r="AL170" i="6"/>
  <c r="AM170" i="6"/>
  <c r="AN170" i="6"/>
  <c r="AO170" i="6"/>
  <c r="AP170" i="6"/>
  <c r="AQ170" i="6"/>
  <c r="AR170" i="6"/>
  <c r="AI171" i="6"/>
  <c r="AJ171" i="6"/>
  <c r="AK171" i="6"/>
  <c r="AL171" i="6"/>
  <c r="AM171" i="6"/>
  <c r="AN171" i="6"/>
  <c r="AO171" i="6"/>
  <c r="AP171" i="6"/>
  <c r="AQ171" i="6"/>
  <c r="AR171" i="6"/>
  <c r="AI172" i="6"/>
  <c r="AJ172" i="6"/>
  <c r="AK172" i="6"/>
  <c r="AL172" i="6"/>
  <c r="AM172" i="6"/>
  <c r="AN172" i="6"/>
  <c r="AO172" i="6"/>
  <c r="AP172" i="6"/>
  <c r="AQ172" i="6"/>
  <c r="AR172" i="6"/>
  <c r="BJ172" i="6"/>
  <c r="BK172" i="6"/>
  <c r="BL172" i="6"/>
  <c r="BM172" i="6"/>
  <c r="BP172" i="6"/>
  <c r="BQ172" i="6"/>
  <c r="BR172" i="6"/>
  <c r="BS172" i="6"/>
  <c r="BT172" i="6"/>
  <c r="BJ171" i="6"/>
  <c r="BK171" i="6"/>
  <c r="BL171" i="6"/>
  <c r="BM171" i="6"/>
  <c r="BP171" i="6"/>
  <c r="BQ171" i="6"/>
  <c r="BR171" i="6"/>
  <c r="BS171" i="6"/>
  <c r="BT171" i="6"/>
  <c r="BJ170" i="6"/>
  <c r="BK170" i="6"/>
  <c r="BL170" i="6"/>
  <c r="BM170" i="6"/>
  <c r="BP170" i="6"/>
  <c r="BQ170" i="6"/>
  <c r="BR170" i="6"/>
  <c r="BS170" i="6"/>
  <c r="BT170" i="6"/>
  <c r="BJ169" i="6"/>
  <c r="BK169" i="6"/>
  <c r="BL169" i="6"/>
  <c r="BM169" i="6"/>
  <c r="BP169" i="6"/>
  <c r="BQ169" i="6"/>
  <c r="BR169" i="6"/>
  <c r="BS169" i="6"/>
  <c r="BT169" i="6"/>
  <c r="BJ168" i="6"/>
  <c r="BK168" i="6"/>
  <c r="BL168" i="6"/>
  <c r="BM168" i="6"/>
  <c r="BP168" i="6"/>
  <c r="BQ168" i="6"/>
  <c r="BR168" i="6"/>
  <c r="BS168" i="6"/>
  <c r="BT168" i="6"/>
  <c r="BJ167" i="6"/>
  <c r="BK167" i="6"/>
  <c r="BL167" i="6"/>
  <c r="BM167" i="6"/>
  <c r="BP167" i="6"/>
  <c r="BQ167" i="6"/>
  <c r="BR167" i="6"/>
  <c r="BS167" i="6"/>
  <c r="BT167" i="6"/>
  <c r="BJ166" i="6"/>
  <c r="BK166" i="6"/>
  <c r="BL166" i="6"/>
  <c r="BM166" i="6"/>
  <c r="BP166" i="6"/>
  <c r="BQ166" i="6"/>
  <c r="BR166" i="6"/>
  <c r="BS166" i="6"/>
  <c r="BT166" i="6"/>
  <c r="BJ163" i="6"/>
  <c r="BK163" i="6"/>
  <c r="BL163" i="6"/>
  <c r="BM163" i="6"/>
  <c r="BP163" i="6"/>
  <c r="BQ163" i="6"/>
  <c r="BR163" i="6"/>
  <c r="BS163" i="6"/>
  <c r="BT163" i="6"/>
  <c r="BJ162" i="6"/>
  <c r="BK162" i="6"/>
  <c r="BL162" i="6"/>
  <c r="BM162" i="6"/>
  <c r="BP162" i="6"/>
  <c r="BQ162" i="6"/>
  <c r="BR162" i="6"/>
  <c r="BS162" i="6"/>
  <c r="BT162" i="6"/>
  <c r="BJ161" i="6"/>
  <c r="BK161" i="6"/>
  <c r="BL161" i="6"/>
  <c r="BM161" i="6"/>
  <c r="BP161" i="6"/>
  <c r="BQ161" i="6"/>
  <c r="BR161" i="6"/>
  <c r="BS161" i="6"/>
  <c r="BT161" i="6"/>
  <c r="BJ160" i="6"/>
  <c r="BK160" i="6"/>
  <c r="BL160" i="6"/>
  <c r="BM160" i="6"/>
  <c r="BP160" i="6"/>
  <c r="BQ160" i="6"/>
  <c r="BR160" i="6"/>
  <c r="BS160" i="6"/>
  <c r="BT160" i="6"/>
  <c r="BJ159" i="6"/>
  <c r="BK159" i="6"/>
  <c r="BL159" i="6"/>
  <c r="BM159" i="6"/>
  <c r="BP159" i="6"/>
  <c r="BQ159" i="6"/>
  <c r="BR159" i="6"/>
  <c r="BS159" i="6"/>
  <c r="BT159" i="6"/>
  <c r="BJ158" i="6"/>
  <c r="BK158" i="6"/>
  <c r="BL158" i="6"/>
  <c r="BM158" i="6"/>
  <c r="BP158" i="6"/>
  <c r="BQ158" i="6"/>
  <c r="BR158" i="6"/>
  <c r="BS158" i="6"/>
  <c r="BT158" i="6"/>
  <c r="BJ157" i="6"/>
  <c r="BK157" i="6"/>
  <c r="BL157" i="6"/>
  <c r="BM157" i="6"/>
  <c r="BP157" i="6"/>
  <c r="BQ157" i="6"/>
  <c r="BR157" i="6"/>
  <c r="BS157" i="6"/>
  <c r="BT157" i="6"/>
  <c r="BJ151" i="6"/>
  <c r="BK151" i="6"/>
  <c r="BL151" i="6"/>
  <c r="BM151" i="6"/>
  <c r="AL151" i="6"/>
  <c r="AI151" i="6"/>
  <c r="AJ151" i="6"/>
  <c r="AK151" i="6"/>
  <c r="AM151" i="6"/>
  <c r="AN151" i="6"/>
  <c r="AO151" i="6"/>
  <c r="AP151" i="6"/>
  <c r="AQ151" i="6"/>
  <c r="AR151" i="6"/>
  <c r="BP151" i="6"/>
  <c r="BQ151" i="6"/>
  <c r="BR151" i="6"/>
  <c r="BS151" i="6"/>
  <c r="BT151" i="6"/>
  <c r="BJ150" i="6"/>
  <c r="BK150" i="6"/>
  <c r="BL150" i="6"/>
  <c r="BM150" i="6"/>
  <c r="AL150" i="6"/>
  <c r="AI150" i="6"/>
  <c r="AJ150" i="6"/>
  <c r="AK150" i="6"/>
  <c r="AM150" i="6"/>
  <c r="AN150" i="6"/>
  <c r="AO150" i="6"/>
  <c r="AP150" i="6"/>
  <c r="AQ150" i="6"/>
  <c r="AR150" i="6"/>
  <c r="BP150" i="6"/>
  <c r="BQ150" i="6"/>
  <c r="BR150" i="6"/>
  <c r="BS150" i="6"/>
  <c r="BT150" i="6"/>
  <c r="BJ149" i="6"/>
  <c r="BK149" i="6"/>
  <c r="BL149" i="6"/>
  <c r="BM149" i="6"/>
  <c r="AL149" i="6"/>
  <c r="AI149" i="6"/>
  <c r="AJ149" i="6"/>
  <c r="AK149" i="6"/>
  <c r="AM149" i="6"/>
  <c r="AN149" i="6"/>
  <c r="AO149" i="6"/>
  <c r="AP149" i="6"/>
  <c r="AQ149" i="6"/>
  <c r="AR149" i="6"/>
  <c r="BP149" i="6"/>
  <c r="BQ149" i="6"/>
  <c r="BR149" i="6"/>
  <c r="BS149" i="6"/>
  <c r="BT149" i="6"/>
  <c r="BJ146" i="6"/>
  <c r="BK146" i="6"/>
  <c r="BL146" i="6"/>
  <c r="BM146" i="6"/>
  <c r="AL146" i="6"/>
  <c r="AI146" i="6"/>
  <c r="AJ146" i="6"/>
  <c r="AK146" i="6"/>
  <c r="AM146" i="6"/>
  <c r="AN146" i="6"/>
  <c r="AO146" i="6"/>
  <c r="AP146" i="6"/>
  <c r="AQ146" i="6"/>
  <c r="AR146" i="6"/>
  <c r="BP146" i="6"/>
  <c r="BQ146" i="6"/>
  <c r="BR146" i="6"/>
  <c r="BS146" i="6"/>
  <c r="BT146" i="6"/>
  <c r="BJ145" i="6"/>
  <c r="BK145" i="6"/>
  <c r="BL145" i="6"/>
  <c r="BM145" i="6"/>
  <c r="AL145" i="6"/>
  <c r="AI145" i="6"/>
  <c r="AJ145" i="6"/>
  <c r="AK145" i="6"/>
  <c r="AM145" i="6"/>
  <c r="AN145" i="6"/>
  <c r="AO145" i="6"/>
  <c r="AP145" i="6"/>
  <c r="AQ145" i="6"/>
  <c r="AR145" i="6"/>
  <c r="BP145" i="6"/>
  <c r="BQ145" i="6"/>
  <c r="BR145" i="6"/>
  <c r="BS145" i="6"/>
  <c r="BT145" i="6"/>
  <c r="BJ144" i="6"/>
  <c r="BK144" i="6"/>
  <c r="BL144" i="6"/>
  <c r="BM144" i="6"/>
  <c r="AL144" i="6"/>
  <c r="AI144" i="6"/>
  <c r="AJ144" i="6"/>
  <c r="AK144" i="6"/>
  <c r="AM144" i="6"/>
  <c r="AN144" i="6"/>
  <c r="AO144" i="6"/>
  <c r="AP144" i="6"/>
  <c r="AQ144" i="6"/>
  <c r="AR144" i="6"/>
  <c r="BP144" i="6"/>
  <c r="BQ144" i="6"/>
  <c r="BR144" i="6"/>
  <c r="BS144" i="6"/>
  <c r="BT144" i="6"/>
  <c r="BJ143" i="6"/>
  <c r="BK143" i="6"/>
  <c r="BL143" i="6"/>
  <c r="BM143" i="6"/>
  <c r="AL143" i="6"/>
  <c r="AI143" i="6"/>
  <c r="AJ143" i="6"/>
  <c r="AK143" i="6"/>
  <c r="AM143" i="6"/>
  <c r="AN143" i="6"/>
  <c r="AO143" i="6"/>
  <c r="AP143" i="6"/>
  <c r="AQ143" i="6"/>
  <c r="AR143" i="6"/>
  <c r="BP143" i="6"/>
  <c r="BQ143" i="6"/>
  <c r="BR143" i="6"/>
  <c r="BS143" i="6"/>
  <c r="BT143" i="6"/>
  <c r="BJ142" i="6"/>
  <c r="BK142" i="6"/>
  <c r="BL142" i="6"/>
  <c r="BM142" i="6"/>
  <c r="AL142" i="6"/>
  <c r="AI142" i="6"/>
  <c r="AJ142" i="6"/>
  <c r="AK142" i="6"/>
  <c r="AM142" i="6"/>
  <c r="AN142" i="6"/>
  <c r="AO142" i="6"/>
  <c r="AP142" i="6"/>
  <c r="AQ142" i="6"/>
  <c r="AR142" i="6"/>
  <c r="BP142" i="6"/>
  <c r="BQ142" i="6"/>
  <c r="BR142" i="6"/>
  <c r="BS142" i="6"/>
  <c r="BT142" i="6"/>
  <c r="BJ141" i="6"/>
  <c r="BK141" i="6"/>
  <c r="BL141" i="6"/>
  <c r="BM141" i="6"/>
  <c r="AL141" i="6"/>
  <c r="AI141" i="6"/>
  <c r="AJ141" i="6"/>
  <c r="AK141" i="6"/>
  <c r="AM141" i="6"/>
  <c r="AN141" i="6"/>
  <c r="AO141" i="6"/>
  <c r="AP141" i="6"/>
  <c r="AQ141" i="6"/>
  <c r="AR141" i="6"/>
  <c r="BP141" i="6"/>
  <c r="BQ141" i="6"/>
  <c r="BR141" i="6"/>
  <c r="BS141" i="6"/>
  <c r="BT141" i="6"/>
  <c r="AI119" i="6"/>
  <c r="AJ119" i="6"/>
  <c r="AK119" i="6"/>
  <c r="AL119" i="6"/>
  <c r="AM119" i="6"/>
  <c r="AN119" i="6"/>
  <c r="AO119" i="6"/>
  <c r="AP119" i="6"/>
  <c r="AQ119" i="6"/>
  <c r="AR119" i="6"/>
  <c r="AI120" i="6"/>
  <c r="AJ120" i="6"/>
  <c r="AK120" i="6"/>
  <c r="AL120" i="6"/>
  <c r="AM120" i="6"/>
  <c r="AN120" i="6"/>
  <c r="AO120" i="6"/>
  <c r="AP120" i="6"/>
  <c r="AQ120" i="6"/>
  <c r="AR120" i="6"/>
  <c r="AI121" i="6"/>
  <c r="AJ121" i="6"/>
  <c r="AK121" i="6"/>
  <c r="AL121" i="6"/>
  <c r="AM121" i="6"/>
  <c r="AN121" i="6"/>
  <c r="AO121" i="6"/>
  <c r="AP121" i="6"/>
  <c r="AQ121" i="6"/>
  <c r="AR121" i="6"/>
  <c r="AI122" i="6"/>
  <c r="AJ122" i="6"/>
  <c r="AK122" i="6"/>
  <c r="AL122" i="6"/>
  <c r="AM122" i="6"/>
  <c r="AN122" i="6"/>
  <c r="AO122" i="6"/>
  <c r="AP122" i="6"/>
  <c r="AQ122" i="6"/>
  <c r="AR122" i="6"/>
  <c r="AI123" i="6"/>
  <c r="AJ123" i="6"/>
  <c r="AK123" i="6"/>
  <c r="AL123" i="6"/>
  <c r="AM123" i="6"/>
  <c r="AN123" i="6"/>
  <c r="AO123" i="6"/>
  <c r="AP123" i="6"/>
  <c r="AQ123" i="6"/>
  <c r="AR123" i="6"/>
  <c r="AI124" i="6"/>
  <c r="AJ124" i="6"/>
  <c r="AK124" i="6"/>
  <c r="AL124" i="6"/>
  <c r="AM124" i="6"/>
  <c r="AN124" i="6"/>
  <c r="AO124" i="6"/>
  <c r="AP124" i="6"/>
  <c r="AQ124" i="6"/>
  <c r="AR124" i="6"/>
  <c r="AI125" i="6"/>
  <c r="AJ125" i="6"/>
  <c r="AK125" i="6"/>
  <c r="AL125" i="6"/>
  <c r="AM125" i="6"/>
  <c r="AN125" i="6"/>
  <c r="AO125" i="6"/>
  <c r="AP125" i="6"/>
  <c r="AQ125" i="6"/>
  <c r="AR125" i="6"/>
  <c r="AI128" i="6"/>
  <c r="AJ128" i="6"/>
  <c r="AK128" i="6"/>
  <c r="AL128" i="6"/>
  <c r="AM128" i="6"/>
  <c r="AN128" i="6"/>
  <c r="AO128" i="6"/>
  <c r="AP128" i="6"/>
  <c r="AQ128" i="6"/>
  <c r="AR128" i="6"/>
  <c r="AI129" i="6"/>
  <c r="AJ129" i="6"/>
  <c r="AK129" i="6"/>
  <c r="AL129" i="6"/>
  <c r="AM129" i="6"/>
  <c r="AN129" i="6"/>
  <c r="AO129" i="6"/>
  <c r="AP129" i="6"/>
  <c r="AQ129" i="6"/>
  <c r="AR129" i="6"/>
  <c r="AI130" i="6"/>
  <c r="AJ130" i="6"/>
  <c r="AK130" i="6"/>
  <c r="AL130" i="6"/>
  <c r="AM130" i="6"/>
  <c r="AN130" i="6"/>
  <c r="AO130" i="6"/>
  <c r="AP130" i="6"/>
  <c r="AQ130" i="6"/>
  <c r="AR130" i="6"/>
  <c r="AI131" i="6"/>
  <c r="AJ131" i="6"/>
  <c r="AK131" i="6"/>
  <c r="AL131" i="6"/>
  <c r="AM131" i="6"/>
  <c r="AN131" i="6"/>
  <c r="AO131" i="6"/>
  <c r="AP131" i="6"/>
  <c r="AQ131" i="6"/>
  <c r="AR131" i="6"/>
  <c r="AI132" i="6"/>
  <c r="AJ132" i="6"/>
  <c r="AK132" i="6"/>
  <c r="AL132" i="6"/>
  <c r="AM132" i="6"/>
  <c r="AN132" i="6"/>
  <c r="AO132" i="6"/>
  <c r="AP132" i="6"/>
  <c r="AQ132" i="6"/>
  <c r="AR132" i="6"/>
  <c r="AI133" i="6"/>
  <c r="AJ133" i="6"/>
  <c r="AK133" i="6"/>
  <c r="AL133" i="6"/>
  <c r="AM133" i="6"/>
  <c r="AN133" i="6"/>
  <c r="AO133" i="6"/>
  <c r="AP133" i="6"/>
  <c r="AQ133" i="6"/>
  <c r="AR133" i="6"/>
  <c r="AI134" i="6"/>
  <c r="AJ134" i="6"/>
  <c r="AK134" i="6"/>
  <c r="AL134" i="6"/>
  <c r="AM134" i="6"/>
  <c r="AN134" i="6"/>
  <c r="AO134" i="6"/>
  <c r="AP134" i="6"/>
  <c r="AQ134" i="6"/>
  <c r="AR134" i="6"/>
  <c r="BJ134" i="6"/>
  <c r="BK134" i="6"/>
  <c r="BL134" i="6"/>
  <c r="BM134" i="6"/>
  <c r="BP134" i="6"/>
  <c r="BQ134" i="6"/>
  <c r="BR134" i="6"/>
  <c r="BS134" i="6"/>
  <c r="BT134" i="6"/>
  <c r="BJ133" i="6"/>
  <c r="BK133" i="6"/>
  <c r="BL133" i="6"/>
  <c r="BM133" i="6"/>
  <c r="BP133" i="6"/>
  <c r="BQ133" i="6"/>
  <c r="BR133" i="6"/>
  <c r="BS133" i="6"/>
  <c r="BT133" i="6"/>
  <c r="BJ132" i="6"/>
  <c r="BK132" i="6"/>
  <c r="BL132" i="6"/>
  <c r="BM132" i="6"/>
  <c r="BP132" i="6"/>
  <c r="BQ132" i="6"/>
  <c r="BR132" i="6"/>
  <c r="BS132" i="6"/>
  <c r="BT132" i="6"/>
  <c r="BJ131" i="6"/>
  <c r="BK131" i="6"/>
  <c r="BL131" i="6"/>
  <c r="BM131" i="6"/>
  <c r="BP131" i="6"/>
  <c r="BQ131" i="6"/>
  <c r="BR131" i="6"/>
  <c r="BS131" i="6"/>
  <c r="BT131" i="6"/>
  <c r="BJ130" i="6"/>
  <c r="BK130" i="6"/>
  <c r="BL130" i="6"/>
  <c r="BM130" i="6"/>
  <c r="BP130" i="6"/>
  <c r="BQ130" i="6"/>
  <c r="BR130" i="6"/>
  <c r="BS130" i="6"/>
  <c r="BT130" i="6"/>
  <c r="BJ129" i="6"/>
  <c r="BK129" i="6"/>
  <c r="BL129" i="6"/>
  <c r="BM129" i="6"/>
  <c r="BP129" i="6"/>
  <c r="BQ129" i="6"/>
  <c r="BR129" i="6"/>
  <c r="BS129" i="6"/>
  <c r="BT129" i="6"/>
  <c r="BJ128" i="6"/>
  <c r="BK128" i="6"/>
  <c r="BL128" i="6"/>
  <c r="BM128" i="6"/>
  <c r="BP128" i="6"/>
  <c r="BQ128" i="6"/>
  <c r="BR128" i="6"/>
  <c r="BS128" i="6"/>
  <c r="BT128" i="6"/>
  <c r="BJ125" i="6"/>
  <c r="BK125" i="6"/>
  <c r="BL125" i="6"/>
  <c r="BM125" i="6"/>
  <c r="BP125" i="6"/>
  <c r="BQ125" i="6"/>
  <c r="BR125" i="6"/>
  <c r="BS125" i="6"/>
  <c r="BT125" i="6"/>
  <c r="BJ124" i="6"/>
  <c r="BK124" i="6"/>
  <c r="BL124" i="6"/>
  <c r="BM124" i="6"/>
  <c r="BP124" i="6"/>
  <c r="BQ124" i="6"/>
  <c r="BR124" i="6"/>
  <c r="BS124" i="6"/>
  <c r="BT124" i="6"/>
  <c r="BJ123" i="6"/>
  <c r="BK123" i="6"/>
  <c r="BL123" i="6"/>
  <c r="BM123" i="6"/>
  <c r="BP123" i="6"/>
  <c r="BQ123" i="6"/>
  <c r="BR123" i="6"/>
  <c r="BS123" i="6"/>
  <c r="BT123" i="6"/>
  <c r="BJ122" i="6"/>
  <c r="BK122" i="6"/>
  <c r="BL122" i="6"/>
  <c r="BM122" i="6"/>
  <c r="BP122" i="6"/>
  <c r="BQ122" i="6"/>
  <c r="BR122" i="6"/>
  <c r="BS122" i="6"/>
  <c r="BT122" i="6"/>
  <c r="BJ121" i="6"/>
  <c r="BK121" i="6"/>
  <c r="BL121" i="6"/>
  <c r="BM121" i="6"/>
  <c r="BP121" i="6"/>
  <c r="BQ121" i="6"/>
  <c r="BR121" i="6"/>
  <c r="BS121" i="6"/>
  <c r="BT121" i="6"/>
  <c r="BJ120" i="6"/>
  <c r="BK120" i="6"/>
  <c r="BL120" i="6"/>
  <c r="BM120" i="6"/>
  <c r="BP120" i="6"/>
  <c r="BQ120" i="6"/>
  <c r="BR120" i="6"/>
  <c r="BS120" i="6"/>
  <c r="BT120" i="6"/>
  <c r="BJ119" i="6"/>
  <c r="BK119" i="6"/>
  <c r="BL119" i="6"/>
  <c r="BM119" i="6"/>
  <c r="BP119" i="6"/>
  <c r="BQ119" i="6"/>
  <c r="BR119" i="6"/>
  <c r="BS119" i="6"/>
  <c r="BT119" i="6"/>
  <c r="BJ114" i="6"/>
  <c r="BK114" i="6"/>
  <c r="BL114" i="6"/>
  <c r="BM114" i="6"/>
  <c r="AL114" i="6"/>
  <c r="AI114" i="6"/>
  <c r="AJ114" i="6"/>
  <c r="AK114" i="6"/>
  <c r="AM114" i="6"/>
  <c r="AN114" i="6"/>
  <c r="AO114" i="6"/>
  <c r="AP114" i="6"/>
  <c r="AQ114" i="6"/>
  <c r="AR114" i="6"/>
  <c r="BP114" i="6"/>
  <c r="BQ114" i="6"/>
  <c r="BR114" i="6"/>
  <c r="BS114" i="6"/>
  <c r="BT114" i="6"/>
  <c r="BJ113" i="6"/>
  <c r="BK113" i="6"/>
  <c r="BL113" i="6"/>
  <c r="BM113" i="6"/>
  <c r="AL113" i="6"/>
  <c r="AI113" i="6"/>
  <c r="AJ113" i="6"/>
  <c r="AK113" i="6"/>
  <c r="AM113" i="6"/>
  <c r="AN113" i="6"/>
  <c r="AO113" i="6"/>
  <c r="AP113" i="6"/>
  <c r="AQ113" i="6"/>
  <c r="AR113" i="6"/>
  <c r="BP113" i="6"/>
  <c r="BQ113" i="6"/>
  <c r="BR113" i="6"/>
  <c r="BS113" i="6"/>
  <c r="BT113" i="6"/>
  <c r="BJ112" i="6"/>
  <c r="BK112" i="6"/>
  <c r="BL112" i="6"/>
  <c r="BM112" i="6"/>
  <c r="AL112" i="6"/>
  <c r="AI112" i="6"/>
  <c r="AJ112" i="6"/>
  <c r="AK112" i="6"/>
  <c r="AM112" i="6"/>
  <c r="AN112" i="6"/>
  <c r="AO112" i="6"/>
  <c r="AP112" i="6"/>
  <c r="AQ112" i="6"/>
  <c r="AR112" i="6"/>
  <c r="BP112" i="6"/>
  <c r="BQ112" i="6"/>
  <c r="BR112" i="6"/>
  <c r="BS112" i="6"/>
  <c r="BT112" i="6"/>
  <c r="BJ109" i="6"/>
  <c r="BK109" i="6"/>
  <c r="BL109" i="6"/>
  <c r="BM109" i="6"/>
  <c r="AL109" i="6"/>
  <c r="AI109" i="6"/>
  <c r="AJ109" i="6"/>
  <c r="AK109" i="6"/>
  <c r="AM109" i="6"/>
  <c r="AN109" i="6"/>
  <c r="AO109" i="6"/>
  <c r="AP109" i="6"/>
  <c r="AQ109" i="6"/>
  <c r="AR109" i="6"/>
  <c r="BP109" i="6"/>
  <c r="BQ109" i="6"/>
  <c r="BR109" i="6"/>
  <c r="BS109" i="6"/>
  <c r="BT109" i="6"/>
  <c r="BJ108" i="6"/>
  <c r="BK108" i="6"/>
  <c r="BL108" i="6"/>
  <c r="BM108" i="6"/>
  <c r="AL108" i="6"/>
  <c r="AI108" i="6"/>
  <c r="AJ108" i="6"/>
  <c r="AK108" i="6"/>
  <c r="AM108" i="6"/>
  <c r="AN108" i="6"/>
  <c r="AO108" i="6"/>
  <c r="AP108" i="6"/>
  <c r="AQ108" i="6"/>
  <c r="AR108" i="6"/>
  <c r="BP108" i="6"/>
  <c r="BQ108" i="6"/>
  <c r="BR108" i="6"/>
  <c r="BS108" i="6"/>
  <c r="BT108" i="6"/>
  <c r="BJ107" i="6"/>
  <c r="BK107" i="6"/>
  <c r="BL107" i="6"/>
  <c r="BM107" i="6"/>
  <c r="AL107" i="6"/>
  <c r="AI107" i="6"/>
  <c r="AJ107" i="6"/>
  <c r="AK107" i="6"/>
  <c r="AM107" i="6"/>
  <c r="AN107" i="6"/>
  <c r="AO107" i="6"/>
  <c r="AP107" i="6"/>
  <c r="AQ107" i="6"/>
  <c r="AR107" i="6"/>
  <c r="BP107" i="6"/>
  <c r="BQ107" i="6"/>
  <c r="BR107" i="6"/>
  <c r="BS107" i="6"/>
  <c r="BT107" i="6"/>
  <c r="BJ106" i="6"/>
  <c r="BK106" i="6"/>
  <c r="BL106" i="6"/>
  <c r="BM106" i="6"/>
  <c r="AL106" i="6"/>
  <c r="AI106" i="6"/>
  <c r="AJ106" i="6"/>
  <c r="AK106" i="6"/>
  <c r="AM106" i="6"/>
  <c r="AN106" i="6"/>
  <c r="AO106" i="6"/>
  <c r="AP106" i="6"/>
  <c r="AQ106" i="6"/>
  <c r="AR106" i="6"/>
  <c r="BP106" i="6"/>
  <c r="BQ106" i="6"/>
  <c r="BR106" i="6"/>
  <c r="BS106" i="6"/>
  <c r="BT106" i="6"/>
  <c r="BJ105" i="6"/>
  <c r="BK105" i="6"/>
  <c r="BL105" i="6"/>
  <c r="BM105" i="6"/>
  <c r="AL105" i="6"/>
  <c r="AI105" i="6"/>
  <c r="AJ105" i="6"/>
  <c r="AK105" i="6"/>
  <c r="AM105" i="6"/>
  <c r="AN105" i="6"/>
  <c r="AO105" i="6"/>
  <c r="AP105" i="6"/>
  <c r="AQ105" i="6"/>
  <c r="AR105" i="6"/>
  <c r="BP105" i="6"/>
  <c r="BQ105" i="6"/>
  <c r="BR105" i="6"/>
  <c r="BS105" i="6"/>
  <c r="BT105" i="6"/>
  <c r="BJ104" i="6"/>
  <c r="BK104" i="6"/>
  <c r="BL104" i="6"/>
  <c r="BM104" i="6"/>
  <c r="AL104" i="6"/>
  <c r="AI104" i="6"/>
  <c r="AJ104" i="6"/>
  <c r="AK104" i="6"/>
  <c r="AM104" i="6"/>
  <c r="AN104" i="6"/>
  <c r="AO104" i="6"/>
  <c r="AP104" i="6"/>
  <c r="AQ104" i="6"/>
  <c r="AR104" i="6"/>
  <c r="BP104" i="6"/>
  <c r="BQ104" i="6"/>
  <c r="BR104" i="6"/>
  <c r="BS104" i="6"/>
  <c r="BT104" i="6"/>
  <c r="AI82" i="6"/>
  <c r="AJ82" i="6"/>
  <c r="AK82" i="6"/>
  <c r="AL82" i="6"/>
  <c r="AM82" i="6"/>
  <c r="AN82" i="6"/>
  <c r="AO82" i="6"/>
  <c r="AP82" i="6"/>
  <c r="AQ82" i="6"/>
  <c r="AR82" i="6"/>
  <c r="AI83" i="6"/>
  <c r="AJ83" i="6"/>
  <c r="AK83" i="6"/>
  <c r="AL83" i="6"/>
  <c r="AM83" i="6"/>
  <c r="AN83" i="6"/>
  <c r="AO83" i="6"/>
  <c r="AP83" i="6"/>
  <c r="AQ83" i="6"/>
  <c r="AR83" i="6"/>
  <c r="AI84" i="6"/>
  <c r="AJ84" i="6"/>
  <c r="AK84" i="6"/>
  <c r="AL84" i="6"/>
  <c r="AM84" i="6"/>
  <c r="AN84" i="6"/>
  <c r="AO84" i="6"/>
  <c r="AP84" i="6"/>
  <c r="AQ84" i="6"/>
  <c r="AR84" i="6"/>
  <c r="AI85" i="6"/>
  <c r="AJ85" i="6"/>
  <c r="AK85" i="6"/>
  <c r="AL85" i="6"/>
  <c r="AM85" i="6"/>
  <c r="AN85" i="6"/>
  <c r="AO85" i="6"/>
  <c r="AP85" i="6"/>
  <c r="AQ85" i="6"/>
  <c r="AR85" i="6"/>
  <c r="AI86" i="6"/>
  <c r="AJ86" i="6"/>
  <c r="AK86" i="6"/>
  <c r="AL86" i="6"/>
  <c r="AM86" i="6"/>
  <c r="AN86" i="6"/>
  <c r="AO86" i="6"/>
  <c r="AP86" i="6"/>
  <c r="AQ86" i="6"/>
  <c r="AR86" i="6"/>
  <c r="AI87" i="6"/>
  <c r="AJ87" i="6"/>
  <c r="AK87" i="6"/>
  <c r="AL87" i="6"/>
  <c r="AM87" i="6"/>
  <c r="AN87" i="6"/>
  <c r="AO87" i="6"/>
  <c r="AP87" i="6"/>
  <c r="AQ87" i="6"/>
  <c r="AR87" i="6"/>
  <c r="AI88" i="6"/>
  <c r="AJ88" i="6"/>
  <c r="AK88" i="6"/>
  <c r="AL88" i="6"/>
  <c r="AM88" i="6"/>
  <c r="AN88" i="6"/>
  <c r="AO88" i="6"/>
  <c r="AP88" i="6"/>
  <c r="AQ88" i="6"/>
  <c r="AR88" i="6"/>
  <c r="AI91" i="6"/>
  <c r="AJ91" i="6"/>
  <c r="AK91" i="6"/>
  <c r="AL91" i="6"/>
  <c r="AM91" i="6"/>
  <c r="AN91" i="6"/>
  <c r="AO91" i="6"/>
  <c r="AP91" i="6"/>
  <c r="AQ91" i="6"/>
  <c r="AR91" i="6"/>
  <c r="AI92" i="6"/>
  <c r="AJ92" i="6"/>
  <c r="AK92" i="6"/>
  <c r="AL92" i="6"/>
  <c r="AM92" i="6"/>
  <c r="AN92" i="6"/>
  <c r="AO92" i="6"/>
  <c r="AP92" i="6"/>
  <c r="AQ92" i="6"/>
  <c r="AR92" i="6"/>
  <c r="AI93" i="6"/>
  <c r="AJ93" i="6"/>
  <c r="AK93" i="6"/>
  <c r="AL93" i="6"/>
  <c r="AM93" i="6"/>
  <c r="AN93" i="6"/>
  <c r="AO93" i="6"/>
  <c r="AP93" i="6"/>
  <c r="AQ93" i="6"/>
  <c r="AR93" i="6"/>
  <c r="AI94" i="6"/>
  <c r="AJ94" i="6"/>
  <c r="AK94" i="6"/>
  <c r="AL94" i="6"/>
  <c r="AM94" i="6"/>
  <c r="AN94" i="6"/>
  <c r="AO94" i="6"/>
  <c r="AP94" i="6"/>
  <c r="AQ94" i="6"/>
  <c r="AR94" i="6"/>
  <c r="AI95" i="6"/>
  <c r="AJ95" i="6"/>
  <c r="AK95" i="6"/>
  <c r="AL95" i="6"/>
  <c r="AM95" i="6"/>
  <c r="AN95" i="6"/>
  <c r="AO95" i="6"/>
  <c r="AP95" i="6"/>
  <c r="AQ95" i="6"/>
  <c r="AR95" i="6"/>
  <c r="AI96" i="6"/>
  <c r="AJ96" i="6"/>
  <c r="AK96" i="6"/>
  <c r="AL96" i="6"/>
  <c r="AM96" i="6"/>
  <c r="AN96" i="6"/>
  <c r="AO96" i="6"/>
  <c r="AP96" i="6"/>
  <c r="AQ96" i="6"/>
  <c r="AR96" i="6"/>
  <c r="AI97" i="6"/>
  <c r="AJ97" i="6"/>
  <c r="AK97" i="6"/>
  <c r="AL97" i="6"/>
  <c r="AM97" i="6"/>
  <c r="AN97" i="6"/>
  <c r="AO97" i="6"/>
  <c r="AP97" i="6"/>
  <c r="AQ97" i="6"/>
  <c r="AR97" i="6"/>
  <c r="BJ97" i="6"/>
  <c r="BK97" i="6"/>
  <c r="BL97" i="6"/>
  <c r="BM97" i="6"/>
  <c r="BP97" i="6"/>
  <c r="BQ97" i="6"/>
  <c r="BR97" i="6"/>
  <c r="BS97" i="6"/>
  <c r="BT97" i="6"/>
  <c r="BJ96" i="6"/>
  <c r="BK96" i="6"/>
  <c r="BL96" i="6"/>
  <c r="BM96" i="6"/>
  <c r="BP96" i="6"/>
  <c r="BQ96" i="6"/>
  <c r="BR96" i="6"/>
  <c r="BS96" i="6"/>
  <c r="BT96" i="6"/>
  <c r="BJ95" i="6"/>
  <c r="BK95" i="6"/>
  <c r="BL95" i="6"/>
  <c r="BM95" i="6"/>
  <c r="BP95" i="6"/>
  <c r="BQ95" i="6"/>
  <c r="BR95" i="6"/>
  <c r="BS95" i="6"/>
  <c r="BT95" i="6"/>
  <c r="BJ94" i="6"/>
  <c r="BK94" i="6"/>
  <c r="BL94" i="6"/>
  <c r="BM94" i="6"/>
  <c r="BP94" i="6"/>
  <c r="BQ94" i="6"/>
  <c r="BR94" i="6"/>
  <c r="BS94" i="6"/>
  <c r="BT94" i="6"/>
  <c r="BJ93" i="6"/>
  <c r="BK93" i="6"/>
  <c r="BL93" i="6"/>
  <c r="BM93" i="6"/>
  <c r="BP93" i="6"/>
  <c r="BQ93" i="6"/>
  <c r="BR93" i="6"/>
  <c r="BS93" i="6"/>
  <c r="BT93" i="6"/>
  <c r="BJ92" i="6"/>
  <c r="BK92" i="6"/>
  <c r="BL92" i="6"/>
  <c r="BM92" i="6"/>
  <c r="BP92" i="6"/>
  <c r="BQ92" i="6"/>
  <c r="BR92" i="6"/>
  <c r="BS92" i="6"/>
  <c r="BT92" i="6"/>
  <c r="BJ91" i="6"/>
  <c r="BK91" i="6"/>
  <c r="BL91" i="6"/>
  <c r="BM91" i="6"/>
  <c r="BP91" i="6"/>
  <c r="BQ91" i="6"/>
  <c r="BR91" i="6"/>
  <c r="BS91" i="6"/>
  <c r="BT91" i="6"/>
  <c r="BJ88" i="6"/>
  <c r="BK88" i="6"/>
  <c r="BL88" i="6"/>
  <c r="BM88" i="6"/>
  <c r="BP88" i="6"/>
  <c r="BQ88" i="6"/>
  <c r="BR88" i="6"/>
  <c r="BS88" i="6"/>
  <c r="BT88" i="6"/>
  <c r="BJ87" i="6"/>
  <c r="BK87" i="6"/>
  <c r="BL87" i="6"/>
  <c r="BM87" i="6"/>
  <c r="BP87" i="6"/>
  <c r="BQ87" i="6"/>
  <c r="BR87" i="6"/>
  <c r="BS87" i="6"/>
  <c r="BT87" i="6"/>
  <c r="BJ86" i="6"/>
  <c r="BK86" i="6"/>
  <c r="BL86" i="6"/>
  <c r="BM86" i="6"/>
  <c r="BP86" i="6"/>
  <c r="BQ86" i="6"/>
  <c r="BR86" i="6"/>
  <c r="BS86" i="6"/>
  <c r="BT86" i="6"/>
  <c r="BJ85" i="6"/>
  <c r="BK85" i="6"/>
  <c r="BL85" i="6"/>
  <c r="BM85" i="6"/>
  <c r="BP85" i="6"/>
  <c r="BQ85" i="6"/>
  <c r="BR85" i="6"/>
  <c r="BS85" i="6"/>
  <c r="BT85" i="6"/>
  <c r="BJ84" i="6"/>
  <c r="BK84" i="6"/>
  <c r="BL84" i="6"/>
  <c r="BM84" i="6"/>
  <c r="BP84" i="6"/>
  <c r="BQ84" i="6"/>
  <c r="BR84" i="6"/>
  <c r="BS84" i="6"/>
  <c r="BT84" i="6"/>
  <c r="BJ83" i="6"/>
  <c r="BK83" i="6"/>
  <c r="BL83" i="6"/>
  <c r="BM83" i="6"/>
  <c r="BP83" i="6"/>
  <c r="BQ83" i="6"/>
  <c r="BR83" i="6"/>
  <c r="BS83" i="6"/>
  <c r="BT83" i="6"/>
  <c r="BJ82" i="6"/>
  <c r="BK82" i="6"/>
  <c r="BL82" i="6"/>
  <c r="BM82" i="6"/>
  <c r="BP82" i="6"/>
  <c r="BQ82" i="6"/>
  <c r="BR82" i="6"/>
  <c r="BS82" i="6"/>
  <c r="BT82" i="6"/>
  <c r="BJ77" i="6"/>
  <c r="BK77" i="6"/>
  <c r="BL77" i="6"/>
  <c r="BM77" i="6"/>
  <c r="AL77" i="6"/>
  <c r="AI77" i="6"/>
  <c r="AJ77" i="6"/>
  <c r="AK77" i="6"/>
  <c r="AM77" i="6"/>
  <c r="AN77" i="6"/>
  <c r="AO77" i="6"/>
  <c r="AP77" i="6"/>
  <c r="AQ77" i="6"/>
  <c r="AR77" i="6"/>
  <c r="BP77" i="6"/>
  <c r="BQ77" i="6"/>
  <c r="BR77" i="6"/>
  <c r="BS77" i="6"/>
  <c r="BT77" i="6"/>
  <c r="BJ76" i="6"/>
  <c r="BK76" i="6"/>
  <c r="BL76" i="6"/>
  <c r="BM76" i="6"/>
  <c r="AL76" i="6"/>
  <c r="AI76" i="6"/>
  <c r="AJ76" i="6"/>
  <c r="AK76" i="6"/>
  <c r="AM76" i="6"/>
  <c r="AN76" i="6"/>
  <c r="AO76" i="6"/>
  <c r="AP76" i="6"/>
  <c r="AQ76" i="6"/>
  <c r="AR76" i="6"/>
  <c r="BP76" i="6"/>
  <c r="BQ76" i="6"/>
  <c r="BR76" i="6"/>
  <c r="BS76" i="6"/>
  <c r="BT76" i="6"/>
  <c r="BJ75" i="6"/>
  <c r="BK75" i="6"/>
  <c r="BL75" i="6"/>
  <c r="BM75" i="6"/>
  <c r="AL75" i="6"/>
  <c r="AI75" i="6"/>
  <c r="AJ75" i="6"/>
  <c r="AK75" i="6"/>
  <c r="AM75" i="6"/>
  <c r="AN75" i="6"/>
  <c r="AO75" i="6"/>
  <c r="AP75" i="6"/>
  <c r="AQ75" i="6"/>
  <c r="AR75" i="6"/>
  <c r="BP75" i="6"/>
  <c r="BQ75" i="6"/>
  <c r="BR75" i="6"/>
  <c r="BS75" i="6"/>
  <c r="BT75" i="6"/>
  <c r="BJ72" i="6"/>
  <c r="BK72" i="6"/>
  <c r="BL72" i="6"/>
  <c r="BM72" i="6"/>
  <c r="AL72" i="6"/>
  <c r="AI72" i="6"/>
  <c r="AJ72" i="6"/>
  <c r="AK72" i="6"/>
  <c r="AM72" i="6"/>
  <c r="AN72" i="6"/>
  <c r="AO72" i="6"/>
  <c r="AP72" i="6"/>
  <c r="AQ72" i="6"/>
  <c r="AR72" i="6"/>
  <c r="BP72" i="6"/>
  <c r="BQ72" i="6"/>
  <c r="BR72" i="6"/>
  <c r="BS72" i="6"/>
  <c r="BT72" i="6"/>
  <c r="BJ71" i="6"/>
  <c r="BK71" i="6"/>
  <c r="BL71" i="6"/>
  <c r="BM71" i="6"/>
  <c r="AL71" i="6"/>
  <c r="AI71" i="6"/>
  <c r="AJ71" i="6"/>
  <c r="AK71" i="6"/>
  <c r="AM71" i="6"/>
  <c r="AN71" i="6"/>
  <c r="AO71" i="6"/>
  <c r="AP71" i="6"/>
  <c r="AQ71" i="6"/>
  <c r="AR71" i="6"/>
  <c r="BP71" i="6"/>
  <c r="BQ71" i="6"/>
  <c r="BR71" i="6"/>
  <c r="BS71" i="6"/>
  <c r="BT71" i="6"/>
  <c r="BJ70" i="6"/>
  <c r="BK70" i="6"/>
  <c r="BL70" i="6"/>
  <c r="BM70" i="6"/>
  <c r="AL70" i="6"/>
  <c r="AI70" i="6"/>
  <c r="AJ70" i="6"/>
  <c r="AK70" i="6"/>
  <c r="AM70" i="6"/>
  <c r="AN70" i="6"/>
  <c r="AO70" i="6"/>
  <c r="AP70" i="6"/>
  <c r="AQ70" i="6"/>
  <c r="AR70" i="6"/>
  <c r="BP70" i="6"/>
  <c r="BQ70" i="6"/>
  <c r="BR70" i="6"/>
  <c r="BS70" i="6"/>
  <c r="BT70" i="6"/>
  <c r="BJ69" i="6"/>
  <c r="BK69" i="6"/>
  <c r="BL69" i="6"/>
  <c r="BM69" i="6"/>
  <c r="AL69" i="6"/>
  <c r="AI69" i="6"/>
  <c r="AJ69" i="6"/>
  <c r="AK69" i="6"/>
  <c r="AM69" i="6"/>
  <c r="AN69" i="6"/>
  <c r="AO69" i="6"/>
  <c r="AP69" i="6"/>
  <c r="AQ69" i="6"/>
  <c r="AR69" i="6"/>
  <c r="BP69" i="6"/>
  <c r="BQ69" i="6"/>
  <c r="BR69" i="6"/>
  <c r="BS69" i="6"/>
  <c r="BT69" i="6"/>
  <c r="BJ68" i="6"/>
  <c r="BK68" i="6"/>
  <c r="BL68" i="6"/>
  <c r="BM68" i="6"/>
  <c r="AL68" i="6"/>
  <c r="AI68" i="6"/>
  <c r="AJ68" i="6"/>
  <c r="AK68" i="6"/>
  <c r="AM68" i="6"/>
  <c r="AN68" i="6"/>
  <c r="AO68" i="6"/>
  <c r="AP68" i="6"/>
  <c r="AQ68" i="6"/>
  <c r="AR68" i="6"/>
  <c r="BP68" i="6"/>
  <c r="BQ68" i="6"/>
  <c r="BR68" i="6"/>
  <c r="BS68" i="6"/>
  <c r="BT68" i="6"/>
  <c r="BJ67" i="6"/>
  <c r="BK67" i="6"/>
  <c r="BL67" i="6"/>
  <c r="BM67" i="6"/>
  <c r="AL67" i="6"/>
  <c r="AI67" i="6"/>
  <c r="AJ67" i="6"/>
  <c r="AK67" i="6"/>
  <c r="AM67" i="6"/>
  <c r="AN67" i="6"/>
  <c r="AO67" i="6"/>
  <c r="AP67" i="6"/>
  <c r="AQ67" i="6"/>
  <c r="AR67" i="6"/>
  <c r="BP67" i="6"/>
  <c r="BQ67" i="6"/>
  <c r="BR67" i="6"/>
  <c r="BS67" i="6"/>
  <c r="BT67" i="6"/>
  <c r="AI45" i="6"/>
  <c r="AJ45" i="6"/>
  <c r="AK45" i="6"/>
  <c r="AL45" i="6"/>
  <c r="AM45" i="6"/>
  <c r="AN45" i="6"/>
  <c r="AO45" i="6"/>
  <c r="AP45" i="6"/>
  <c r="AQ45" i="6"/>
  <c r="AR45" i="6"/>
  <c r="AI46" i="6"/>
  <c r="AJ46" i="6"/>
  <c r="AK46" i="6"/>
  <c r="AL46" i="6"/>
  <c r="AM46" i="6"/>
  <c r="AN46" i="6"/>
  <c r="AO46" i="6"/>
  <c r="AP46" i="6"/>
  <c r="AQ46" i="6"/>
  <c r="AR46" i="6"/>
  <c r="AI47" i="6"/>
  <c r="AJ47" i="6"/>
  <c r="AK47" i="6"/>
  <c r="AL47" i="6"/>
  <c r="AM47" i="6"/>
  <c r="AN47" i="6"/>
  <c r="AO47" i="6"/>
  <c r="AP47" i="6"/>
  <c r="AQ47" i="6"/>
  <c r="AR47" i="6"/>
  <c r="AI48" i="6"/>
  <c r="AJ48" i="6"/>
  <c r="AK48" i="6"/>
  <c r="AL48" i="6"/>
  <c r="AM48" i="6"/>
  <c r="AN48" i="6"/>
  <c r="AO48" i="6"/>
  <c r="AP48" i="6"/>
  <c r="AQ48" i="6"/>
  <c r="AR48" i="6"/>
  <c r="AI49" i="6"/>
  <c r="AJ49" i="6"/>
  <c r="AK49" i="6"/>
  <c r="AL49" i="6"/>
  <c r="AM49" i="6"/>
  <c r="AN49" i="6"/>
  <c r="AO49" i="6"/>
  <c r="AP49" i="6"/>
  <c r="AQ49" i="6"/>
  <c r="AR49" i="6"/>
  <c r="AI50" i="6"/>
  <c r="AJ50" i="6"/>
  <c r="AK50" i="6"/>
  <c r="AL50" i="6"/>
  <c r="AM50" i="6"/>
  <c r="AN50" i="6"/>
  <c r="AO50" i="6"/>
  <c r="AP50" i="6"/>
  <c r="AQ50" i="6"/>
  <c r="AR50" i="6"/>
  <c r="AI51" i="6"/>
  <c r="AJ51" i="6"/>
  <c r="AK51" i="6"/>
  <c r="AL51" i="6"/>
  <c r="AM51" i="6"/>
  <c r="AN51" i="6"/>
  <c r="AO51" i="6"/>
  <c r="AP51" i="6"/>
  <c r="AQ51" i="6"/>
  <c r="AR51" i="6"/>
  <c r="AI54" i="6"/>
  <c r="AJ54" i="6"/>
  <c r="AK54" i="6"/>
  <c r="AL54" i="6"/>
  <c r="AM54" i="6"/>
  <c r="AN54" i="6"/>
  <c r="AO54" i="6"/>
  <c r="AP54" i="6"/>
  <c r="AQ54" i="6"/>
  <c r="AR54" i="6"/>
  <c r="AI55" i="6"/>
  <c r="AJ55" i="6"/>
  <c r="AK55" i="6"/>
  <c r="AL55" i="6"/>
  <c r="AM55" i="6"/>
  <c r="AN55" i="6"/>
  <c r="AO55" i="6"/>
  <c r="AP55" i="6"/>
  <c r="AQ55" i="6"/>
  <c r="AR55" i="6"/>
  <c r="AI56" i="6"/>
  <c r="AJ56" i="6"/>
  <c r="AK56" i="6"/>
  <c r="AL56" i="6"/>
  <c r="AM56" i="6"/>
  <c r="AN56" i="6"/>
  <c r="AO56" i="6"/>
  <c r="AP56" i="6"/>
  <c r="AQ56" i="6"/>
  <c r="AR56" i="6"/>
  <c r="AI57" i="6"/>
  <c r="AJ57" i="6"/>
  <c r="AK57" i="6"/>
  <c r="AL57" i="6"/>
  <c r="AM57" i="6"/>
  <c r="AN57" i="6"/>
  <c r="AO57" i="6"/>
  <c r="AP57" i="6"/>
  <c r="AQ57" i="6"/>
  <c r="AR57" i="6"/>
  <c r="AI58" i="6"/>
  <c r="AJ58" i="6"/>
  <c r="AK58" i="6"/>
  <c r="AL58" i="6"/>
  <c r="AM58" i="6"/>
  <c r="AN58" i="6"/>
  <c r="AO58" i="6"/>
  <c r="AP58" i="6"/>
  <c r="AQ58" i="6"/>
  <c r="AR58" i="6"/>
  <c r="AI59" i="6"/>
  <c r="AJ59" i="6"/>
  <c r="AK59" i="6"/>
  <c r="AL59" i="6"/>
  <c r="AM59" i="6"/>
  <c r="AN59" i="6"/>
  <c r="AO59" i="6"/>
  <c r="AP59" i="6"/>
  <c r="AQ59" i="6"/>
  <c r="AR59" i="6"/>
  <c r="AI60" i="6"/>
  <c r="AJ60" i="6"/>
  <c r="AK60" i="6"/>
  <c r="AL60" i="6"/>
  <c r="AM60" i="6"/>
  <c r="AN60" i="6"/>
  <c r="AO60" i="6"/>
  <c r="AP60" i="6"/>
  <c r="AQ60" i="6"/>
  <c r="AR60" i="6"/>
  <c r="BJ60" i="6"/>
  <c r="BK60" i="6"/>
  <c r="BL60" i="6"/>
  <c r="BM60" i="6"/>
  <c r="BP60" i="6"/>
  <c r="BQ60" i="6"/>
  <c r="BR60" i="6"/>
  <c r="BS60" i="6"/>
  <c r="BT60" i="6"/>
  <c r="BJ59" i="6"/>
  <c r="BK59" i="6"/>
  <c r="BL59" i="6"/>
  <c r="BM59" i="6"/>
  <c r="BP59" i="6"/>
  <c r="BQ59" i="6"/>
  <c r="BR59" i="6"/>
  <c r="BS59" i="6"/>
  <c r="BT59" i="6"/>
  <c r="BJ58" i="6"/>
  <c r="BK58" i="6"/>
  <c r="BL58" i="6"/>
  <c r="BM58" i="6"/>
  <c r="BP58" i="6"/>
  <c r="BQ58" i="6"/>
  <c r="BR58" i="6"/>
  <c r="BS58" i="6"/>
  <c r="BT58" i="6"/>
  <c r="BJ57" i="6"/>
  <c r="BK57" i="6"/>
  <c r="BL57" i="6"/>
  <c r="BM57" i="6"/>
  <c r="BP57" i="6"/>
  <c r="BQ57" i="6"/>
  <c r="BR57" i="6"/>
  <c r="BS57" i="6"/>
  <c r="BT57" i="6"/>
  <c r="BJ56" i="6"/>
  <c r="BK56" i="6"/>
  <c r="BL56" i="6"/>
  <c r="BM56" i="6"/>
  <c r="BP56" i="6"/>
  <c r="BQ56" i="6"/>
  <c r="BR56" i="6"/>
  <c r="BS56" i="6"/>
  <c r="BT56" i="6"/>
  <c r="BJ55" i="6"/>
  <c r="BK55" i="6"/>
  <c r="BL55" i="6"/>
  <c r="BM55" i="6"/>
  <c r="BP55" i="6"/>
  <c r="BQ55" i="6"/>
  <c r="BR55" i="6"/>
  <c r="BS55" i="6"/>
  <c r="BT55" i="6"/>
  <c r="BJ54" i="6"/>
  <c r="BK54" i="6"/>
  <c r="BL54" i="6"/>
  <c r="BM54" i="6"/>
  <c r="BP54" i="6"/>
  <c r="BQ54" i="6"/>
  <c r="BR54" i="6"/>
  <c r="BS54" i="6"/>
  <c r="BT54" i="6"/>
  <c r="BJ51" i="6"/>
  <c r="BK51" i="6"/>
  <c r="BL51" i="6"/>
  <c r="BM51" i="6"/>
  <c r="BP51" i="6"/>
  <c r="BQ51" i="6"/>
  <c r="BR51" i="6"/>
  <c r="BS51" i="6"/>
  <c r="BT51" i="6"/>
  <c r="BJ50" i="6"/>
  <c r="BK50" i="6"/>
  <c r="BL50" i="6"/>
  <c r="BM50" i="6"/>
  <c r="BP50" i="6"/>
  <c r="BQ50" i="6"/>
  <c r="BR50" i="6"/>
  <c r="BS50" i="6"/>
  <c r="BT50" i="6"/>
  <c r="BJ49" i="6"/>
  <c r="BK49" i="6"/>
  <c r="BL49" i="6"/>
  <c r="BM49" i="6"/>
  <c r="BP49" i="6"/>
  <c r="BQ49" i="6"/>
  <c r="BR49" i="6"/>
  <c r="BS49" i="6"/>
  <c r="BT49" i="6"/>
  <c r="BJ48" i="6"/>
  <c r="BK48" i="6"/>
  <c r="BL48" i="6"/>
  <c r="BM48" i="6"/>
  <c r="BP48" i="6"/>
  <c r="BQ48" i="6"/>
  <c r="BR48" i="6"/>
  <c r="BS48" i="6"/>
  <c r="BT48" i="6"/>
  <c r="BJ47" i="6"/>
  <c r="BK47" i="6"/>
  <c r="BL47" i="6"/>
  <c r="BM47" i="6"/>
  <c r="BP47" i="6"/>
  <c r="BQ47" i="6"/>
  <c r="BR47" i="6"/>
  <c r="BS47" i="6"/>
  <c r="BT47" i="6"/>
  <c r="BJ46" i="6"/>
  <c r="BK46" i="6"/>
  <c r="BL46" i="6"/>
  <c r="BM46" i="6"/>
  <c r="BP46" i="6"/>
  <c r="BQ46" i="6"/>
  <c r="BR46" i="6"/>
  <c r="BS46" i="6"/>
  <c r="BT46" i="6"/>
  <c r="BJ45" i="6"/>
  <c r="BK45" i="6"/>
  <c r="BL45" i="6"/>
  <c r="BM45" i="6"/>
  <c r="BP45" i="6"/>
  <c r="BQ45" i="6"/>
  <c r="BR45" i="6"/>
  <c r="BS45" i="6"/>
  <c r="BT45" i="6"/>
  <c r="AI39" i="6"/>
  <c r="AJ39" i="6"/>
  <c r="AK39" i="6"/>
  <c r="AL39" i="6"/>
  <c r="AM39" i="6"/>
  <c r="AN39" i="6"/>
  <c r="AO39" i="6"/>
  <c r="AP39" i="6"/>
  <c r="AQ39" i="6"/>
  <c r="AR39" i="6"/>
  <c r="AI40" i="6"/>
  <c r="AJ40" i="6"/>
  <c r="AK40" i="6"/>
  <c r="AL40" i="6"/>
  <c r="AM40" i="6"/>
  <c r="AN40" i="6"/>
  <c r="AO40" i="6"/>
  <c r="AP40" i="6"/>
  <c r="AQ40" i="6"/>
  <c r="AR40" i="6"/>
  <c r="AL38" i="6"/>
  <c r="AI38" i="6"/>
  <c r="AJ38" i="6"/>
  <c r="AK38" i="6"/>
  <c r="AM38" i="6"/>
  <c r="AN38" i="6"/>
  <c r="AO38" i="6"/>
  <c r="AP38" i="6"/>
  <c r="AQ38" i="6"/>
  <c r="AR38" i="6"/>
  <c r="AI31" i="6"/>
  <c r="AJ31" i="6"/>
  <c r="AK31" i="6"/>
  <c r="AL31" i="6"/>
  <c r="AM31" i="6"/>
  <c r="AN31" i="6"/>
  <c r="AO31" i="6"/>
  <c r="AP31" i="6"/>
  <c r="AQ31" i="6"/>
  <c r="AR31" i="6"/>
  <c r="AI32" i="6"/>
  <c r="AJ32" i="6"/>
  <c r="AK32" i="6"/>
  <c r="AL32" i="6"/>
  <c r="AM32" i="6"/>
  <c r="AN32" i="6"/>
  <c r="AO32" i="6"/>
  <c r="AP32" i="6"/>
  <c r="AQ32" i="6"/>
  <c r="AR32" i="6"/>
  <c r="AI33" i="6"/>
  <c r="AJ33" i="6"/>
  <c r="AK33" i="6"/>
  <c r="AL33" i="6"/>
  <c r="AM33" i="6"/>
  <c r="AN33" i="6"/>
  <c r="AO33" i="6"/>
  <c r="AP33" i="6"/>
  <c r="AQ33" i="6"/>
  <c r="AR33" i="6"/>
  <c r="AI34" i="6"/>
  <c r="AJ34" i="6"/>
  <c r="AK34" i="6"/>
  <c r="AL34" i="6"/>
  <c r="AM34" i="6"/>
  <c r="AN34" i="6"/>
  <c r="AO34" i="6"/>
  <c r="AP34" i="6"/>
  <c r="AQ34" i="6"/>
  <c r="AR34" i="6"/>
  <c r="AS34" i="6"/>
  <c r="BA34" i="6"/>
  <c r="AI35" i="6"/>
  <c r="AJ35" i="6"/>
  <c r="AK35" i="6"/>
  <c r="AL35" i="6"/>
  <c r="AM35" i="6"/>
  <c r="AN35" i="6"/>
  <c r="AO35" i="6"/>
  <c r="AP35" i="6"/>
  <c r="AQ35" i="6"/>
  <c r="AR35" i="6"/>
  <c r="AI30" i="6"/>
  <c r="AJ30" i="6"/>
  <c r="AK30" i="6"/>
  <c r="AL30" i="6"/>
  <c r="AM30" i="6"/>
  <c r="AN30" i="6"/>
  <c r="AO30" i="6"/>
  <c r="AP30" i="6"/>
  <c r="AQ30" i="6"/>
  <c r="AR30" i="6"/>
  <c r="BJ40" i="6"/>
  <c r="BK40" i="6"/>
  <c r="BL40" i="6"/>
  <c r="BM40" i="6"/>
  <c r="BP40" i="6"/>
  <c r="BQ40" i="6"/>
  <c r="BR40" i="6"/>
  <c r="BS40" i="6"/>
  <c r="BT40" i="6"/>
  <c r="BJ39" i="6"/>
  <c r="BK39" i="6"/>
  <c r="BL39" i="6"/>
  <c r="BM39" i="6"/>
  <c r="BP39" i="6"/>
  <c r="BQ39" i="6"/>
  <c r="BR39" i="6"/>
  <c r="BS39" i="6"/>
  <c r="BT39" i="6"/>
  <c r="BJ38" i="6"/>
  <c r="BK38" i="6"/>
  <c r="BL38" i="6"/>
  <c r="BM38" i="6"/>
  <c r="BP38" i="6"/>
  <c r="BQ38" i="6"/>
  <c r="BR38" i="6"/>
  <c r="BS38" i="6"/>
  <c r="BT38" i="6"/>
  <c r="O8" i="8"/>
  <c r="Q8" i="8"/>
  <c r="O9" i="8"/>
  <c r="U9" i="8"/>
  <c r="W9" i="8"/>
  <c r="O10" i="8"/>
  <c r="R10" i="8"/>
  <c r="O11" i="8"/>
  <c r="W11" i="8"/>
  <c r="O12" i="8"/>
  <c r="T12" i="8"/>
  <c r="O13" i="8"/>
  <c r="U13" i="8"/>
  <c r="W13" i="8"/>
  <c r="O14" i="8"/>
  <c r="R14" i="8"/>
  <c r="O15" i="8"/>
  <c r="W15" i="8"/>
  <c r="O16" i="8"/>
  <c r="R16" i="8"/>
  <c r="O18" i="8"/>
  <c r="U18" i="8"/>
  <c r="W18" i="8"/>
  <c r="O19" i="8"/>
  <c r="X19" i="8"/>
  <c r="O20" i="8"/>
  <c r="W20" i="8"/>
  <c r="O21" i="8"/>
  <c r="T21" i="8"/>
  <c r="O22" i="8"/>
  <c r="U22" i="8"/>
  <c r="W22" i="8"/>
  <c r="O23" i="8"/>
  <c r="O24" i="8"/>
  <c r="W24" i="8"/>
  <c r="O25" i="8"/>
  <c r="O26" i="8"/>
  <c r="U26" i="8"/>
  <c r="W26" i="8"/>
  <c r="O27" i="8"/>
  <c r="X27" i="8"/>
  <c r="O28" i="8"/>
  <c r="V28" i="8"/>
  <c r="O29" i="8"/>
  <c r="O30" i="8"/>
  <c r="T30" i="8"/>
  <c r="W30" i="8"/>
  <c r="O31" i="8"/>
  <c r="X31" i="8"/>
  <c r="O32" i="8"/>
  <c r="R32" i="8"/>
  <c r="O34" i="8"/>
  <c r="O35" i="8"/>
  <c r="Z35" i="8"/>
  <c r="W35" i="8"/>
  <c r="O36" i="8"/>
  <c r="R36" i="8"/>
  <c r="O37" i="8"/>
  <c r="X37" i="8"/>
  <c r="O38" i="8"/>
  <c r="Z38" i="8"/>
  <c r="O39" i="8"/>
  <c r="T39" i="8"/>
  <c r="W39" i="8"/>
  <c r="O40" i="8"/>
  <c r="S40" i="8"/>
  <c r="O41" i="8"/>
  <c r="S41" i="8"/>
  <c r="O42" i="8"/>
  <c r="T42" i="8"/>
  <c r="O44" i="8"/>
  <c r="Q44" i="8"/>
  <c r="W44" i="8"/>
  <c r="O45" i="8"/>
  <c r="Y45" i="8"/>
  <c r="O46" i="8"/>
  <c r="Y46" i="8"/>
  <c r="W46" i="8"/>
  <c r="O47" i="8"/>
  <c r="V47" i="8"/>
  <c r="O48" i="8"/>
  <c r="V48" i="8"/>
  <c r="W48" i="8"/>
  <c r="O49" i="8"/>
  <c r="O50" i="8"/>
  <c r="S50" i="8"/>
  <c r="W50" i="8"/>
  <c r="O51" i="8"/>
  <c r="O52" i="8"/>
  <c r="Q52" i="8"/>
  <c r="H54" i="8"/>
  <c r="B54" i="8"/>
  <c r="C54" i="8"/>
  <c r="D54" i="8"/>
  <c r="E54" i="8"/>
  <c r="F54" i="8"/>
  <c r="G54" i="8"/>
  <c r="I54" i="8"/>
  <c r="J54" i="8"/>
  <c r="K54" i="8"/>
  <c r="L54" i="8"/>
  <c r="S52" i="8"/>
  <c r="T52" i="8"/>
  <c r="M52" i="8"/>
  <c r="M51" i="8"/>
  <c r="AA50" i="8"/>
  <c r="M50" i="8"/>
  <c r="M49" i="8"/>
  <c r="Q48" i="8"/>
  <c r="S48" i="8"/>
  <c r="Y48" i="8"/>
  <c r="Z48" i="8"/>
  <c r="AA48" i="8"/>
  <c r="M48" i="8"/>
  <c r="Z47" i="8"/>
  <c r="M47" i="8"/>
  <c r="Q46" i="8"/>
  <c r="R46" i="8"/>
  <c r="S46" i="8"/>
  <c r="V46" i="8"/>
  <c r="AA46" i="8"/>
  <c r="M46" i="8"/>
  <c r="M45" i="8"/>
  <c r="S44" i="8"/>
  <c r="Y44" i="8"/>
  <c r="M44" i="8"/>
  <c r="Q42" i="8"/>
  <c r="M42" i="8"/>
  <c r="Q41" i="8"/>
  <c r="X41" i="8"/>
  <c r="Y41" i="8"/>
  <c r="Z41" i="8"/>
  <c r="M41" i="8"/>
  <c r="M40" i="8"/>
  <c r="S39" i="8"/>
  <c r="V39" i="8"/>
  <c r="X39" i="8"/>
  <c r="Z39" i="8"/>
  <c r="AA39" i="8"/>
  <c r="M39" i="8"/>
  <c r="V38" i="8"/>
  <c r="M38" i="8"/>
  <c r="Q37" i="8"/>
  <c r="R37" i="8"/>
  <c r="T37" i="8"/>
  <c r="V37" i="8"/>
  <c r="AA37" i="8"/>
  <c r="M37" i="8"/>
  <c r="M36" i="8"/>
  <c r="R35" i="8"/>
  <c r="S35" i="8"/>
  <c r="X35" i="8"/>
  <c r="Y35" i="8"/>
  <c r="AA35" i="8"/>
  <c r="M35" i="8"/>
  <c r="Q34" i="8"/>
  <c r="T34" i="8"/>
  <c r="AA34" i="8"/>
  <c r="M34" i="8"/>
  <c r="Q32" i="8"/>
  <c r="S32" i="8"/>
  <c r="T32" i="8"/>
  <c r="X32" i="8"/>
  <c r="Y32" i="8"/>
  <c r="Z32" i="8"/>
  <c r="AA32" i="8"/>
  <c r="M32" i="8"/>
  <c r="R31" i="8"/>
  <c r="S31" i="8"/>
  <c r="M31" i="8"/>
  <c r="Q30" i="8"/>
  <c r="R30" i="8"/>
  <c r="S30" i="8"/>
  <c r="V30" i="8"/>
  <c r="X30" i="8"/>
  <c r="Y30" i="8"/>
  <c r="Z30" i="8"/>
  <c r="M30" i="8"/>
  <c r="Z29" i="8"/>
  <c r="M29" i="8"/>
  <c r="Q28" i="8"/>
  <c r="R28" i="8"/>
  <c r="S28" i="8"/>
  <c r="T28" i="8"/>
  <c r="X28" i="8"/>
  <c r="Y28" i="8"/>
  <c r="Z28" i="8"/>
  <c r="AA28" i="8"/>
  <c r="M28" i="8"/>
  <c r="R27" i="8"/>
  <c r="M27" i="8"/>
  <c r="R26" i="8"/>
  <c r="S26" i="8"/>
  <c r="T26" i="8"/>
  <c r="V26" i="8"/>
  <c r="X26" i="8"/>
  <c r="Y26" i="8"/>
  <c r="Z26" i="8"/>
  <c r="M26" i="8"/>
  <c r="Q25" i="8"/>
  <c r="T25" i="8"/>
  <c r="M25" i="8"/>
  <c r="Q24" i="8"/>
  <c r="R24" i="8"/>
  <c r="S24" i="8"/>
  <c r="T24" i="8"/>
  <c r="V24" i="8"/>
  <c r="X24" i="8"/>
  <c r="Y24" i="8"/>
  <c r="Z24" i="8"/>
  <c r="AA24" i="8"/>
  <c r="M24" i="8"/>
  <c r="R23" i="8"/>
  <c r="S23" i="8"/>
  <c r="X23" i="8"/>
  <c r="M23" i="8"/>
  <c r="Q22" i="8"/>
  <c r="R22" i="8"/>
  <c r="S22" i="8"/>
  <c r="T22" i="8"/>
  <c r="V22" i="8"/>
  <c r="X22" i="8"/>
  <c r="Y22" i="8"/>
  <c r="Z22" i="8"/>
  <c r="AA22" i="8"/>
  <c r="M22" i="8"/>
  <c r="V21" i="8"/>
  <c r="Z21" i="8"/>
  <c r="M21" i="8"/>
  <c r="Q20" i="8"/>
  <c r="R20" i="8"/>
  <c r="S20" i="8"/>
  <c r="T20" i="8"/>
  <c r="V20" i="8"/>
  <c r="X20" i="8"/>
  <c r="Y20" i="8"/>
  <c r="Z20" i="8"/>
  <c r="AA20" i="8"/>
  <c r="M20" i="8"/>
  <c r="R19" i="8"/>
  <c r="Y19" i="8"/>
  <c r="Z19" i="8"/>
  <c r="M19" i="8"/>
  <c r="Q18" i="8"/>
  <c r="R18" i="8"/>
  <c r="S18" i="8"/>
  <c r="T18" i="8"/>
  <c r="V18" i="8"/>
  <c r="X18" i="8"/>
  <c r="Y18" i="8"/>
  <c r="Z18" i="8"/>
  <c r="AA18" i="8"/>
  <c r="M18" i="8"/>
  <c r="Q16" i="8"/>
  <c r="T16" i="8"/>
  <c r="Z16" i="8"/>
  <c r="AA16" i="8"/>
  <c r="M16" i="8"/>
  <c r="Q15" i="8"/>
  <c r="R15" i="8"/>
  <c r="S15" i="8"/>
  <c r="T15" i="8"/>
  <c r="V15" i="8"/>
  <c r="X15" i="8"/>
  <c r="Y15" i="8"/>
  <c r="Z15" i="8"/>
  <c r="AA15" i="8"/>
  <c r="M15" i="8"/>
  <c r="S14" i="8"/>
  <c r="T14" i="8"/>
  <c r="X14" i="8"/>
  <c r="M14" i="8"/>
  <c r="Q13" i="8"/>
  <c r="R13" i="8"/>
  <c r="S13" i="8"/>
  <c r="T13" i="8"/>
  <c r="V13" i="8"/>
  <c r="X13" i="8"/>
  <c r="Y13" i="8"/>
  <c r="Z13" i="8"/>
  <c r="AA13" i="8"/>
  <c r="M13" i="8"/>
  <c r="V12" i="8"/>
  <c r="X12" i="8"/>
  <c r="Z12" i="8"/>
  <c r="M12" i="8"/>
  <c r="Q11" i="8"/>
  <c r="R11" i="8"/>
  <c r="S11" i="8"/>
  <c r="T11" i="8"/>
  <c r="V11" i="8"/>
  <c r="X11" i="8"/>
  <c r="Y11" i="8"/>
  <c r="Z11" i="8"/>
  <c r="AA11" i="8"/>
  <c r="M11" i="8"/>
  <c r="X10" i="8"/>
  <c r="Y10" i="8"/>
  <c r="Z10" i="8"/>
  <c r="M10" i="8"/>
  <c r="Q9" i="8"/>
  <c r="R9" i="8"/>
  <c r="S9" i="8"/>
  <c r="T9" i="8"/>
  <c r="V9" i="8"/>
  <c r="X9" i="8"/>
  <c r="Y9" i="8"/>
  <c r="Z9" i="8"/>
  <c r="AA9" i="8"/>
  <c r="M9" i="8"/>
  <c r="R8" i="8"/>
  <c r="T8" i="8"/>
  <c r="Z8" i="8"/>
  <c r="M8" i="8"/>
  <c r="O6" i="8"/>
  <c r="R6" i="8"/>
  <c r="M6" i="8"/>
  <c r="AJ176" i="7"/>
  <c r="AF176" i="7"/>
  <c r="AG176" i="7"/>
  <c r="AH176" i="7"/>
  <c r="AI176" i="7"/>
  <c r="AK176" i="7"/>
  <c r="AL176" i="7"/>
  <c r="AM176" i="7"/>
  <c r="AN176" i="7"/>
  <c r="AO176" i="7"/>
  <c r="AJ175" i="7"/>
  <c r="AF175" i="7"/>
  <c r="AG175" i="7"/>
  <c r="AH175" i="7"/>
  <c r="AI175" i="7"/>
  <c r="AK175" i="7"/>
  <c r="AL175" i="7"/>
  <c r="AM175" i="7"/>
  <c r="AN175" i="7"/>
  <c r="AO175" i="7"/>
  <c r="AJ173" i="7"/>
  <c r="AF173" i="7"/>
  <c r="AG173" i="7"/>
  <c r="AH173" i="7"/>
  <c r="AI173" i="7"/>
  <c r="AK173" i="7"/>
  <c r="AL173" i="7"/>
  <c r="AM173" i="7"/>
  <c r="AN173" i="7"/>
  <c r="AO173" i="7"/>
  <c r="AJ172" i="7"/>
  <c r="AF172" i="7"/>
  <c r="AG172" i="7"/>
  <c r="AH172" i="7"/>
  <c r="AI172" i="7"/>
  <c r="AK172" i="7"/>
  <c r="AL172" i="7"/>
  <c r="AM172" i="7"/>
  <c r="AN172" i="7"/>
  <c r="AO172" i="7"/>
  <c r="AJ170" i="7"/>
  <c r="AF170" i="7"/>
  <c r="AG170" i="7"/>
  <c r="AH170" i="7"/>
  <c r="AI170" i="7"/>
  <c r="AK170" i="7"/>
  <c r="AL170" i="7"/>
  <c r="AM170" i="7"/>
  <c r="AN170" i="7"/>
  <c r="AO170" i="7"/>
  <c r="AJ169" i="7"/>
  <c r="AF169" i="7"/>
  <c r="AG169" i="7"/>
  <c r="AH169" i="7"/>
  <c r="AI169" i="7"/>
  <c r="AK169" i="7"/>
  <c r="AL169" i="7"/>
  <c r="AM169" i="7"/>
  <c r="AN169" i="7"/>
  <c r="AO169" i="7"/>
  <c r="AJ167" i="7"/>
  <c r="AF167" i="7"/>
  <c r="AG167" i="7"/>
  <c r="AH167" i="7"/>
  <c r="AI167" i="7"/>
  <c r="AK167" i="7"/>
  <c r="AL167" i="7"/>
  <c r="AM167" i="7"/>
  <c r="AN167" i="7"/>
  <c r="AO167" i="7"/>
  <c r="AJ166" i="7"/>
  <c r="AF166" i="7"/>
  <c r="AG166" i="7"/>
  <c r="AH166" i="7"/>
  <c r="AI166" i="7"/>
  <c r="AK166" i="7"/>
  <c r="AL166" i="7"/>
  <c r="AM166" i="7"/>
  <c r="AN166" i="7"/>
  <c r="AO166" i="7"/>
  <c r="AP166" i="7"/>
  <c r="AY166" i="7"/>
  <c r="AJ164" i="7"/>
  <c r="AF164" i="7"/>
  <c r="AG164" i="7"/>
  <c r="AH164" i="7"/>
  <c r="AI164" i="7"/>
  <c r="AK164" i="7"/>
  <c r="AL164" i="7"/>
  <c r="AM164" i="7"/>
  <c r="AN164" i="7"/>
  <c r="AO164" i="7"/>
  <c r="AP164" i="7"/>
  <c r="AJ162" i="7"/>
  <c r="AF162" i="7"/>
  <c r="AG162" i="7"/>
  <c r="AH162" i="7"/>
  <c r="AI162" i="7"/>
  <c r="AK162" i="7"/>
  <c r="AL162" i="7"/>
  <c r="AM162" i="7"/>
  <c r="AN162" i="7"/>
  <c r="AO162" i="7"/>
  <c r="AP162" i="7"/>
  <c r="AY162" i="7"/>
  <c r="AJ161" i="7"/>
  <c r="AF161" i="7"/>
  <c r="AG161" i="7"/>
  <c r="AH161" i="7"/>
  <c r="AI161" i="7"/>
  <c r="AK161" i="7"/>
  <c r="AL161" i="7"/>
  <c r="AM161" i="7"/>
  <c r="AN161" i="7"/>
  <c r="AO161" i="7"/>
  <c r="AJ159" i="7"/>
  <c r="AF159" i="7"/>
  <c r="AG159" i="7"/>
  <c r="AH159" i="7"/>
  <c r="AI159" i="7"/>
  <c r="AK159" i="7"/>
  <c r="AL159" i="7"/>
  <c r="AM159" i="7"/>
  <c r="AN159" i="7"/>
  <c r="AO159" i="7"/>
  <c r="AJ158" i="7"/>
  <c r="AF158" i="7"/>
  <c r="AG158" i="7"/>
  <c r="AH158" i="7"/>
  <c r="AI158" i="7"/>
  <c r="AK158" i="7"/>
  <c r="AL158" i="7"/>
  <c r="AM158" i="7"/>
  <c r="AN158" i="7"/>
  <c r="AO158" i="7"/>
  <c r="AJ157" i="7"/>
  <c r="AF157" i="7"/>
  <c r="AG157" i="7"/>
  <c r="AH157" i="7"/>
  <c r="AI157" i="7"/>
  <c r="AK157" i="7"/>
  <c r="AL157" i="7"/>
  <c r="AM157" i="7"/>
  <c r="AN157" i="7"/>
  <c r="AO157" i="7"/>
  <c r="AJ156" i="7"/>
  <c r="AF156" i="7"/>
  <c r="AG156" i="7"/>
  <c r="AH156" i="7"/>
  <c r="AI156" i="7"/>
  <c r="AK156" i="7"/>
  <c r="AL156" i="7"/>
  <c r="AM156" i="7"/>
  <c r="AN156" i="7"/>
  <c r="AO156" i="7"/>
  <c r="AJ155" i="7"/>
  <c r="AF155" i="7"/>
  <c r="AG155" i="7"/>
  <c r="AH155" i="7"/>
  <c r="AI155" i="7"/>
  <c r="AK155" i="7"/>
  <c r="AL155" i="7"/>
  <c r="AM155" i="7"/>
  <c r="AN155" i="7"/>
  <c r="AO155" i="7"/>
  <c r="AJ153" i="7"/>
  <c r="AF153" i="7"/>
  <c r="AG153" i="7"/>
  <c r="AH153" i="7"/>
  <c r="AI153" i="7"/>
  <c r="AK153" i="7"/>
  <c r="AL153" i="7"/>
  <c r="AM153" i="7"/>
  <c r="AN153" i="7"/>
  <c r="AO153" i="7"/>
  <c r="AJ152" i="7"/>
  <c r="AF152" i="7"/>
  <c r="AG152" i="7"/>
  <c r="AH152" i="7"/>
  <c r="AI152" i="7"/>
  <c r="AK152" i="7"/>
  <c r="AL152" i="7"/>
  <c r="AM152" i="7"/>
  <c r="AN152" i="7"/>
  <c r="AO152" i="7"/>
  <c r="AJ150" i="7"/>
  <c r="AF150" i="7"/>
  <c r="AG150" i="7"/>
  <c r="AH150" i="7"/>
  <c r="AI150" i="7"/>
  <c r="AK150" i="7"/>
  <c r="AL150" i="7"/>
  <c r="AM150" i="7"/>
  <c r="AN150" i="7"/>
  <c r="AO150" i="7"/>
  <c r="AJ149" i="7"/>
  <c r="AF149" i="7"/>
  <c r="AG149" i="7"/>
  <c r="AH149" i="7"/>
  <c r="AI149" i="7"/>
  <c r="AK149" i="7"/>
  <c r="AL149" i="7"/>
  <c r="AM149" i="7"/>
  <c r="AN149" i="7"/>
  <c r="AO149" i="7"/>
  <c r="AJ148" i="7"/>
  <c r="AF148" i="7"/>
  <c r="AG148" i="7"/>
  <c r="AH148" i="7"/>
  <c r="AI148" i="7"/>
  <c r="AK148" i="7"/>
  <c r="AL148" i="7"/>
  <c r="AM148" i="7"/>
  <c r="AN148" i="7"/>
  <c r="AO148" i="7"/>
  <c r="AJ147" i="7"/>
  <c r="AF147" i="7"/>
  <c r="AG147" i="7"/>
  <c r="AH147" i="7"/>
  <c r="AI147" i="7"/>
  <c r="AK147" i="7"/>
  <c r="AL147" i="7"/>
  <c r="AM147" i="7"/>
  <c r="AN147" i="7"/>
  <c r="AO147" i="7"/>
  <c r="AJ146" i="7"/>
  <c r="AF146" i="7"/>
  <c r="AG146" i="7"/>
  <c r="AH146" i="7"/>
  <c r="AI146" i="7"/>
  <c r="AK146" i="7"/>
  <c r="AL146" i="7"/>
  <c r="AM146" i="7"/>
  <c r="AN146" i="7"/>
  <c r="AO146" i="7"/>
  <c r="AJ145" i="7"/>
  <c r="AF145" i="7"/>
  <c r="AG145" i="7"/>
  <c r="AH145" i="7"/>
  <c r="AI145" i="7"/>
  <c r="AK145" i="7"/>
  <c r="AL145" i="7"/>
  <c r="AM145" i="7"/>
  <c r="AN145" i="7"/>
  <c r="AO145" i="7"/>
  <c r="AJ142" i="7"/>
  <c r="AF142" i="7"/>
  <c r="AG142" i="7"/>
  <c r="AH142" i="7"/>
  <c r="AI142" i="7"/>
  <c r="AK142" i="7"/>
  <c r="AL142" i="7"/>
  <c r="AM142" i="7"/>
  <c r="AN142" i="7"/>
  <c r="AO142" i="7"/>
  <c r="AJ141" i="7"/>
  <c r="AF141" i="7"/>
  <c r="AG141" i="7"/>
  <c r="AH141" i="7"/>
  <c r="AI141" i="7"/>
  <c r="AK141" i="7"/>
  <c r="AL141" i="7"/>
  <c r="AM141" i="7"/>
  <c r="AN141" i="7"/>
  <c r="AO141" i="7"/>
  <c r="AJ140" i="7"/>
  <c r="AF140" i="7"/>
  <c r="AG140" i="7"/>
  <c r="AH140" i="7"/>
  <c r="AI140" i="7"/>
  <c r="AK140" i="7"/>
  <c r="AL140" i="7"/>
  <c r="AM140" i="7"/>
  <c r="AN140" i="7"/>
  <c r="AO140" i="7"/>
  <c r="AJ139" i="7"/>
  <c r="AF139" i="7"/>
  <c r="AG139" i="7"/>
  <c r="AH139" i="7"/>
  <c r="AI139" i="7"/>
  <c r="AK139" i="7"/>
  <c r="AL139" i="7"/>
  <c r="AM139" i="7"/>
  <c r="AN139" i="7"/>
  <c r="AO139" i="7"/>
  <c r="AJ137" i="7"/>
  <c r="AF137" i="7"/>
  <c r="AG137" i="7"/>
  <c r="AH137" i="7"/>
  <c r="AI137" i="7"/>
  <c r="AK137" i="7"/>
  <c r="AL137" i="7"/>
  <c r="AM137" i="7"/>
  <c r="AN137" i="7"/>
  <c r="AO137" i="7"/>
  <c r="AJ136" i="7"/>
  <c r="AF136" i="7"/>
  <c r="AG136" i="7"/>
  <c r="AH136" i="7"/>
  <c r="AI136" i="7"/>
  <c r="AK136" i="7"/>
  <c r="AL136" i="7"/>
  <c r="AM136" i="7"/>
  <c r="AN136" i="7"/>
  <c r="AO136" i="7"/>
  <c r="AP136" i="7"/>
  <c r="AJ135" i="7"/>
  <c r="AF135" i="7"/>
  <c r="AG135" i="7"/>
  <c r="AH135" i="7"/>
  <c r="AI135" i="7"/>
  <c r="AK135" i="7"/>
  <c r="AL135" i="7"/>
  <c r="AM135" i="7"/>
  <c r="AN135" i="7"/>
  <c r="AO135" i="7"/>
  <c r="AJ134" i="7"/>
  <c r="AF134" i="7"/>
  <c r="AG134" i="7"/>
  <c r="AH134" i="7"/>
  <c r="AI134" i="7"/>
  <c r="AK134" i="7"/>
  <c r="AL134" i="7"/>
  <c r="AM134" i="7"/>
  <c r="AN134" i="7"/>
  <c r="AO134" i="7"/>
  <c r="AJ133" i="7"/>
  <c r="AF133" i="7"/>
  <c r="AG133" i="7"/>
  <c r="AH133" i="7"/>
  <c r="AI133" i="7"/>
  <c r="AK133" i="7"/>
  <c r="AL133" i="7"/>
  <c r="AM133" i="7"/>
  <c r="AN133" i="7"/>
  <c r="AO133" i="7"/>
  <c r="AJ131" i="7"/>
  <c r="AF131" i="7"/>
  <c r="AG131" i="7"/>
  <c r="AH131" i="7"/>
  <c r="AI131" i="7"/>
  <c r="AK131" i="7"/>
  <c r="AL131" i="7"/>
  <c r="AM131" i="7"/>
  <c r="AN131" i="7"/>
  <c r="AO131" i="7"/>
  <c r="AJ130" i="7"/>
  <c r="AF130" i="7"/>
  <c r="AG130" i="7"/>
  <c r="AH130" i="7"/>
  <c r="AI130" i="7"/>
  <c r="AK130" i="7"/>
  <c r="AL130" i="7"/>
  <c r="AM130" i="7"/>
  <c r="AN130" i="7"/>
  <c r="AO130" i="7"/>
  <c r="AJ129" i="7"/>
  <c r="AF129" i="7"/>
  <c r="AG129" i="7"/>
  <c r="AH129" i="7"/>
  <c r="AI129" i="7"/>
  <c r="AK129" i="7"/>
  <c r="AL129" i="7"/>
  <c r="AM129" i="7"/>
  <c r="AN129" i="7"/>
  <c r="AO129" i="7"/>
  <c r="AJ128" i="7"/>
  <c r="AF128" i="7"/>
  <c r="AG128" i="7"/>
  <c r="AH128" i="7"/>
  <c r="AI128" i="7"/>
  <c r="AK128" i="7"/>
  <c r="AL128" i="7"/>
  <c r="AM128" i="7"/>
  <c r="AN128" i="7"/>
  <c r="AO128" i="7"/>
  <c r="AJ127" i="7"/>
  <c r="AF127" i="7"/>
  <c r="AG127" i="7"/>
  <c r="AH127" i="7"/>
  <c r="AI127" i="7"/>
  <c r="AK127" i="7"/>
  <c r="AL127" i="7"/>
  <c r="AM127" i="7"/>
  <c r="AN127" i="7"/>
  <c r="AO127" i="7"/>
  <c r="AJ125" i="7"/>
  <c r="AF125" i="7"/>
  <c r="AG125" i="7"/>
  <c r="AH125" i="7"/>
  <c r="AI125" i="7"/>
  <c r="AK125" i="7"/>
  <c r="AL125" i="7"/>
  <c r="AM125" i="7"/>
  <c r="AN125" i="7"/>
  <c r="AO125" i="7"/>
  <c r="AJ124" i="7"/>
  <c r="AF124" i="7"/>
  <c r="AG124" i="7"/>
  <c r="AH124" i="7"/>
  <c r="AI124" i="7"/>
  <c r="AK124" i="7"/>
  <c r="AL124" i="7"/>
  <c r="AM124" i="7"/>
  <c r="AN124" i="7"/>
  <c r="AO124" i="7"/>
  <c r="AJ123" i="7"/>
  <c r="AF123" i="7"/>
  <c r="AG123" i="7"/>
  <c r="AH123" i="7"/>
  <c r="AI123" i="7"/>
  <c r="AK123" i="7"/>
  <c r="AL123" i="7"/>
  <c r="AM123" i="7"/>
  <c r="AN123" i="7"/>
  <c r="AO123" i="7"/>
  <c r="AJ122" i="7"/>
  <c r="AF122" i="7"/>
  <c r="AG122" i="7"/>
  <c r="AH122" i="7"/>
  <c r="AI122" i="7"/>
  <c r="AK122" i="7"/>
  <c r="AL122" i="7"/>
  <c r="AM122" i="7"/>
  <c r="AN122" i="7"/>
  <c r="AO122" i="7"/>
  <c r="AJ121" i="7"/>
  <c r="AF121" i="7"/>
  <c r="AG121" i="7"/>
  <c r="AH121" i="7"/>
  <c r="AI121" i="7"/>
  <c r="AK121" i="7"/>
  <c r="AL121" i="7"/>
  <c r="AM121" i="7"/>
  <c r="AN121" i="7"/>
  <c r="AO121" i="7"/>
  <c r="AJ119" i="7"/>
  <c r="AF119" i="7"/>
  <c r="AG119" i="7"/>
  <c r="AH119" i="7"/>
  <c r="AI119" i="7"/>
  <c r="AK119" i="7"/>
  <c r="AL119" i="7"/>
  <c r="AM119" i="7"/>
  <c r="AN119" i="7"/>
  <c r="AO119" i="7"/>
  <c r="AJ118" i="7"/>
  <c r="AF118" i="7"/>
  <c r="AG118" i="7"/>
  <c r="AH118" i="7"/>
  <c r="AI118" i="7"/>
  <c r="AK118" i="7"/>
  <c r="AL118" i="7"/>
  <c r="AM118" i="7"/>
  <c r="AN118" i="7"/>
  <c r="AO118" i="7"/>
  <c r="AJ117" i="7"/>
  <c r="AF117" i="7"/>
  <c r="AG117" i="7"/>
  <c r="AH117" i="7"/>
  <c r="AI117" i="7"/>
  <c r="AK117" i="7"/>
  <c r="AL117" i="7"/>
  <c r="AM117" i="7"/>
  <c r="AN117" i="7"/>
  <c r="AO117" i="7"/>
  <c r="AJ116" i="7"/>
  <c r="AF116" i="7"/>
  <c r="AG116" i="7"/>
  <c r="AH116" i="7"/>
  <c r="AI116" i="7"/>
  <c r="AK116" i="7"/>
  <c r="AL116" i="7"/>
  <c r="AM116" i="7"/>
  <c r="AN116" i="7"/>
  <c r="AO116" i="7"/>
  <c r="AJ115" i="7"/>
  <c r="AF115" i="7"/>
  <c r="AG115" i="7"/>
  <c r="AH115" i="7"/>
  <c r="AI115" i="7"/>
  <c r="AK115" i="7"/>
  <c r="AL115" i="7"/>
  <c r="AM115" i="7"/>
  <c r="AN115" i="7"/>
  <c r="AO115" i="7"/>
  <c r="AJ113" i="7"/>
  <c r="AF113" i="7"/>
  <c r="AG113" i="7"/>
  <c r="AH113" i="7"/>
  <c r="AI113" i="7"/>
  <c r="AK113" i="7"/>
  <c r="AL113" i="7"/>
  <c r="AM113" i="7"/>
  <c r="AN113" i="7"/>
  <c r="AO113" i="7"/>
  <c r="AJ112" i="7"/>
  <c r="AF112" i="7"/>
  <c r="AG112" i="7"/>
  <c r="AH112" i="7"/>
  <c r="AI112" i="7"/>
  <c r="AK112" i="7"/>
  <c r="AL112" i="7"/>
  <c r="AM112" i="7"/>
  <c r="AN112" i="7"/>
  <c r="AO112" i="7"/>
  <c r="AJ111" i="7"/>
  <c r="AF111" i="7"/>
  <c r="AG111" i="7"/>
  <c r="AH111" i="7"/>
  <c r="AI111" i="7"/>
  <c r="AK111" i="7"/>
  <c r="AL111" i="7"/>
  <c r="AM111" i="7"/>
  <c r="AN111" i="7"/>
  <c r="AO111" i="7"/>
  <c r="AJ110" i="7"/>
  <c r="AF110" i="7"/>
  <c r="AG110" i="7"/>
  <c r="AH110" i="7"/>
  <c r="AI110" i="7"/>
  <c r="AK110" i="7"/>
  <c r="AL110" i="7"/>
  <c r="AM110" i="7"/>
  <c r="AN110" i="7"/>
  <c r="AO110" i="7"/>
  <c r="AJ109" i="7"/>
  <c r="AF109" i="7"/>
  <c r="AG109" i="7"/>
  <c r="AH109" i="7"/>
  <c r="AI109" i="7"/>
  <c r="AK109" i="7"/>
  <c r="AL109" i="7"/>
  <c r="AM109" i="7"/>
  <c r="AN109" i="7"/>
  <c r="AO109" i="7"/>
  <c r="AJ107" i="7"/>
  <c r="AF107" i="7"/>
  <c r="AG107" i="7"/>
  <c r="AH107" i="7"/>
  <c r="AI107" i="7"/>
  <c r="AK107" i="7"/>
  <c r="AL107" i="7"/>
  <c r="AM107" i="7"/>
  <c r="AN107" i="7"/>
  <c r="AO107" i="7"/>
  <c r="AJ106" i="7"/>
  <c r="AF106" i="7"/>
  <c r="AG106" i="7"/>
  <c r="AH106" i="7"/>
  <c r="AI106" i="7"/>
  <c r="AK106" i="7"/>
  <c r="AL106" i="7"/>
  <c r="AM106" i="7"/>
  <c r="AN106" i="7"/>
  <c r="AO106" i="7"/>
  <c r="AJ105" i="7"/>
  <c r="AF105" i="7"/>
  <c r="AG105" i="7"/>
  <c r="AH105" i="7"/>
  <c r="AI105" i="7"/>
  <c r="AK105" i="7"/>
  <c r="AL105" i="7"/>
  <c r="AM105" i="7"/>
  <c r="AN105" i="7"/>
  <c r="AO105" i="7"/>
  <c r="AJ104" i="7"/>
  <c r="AF104" i="7"/>
  <c r="AG104" i="7"/>
  <c r="AH104" i="7"/>
  <c r="AI104" i="7"/>
  <c r="AK104" i="7"/>
  <c r="AL104" i="7"/>
  <c r="AM104" i="7"/>
  <c r="AN104" i="7"/>
  <c r="AO104" i="7"/>
  <c r="AJ103" i="7"/>
  <c r="AF103" i="7"/>
  <c r="AG103" i="7"/>
  <c r="AH103" i="7"/>
  <c r="AI103" i="7"/>
  <c r="AK103" i="7"/>
  <c r="AL103" i="7"/>
  <c r="AM103" i="7"/>
  <c r="AN103" i="7"/>
  <c r="AO103" i="7"/>
  <c r="AJ101" i="7"/>
  <c r="AF101" i="7"/>
  <c r="AG101" i="7"/>
  <c r="AH101" i="7"/>
  <c r="AI101" i="7"/>
  <c r="AK101" i="7"/>
  <c r="AL101" i="7"/>
  <c r="AM101" i="7"/>
  <c r="AN101" i="7"/>
  <c r="AO101" i="7"/>
  <c r="AJ100" i="7"/>
  <c r="AF100" i="7"/>
  <c r="AG100" i="7"/>
  <c r="AH100" i="7"/>
  <c r="AI100" i="7"/>
  <c r="AK100" i="7"/>
  <c r="AL100" i="7"/>
  <c r="AM100" i="7"/>
  <c r="AN100" i="7"/>
  <c r="AO100" i="7"/>
  <c r="AJ99" i="7"/>
  <c r="AF99" i="7"/>
  <c r="AG99" i="7"/>
  <c r="AH99" i="7"/>
  <c r="AI99" i="7"/>
  <c r="AK99" i="7"/>
  <c r="AL99" i="7"/>
  <c r="AM99" i="7"/>
  <c r="AN99" i="7"/>
  <c r="AO99" i="7"/>
  <c r="AJ98" i="7"/>
  <c r="AF98" i="7"/>
  <c r="AG98" i="7"/>
  <c r="AH98" i="7"/>
  <c r="AI98" i="7"/>
  <c r="AK98" i="7"/>
  <c r="AL98" i="7"/>
  <c r="AM98" i="7"/>
  <c r="AN98" i="7"/>
  <c r="AO98" i="7"/>
  <c r="AJ97" i="7"/>
  <c r="AF97" i="7"/>
  <c r="AG97" i="7"/>
  <c r="AH97" i="7"/>
  <c r="AI97" i="7"/>
  <c r="AK97" i="7"/>
  <c r="AL97" i="7"/>
  <c r="AM97" i="7"/>
  <c r="AN97" i="7"/>
  <c r="AO97" i="7"/>
  <c r="AJ95" i="7"/>
  <c r="AF95" i="7"/>
  <c r="AG95" i="7"/>
  <c r="AH95" i="7"/>
  <c r="AI95" i="7"/>
  <c r="AK95" i="7"/>
  <c r="AL95" i="7"/>
  <c r="AM95" i="7"/>
  <c r="AN95" i="7"/>
  <c r="AO95" i="7"/>
  <c r="AJ94" i="7"/>
  <c r="AF94" i="7"/>
  <c r="AG94" i="7"/>
  <c r="AH94" i="7"/>
  <c r="AI94" i="7"/>
  <c r="AK94" i="7"/>
  <c r="AL94" i="7"/>
  <c r="AM94" i="7"/>
  <c r="AN94" i="7"/>
  <c r="AO94" i="7"/>
  <c r="AJ93" i="7"/>
  <c r="AF93" i="7"/>
  <c r="AG93" i="7"/>
  <c r="AH93" i="7"/>
  <c r="AI93" i="7"/>
  <c r="AK93" i="7"/>
  <c r="AL93" i="7"/>
  <c r="AM93" i="7"/>
  <c r="AN93" i="7"/>
  <c r="AO93" i="7"/>
  <c r="AJ92" i="7"/>
  <c r="AF92" i="7"/>
  <c r="AG92" i="7"/>
  <c r="AH92" i="7"/>
  <c r="AI92" i="7"/>
  <c r="AK92" i="7"/>
  <c r="AL92" i="7"/>
  <c r="AM92" i="7"/>
  <c r="AN92" i="7"/>
  <c r="AO92" i="7"/>
  <c r="AJ91" i="7"/>
  <c r="AF91" i="7"/>
  <c r="AG91" i="7"/>
  <c r="AH91" i="7"/>
  <c r="AI91" i="7"/>
  <c r="AK91" i="7"/>
  <c r="AL91" i="7"/>
  <c r="AM91" i="7"/>
  <c r="AN91" i="7"/>
  <c r="AO91" i="7"/>
  <c r="AJ89" i="7"/>
  <c r="AF89" i="7"/>
  <c r="AG89" i="7"/>
  <c r="AH89" i="7"/>
  <c r="AI89" i="7"/>
  <c r="AK89" i="7"/>
  <c r="AL89" i="7"/>
  <c r="AM89" i="7"/>
  <c r="AN89" i="7"/>
  <c r="AO89" i="7"/>
  <c r="AJ88" i="7"/>
  <c r="AF88" i="7"/>
  <c r="AG88" i="7"/>
  <c r="AH88" i="7"/>
  <c r="AI88" i="7"/>
  <c r="AK88" i="7"/>
  <c r="AL88" i="7"/>
  <c r="AM88" i="7"/>
  <c r="AN88" i="7"/>
  <c r="AO88" i="7"/>
  <c r="AJ87" i="7"/>
  <c r="AF87" i="7"/>
  <c r="AG87" i="7"/>
  <c r="AH87" i="7"/>
  <c r="AI87" i="7"/>
  <c r="AK87" i="7"/>
  <c r="AL87" i="7"/>
  <c r="AM87" i="7"/>
  <c r="AN87" i="7"/>
  <c r="AO87" i="7"/>
  <c r="AJ86" i="7"/>
  <c r="AF86" i="7"/>
  <c r="AG86" i="7"/>
  <c r="AH86" i="7"/>
  <c r="AI86" i="7"/>
  <c r="AK86" i="7"/>
  <c r="AL86" i="7"/>
  <c r="AM86" i="7"/>
  <c r="AN86" i="7"/>
  <c r="AO86" i="7"/>
  <c r="AJ85" i="7"/>
  <c r="AF85" i="7"/>
  <c r="AG85" i="7"/>
  <c r="AH85" i="7"/>
  <c r="AI85" i="7"/>
  <c r="AK85" i="7"/>
  <c r="AL85" i="7"/>
  <c r="AM85" i="7"/>
  <c r="AN85" i="7"/>
  <c r="AO85" i="7"/>
  <c r="AJ83" i="7"/>
  <c r="AF83" i="7"/>
  <c r="AG83" i="7"/>
  <c r="AH83" i="7"/>
  <c r="AI83" i="7"/>
  <c r="AK83" i="7"/>
  <c r="AL83" i="7"/>
  <c r="AM83" i="7"/>
  <c r="AN83" i="7"/>
  <c r="AO83" i="7"/>
  <c r="AJ82" i="7"/>
  <c r="AF82" i="7"/>
  <c r="AG82" i="7"/>
  <c r="AH82" i="7"/>
  <c r="AI82" i="7"/>
  <c r="AK82" i="7"/>
  <c r="AL82" i="7"/>
  <c r="AM82" i="7"/>
  <c r="AN82" i="7"/>
  <c r="AO82" i="7"/>
  <c r="AJ81" i="7"/>
  <c r="AF81" i="7"/>
  <c r="AG81" i="7"/>
  <c r="AH81" i="7"/>
  <c r="AI81" i="7"/>
  <c r="AK81" i="7"/>
  <c r="AL81" i="7"/>
  <c r="AM81" i="7"/>
  <c r="AN81" i="7"/>
  <c r="AO81" i="7"/>
  <c r="AJ80" i="7"/>
  <c r="AF80" i="7"/>
  <c r="AG80" i="7"/>
  <c r="AH80" i="7"/>
  <c r="AI80" i="7"/>
  <c r="AK80" i="7"/>
  <c r="AL80" i="7"/>
  <c r="AM80" i="7"/>
  <c r="AN80" i="7"/>
  <c r="AO80" i="7"/>
  <c r="AJ79" i="7"/>
  <c r="AF79" i="7"/>
  <c r="AG79" i="7"/>
  <c r="AH79" i="7"/>
  <c r="AI79" i="7"/>
  <c r="AK79" i="7"/>
  <c r="AL79" i="7"/>
  <c r="AM79" i="7"/>
  <c r="AN79" i="7"/>
  <c r="AO79" i="7"/>
  <c r="AJ77" i="7"/>
  <c r="AF77" i="7"/>
  <c r="AG77" i="7"/>
  <c r="AH77" i="7"/>
  <c r="AI77" i="7"/>
  <c r="AK77" i="7"/>
  <c r="AL77" i="7"/>
  <c r="AM77" i="7"/>
  <c r="AN77" i="7"/>
  <c r="AO77" i="7"/>
  <c r="AJ76" i="7"/>
  <c r="AF76" i="7"/>
  <c r="AG76" i="7"/>
  <c r="AH76" i="7"/>
  <c r="AI76" i="7"/>
  <c r="AK76" i="7"/>
  <c r="AL76" i="7"/>
  <c r="AM76" i="7"/>
  <c r="AN76" i="7"/>
  <c r="AO76" i="7"/>
  <c r="AJ75" i="7"/>
  <c r="AF75" i="7"/>
  <c r="AG75" i="7"/>
  <c r="AH75" i="7"/>
  <c r="AI75" i="7"/>
  <c r="AK75" i="7"/>
  <c r="AL75" i="7"/>
  <c r="AM75" i="7"/>
  <c r="AN75" i="7"/>
  <c r="AO75" i="7"/>
  <c r="AJ74" i="7"/>
  <c r="AF74" i="7"/>
  <c r="AG74" i="7"/>
  <c r="AH74" i="7"/>
  <c r="AI74" i="7"/>
  <c r="AK74" i="7"/>
  <c r="AL74" i="7"/>
  <c r="AM74" i="7"/>
  <c r="AN74" i="7"/>
  <c r="AO74" i="7"/>
  <c r="AJ73" i="7"/>
  <c r="AF73" i="7"/>
  <c r="AG73" i="7"/>
  <c r="AH73" i="7"/>
  <c r="AI73" i="7"/>
  <c r="AK73" i="7"/>
  <c r="AL73" i="7"/>
  <c r="AM73" i="7"/>
  <c r="AN73" i="7"/>
  <c r="AO73" i="7"/>
  <c r="AJ71" i="7"/>
  <c r="AF71" i="7"/>
  <c r="AG71" i="7"/>
  <c r="AH71" i="7"/>
  <c r="AI71" i="7"/>
  <c r="AK71" i="7"/>
  <c r="AL71" i="7"/>
  <c r="AM71" i="7"/>
  <c r="AN71" i="7"/>
  <c r="AO71" i="7"/>
  <c r="AJ70" i="7"/>
  <c r="AF70" i="7"/>
  <c r="AG70" i="7"/>
  <c r="AH70" i="7"/>
  <c r="AI70" i="7"/>
  <c r="AK70" i="7"/>
  <c r="AL70" i="7"/>
  <c r="AM70" i="7"/>
  <c r="AN70" i="7"/>
  <c r="AO70" i="7"/>
  <c r="AJ69" i="7"/>
  <c r="AF69" i="7"/>
  <c r="AG69" i="7"/>
  <c r="AH69" i="7"/>
  <c r="AI69" i="7"/>
  <c r="AK69" i="7"/>
  <c r="AL69" i="7"/>
  <c r="AM69" i="7"/>
  <c r="AN69" i="7"/>
  <c r="AO69" i="7"/>
  <c r="AJ68" i="7"/>
  <c r="AF68" i="7"/>
  <c r="AG68" i="7"/>
  <c r="AH68" i="7"/>
  <c r="AI68" i="7"/>
  <c r="AK68" i="7"/>
  <c r="AL68" i="7"/>
  <c r="AM68" i="7"/>
  <c r="AN68" i="7"/>
  <c r="AO68" i="7"/>
  <c r="AJ67" i="7"/>
  <c r="AF67" i="7"/>
  <c r="AG67" i="7"/>
  <c r="AH67" i="7"/>
  <c r="AI67" i="7"/>
  <c r="AK67" i="7"/>
  <c r="AL67" i="7"/>
  <c r="AM67" i="7"/>
  <c r="AN67" i="7"/>
  <c r="AO67" i="7"/>
  <c r="AJ65" i="7"/>
  <c r="AF65" i="7"/>
  <c r="AG65" i="7"/>
  <c r="AH65" i="7"/>
  <c r="AI65" i="7"/>
  <c r="AK65" i="7"/>
  <c r="AL65" i="7"/>
  <c r="AM65" i="7"/>
  <c r="AN65" i="7"/>
  <c r="AO65" i="7"/>
  <c r="AJ64" i="7"/>
  <c r="AF64" i="7"/>
  <c r="AG64" i="7"/>
  <c r="AH64" i="7"/>
  <c r="AI64" i="7"/>
  <c r="AK64" i="7"/>
  <c r="AL64" i="7"/>
  <c r="AM64" i="7"/>
  <c r="AN64" i="7"/>
  <c r="AO64" i="7"/>
  <c r="AJ63" i="7"/>
  <c r="AF63" i="7"/>
  <c r="AG63" i="7"/>
  <c r="AH63" i="7"/>
  <c r="AI63" i="7"/>
  <c r="AK63" i="7"/>
  <c r="AL63" i="7"/>
  <c r="AM63" i="7"/>
  <c r="AN63" i="7"/>
  <c r="AO63" i="7"/>
  <c r="AJ62" i="7"/>
  <c r="AF62" i="7"/>
  <c r="AG62" i="7"/>
  <c r="AH62" i="7"/>
  <c r="AI62" i="7"/>
  <c r="AK62" i="7"/>
  <c r="AL62" i="7"/>
  <c r="AM62" i="7"/>
  <c r="AN62" i="7"/>
  <c r="AO62" i="7"/>
  <c r="AJ61" i="7"/>
  <c r="AF61" i="7"/>
  <c r="AG61" i="7"/>
  <c r="AH61" i="7"/>
  <c r="AI61" i="7"/>
  <c r="AK61" i="7"/>
  <c r="AL61" i="7"/>
  <c r="AM61" i="7"/>
  <c r="AN61" i="7"/>
  <c r="AO61" i="7"/>
  <c r="AJ60" i="7"/>
  <c r="AF60" i="7"/>
  <c r="AG60" i="7"/>
  <c r="AH60" i="7"/>
  <c r="AI60" i="7"/>
  <c r="AK60" i="7"/>
  <c r="AL60" i="7"/>
  <c r="AM60" i="7"/>
  <c r="AN60" i="7"/>
  <c r="AO60" i="7"/>
  <c r="AJ58" i="7"/>
  <c r="AF58" i="7"/>
  <c r="AG58" i="7"/>
  <c r="AH58" i="7"/>
  <c r="AI58" i="7"/>
  <c r="AK58" i="7"/>
  <c r="AL58" i="7"/>
  <c r="AM58" i="7"/>
  <c r="AN58" i="7"/>
  <c r="AO58" i="7"/>
  <c r="AJ57" i="7"/>
  <c r="AF57" i="7"/>
  <c r="AG57" i="7"/>
  <c r="AH57" i="7"/>
  <c r="AI57" i="7"/>
  <c r="AK57" i="7"/>
  <c r="AL57" i="7"/>
  <c r="AM57" i="7"/>
  <c r="AN57" i="7"/>
  <c r="AO57" i="7"/>
  <c r="AJ56" i="7"/>
  <c r="AF56" i="7"/>
  <c r="AG56" i="7"/>
  <c r="AH56" i="7"/>
  <c r="AI56" i="7"/>
  <c r="AK56" i="7"/>
  <c r="AL56" i="7"/>
  <c r="AM56" i="7"/>
  <c r="AN56" i="7"/>
  <c r="AO56" i="7"/>
  <c r="AJ55" i="7"/>
  <c r="AF55" i="7"/>
  <c r="AG55" i="7"/>
  <c r="AH55" i="7"/>
  <c r="AI55" i="7"/>
  <c r="AK55" i="7"/>
  <c r="AL55" i="7"/>
  <c r="AM55" i="7"/>
  <c r="AN55" i="7"/>
  <c r="AO55" i="7"/>
  <c r="AJ54" i="7"/>
  <c r="AF54" i="7"/>
  <c r="AG54" i="7"/>
  <c r="AH54" i="7"/>
  <c r="AI54" i="7"/>
  <c r="AK54" i="7"/>
  <c r="AL54" i="7"/>
  <c r="AM54" i="7"/>
  <c r="AN54" i="7"/>
  <c r="AO54" i="7"/>
  <c r="AJ52" i="7"/>
  <c r="AF52" i="7"/>
  <c r="AG52" i="7"/>
  <c r="AH52" i="7"/>
  <c r="AI52" i="7"/>
  <c r="AK52" i="7"/>
  <c r="AL52" i="7"/>
  <c r="AM52" i="7"/>
  <c r="AN52" i="7"/>
  <c r="AO52" i="7"/>
  <c r="AP52" i="7"/>
  <c r="AJ51" i="7"/>
  <c r="AF51" i="7"/>
  <c r="AG51" i="7"/>
  <c r="AH51" i="7"/>
  <c r="AI51" i="7"/>
  <c r="AK51" i="7"/>
  <c r="AL51" i="7"/>
  <c r="AM51" i="7"/>
  <c r="AN51" i="7"/>
  <c r="AO51" i="7"/>
  <c r="AJ50" i="7"/>
  <c r="AF50" i="7"/>
  <c r="AG50" i="7"/>
  <c r="AH50" i="7"/>
  <c r="AI50" i="7"/>
  <c r="AK50" i="7"/>
  <c r="AL50" i="7"/>
  <c r="AM50" i="7"/>
  <c r="AN50" i="7"/>
  <c r="AO50" i="7"/>
  <c r="AJ49" i="7"/>
  <c r="AF49" i="7"/>
  <c r="AG49" i="7"/>
  <c r="AH49" i="7"/>
  <c r="AI49" i="7"/>
  <c r="AK49" i="7"/>
  <c r="AL49" i="7"/>
  <c r="AM49" i="7"/>
  <c r="AN49" i="7"/>
  <c r="AO49" i="7"/>
  <c r="AJ48" i="7"/>
  <c r="AF48" i="7"/>
  <c r="AG48" i="7"/>
  <c r="AH48" i="7"/>
  <c r="AI48" i="7"/>
  <c r="AK48" i="7"/>
  <c r="AL48" i="7"/>
  <c r="AM48" i="7"/>
  <c r="AN48" i="7"/>
  <c r="AO48" i="7"/>
  <c r="AJ47" i="7"/>
  <c r="AF47" i="7"/>
  <c r="AG47" i="7"/>
  <c r="AH47" i="7"/>
  <c r="AI47" i="7"/>
  <c r="AK47" i="7"/>
  <c r="AL47" i="7"/>
  <c r="AM47" i="7"/>
  <c r="AN47" i="7"/>
  <c r="AO47" i="7"/>
  <c r="AJ44" i="7"/>
  <c r="AF44" i="7"/>
  <c r="AG44" i="7"/>
  <c r="AH44" i="7"/>
  <c r="AI44" i="7"/>
  <c r="AK44" i="7"/>
  <c r="AL44" i="7"/>
  <c r="AM44" i="7"/>
  <c r="AN44" i="7"/>
  <c r="AO44" i="7"/>
  <c r="AJ43" i="7"/>
  <c r="AF43" i="7"/>
  <c r="AG43" i="7"/>
  <c r="AH43" i="7"/>
  <c r="AI43" i="7"/>
  <c r="AK43" i="7"/>
  <c r="AL43" i="7"/>
  <c r="AM43" i="7"/>
  <c r="AN43" i="7"/>
  <c r="AO43" i="7"/>
  <c r="AJ42" i="7"/>
  <c r="AF42" i="7"/>
  <c r="AG42" i="7"/>
  <c r="AH42" i="7"/>
  <c r="AI42" i="7"/>
  <c r="AK42" i="7"/>
  <c r="AL42" i="7"/>
  <c r="AM42" i="7"/>
  <c r="AN42" i="7"/>
  <c r="AO42" i="7"/>
  <c r="AP42" i="7"/>
  <c r="AJ41" i="7"/>
  <c r="AF41" i="7"/>
  <c r="AG41" i="7"/>
  <c r="AH41" i="7"/>
  <c r="AI41" i="7"/>
  <c r="AK41" i="7"/>
  <c r="AL41" i="7"/>
  <c r="AM41" i="7"/>
  <c r="AN41" i="7"/>
  <c r="AO41" i="7"/>
  <c r="AJ40" i="7"/>
  <c r="AF40" i="7"/>
  <c r="AG40" i="7"/>
  <c r="AH40" i="7"/>
  <c r="AI40" i="7"/>
  <c r="AK40" i="7"/>
  <c r="AL40" i="7"/>
  <c r="AM40" i="7"/>
  <c r="AN40" i="7"/>
  <c r="AO40" i="7"/>
  <c r="AJ38" i="7"/>
  <c r="AF38" i="7"/>
  <c r="AG38" i="7"/>
  <c r="AH38" i="7"/>
  <c r="AI38" i="7"/>
  <c r="AK38" i="7"/>
  <c r="AL38" i="7"/>
  <c r="AM38" i="7"/>
  <c r="AN38" i="7"/>
  <c r="AO38" i="7"/>
  <c r="AJ37" i="7"/>
  <c r="AF37" i="7"/>
  <c r="AG37" i="7"/>
  <c r="AH37" i="7"/>
  <c r="AI37" i="7"/>
  <c r="AK37" i="7"/>
  <c r="AL37" i="7"/>
  <c r="AM37" i="7"/>
  <c r="AN37" i="7"/>
  <c r="AO37" i="7"/>
  <c r="AJ36" i="7"/>
  <c r="AF36" i="7"/>
  <c r="AG36" i="7"/>
  <c r="AH36" i="7"/>
  <c r="AI36" i="7"/>
  <c r="AK36" i="7"/>
  <c r="AL36" i="7"/>
  <c r="AM36" i="7"/>
  <c r="AN36" i="7"/>
  <c r="AO36" i="7"/>
  <c r="AJ35" i="7"/>
  <c r="AF35" i="7"/>
  <c r="AG35" i="7"/>
  <c r="AH35" i="7"/>
  <c r="AI35" i="7"/>
  <c r="AK35" i="7"/>
  <c r="AL35" i="7"/>
  <c r="AM35" i="7"/>
  <c r="AN35" i="7"/>
  <c r="AO35" i="7"/>
  <c r="AJ33" i="7"/>
  <c r="AF33" i="7"/>
  <c r="AG33" i="7"/>
  <c r="AH33" i="7"/>
  <c r="AI33" i="7"/>
  <c r="AK33" i="7"/>
  <c r="AL33" i="7"/>
  <c r="AM33" i="7"/>
  <c r="AN33" i="7"/>
  <c r="AO33" i="7"/>
  <c r="AJ32" i="7"/>
  <c r="AF32" i="7"/>
  <c r="AG32" i="7"/>
  <c r="AH32" i="7"/>
  <c r="AI32" i="7"/>
  <c r="AK32" i="7"/>
  <c r="AL32" i="7"/>
  <c r="AM32" i="7"/>
  <c r="AN32" i="7"/>
  <c r="AO32" i="7"/>
  <c r="AJ31" i="7"/>
  <c r="AF31" i="7"/>
  <c r="AG31" i="7"/>
  <c r="AH31" i="7"/>
  <c r="AI31" i="7"/>
  <c r="AK31" i="7"/>
  <c r="AL31" i="7"/>
  <c r="AM31" i="7"/>
  <c r="AN31" i="7"/>
  <c r="AO31" i="7"/>
  <c r="AJ30" i="7"/>
  <c r="AF30" i="7"/>
  <c r="AG30" i="7"/>
  <c r="AH30" i="7"/>
  <c r="AI30" i="7"/>
  <c r="AK30" i="7"/>
  <c r="AL30" i="7"/>
  <c r="AM30" i="7"/>
  <c r="AN30" i="7"/>
  <c r="AO30" i="7"/>
  <c r="AJ29" i="7"/>
  <c r="AF29" i="7"/>
  <c r="AG29" i="7"/>
  <c r="AH29" i="7"/>
  <c r="AI29" i="7"/>
  <c r="AK29" i="7"/>
  <c r="AL29" i="7"/>
  <c r="AM29" i="7"/>
  <c r="AN29" i="7"/>
  <c r="AO29" i="7"/>
  <c r="AJ27" i="7"/>
  <c r="AF27" i="7"/>
  <c r="AG27" i="7"/>
  <c r="AH27" i="7"/>
  <c r="AI27" i="7"/>
  <c r="AK27" i="7"/>
  <c r="AL27" i="7"/>
  <c r="AM27" i="7"/>
  <c r="AN27" i="7"/>
  <c r="AO27" i="7"/>
  <c r="AJ26" i="7"/>
  <c r="AF26" i="7"/>
  <c r="AG26" i="7"/>
  <c r="AH26" i="7"/>
  <c r="AI26" i="7"/>
  <c r="AK26" i="7"/>
  <c r="AL26" i="7"/>
  <c r="AM26" i="7"/>
  <c r="AN26" i="7"/>
  <c r="AO26" i="7"/>
  <c r="AJ25" i="7"/>
  <c r="AF25" i="7"/>
  <c r="AG25" i="7"/>
  <c r="AH25" i="7"/>
  <c r="AI25" i="7"/>
  <c r="AK25" i="7"/>
  <c r="AL25" i="7"/>
  <c r="AM25" i="7"/>
  <c r="AN25" i="7"/>
  <c r="AO25" i="7"/>
  <c r="AJ24" i="7"/>
  <c r="AF24" i="7"/>
  <c r="AG24" i="7"/>
  <c r="AH24" i="7"/>
  <c r="AI24" i="7"/>
  <c r="AK24" i="7"/>
  <c r="AL24" i="7"/>
  <c r="AM24" i="7"/>
  <c r="AN24" i="7"/>
  <c r="AO24" i="7"/>
  <c r="AP24" i="7"/>
  <c r="AZ24" i="7"/>
  <c r="AJ23" i="7"/>
  <c r="AF23" i="7"/>
  <c r="AG23" i="7"/>
  <c r="AH23" i="7"/>
  <c r="AI23" i="7"/>
  <c r="AK23" i="7"/>
  <c r="AL23" i="7"/>
  <c r="AM23" i="7"/>
  <c r="AN23" i="7"/>
  <c r="AO23" i="7"/>
  <c r="AJ21" i="7"/>
  <c r="AF21" i="7"/>
  <c r="AG21" i="7"/>
  <c r="AH21" i="7"/>
  <c r="AI21" i="7"/>
  <c r="AK21" i="7"/>
  <c r="AL21" i="7"/>
  <c r="AM21" i="7"/>
  <c r="AN21" i="7"/>
  <c r="AO21" i="7"/>
  <c r="AJ20" i="7"/>
  <c r="AF20" i="7"/>
  <c r="AG20" i="7"/>
  <c r="AH20" i="7"/>
  <c r="AI20" i="7"/>
  <c r="AK20" i="7"/>
  <c r="AL20" i="7"/>
  <c r="AM20" i="7"/>
  <c r="AN20" i="7"/>
  <c r="AO20" i="7"/>
  <c r="AJ19" i="7"/>
  <c r="AF19" i="7"/>
  <c r="AG19" i="7"/>
  <c r="AH19" i="7"/>
  <c r="AI19" i="7"/>
  <c r="AK19" i="7"/>
  <c r="AL19" i="7"/>
  <c r="AM19" i="7"/>
  <c r="AN19" i="7"/>
  <c r="AO19" i="7"/>
  <c r="AJ18" i="7"/>
  <c r="AF18" i="7"/>
  <c r="AG18" i="7"/>
  <c r="AH18" i="7"/>
  <c r="AI18" i="7"/>
  <c r="AK18" i="7"/>
  <c r="AL18" i="7"/>
  <c r="AM18" i="7"/>
  <c r="AN18" i="7"/>
  <c r="AO18" i="7"/>
  <c r="AJ16" i="7"/>
  <c r="AF16" i="7"/>
  <c r="AG16" i="7"/>
  <c r="AH16" i="7"/>
  <c r="AI16" i="7"/>
  <c r="AK16" i="7"/>
  <c r="AL16" i="7"/>
  <c r="AM16" i="7"/>
  <c r="AN16" i="7"/>
  <c r="AO16" i="7"/>
  <c r="AJ15" i="7"/>
  <c r="AF15" i="7"/>
  <c r="AG15" i="7"/>
  <c r="AH15" i="7"/>
  <c r="AI15" i="7"/>
  <c r="AK15" i="7"/>
  <c r="AL15" i="7"/>
  <c r="AM15" i="7"/>
  <c r="AN15" i="7"/>
  <c r="AO15" i="7"/>
  <c r="AJ14" i="7"/>
  <c r="AF14" i="7"/>
  <c r="AG14" i="7"/>
  <c r="AH14" i="7"/>
  <c r="AI14" i="7"/>
  <c r="AK14" i="7"/>
  <c r="AL14" i="7"/>
  <c r="AM14" i="7"/>
  <c r="AN14" i="7"/>
  <c r="AO14" i="7"/>
  <c r="AJ13" i="7"/>
  <c r="AF13" i="7"/>
  <c r="AG13" i="7"/>
  <c r="AH13" i="7"/>
  <c r="AI13" i="7"/>
  <c r="AK13" i="7"/>
  <c r="AL13" i="7"/>
  <c r="AM13" i="7"/>
  <c r="AN13" i="7"/>
  <c r="AO13" i="7"/>
  <c r="AJ12" i="7"/>
  <c r="AF12" i="7"/>
  <c r="AG12" i="7"/>
  <c r="AH12" i="7"/>
  <c r="AI12" i="7"/>
  <c r="AK12" i="7"/>
  <c r="AL12" i="7"/>
  <c r="AM12" i="7"/>
  <c r="AN12" i="7"/>
  <c r="AO12" i="7"/>
  <c r="AJ10" i="7"/>
  <c r="AF10" i="7"/>
  <c r="AG10" i="7"/>
  <c r="AH10" i="7"/>
  <c r="AI10" i="7"/>
  <c r="AK10" i="7"/>
  <c r="AL10" i="7"/>
  <c r="AM10" i="7"/>
  <c r="AN10" i="7"/>
  <c r="AO10" i="7"/>
  <c r="AJ9" i="7"/>
  <c r="AF9" i="7"/>
  <c r="AG9" i="7"/>
  <c r="AH9" i="7"/>
  <c r="AI9" i="7"/>
  <c r="AK9" i="7"/>
  <c r="AL9" i="7"/>
  <c r="AM9" i="7"/>
  <c r="AN9" i="7"/>
  <c r="AO9" i="7"/>
  <c r="AJ8" i="7"/>
  <c r="AF8" i="7"/>
  <c r="AG8" i="7"/>
  <c r="AH8" i="7"/>
  <c r="AI8" i="7"/>
  <c r="AK8" i="7"/>
  <c r="AL8" i="7"/>
  <c r="AM8" i="7"/>
  <c r="AN8" i="7"/>
  <c r="AO8" i="7"/>
  <c r="AJ7" i="7"/>
  <c r="AF7" i="7"/>
  <c r="AG7" i="7"/>
  <c r="AH7" i="7"/>
  <c r="AI7" i="7"/>
  <c r="AK7" i="7"/>
  <c r="AL7" i="7"/>
  <c r="AM7" i="7"/>
  <c r="AN7" i="7"/>
  <c r="AO7" i="7"/>
  <c r="AJ6" i="7"/>
  <c r="AF6" i="7"/>
  <c r="AG6" i="7"/>
  <c r="AH6" i="7"/>
  <c r="AI6" i="7"/>
  <c r="AK6" i="7"/>
  <c r="AL6" i="7"/>
  <c r="AM6" i="7"/>
  <c r="AN6" i="7"/>
  <c r="AO6" i="7"/>
  <c r="BN42" i="6"/>
  <c r="BM42" i="6"/>
  <c r="BL42" i="6"/>
  <c r="BK42" i="6"/>
  <c r="BJ42" i="6"/>
  <c r="BN41" i="6"/>
  <c r="BM41" i="6"/>
  <c r="BL41" i="6"/>
  <c r="BK41" i="6"/>
  <c r="BJ41" i="6"/>
  <c r="BJ35" i="6"/>
  <c r="BK35" i="6"/>
  <c r="BL35" i="6"/>
  <c r="BM35" i="6"/>
  <c r="BP35" i="6"/>
  <c r="BQ35" i="6"/>
  <c r="BR35" i="6"/>
  <c r="BS35" i="6"/>
  <c r="BT35" i="6"/>
  <c r="BJ34" i="6"/>
  <c r="BK34" i="6"/>
  <c r="BL34" i="6"/>
  <c r="BM34" i="6"/>
  <c r="BP34" i="6"/>
  <c r="BQ34" i="6"/>
  <c r="BR34" i="6"/>
  <c r="BS34" i="6"/>
  <c r="BT34" i="6"/>
  <c r="BJ33" i="6"/>
  <c r="BK33" i="6"/>
  <c r="BL33" i="6"/>
  <c r="BM33" i="6"/>
  <c r="BP33" i="6"/>
  <c r="BQ33" i="6"/>
  <c r="BR33" i="6"/>
  <c r="BS33" i="6"/>
  <c r="BT33" i="6"/>
  <c r="BJ32" i="6"/>
  <c r="BK32" i="6"/>
  <c r="BL32" i="6"/>
  <c r="BM32" i="6"/>
  <c r="BP32" i="6"/>
  <c r="BQ32" i="6"/>
  <c r="BR32" i="6"/>
  <c r="BS32" i="6"/>
  <c r="BT32" i="6"/>
  <c r="BJ31" i="6"/>
  <c r="BK31" i="6"/>
  <c r="BL31" i="6"/>
  <c r="BM31" i="6"/>
  <c r="BP31" i="6"/>
  <c r="BQ31" i="6"/>
  <c r="BR31" i="6"/>
  <c r="BS31" i="6"/>
  <c r="BT31" i="6"/>
  <c r="BJ30" i="6"/>
  <c r="BK30" i="6"/>
  <c r="BL30" i="6"/>
  <c r="BM30" i="6"/>
  <c r="BP30" i="6"/>
  <c r="BQ30" i="6"/>
  <c r="BR30" i="6"/>
  <c r="BS30" i="6"/>
  <c r="BT30" i="6"/>
  <c r="BJ23" i="6"/>
  <c r="BK23" i="6"/>
  <c r="BL23" i="6"/>
  <c r="BM23" i="6"/>
  <c r="BP23" i="6"/>
  <c r="BQ23" i="6"/>
  <c r="BR23" i="6"/>
  <c r="BS23" i="6"/>
  <c r="BT23" i="6"/>
  <c r="BJ22" i="6"/>
  <c r="BK22" i="6"/>
  <c r="BL22" i="6"/>
  <c r="BM22" i="6"/>
  <c r="BP22" i="6"/>
  <c r="BQ22" i="6"/>
  <c r="BR22" i="6"/>
  <c r="BS22" i="6"/>
  <c r="BT22" i="6"/>
  <c r="BJ21" i="6"/>
  <c r="BK21" i="6"/>
  <c r="BL21" i="6"/>
  <c r="BM21" i="6"/>
  <c r="BP21" i="6"/>
  <c r="BQ21" i="6"/>
  <c r="BR21" i="6"/>
  <c r="BS21" i="6"/>
  <c r="BT21" i="6"/>
  <c r="BJ20" i="6"/>
  <c r="BK20" i="6"/>
  <c r="BL20" i="6"/>
  <c r="BM20" i="6"/>
  <c r="BP20" i="6"/>
  <c r="BQ20" i="6"/>
  <c r="BR20" i="6"/>
  <c r="BS20" i="6"/>
  <c r="BT20" i="6"/>
  <c r="BJ19" i="6"/>
  <c r="BK19" i="6"/>
  <c r="BL19" i="6"/>
  <c r="BM19" i="6"/>
  <c r="BP19" i="6"/>
  <c r="BQ19" i="6"/>
  <c r="BR19" i="6"/>
  <c r="BS19" i="6"/>
  <c r="BT19" i="6"/>
  <c r="BJ18" i="6"/>
  <c r="BK18" i="6"/>
  <c r="BL18" i="6"/>
  <c r="BM18" i="6"/>
  <c r="BP18" i="6"/>
  <c r="BQ18" i="6"/>
  <c r="BR18" i="6"/>
  <c r="BS18" i="6"/>
  <c r="BT18" i="6"/>
  <c r="BJ17" i="6"/>
  <c r="BK17" i="6"/>
  <c r="BL17" i="6"/>
  <c r="BM17" i="6"/>
  <c r="BP17" i="6"/>
  <c r="BQ17" i="6"/>
  <c r="BR17" i="6"/>
  <c r="BS17" i="6"/>
  <c r="BT17" i="6"/>
  <c r="BJ14" i="6"/>
  <c r="BK14" i="6"/>
  <c r="BL14" i="6"/>
  <c r="BM14" i="6"/>
  <c r="BP14" i="6"/>
  <c r="BQ14" i="6"/>
  <c r="BR14" i="6"/>
  <c r="BS14" i="6"/>
  <c r="BT14" i="6"/>
  <c r="BJ13" i="6"/>
  <c r="BK13" i="6"/>
  <c r="BL13" i="6"/>
  <c r="BM13" i="6"/>
  <c r="BP13" i="6"/>
  <c r="BQ13" i="6"/>
  <c r="BR13" i="6"/>
  <c r="BS13" i="6"/>
  <c r="BT13" i="6"/>
  <c r="BJ12" i="6"/>
  <c r="BK12" i="6"/>
  <c r="BL12" i="6"/>
  <c r="BM12" i="6"/>
  <c r="BP12" i="6"/>
  <c r="BQ12" i="6"/>
  <c r="BR12" i="6"/>
  <c r="BS12" i="6"/>
  <c r="BT12" i="6"/>
  <c r="BJ11" i="6"/>
  <c r="BK11" i="6"/>
  <c r="BL11" i="6"/>
  <c r="BM11" i="6"/>
  <c r="BP11" i="6"/>
  <c r="BQ11" i="6"/>
  <c r="BR11" i="6"/>
  <c r="BS11" i="6"/>
  <c r="BT11" i="6"/>
  <c r="BJ10" i="6"/>
  <c r="BK10" i="6"/>
  <c r="BL10" i="6"/>
  <c r="BM10" i="6"/>
  <c r="BP10" i="6"/>
  <c r="BQ10" i="6"/>
  <c r="BR10" i="6"/>
  <c r="BS10" i="6"/>
  <c r="BT10" i="6"/>
  <c r="BJ9" i="6"/>
  <c r="BK9" i="6"/>
  <c r="BL9" i="6"/>
  <c r="BM9" i="6"/>
  <c r="BP9" i="6"/>
  <c r="BQ9" i="6"/>
  <c r="BR9" i="6"/>
  <c r="BS9" i="6"/>
  <c r="BT9" i="6"/>
  <c r="BJ8" i="6"/>
  <c r="BK8" i="6"/>
  <c r="BL8" i="6"/>
  <c r="BM8" i="6"/>
  <c r="BP8" i="6"/>
  <c r="BQ8" i="6"/>
  <c r="BR8" i="6"/>
  <c r="BS8" i="6"/>
  <c r="BT8" i="6"/>
  <c r="AD22" i="8"/>
  <c r="AP25" i="7"/>
  <c r="AP118" i="7"/>
  <c r="AV118" i="7"/>
  <c r="AP145" i="7"/>
  <c r="AP157" i="7"/>
  <c r="AZ157" i="7"/>
  <c r="AS233" i="6"/>
  <c r="BD233" i="6"/>
  <c r="AK13" i="11"/>
  <c r="AK10" i="11"/>
  <c r="AK34" i="11"/>
  <c r="AK6" i="11"/>
  <c r="AD26" i="8"/>
  <c r="AZ42" i="7"/>
  <c r="AP101" i="7"/>
  <c r="AP111" i="7"/>
  <c r="AY111" i="7"/>
  <c r="X50" i="8"/>
  <c r="M54" i="8"/>
  <c r="R45" i="8"/>
  <c r="V35" i="8"/>
  <c r="Z37" i="8"/>
  <c r="R39" i="8"/>
  <c r="V41" i="8"/>
  <c r="V44" i="8"/>
  <c r="V50" i="8"/>
  <c r="U37" i="8"/>
  <c r="U32" i="8"/>
  <c r="U28" i="8"/>
  <c r="W28" i="8"/>
  <c r="AB28" i="8"/>
  <c r="U24" i="8"/>
  <c r="AD24" i="8"/>
  <c r="U20" i="8"/>
  <c r="AB20" i="8"/>
  <c r="U15" i="8"/>
  <c r="AD15" i="8"/>
  <c r="U11" i="8"/>
  <c r="AD11" i="8"/>
  <c r="AD9" i="8"/>
  <c r="AP12" i="7"/>
  <c r="AU101" i="7"/>
  <c r="AP110" i="7"/>
  <c r="AT110" i="7"/>
  <c r="AP131" i="7"/>
  <c r="AX131" i="7"/>
  <c r="AP153" i="7"/>
  <c r="AB22" i="8"/>
  <c r="T35" i="8"/>
  <c r="Q35" i="8"/>
  <c r="U35" i="8"/>
  <c r="AB35" i="8"/>
  <c r="Y37" i="8"/>
  <c r="Q39" i="8"/>
  <c r="T41" i="8"/>
  <c r="T44" i="8"/>
  <c r="Q50" i="8"/>
  <c r="W41" i="8"/>
  <c r="W37" i="8"/>
  <c r="AD37" i="8"/>
  <c r="W32" i="8"/>
  <c r="AD32" i="8"/>
  <c r="AK8" i="11"/>
  <c r="AD18" i="8"/>
  <c r="AP32" i="7"/>
  <c r="AY32" i="7"/>
  <c r="AP175" i="7"/>
  <c r="W52" i="8"/>
  <c r="AD13" i="8"/>
  <c r="AP14" i="7"/>
  <c r="AP83" i="7"/>
  <c r="AS9" i="6"/>
  <c r="AU9" i="6"/>
  <c r="AP35" i="7"/>
  <c r="AP47" i="7"/>
  <c r="AY101" i="7"/>
  <c r="AP147" i="7"/>
  <c r="AV147" i="7"/>
  <c r="AA26" i="8"/>
  <c r="Q26" i="8"/>
  <c r="AA30" i="8"/>
  <c r="V32" i="8"/>
  <c r="S37" i="8"/>
  <c r="AB37" i="8"/>
  <c r="Y39" i="8"/>
  <c r="AA41" i="8"/>
  <c r="AA42" i="8"/>
  <c r="Y52" i="8"/>
  <c r="U39" i="8"/>
  <c r="AD39" i="8"/>
  <c r="AD35" i="8"/>
  <c r="U30" i="8"/>
  <c r="AD30" i="8"/>
  <c r="AK26" i="11"/>
  <c r="BA35" i="7"/>
  <c r="AY35" i="7"/>
  <c r="AS131" i="7"/>
  <c r="AY131" i="7"/>
  <c r="AT131" i="7"/>
  <c r="BA25" i="7"/>
  <c r="AY25" i="7"/>
  <c r="AS145" i="7"/>
  <c r="AY145" i="7"/>
  <c r="AZ145" i="7"/>
  <c r="AT145" i="7"/>
  <c r="AW145" i="7"/>
  <c r="AS52" i="7"/>
  <c r="AP100" i="7"/>
  <c r="BA12" i="7"/>
  <c r="AS24" i="7"/>
  <c r="AP27" i="7"/>
  <c r="AT32" i="7"/>
  <c r="AV42" i="7"/>
  <c r="AP50" i="7"/>
  <c r="AX100" i="7"/>
  <c r="AY110" i="7"/>
  <c r="AP115" i="7"/>
  <c r="AV162" i="7"/>
  <c r="BA162" i="7"/>
  <c r="AZ162" i="7"/>
  <c r="AW162" i="7"/>
  <c r="BA42" i="7"/>
  <c r="AT42" i="7"/>
  <c r="AW42" i="7"/>
  <c r="AY42" i="7"/>
  <c r="BA52" i="7"/>
  <c r="AY52" i="7"/>
  <c r="AT52" i="7"/>
  <c r="AP8" i="7"/>
  <c r="AV8" i="7"/>
  <c r="AP13" i="7"/>
  <c r="AV13" i="7"/>
  <c r="AP37" i="7"/>
  <c r="AS37" i="7"/>
  <c r="AP40" i="7"/>
  <c r="AP48" i="7"/>
  <c r="AS48" i="7"/>
  <c r="AZ50" i="7"/>
  <c r="AP64" i="7"/>
  <c r="AU64" i="7"/>
  <c r="AP85" i="7"/>
  <c r="AX85" i="7"/>
  <c r="AP106" i="7"/>
  <c r="AR106" i="7"/>
  <c r="AX110" i="7"/>
  <c r="AT162" i="7"/>
  <c r="AV111" i="7"/>
  <c r="AT111" i="7"/>
  <c r="BA111" i="7"/>
  <c r="AP57" i="7"/>
  <c r="AY57" i="7"/>
  <c r="AX42" i="7"/>
  <c r="AX52" i="7"/>
  <c r="AP94" i="7"/>
  <c r="BA94" i="7"/>
  <c r="AP95" i="7"/>
  <c r="AX115" i="7"/>
  <c r="AP116" i="7"/>
  <c r="AW116" i="7"/>
  <c r="AY118" i="7"/>
  <c r="AP128" i="7"/>
  <c r="AS136" i="7"/>
  <c r="AT136" i="7"/>
  <c r="AX136" i="7"/>
  <c r="AP152" i="7"/>
  <c r="AP155" i="7"/>
  <c r="AW155" i="7"/>
  <c r="AX157" i="7"/>
  <c r="AB18" i="8"/>
  <c r="U51" i="8"/>
  <c r="X51" i="8"/>
  <c r="Y51" i="8"/>
  <c r="Z51" i="8"/>
  <c r="Q51" i="8"/>
  <c r="AA51" i="8"/>
  <c r="R51" i="8"/>
  <c r="S51" i="8"/>
  <c r="W51" i="8"/>
  <c r="AD51" i="8"/>
  <c r="V51" i="8"/>
  <c r="T51" i="8"/>
  <c r="AP21" i="7"/>
  <c r="AX21" i="7"/>
  <c r="AZ32" i="7"/>
  <c r="AZ40" i="7"/>
  <c r="AW47" i="7"/>
  <c r="AW12" i="7"/>
  <c r="AY13" i="7"/>
  <c r="AX24" i="7"/>
  <c r="AP41" i="7"/>
  <c r="AT41" i="7"/>
  <c r="AP69" i="7"/>
  <c r="AU69" i="7"/>
  <c r="AY69" i="7"/>
  <c r="AP81" i="7"/>
  <c r="AT152" i="7"/>
  <c r="AW157" i="7"/>
  <c r="AU128" i="7"/>
  <c r="AP137" i="7"/>
  <c r="AX137" i="7"/>
  <c r="AR24" i="7"/>
  <c r="AT24" i="7"/>
  <c r="AW24" i="7"/>
  <c r="AY24" i="7"/>
  <c r="BA83" i="7"/>
  <c r="AP127" i="7"/>
  <c r="AV157" i="7"/>
  <c r="AT157" i="7"/>
  <c r="AY157" i="7"/>
  <c r="AS166" i="7"/>
  <c r="AT166" i="7"/>
  <c r="AV175" i="7"/>
  <c r="AT175" i="7"/>
  <c r="AP60" i="7"/>
  <c r="AY60" i="7"/>
  <c r="AP67" i="7"/>
  <c r="AP19" i="7"/>
  <c r="AZ19" i="7"/>
  <c r="AP44" i="7"/>
  <c r="AW50" i="7"/>
  <c r="AZ52" i="7"/>
  <c r="AU52" i="7"/>
  <c r="AP55" i="7"/>
  <c r="AW57" i="7"/>
  <c r="AP62" i="7"/>
  <c r="AW67" i="7"/>
  <c r="AP86" i="7"/>
  <c r="AX86" i="7"/>
  <c r="AP91" i="7"/>
  <c r="AV91" i="7"/>
  <c r="AP92" i="7"/>
  <c r="AX111" i="7"/>
  <c r="AP117" i="7"/>
  <c r="AT117" i="7"/>
  <c r="AP133" i="7"/>
  <c r="AY133" i="7"/>
  <c r="AP134" i="7"/>
  <c r="AV134" i="7"/>
  <c r="AP141" i="7"/>
  <c r="BA141" i="7"/>
  <c r="AP149" i="7"/>
  <c r="AP159" i="7"/>
  <c r="AP169" i="7"/>
  <c r="AW169" i="7"/>
  <c r="AP173" i="7"/>
  <c r="BA173" i="7"/>
  <c r="BA32" i="7"/>
  <c r="AR32" i="7"/>
  <c r="AW32" i="7"/>
  <c r="AS42" i="7"/>
  <c r="AY152" i="7"/>
  <c r="AW8" i="7"/>
  <c r="AP10" i="7"/>
  <c r="AY10" i="7"/>
  <c r="AW13" i="7"/>
  <c r="AY14" i="7"/>
  <c r="AP15" i="7"/>
  <c r="AT15" i="7"/>
  <c r="AW40" i="7"/>
  <c r="AW52" i="7"/>
  <c r="AS60" i="7"/>
  <c r="AZ62" i="7"/>
  <c r="AV101" i="7"/>
  <c r="AT101" i="7"/>
  <c r="AT127" i="7"/>
  <c r="U6" i="8"/>
  <c r="Y6" i="8"/>
  <c r="Z6" i="8"/>
  <c r="T6" i="8"/>
  <c r="W6" i="8"/>
  <c r="X6" i="8"/>
  <c r="S6" i="8"/>
  <c r="V6" i="8"/>
  <c r="AA6" i="8"/>
  <c r="Q6" i="8"/>
  <c r="AP7" i="7"/>
  <c r="BA7" i="7"/>
  <c r="AV10" i="7"/>
  <c r="AX13" i="7"/>
  <c r="AX40" i="7"/>
  <c r="AS50" i="7"/>
  <c r="AP56" i="7"/>
  <c r="AY56" i="7"/>
  <c r="AV57" i="7"/>
  <c r="AU67" i="7"/>
  <c r="AV83" i="7"/>
  <c r="AS91" i="7"/>
  <c r="AP98" i="7"/>
  <c r="BA98" i="7"/>
  <c r="AP113" i="7"/>
  <c r="BA113" i="7"/>
  <c r="AX116" i="7"/>
  <c r="AP129" i="7"/>
  <c r="AZ129" i="7"/>
  <c r="BA136" i="7"/>
  <c r="AR136" i="7"/>
  <c r="AP172" i="7"/>
  <c r="AP176" i="7"/>
  <c r="AW176" i="7"/>
  <c r="AB9" i="8"/>
  <c r="U45" i="8"/>
  <c r="T45" i="8"/>
  <c r="V45" i="8"/>
  <c r="X45" i="8"/>
  <c r="Z45" i="8"/>
  <c r="Q45" i="8"/>
  <c r="AA45" i="8"/>
  <c r="W45" i="8"/>
  <c r="S45" i="8"/>
  <c r="AS13" i="6"/>
  <c r="AU13" i="6"/>
  <c r="AS8" i="7"/>
  <c r="AV12" i="7"/>
  <c r="AX14" i="7"/>
  <c r="AV15" i="7"/>
  <c r="AU40" i="7"/>
  <c r="AV50" i="7"/>
  <c r="AX57" i="7"/>
  <c r="AP61" i="7"/>
  <c r="AS67" i="7"/>
  <c r="AP87" i="7"/>
  <c r="AY87" i="7"/>
  <c r="AP88" i="7"/>
  <c r="BA88" i="7"/>
  <c r="AP99" i="7"/>
  <c r="BA99" i="7"/>
  <c r="AP105" i="7"/>
  <c r="AW115" i="7"/>
  <c r="BA131" i="7"/>
  <c r="AR131" i="7"/>
  <c r="AX133" i="7"/>
  <c r="AY136" i="7"/>
  <c r="AP140" i="7"/>
  <c r="BA140" i="7"/>
  <c r="AP146" i="7"/>
  <c r="AP148" i="7"/>
  <c r="AW148" i="7"/>
  <c r="AP158" i="7"/>
  <c r="AB13" i="8"/>
  <c r="AB15" i="8"/>
  <c r="AB39" i="8"/>
  <c r="U49" i="8"/>
  <c r="Z49" i="8"/>
  <c r="Q49" i="8"/>
  <c r="AA49" i="8"/>
  <c r="R49" i="8"/>
  <c r="S49" i="8"/>
  <c r="T49" i="8"/>
  <c r="V49" i="8"/>
  <c r="W49" i="8"/>
  <c r="AD49" i="8"/>
  <c r="Y49" i="8"/>
  <c r="U38" i="8"/>
  <c r="R38" i="8"/>
  <c r="S38" i="8"/>
  <c r="T38" i="8"/>
  <c r="X38" i="8"/>
  <c r="Y38" i="8"/>
  <c r="W38" i="8"/>
  <c r="Q38" i="8"/>
  <c r="AA38" i="8"/>
  <c r="U34" i="8"/>
  <c r="X34" i="8"/>
  <c r="Y34" i="8"/>
  <c r="Z34" i="8"/>
  <c r="R34" i="8"/>
  <c r="S34" i="8"/>
  <c r="W34" i="8"/>
  <c r="V34" i="8"/>
  <c r="U29" i="8"/>
  <c r="R29" i="8"/>
  <c r="S29" i="8"/>
  <c r="X29" i="8"/>
  <c r="Y29" i="8"/>
  <c r="W29" i="8"/>
  <c r="Q29" i="8"/>
  <c r="AA29" i="8"/>
  <c r="U25" i="8"/>
  <c r="X25" i="8"/>
  <c r="Y25" i="8"/>
  <c r="R25" i="8"/>
  <c r="S25" i="8"/>
  <c r="W25" i="8"/>
  <c r="V25" i="8"/>
  <c r="U21" i="8"/>
  <c r="R21" i="8"/>
  <c r="S21" i="8"/>
  <c r="X21" i="8"/>
  <c r="Y21" i="8"/>
  <c r="W21" i="8"/>
  <c r="AD21" i="8"/>
  <c r="Q21" i="8"/>
  <c r="AA21" i="8"/>
  <c r="U16" i="8"/>
  <c r="X16" i="8"/>
  <c r="Y16" i="8"/>
  <c r="S16" i="8"/>
  <c r="V16" i="8"/>
  <c r="W16" i="8"/>
  <c r="AB16" i="8"/>
  <c r="AD16" i="8"/>
  <c r="U12" i="8"/>
  <c r="R12" i="8"/>
  <c r="S12" i="8"/>
  <c r="Y12" i="8"/>
  <c r="W12" i="8"/>
  <c r="Q12" i="8"/>
  <c r="AA12" i="8"/>
  <c r="U8" i="8"/>
  <c r="X8" i="8"/>
  <c r="Y8" i="8"/>
  <c r="S8" i="8"/>
  <c r="W8" i="8"/>
  <c r="V8" i="8"/>
  <c r="BB8" i="6"/>
  <c r="AS19" i="7"/>
  <c r="AZ25" i="7"/>
  <c r="AZ35" i="7"/>
  <c r="AP51" i="7"/>
  <c r="AW51" i="7"/>
  <c r="AX60" i="7"/>
  <c r="AV64" i="7"/>
  <c r="AS69" i="7"/>
  <c r="AP82" i="7"/>
  <c r="AX82" i="7"/>
  <c r="AW94" i="7"/>
  <c r="AS111" i="7"/>
  <c r="AU115" i="7"/>
  <c r="AP135" i="7"/>
  <c r="BA135" i="7"/>
  <c r="AP156" i="7"/>
  <c r="AU156" i="7"/>
  <c r="AP161" i="7"/>
  <c r="AR161" i="7"/>
  <c r="AZ166" i="7"/>
  <c r="AA25" i="8"/>
  <c r="Y27" i="8"/>
  <c r="V29" i="8"/>
  <c r="Y36" i="8"/>
  <c r="U42" i="8"/>
  <c r="X42" i="8"/>
  <c r="Y42" i="8"/>
  <c r="Z42" i="8"/>
  <c r="R42" i="8"/>
  <c r="S42" i="8"/>
  <c r="W42" i="8"/>
  <c r="V42" i="8"/>
  <c r="AS38" i="6"/>
  <c r="AY38" i="6"/>
  <c r="AP9" i="7"/>
  <c r="AX9" i="7"/>
  <c r="AY15" i="7"/>
  <c r="AP16" i="7"/>
  <c r="AW16" i="7"/>
  <c r="AU24" i="7"/>
  <c r="AP30" i="7"/>
  <c r="AU42" i="7"/>
  <c r="AY47" i="7"/>
  <c r="AX48" i="7"/>
  <c r="AV52" i="7"/>
  <c r="AW7" i="7"/>
  <c r="AS9" i="7"/>
  <c r="AU10" i="7"/>
  <c r="AS13" i="7"/>
  <c r="BA19" i="7"/>
  <c r="AS40" i="7"/>
  <c r="AX50" i="7"/>
  <c r="AW56" i="7"/>
  <c r="AU57" i="7"/>
  <c r="AP65" i="7"/>
  <c r="AV67" i="7"/>
  <c r="AU83" i="7"/>
  <c r="AP89" i="7"/>
  <c r="AW89" i="7"/>
  <c r="AX91" i="7"/>
  <c r="AP97" i="7"/>
  <c r="AY97" i="7"/>
  <c r="AT106" i="7"/>
  <c r="AP112" i="7"/>
  <c r="AX127" i="7"/>
  <c r="AY129" i="7"/>
  <c r="AP130" i="7"/>
  <c r="BA130" i="7"/>
  <c r="AA8" i="8"/>
  <c r="Z25" i="8"/>
  <c r="T29" i="8"/>
  <c r="X40" i="8"/>
  <c r="X49" i="8"/>
  <c r="AX64" i="7"/>
  <c r="AV69" i="7"/>
  <c r="AS86" i="7"/>
  <c r="AY92" i="7"/>
  <c r="AP93" i="7"/>
  <c r="AU93" i="7"/>
  <c r="AS100" i="7"/>
  <c r="AS110" i="7"/>
  <c r="AR116" i="7"/>
  <c r="AP122" i="7"/>
  <c r="AS137" i="7"/>
  <c r="AW141" i="7"/>
  <c r="AP150" i="7"/>
  <c r="AY169" i="7"/>
  <c r="AP170" i="7"/>
  <c r="AW173" i="7"/>
  <c r="AB30" i="8"/>
  <c r="U47" i="8"/>
  <c r="R47" i="8"/>
  <c r="S47" i="8"/>
  <c r="T47" i="8"/>
  <c r="X47" i="8"/>
  <c r="Y47" i="8"/>
  <c r="W47" i="8"/>
  <c r="Q47" i="8"/>
  <c r="AA47" i="8"/>
  <c r="AZ263" i="6"/>
  <c r="BB263" i="6"/>
  <c r="AU263" i="6"/>
  <c r="BC263" i="6"/>
  <c r="AP6" i="7"/>
  <c r="AY6" i="7"/>
  <c r="AX8" i="7"/>
  <c r="AU12" i="7"/>
  <c r="AS14" i="7"/>
  <c r="AU15" i="7"/>
  <c r="AP20" i="7"/>
  <c r="AW20" i="7"/>
  <c r="AV40" i="7"/>
  <c r="AU50" i="7"/>
  <c r="AT56" i="7"/>
  <c r="AS57" i="7"/>
  <c r="AX67" i="7"/>
  <c r="AP70" i="7"/>
  <c r="AT70" i="7"/>
  <c r="AP75" i="7"/>
  <c r="AP76" i="7"/>
  <c r="AY76" i="7"/>
  <c r="AP80" i="7"/>
  <c r="AW99" i="7"/>
  <c r="BA115" i="7"/>
  <c r="AR115" i="7"/>
  <c r="AX117" i="7"/>
  <c r="AS133" i="7"/>
  <c r="AP139" i="7"/>
  <c r="AY139" i="7"/>
  <c r="AX162" i="7"/>
  <c r="AY175" i="7"/>
  <c r="AB26" i="8"/>
  <c r="U40" i="8"/>
  <c r="Z40" i="8"/>
  <c r="Q40" i="8"/>
  <c r="AA40" i="8"/>
  <c r="R40" i="8"/>
  <c r="T40" i="8"/>
  <c r="V40" i="8"/>
  <c r="W40" i="8"/>
  <c r="Y40" i="8"/>
  <c r="U36" i="8"/>
  <c r="T36" i="8"/>
  <c r="V36" i="8"/>
  <c r="X36" i="8"/>
  <c r="Z36" i="8"/>
  <c r="Q36" i="8"/>
  <c r="AA36" i="8"/>
  <c r="W36" i="8"/>
  <c r="AD36" i="8"/>
  <c r="S36" i="8"/>
  <c r="U31" i="8"/>
  <c r="Z31" i="8"/>
  <c r="Q31" i="8"/>
  <c r="AA31" i="8"/>
  <c r="T31" i="8"/>
  <c r="V31" i="8"/>
  <c r="W31" i="8"/>
  <c r="AD31" i="8"/>
  <c r="Y31" i="8"/>
  <c r="U27" i="8"/>
  <c r="T27" i="8"/>
  <c r="V27" i="8"/>
  <c r="Z27" i="8"/>
  <c r="Q27" i="8"/>
  <c r="AA27" i="8"/>
  <c r="W27" i="8"/>
  <c r="AD27" i="8"/>
  <c r="S27" i="8"/>
  <c r="U23" i="8"/>
  <c r="Z23" i="8"/>
  <c r="Q23" i="8"/>
  <c r="AA23" i="8"/>
  <c r="T23" i="8"/>
  <c r="V23" i="8"/>
  <c r="W23" i="8"/>
  <c r="AD23" i="8"/>
  <c r="Y23" i="8"/>
  <c r="U19" i="8"/>
  <c r="T19" i="8"/>
  <c r="V19" i="8"/>
  <c r="Q19" i="8"/>
  <c r="AA19" i="8"/>
  <c r="W19" i="8"/>
  <c r="S19" i="8"/>
  <c r="U14" i="8"/>
  <c r="Z14" i="8"/>
  <c r="Q14" i="8"/>
  <c r="AA14" i="8"/>
  <c r="V14" i="8"/>
  <c r="W14" i="8"/>
  <c r="Y14" i="8"/>
  <c r="U10" i="8"/>
  <c r="T10" i="8"/>
  <c r="V10" i="8"/>
  <c r="Q10" i="8"/>
  <c r="AA10" i="8"/>
  <c r="W10" i="8"/>
  <c r="S10" i="8"/>
  <c r="AW131" i="7"/>
  <c r="AW136" i="7"/>
  <c r="AP167" i="7"/>
  <c r="R41" i="8"/>
  <c r="Z44" i="8"/>
  <c r="X46" i="8"/>
  <c r="T48" i="8"/>
  <c r="R50" i="8"/>
  <c r="Z52" i="8"/>
  <c r="AK35" i="11"/>
  <c r="AK36" i="11"/>
  <c r="AK22" i="11"/>
  <c r="BA175" i="7"/>
  <c r="AR175" i="7"/>
  <c r="X44" i="8"/>
  <c r="T46" i="8"/>
  <c r="R48" i="8"/>
  <c r="Z50" i="8"/>
  <c r="X52" i="8"/>
  <c r="AS93" i="6"/>
  <c r="BB93" i="6"/>
  <c r="AS208" i="6"/>
  <c r="BB208" i="6"/>
  <c r="AS184" i="6"/>
  <c r="BD184" i="6"/>
  <c r="Y50" i="8"/>
  <c r="V52" i="8"/>
  <c r="U52" i="8"/>
  <c r="AD52" i="8"/>
  <c r="U50" i="8"/>
  <c r="AD50" i="8"/>
  <c r="U48" i="8"/>
  <c r="AD48" i="8"/>
  <c r="U46" i="8"/>
  <c r="AD46" i="8"/>
  <c r="U44" i="8"/>
  <c r="AD44" i="8"/>
  <c r="U41" i="8"/>
  <c r="AD41" i="8"/>
  <c r="BC34" i="6"/>
  <c r="AS285" i="6"/>
  <c r="BB285" i="6"/>
  <c r="BC8" i="6"/>
  <c r="AS180" i="6"/>
  <c r="AK18" i="11"/>
  <c r="AS46" i="6"/>
  <c r="AS69" i="6"/>
  <c r="AV69" i="6"/>
  <c r="AS75" i="6"/>
  <c r="AS198" i="6"/>
  <c r="AS23" i="6"/>
  <c r="AZ23" i="6"/>
  <c r="AS56" i="6"/>
  <c r="BA56" i="6"/>
  <c r="AK40" i="11"/>
  <c r="AK44" i="11"/>
  <c r="AW175" i="7"/>
  <c r="R44" i="8"/>
  <c r="AA44" i="8"/>
  <c r="AB44" i="8"/>
  <c r="Z46" i="8"/>
  <c r="X48" i="8"/>
  <c r="T50" i="8"/>
  <c r="R52" i="8"/>
  <c r="O54" i="8"/>
  <c r="AS55" i="6"/>
  <c r="BD55" i="6"/>
  <c r="AS130" i="6"/>
  <c r="AA52" i="8"/>
  <c r="R187" i="6"/>
  <c r="AK28" i="11"/>
  <c r="AU7" i="7"/>
  <c r="AV7" i="7"/>
  <c r="AT10" i="7"/>
  <c r="AT12" i="7"/>
  <c r="AY12" i="7"/>
  <c r="AX12" i="7"/>
  <c r="AZ12" i="7"/>
  <c r="AS12" i="7"/>
  <c r="AR14" i="7"/>
  <c r="AW14" i="7"/>
  <c r="AZ14" i="7"/>
  <c r="AU14" i="7"/>
  <c r="AV14" i="7"/>
  <c r="BA14" i="7"/>
  <c r="AS15" i="7"/>
  <c r="AX15" i="7"/>
  <c r="AW15" i="7"/>
  <c r="BA15" i="7"/>
  <c r="AR15" i="7"/>
  <c r="AZ15" i="7"/>
  <c r="AS20" i="7"/>
  <c r="AR9" i="7"/>
  <c r="AW9" i="7"/>
  <c r="AZ9" i="7"/>
  <c r="AU9" i="7"/>
  <c r="AV9" i="7"/>
  <c r="BA9" i="7"/>
  <c r="AS10" i="7"/>
  <c r="AX10" i="7"/>
  <c r="AR10" i="7"/>
  <c r="AZ10" i="7"/>
  <c r="AW10" i="7"/>
  <c r="BA10" i="7"/>
  <c r="AT16" i="7"/>
  <c r="AY16" i="7"/>
  <c r="AS16" i="7"/>
  <c r="AX16" i="7"/>
  <c r="AZ16" i="7"/>
  <c r="BA27" i="7"/>
  <c r="AW27" i="7"/>
  <c r="AY27" i="7"/>
  <c r="AR27" i="7"/>
  <c r="AZ27" i="7"/>
  <c r="AT27" i="7"/>
  <c r="BA30" i="7"/>
  <c r="AT30" i="7"/>
  <c r="AW30" i="7"/>
  <c r="AY30" i="7"/>
  <c r="AR30" i="7"/>
  <c r="AT7" i="7"/>
  <c r="AY7" i="7"/>
  <c r="AX7" i="7"/>
  <c r="AZ7" i="7"/>
  <c r="AS7" i="7"/>
  <c r="AT20" i="7"/>
  <c r="AP18" i="7"/>
  <c r="AW18" i="7"/>
  <c r="AP23" i="7"/>
  <c r="AR23" i="7"/>
  <c r="BA24" i="7"/>
  <c r="AV24" i="7"/>
  <c r="AW25" i="7"/>
  <c r="AU27" i="7"/>
  <c r="AV27" i="7"/>
  <c r="AP29" i="7"/>
  <c r="AW29" i="7"/>
  <c r="AZ30" i="7"/>
  <c r="AX32" i="7"/>
  <c r="AS32" i="7"/>
  <c r="AW35" i="7"/>
  <c r="AV37" i="7"/>
  <c r="AS47" i="7"/>
  <c r="AX47" i="7"/>
  <c r="AV47" i="7"/>
  <c r="AU47" i="7"/>
  <c r="BA47" i="7"/>
  <c r="AZ47" i="7"/>
  <c r="AT51" i="7"/>
  <c r="AX55" i="7"/>
  <c r="AS55" i="7"/>
  <c r="AT8" i="7"/>
  <c r="AR7" i="7"/>
  <c r="AT9" i="7"/>
  <c r="AR12" i="7"/>
  <c r="AT14" i="7"/>
  <c r="AR16" i="7"/>
  <c r="AT25" i="7"/>
  <c r="AU25" i="7"/>
  <c r="AV25" i="7"/>
  <c r="AP26" i="7"/>
  <c r="AR26" i="7"/>
  <c r="AX30" i="7"/>
  <c r="AS30" i="7"/>
  <c r="AT35" i="7"/>
  <c r="AU35" i="7"/>
  <c r="AV35" i="7"/>
  <c r="AP36" i="7"/>
  <c r="AS70" i="7"/>
  <c r="AX70" i="7"/>
  <c r="AZ75" i="7"/>
  <c r="AW76" i="7"/>
  <c r="AV80" i="7"/>
  <c r="AU80" i="7"/>
  <c r="AZ80" i="7"/>
  <c r="AX80" i="7"/>
  <c r="AY80" i="7"/>
  <c r="AS80" i="7"/>
  <c r="AT80" i="7"/>
  <c r="AY8" i="7"/>
  <c r="AZ8" i="7"/>
  <c r="AZ13" i="7"/>
  <c r="AR25" i="7"/>
  <c r="AX27" i="7"/>
  <c r="AS27" i="7"/>
  <c r="AY29" i="7"/>
  <c r="AT29" i="7"/>
  <c r="AU32" i="7"/>
  <c r="AV32" i="7"/>
  <c r="AP33" i="7"/>
  <c r="AY33" i="7"/>
  <c r="AR35" i="7"/>
  <c r="AX37" i="7"/>
  <c r="AT47" i="7"/>
  <c r="AS51" i="7"/>
  <c r="AX51" i="7"/>
  <c r="AV51" i="7"/>
  <c r="AU51" i="7"/>
  <c r="BA51" i="7"/>
  <c r="AZ51" i="7"/>
  <c r="AR55" i="7"/>
  <c r="AW55" i="7"/>
  <c r="AZ55" i="7"/>
  <c r="AT55" i="7"/>
  <c r="AY55" i="7"/>
  <c r="BA55" i="7"/>
  <c r="AU55" i="7"/>
  <c r="AV55" i="7"/>
  <c r="AT13" i="7"/>
  <c r="BA8" i="7"/>
  <c r="AU8" i="7"/>
  <c r="BA13" i="7"/>
  <c r="AU13" i="7"/>
  <c r="AX25" i="7"/>
  <c r="AS25" i="7"/>
  <c r="AU30" i="7"/>
  <c r="AV30" i="7"/>
  <c r="AP31" i="7"/>
  <c r="AR31" i="7"/>
  <c r="AX35" i="7"/>
  <c r="AS35" i="7"/>
  <c r="AS56" i="7"/>
  <c r="AX56" i="7"/>
  <c r="AV56" i="7"/>
  <c r="AU56" i="7"/>
  <c r="BA56" i="7"/>
  <c r="AZ56" i="7"/>
  <c r="AS65" i="7"/>
  <c r="AP38" i="7"/>
  <c r="AW38" i="7"/>
  <c r="BA40" i="7"/>
  <c r="AP43" i="7"/>
  <c r="AY43" i="7"/>
  <c r="AR47" i="7"/>
  <c r="AP49" i="7"/>
  <c r="BA50" i="7"/>
  <c r="AR51" i="7"/>
  <c r="AP54" i="7"/>
  <c r="AR54" i="7"/>
  <c r="AR56" i="7"/>
  <c r="AP58" i="7"/>
  <c r="AW58" i="7"/>
  <c r="BA60" i="7"/>
  <c r="AP63" i="7"/>
  <c r="BA64" i="7"/>
  <c r="AR65" i="7"/>
  <c r="AP68" i="7"/>
  <c r="AT68" i="7"/>
  <c r="BA69" i="7"/>
  <c r="AP71" i="7"/>
  <c r="AT71" i="7"/>
  <c r="AP74" i="7"/>
  <c r="AU74" i="7"/>
  <c r="AS85" i="7"/>
  <c r="AV92" i="7"/>
  <c r="AU92" i="7"/>
  <c r="BA92" i="7"/>
  <c r="AR92" i="7"/>
  <c r="AW92" i="7"/>
  <c r="AZ92" i="7"/>
  <c r="AS92" i="7"/>
  <c r="AX92" i="7"/>
  <c r="AR93" i="7"/>
  <c r="AW93" i="7"/>
  <c r="AZ93" i="7"/>
  <c r="AS93" i="7"/>
  <c r="AX93" i="7"/>
  <c r="AT93" i="7"/>
  <c r="AY93" i="7"/>
  <c r="AU98" i="7"/>
  <c r="AV98" i="7"/>
  <c r="AR42" i="7"/>
  <c r="AR48" i="7"/>
  <c r="AR52" i="7"/>
  <c r="AR57" i="7"/>
  <c r="AR67" i="7"/>
  <c r="AP73" i="7"/>
  <c r="BA75" i="7"/>
  <c r="AW75" i="7"/>
  <c r="AV87" i="7"/>
  <c r="AU87" i="7"/>
  <c r="BA87" i="7"/>
  <c r="AR87" i="7"/>
  <c r="AW87" i="7"/>
  <c r="AZ87" i="7"/>
  <c r="AS87" i="7"/>
  <c r="AX87" i="7"/>
  <c r="AR88" i="7"/>
  <c r="AW88" i="7"/>
  <c r="AZ88" i="7"/>
  <c r="AS88" i="7"/>
  <c r="AX88" i="7"/>
  <c r="AT88" i="7"/>
  <c r="AY88" i="7"/>
  <c r="AS99" i="7"/>
  <c r="AX99" i="7"/>
  <c r="AT99" i="7"/>
  <c r="AY99" i="7"/>
  <c r="AV99" i="7"/>
  <c r="AU99" i="7"/>
  <c r="AZ99" i="7"/>
  <c r="AV105" i="7"/>
  <c r="AU105" i="7"/>
  <c r="AZ105" i="7"/>
  <c r="AT105" i="7"/>
  <c r="AX105" i="7"/>
  <c r="AY105" i="7"/>
  <c r="AS105" i="7"/>
  <c r="AP79" i="7"/>
  <c r="AV79" i="7"/>
  <c r="AZ82" i="7"/>
  <c r="AR83" i="7"/>
  <c r="AW83" i="7"/>
  <c r="AZ83" i="7"/>
  <c r="AS83" i="7"/>
  <c r="AX83" i="7"/>
  <c r="AT83" i="7"/>
  <c r="AY83" i="7"/>
  <c r="AU88" i="7"/>
  <c r="AV88" i="7"/>
  <c r="AS94" i="7"/>
  <c r="AX94" i="7"/>
  <c r="AT94" i="7"/>
  <c r="AY94" i="7"/>
  <c r="AV94" i="7"/>
  <c r="AU94" i="7"/>
  <c r="AZ94" i="7"/>
  <c r="AP77" i="7"/>
  <c r="AV77" i="7"/>
  <c r="AU79" i="7"/>
  <c r="BA80" i="7"/>
  <c r="AW80" i="7"/>
  <c r="AR80" i="7"/>
  <c r="AS89" i="7"/>
  <c r="AX89" i="7"/>
  <c r="AT89" i="7"/>
  <c r="AY89" i="7"/>
  <c r="AV89" i="7"/>
  <c r="AU89" i="7"/>
  <c r="AZ89" i="7"/>
  <c r="AV97" i="7"/>
  <c r="AU97" i="7"/>
  <c r="BA97" i="7"/>
  <c r="AR97" i="7"/>
  <c r="AW97" i="7"/>
  <c r="AZ97" i="7"/>
  <c r="AS97" i="7"/>
  <c r="AX97" i="7"/>
  <c r="AR98" i="7"/>
  <c r="AW98" i="7"/>
  <c r="AZ98" i="7"/>
  <c r="AS98" i="7"/>
  <c r="AX98" i="7"/>
  <c r="AT98" i="7"/>
  <c r="AY98" i="7"/>
  <c r="AT87" i="7"/>
  <c r="AR89" i="7"/>
  <c r="AT92" i="7"/>
  <c r="AR94" i="7"/>
  <c r="AT97" i="7"/>
  <c r="AR99" i="7"/>
  <c r="BA100" i="7"/>
  <c r="AW100" i="7"/>
  <c r="AR100" i="7"/>
  <c r="BA101" i="7"/>
  <c r="AP107" i="7"/>
  <c r="AV107" i="7"/>
  <c r="BA110" i="7"/>
  <c r="AW110" i="7"/>
  <c r="AR110" i="7"/>
  <c r="AU113" i="7"/>
  <c r="AV113" i="7"/>
  <c r="AZ81" i="7"/>
  <c r="AW81" i="7"/>
  <c r="AZ91" i="7"/>
  <c r="AW91" i="7"/>
  <c r="AR91" i="7"/>
  <c r="AZ95" i="7"/>
  <c r="AR101" i="7"/>
  <c r="AW101" i="7"/>
  <c r="AZ101" i="7"/>
  <c r="AX101" i="7"/>
  <c r="AS101" i="7"/>
  <c r="AP104" i="7"/>
  <c r="BA91" i="7"/>
  <c r="AU91" i="7"/>
  <c r="BA95" i="7"/>
  <c r="AU95" i="7"/>
  <c r="AP103" i="7"/>
  <c r="AY103" i="7"/>
  <c r="BA105" i="7"/>
  <c r="AW105" i="7"/>
  <c r="AR105" i="7"/>
  <c r="BA106" i="7"/>
  <c r="AV100" i="7"/>
  <c r="AU100" i="7"/>
  <c r="AZ100" i="7"/>
  <c r="AX106" i="7"/>
  <c r="AS106" i="7"/>
  <c r="AP109" i="7"/>
  <c r="AR109" i="7"/>
  <c r="AV110" i="7"/>
  <c r="AU110" i="7"/>
  <c r="AZ110" i="7"/>
  <c r="AU112" i="7"/>
  <c r="BA112" i="7"/>
  <c r="AR113" i="7"/>
  <c r="AW113" i="7"/>
  <c r="AZ113" i="7"/>
  <c r="AS113" i="7"/>
  <c r="AX113" i="7"/>
  <c r="AT113" i="7"/>
  <c r="AY113" i="7"/>
  <c r="AZ115" i="7"/>
  <c r="AS116" i="7"/>
  <c r="AV117" i="7"/>
  <c r="AU117" i="7"/>
  <c r="AZ117" i="7"/>
  <c r="AP123" i="7"/>
  <c r="AY123" i="7"/>
  <c r="AP125" i="7"/>
  <c r="AV127" i="7"/>
  <c r="AU127" i="7"/>
  <c r="AZ127" i="7"/>
  <c r="AT128" i="7"/>
  <c r="BA129" i="7"/>
  <c r="AV129" i="7"/>
  <c r="AU130" i="7"/>
  <c r="AV130" i="7"/>
  <c r="AU135" i="7"/>
  <c r="AV135" i="7"/>
  <c r="BA139" i="7"/>
  <c r="AR140" i="7"/>
  <c r="AW140" i="7"/>
  <c r="AZ140" i="7"/>
  <c r="AS140" i="7"/>
  <c r="AX140" i="7"/>
  <c r="AT140" i="7"/>
  <c r="AY140" i="7"/>
  <c r="AZ111" i="7"/>
  <c r="AW111" i="7"/>
  <c r="AR111" i="7"/>
  <c r="AZ116" i="7"/>
  <c r="BA117" i="7"/>
  <c r="AW117" i="7"/>
  <c r="AR117" i="7"/>
  <c r="AP124" i="7"/>
  <c r="AY124" i="7"/>
  <c r="BA127" i="7"/>
  <c r="AW127" i="7"/>
  <c r="AR127" i="7"/>
  <c r="BA128" i="7"/>
  <c r="AW129" i="7"/>
  <c r="AU140" i="7"/>
  <c r="AV140" i="7"/>
  <c r="AU111" i="7"/>
  <c r="AW118" i="7"/>
  <c r="AP121" i="7"/>
  <c r="AR128" i="7"/>
  <c r="AW128" i="7"/>
  <c r="AZ128" i="7"/>
  <c r="AX128" i="7"/>
  <c r="AS128" i="7"/>
  <c r="AP119" i="7"/>
  <c r="AY119" i="7"/>
  <c r="AU121" i="7"/>
  <c r="AV121" i="7"/>
  <c r="AR122" i="7"/>
  <c r="AS129" i="7"/>
  <c r="AX129" i="7"/>
  <c r="AR130" i="7"/>
  <c r="AW130" i="7"/>
  <c r="AZ130" i="7"/>
  <c r="AS130" i="7"/>
  <c r="AX130" i="7"/>
  <c r="AT130" i="7"/>
  <c r="AY130" i="7"/>
  <c r="AX134" i="7"/>
  <c r="AR135" i="7"/>
  <c r="AW135" i="7"/>
  <c r="AZ135" i="7"/>
  <c r="AS135" i="7"/>
  <c r="AX135" i="7"/>
  <c r="AT135" i="7"/>
  <c r="AY135" i="7"/>
  <c r="AT129" i="7"/>
  <c r="AZ131" i="7"/>
  <c r="AZ136" i="7"/>
  <c r="AZ141" i="7"/>
  <c r="AT146" i="7"/>
  <c r="AY146" i="7"/>
  <c r="AV146" i="7"/>
  <c r="AU146" i="7"/>
  <c r="BA146" i="7"/>
  <c r="AR146" i="7"/>
  <c r="AW146" i="7"/>
  <c r="AZ146" i="7"/>
  <c r="AS146" i="7"/>
  <c r="AX146" i="7"/>
  <c r="AR148" i="7"/>
  <c r="AV148" i="7"/>
  <c r="AU148" i="7"/>
  <c r="AU131" i="7"/>
  <c r="AV131" i="7"/>
  <c r="AZ133" i="7"/>
  <c r="AW133" i="7"/>
  <c r="AR133" i="7"/>
  <c r="AU136" i="7"/>
  <c r="AV136" i="7"/>
  <c r="AZ137" i="7"/>
  <c r="AW137" i="7"/>
  <c r="AR137" i="7"/>
  <c r="AU141" i="7"/>
  <c r="AR153" i="7"/>
  <c r="AW153" i="7"/>
  <c r="AZ153" i="7"/>
  <c r="AS153" i="7"/>
  <c r="AX153" i="7"/>
  <c r="AT153" i="7"/>
  <c r="AY153" i="7"/>
  <c r="AV153" i="7"/>
  <c r="AU153" i="7"/>
  <c r="BA153" i="7"/>
  <c r="AT167" i="7"/>
  <c r="AY167" i="7"/>
  <c r="AV167" i="7"/>
  <c r="AU167" i="7"/>
  <c r="BA167" i="7"/>
  <c r="AR167" i="7"/>
  <c r="AW167" i="7"/>
  <c r="AZ167" i="7"/>
  <c r="AS167" i="7"/>
  <c r="AX167" i="7"/>
  <c r="AS172" i="7"/>
  <c r="AX172" i="7"/>
  <c r="AT172" i="7"/>
  <c r="AY172" i="7"/>
  <c r="AV172" i="7"/>
  <c r="AU172" i="7"/>
  <c r="BA172" i="7"/>
  <c r="AR172" i="7"/>
  <c r="AW172" i="7"/>
  <c r="AZ172" i="7"/>
  <c r="AU133" i="7"/>
  <c r="AY156" i="7"/>
  <c r="AV156" i="7"/>
  <c r="AX156" i="7"/>
  <c r="AR158" i="7"/>
  <c r="AV158" i="7"/>
  <c r="AU158" i="7"/>
  <c r="AR170" i="7"/>
  <c r="AW170" i="7"/>
  <c r="AZ170" i="7"/>
  <c r="AS170" i="7"/>
  <c r="AX170" i="7"/>
  <c r="AT170" i="7"/>
  <c r="AY170" i="7"/>
  <c r="AV170" i="7"/>
  <c r="AU170" i="7"/>
  <c r="BA170" i="7"/>
  <c r="AT173" i="7"/>
  <c r="AY173" i="7"/>
  <c r="AV173" i="7"/>
  <c r="AU173" i="7"/>
  <c r="AR173" i="7"/>
  <c r="AZ173" i="7"/>
  <c r="AS173" i="7"/>
  <c r="AX173" i="7"/>
  <c r="AT150" i="7"/>
  <c r="AY150" i="7"/>
  <c r="AV150" i="7"/>
  <c r="AU150" i="7"/>
  <c r="BA150" i="7"/>
  <c r="AR150" i="7"/>
  <c r="AW150" i="7"/>
  <c r="AZ150" i="7"/>
  <c r="AS150" i="7"/>
  <c r="AX150" i="7"/>
  <c r="AR164" i="7"/>
  <c r="AW164" i="7"/>
  <c r="AZ164" i="7"/>
  <c r="AS164" i="7"/>
  <c r="AX164" i="7"/>
  <c r="AT164" i="7"/>
  <c r="AY164" i="7"/>
  <c r="AV164" i="7"/>
  <c r="AU164" i="7"/>
  <c r="BA164" i="7"/>
  <c r="AR145" i="7"/>
  <c r="AR149" i="7"/>
  <c r="AW166" i="7"/>
  <c r="AR166" i="7"/>
  <c r="AV176" i="7"/>
  <c r="AP142" i="7"/>
  <c r="AR142" i="7"/>
  <c r="BA145" i="7"/>
  <c r="AU145" i="7"/>
  <c r="AV145" i="7"/>
  <c r="BA149" i="7"/>
  <c r="AU149" i="7"/>
  <c r="AV149" i="7"/>
  <c r="AX152" i="7"/>
  <c r="AS152" i="7"/>
  <c r="AS157" i="7"/>
  <c r="AS162" i="7"/>
  <c r="BA166" i="7"/>
  <c r="AU166" i="7"/>
  <c r="AV166" i="7"/>
  <c r="AS169" i="7"/>
  <c r="AX175" i="7"/>
  <c r="AS175" i="7"/>
  <c r="AW152" i="7"/>
  <c r="AR152" i="7"/>
  <c r="AR157" i="7"/>
  <c r="AR162" i="7"/>
  <c r="AR169" i="7"/>
  <c r="AZ175" i="7"/>
  <c r="AX176" i="7"/>
  <c r="AS176" i="7"/>
  <c r="AX145" i="7"/>
  <c r="AX149" i="7"/>
  <c r="BA152" i="7"/>
  <c r="AU152" i="7"/>
  <c r="AU157" i="7"/>
  <c r="AU162" i="7"/>
  <c r="AX166" i="7"/>
  <c r="AU169" i="7"/>
  <c r="AU175" i="7"/>
  <c r="AK51" i="11"/>
  <c r="AK52" i="11"/>
  <c r="AK31" i="11"/>
  <c r="AK32" i="11"/>
  <c r="AK41" i="11"/>
  <c r="AK42" i="11"/>
  <c r="AK29" i="11"/>
  <c r="AK20" i="11"/>
  <c r="AK25" i="11"/>
  <c r="AK24" i="11"/>
  <c r="AK21" i="11"/>
  <c r="AK15" i="11"/>
  <c r="AK37" i="11"/>
  <c r="AK23" i="11"/>
  <c r="AK46" i="11"/>
  <c r="AK48" i="11"/>
  <c r="AT55" i="11"/>
  <c r="AK47" i="11"/>
  <c r="AK54" i="11"/>
  <c r="AK45" i="11"/>
  <c r="AK33" i="11"/>
  <c r="AK49" i="11"/>
  <c r="AK50" i="11"/>
  <c r="AK14" i="11"/>
  <c r="BD198" i="6"/>
  <c r="BE225" i="6"/>
  <c r="R225" i="6"/>
  <c r="AS150" i="6"/>
  <c r="AW150" i="6"/>
  <c r="AU8" i="6"/>
  <c r="BD8" i="6"/>
  <c r="AV8" i="6"/>
  <c r="AX8" i="6"/>
  <c r="AY8" i="6"/>
  <c r="AZ8" i="6"/>
  <c r="AW8" i="6"/>
  <c r="AY23" i="6"/>
  <c r="AS21" i="6"/>
  <c r="BD21" i="6"/>
  <c r="AU21" i="6"/>
  <c r="AS20" i="6"/>
  <c r="AW20" i="6"/>
  <c r="AS18" i="6"/>
  <c r="AX18" i="6"/>
  <c r="BA9" i="6"/>
  <c r="AS32" i="6"/>
  <c r="BA32" i="6"/>
  <c r="AS145" i="6"/>
  <c r="AX145" i="6"/>
  <c r="BB198" i="6"/>
  <c r="AS11" i="6"/>
  <c r="AX11" i="6"/>
  <c r="BG225" i="6"/>
  <c r="AS275" i="6"/>
  <c r="AS219" i="6"/>
  <c r="AS35" i="6"/>
  <c r="BC35" i="6"/>
  <c r="AS31" i="6"/>
  <c r="BA31" i="6"/>
  <c r="BA23" i="6"/>
  <c r="BD23" i="6"/>
  <c r="AX23" i="6"/>
  <c r="BC23" i="6"/>
  <c r="AW23" i="6"/>
  <c r="AU23" i="6"/>
  <c r="AV23" i="6"/>
  <c r="AW13" i="6"/>
  <c r="AY13" i="6"/>
  <c r="AZ13" i="6"/>
  <c r="BA13" i="6"/>
  <c r="BB13" i="6"/>
  <c r="BD13" i="6"/>
  <c r="BC13" i="6"/>
  <c r="AV13" i="6"/>
  <c r="AS10" i="6"/>
  <c r="AU10" i="6"/>
  <c r="AV9" i="6"/>
  <c r="AY9" i="6"/>
  <c r="AZ9" i="6"/>
  <c r="AX9" i="6"/>
  <c r="BB9" i="6"/>
  <c r="BD9" i="6"/>
  <c r="BC9" i="6"/>
  <c r="AS113" i="6"/>
  <c r="BA8" i="6"/>
  <c r="AS12" i="6"/>
  <c r="BB12" i="6"/>
  <c r="AS33" i="6"/>
  <c r="AY33" i="6"/>
  <c r="BA35" i="6"/>
  <c r="AX34" i="6"/>
  <c r="BB34" i="6"/>
  <c r="BD34" i="6"/>
  <c r="AU34" i="6"/>
  <c r="AV34" i="6"/>
  <c r="AY34" i="6"/>
  <c r="AZ34" i="6"/>
  <c r="AW34" i="6"/>
  <c r="AS168" i="6"/>
  <c r="BB168" i="6"/>
  <c r="AS17" i="6"/>
  <c r="AU17" i="6"/>
  <c r="BB23" i="6"/>
  <c r="BA20" i="6"/>
  <c r="AS19" i="6"/>
  <c r="AW19" i="6"/>
  <c r="AS14" i="6"/>
  <c r="AX13" i="6"/>
  <c r="BC180" i="6"/>
  <c r="BA180" i="6"/>
  <c r="AS40" i="6"/>
  <c r="AY40" i="6"/>
  <c r="BB55" i="6"/>
  <c r="AS128" i="6"/>
  <c r="AV128" i="6"/>
  <c r="AS161" i="6"/>
  <c r="AY161" i="6"/>
  <c r="AS207" i="6"/>
  <c r="AV207" i="6"/>
  <c r="BC198" i="6"/>
  <c r="AU198" i="6"/>
  <c r="AS295" i="6"/>
  <c r="AS257" i="6"/>
  <c r="BC257" i="6"/>
  <c r="AS260" i="6"/>
  <c r="BB260" i="6"/>
  <c r="AS265" i="6"/>
  <c r="AU265" i="6"/>
  <c r="AS190" i="6"/>
  <c r="AU301" i="6"/>
  <c r="BG187" i="6"/>
  <c r="BH187" i="6"/>
  <c r="O187" i="6"/>
  <c r="AS86" i="6"/>
  <c r="AY86" i="6"/>
  <c r="AS141" i="6"/>
  <c r="AS142" i="6"/>
  <c r="BD142" i="6"/>
  <c r="AW145" i="6"/>
  <c r="R145" i="6"/>
  <c r="AS206" i="6"/>
  <c r="BD206" i="6"/>
  <c r="AS247" i="6"/>
  <c r="BB247" i="6"/>
  <c r="AS302" i="6"/>
  <c r="BD302" i="6"/>
  <c r="AS303" i="6"/>
  <c r="AZ303" i="6"/>
  <c r="AS22" i="6"/>
  <c r="BD22" i="6"/>
  <c r="AW9" i="6"/>
  <c r="AS304" i="6"/>
  <c r="BC304" i="6"/>
  <c r="BB257" i="6"/>
  <c r="AS221" i="6"/>
  <c r="AV221" i="6"/>
  <c r="AS266" i="6"/>
  <c r="BC266" i="6"/>
  <c r="AS228" i="6"/>
  <c r="BA228" i="6"/>
  <c r="BD301" i="6"/>
  <c r="BE187" i="6"/>
  <c r="AS70" i="6"/>
  <c r="BC70" i="6"/>
  <c r="AS96" i="6"/>
  <c r="AY96" i="6"/>
  <c r="AV145" i="6"/>
  <c r="AS172" i="6"/>
  <c r="AS242" i="6"/>
  <c r="AS256" i="6"/>
  <c r="AV180" i="6"/>
  <c r="AS183" i="6"/>
  <c r="AZ183" i="6"/>
  <c r="AS189" i="6"/>
  <c r="AV301" i="6"/>
  <c r="AS30" i="6"/>
  <c r="BA30" i="6"/>
  <c r="AS39" i="6"/>
  <c r="AY39" i="6"/>
  <c r="BC46" i="6"/>
  <c r="AS149" i="6"/>
  <c r="AS151" i="6"/>
  <c r="AS286" i="6"/>
  <c r="AZ286" i="6"/>
  <c r="AS67" i="6"/>
  <c r="AZ67" i="6"/>
  <c r="AS68" i="6"/>
  <c r="AW68" i="6"/>
  <c r="AS107" i="6"/>
  <c r="BC145" i="6"/>
  <c r="AV150" i="6"/>
  <c r="AS217" i="6"/>
  <c r="BC217" i="6"/>
  <c r="AV217" i="6"/>
  <c r="AS179" i="6"/>
  <c r="AX301" i="6"/>
  <c r="R301" i="6"/>
  <c r="AS144" i="6"/>
  <c r="BA144" i="6"/>
  <c r="BD150" i="6"/>
  <c r="AS51" i="6"/>
  <c r="AU51" i="6"/>
  <c r="AS105" i="6"/>
  <c r="AS106" i="6"/>
  <c r="AX106" i="6"/>
  <c r="AS120" i="6"/>
  <c r="BC150" i="6"/>
  <c r="BC168" i="6"/>
  <c r="AW207" i="6"/>
  <c r="AX247" i="6"/>
  <c r="AS293" i="6"/>
  <c r="BB295" i="6"/>
  <c r="AS296" i="6"/>
  <c r="BD296" i="6"/>
  <c r="AS298" i="6"/>
  <c r="BB298" i="6"/>
  <c r="AW260" i="6"/>
  <c r="AS218" i="6"/>
  <c r="BB218" i="6"/>
  <c r="AS181" i="6"/>
  <c r="BH225" i="6"/>
  <c r="O225" i="6"/>
  <c r="AW263" i="6"/>
  <c r="BD263" i="6"/>
  <c r="AV263" i="6"/>
  <c r="BA263" i="6"/>
  <c r="AY263" i="6"/>
  <c r="AX263" i="6"/>
  <c r="R263" i="6"/>
  <c r="AV304" i="6"/>
  <c r="AV303" i="6"/>
  <c r="BA303" i="6"/>
  <c r="BD303" i="6"/>
  <c r="AW302" i="6"/>
  <c r="AV302" i="6"/>
  <c r="AZ302" i="6"/>
  <c r="AX302" i="6"/>
  <c r="R302" i="6"/>
  <c r="AW295" i="6"/>
  <c r="AZ293" i="6"/>
  <c r="AX293" i="6"/>
  <c r="BB296" i="6"/>
  <c r="AY298" i="6"/>
  <c r="AS294" i="6"/>
  <c r="AU294" i="6"/>
  <c r="AV296" i="6"/>
  <c r="AS297" i="6"/>
  <c r="AW297" i="6"/>
  <c r="AX298" i="6"/>
  <c r="AY286" i="6"/>
  <c r="AV286" i="6"/>
  <c r="AS274" i="6"/>
  <c r="BC274" i="6"/>
  <c r="AS273" i="6"/>
  <c r="BD273" i="6"/>
  <c r="AS272" i="6"/>
  <c r="BA272" i="6"/>
  <c r="AU285" i="6"/>
  <c r="AX285" i="6"/>
  <c r="AY285" i="6"/>
  <c r="AZ285" i="6"/>
  <c r="BA285" i="6"/>
  <c r="AW285" i="6"/>
  <c r="BD285" i="6"/>
  <c r="AV285" i="6"/>
  <c r="AS282" i="6"/>
  <c r="BC282" i="6"/>
  <c r="AS280" i="6"/>
  <c r="BB280" i="6"/>
  <c r="AS271" i="6"/>
  <c r="BC285" i="6"/>
  <c r="AS277" i="6"/>
  <c r="AU277" i="6"/>
  <c r="AX274" i="6"/>
  <c r="AS284" i="6"/>
  <c r="AX284" i="6"/>
  <c r="AS283" i="6"/>
  <c r="AY283" i="6"/>
  <c r="AS281" i="6"/>
  <c r="BA281" i="6"/>
  <c r="AS276" i="6"/>
  <c r="AV276" i="6"/>
  <c r="AU286" i="6"/>
  <c r="BA266" i="6"/>
  <c r="BB266" i="6"/>
  <c r="AW266" i="6"/>
  <c r="BD266" i="6"/>
  <c r="AY266" i="6"/>
  <c r="AU266" i="6"/>
  <c r="AZ266" i="6"/>
  <c r="AV266" i="6"/>
  <c r="AX266" i="6"/>
  <c r="BA265" i="6"/>
  <c r="AS264" i="6"/>
  <c r="AZ257" i="6"/>
  <c r="BA257" i="6"/>
  <c r="BD257" i="6"/>
  <c r="AV257" i="6"/>
  <c r="AU257" i="6"/>
  <c r="AY257" i="6"/>
  <c r="BA260" i="6"/>
  <c r="AY260" i="6"/>
  <c r="AW257" i="6"/>
  <c r="AS255" i="6"/>
  <c r="AX255" i="6"/>
  <c r="AS258" i="6"/>
  <c r="AS259" i="6"/>
  <c r="AZ259" i="6"/>
  <c r="AX257" i="6"/>
  <c r="AX242" i="6"/>
  <c r="AY242" i="6"/>
  <c r="AZ242" i="6"/>
  <c r="BA242" i="6"/>
  <c r="BB242" i="6"/>
  <c r="BC247" i="6"/>
  <c r="AY247" i="6"/>
  <c r="BC242" i="6"/>
  <c r="AU242" i="6"/>
  <c r="AS235" i="6"/>
  <c r="BB235" i="6"/>
  <c r="AV233" i="6"/>
  <c r="BC233" i="6"/>
  <c r="AY233" i="6"/>
  <c r="AZ233" i="6"/>
  <c r="BA233" i="6"/>
  <c r="AW233" i="6"/>
  <c r="AS248" i="6"/>
  <c r="AS243" i="6"/>
  <c r="BC243" i="6"/>
  <c r="AS236" i="6"/>
  <c r="BA236" i="6"/>
  <c r="AW248" i="6"/>
  <c r="BA247" i="6"/>
  <c r="AU247" i="6"/>
  <c r="BD247" i="6"/>
  <c r="AS239" i="6"/>
  <c r="AW239" i="6"/>
  <c r="AS234" i="6"/>
  <c r="AS246" i="6"/>
  <c r="AS244" i="6"/>
  <c r="BC244" i="6"/>
  <c r="AW242" i="6"/>
  <c r="AS237" i="6"/>
  <c r="AZ237" i="6"/>
  <c r="BB233" i="6"/>
  <c r="AS238" i="6"/>
  <c r="AY238" i="6"/>
  <c r="AZ247" i="6"/>
  <c r="BD242" i="6"/>
  <c r="AV242" i="6"/>
  <c r="AU233" i="6"/>
  <c r="AX233" i="6"/>
  <c r="AS245" i="6"/>
  <c r="BA245" i="6"/>
  <c r="AX228" i="6"/>
  <c r="AS227" i="6"/>
  <c r="AS226" i="6"/>
  <c r="AZ226" i="6"/>
  <c r="AZ221" i="6"/>
  <c r="AY221" i="6"/>
  <c r="BA221" i="6"/>
  <c r="AW221" i="6"/>
  <c r="BD221" i="6"/>
  <c r="AU221" i="6"/>
  <c r="AU217" i="6"/>
  <c r="AW217" i="6"/>
  <c r="BD217" i="6"/>
  <c r="AZ217" i="6"/>
  <c r="BB217" i="6"/>
  <c r="BA217" i="6"/>
  <c r="BA218" i="6"/>
  <c r="AY217" i="6"/>
  <c r="AX217" i="6"/>
  <c r="AS222" i="6"/>
  <c r="AZ222" i="6"/>
  <c r="AS220" i="6"/>
  <c r="AW220" i="6"/>
  <c r="AX221" i="6"/>
  <c r="BD219" i="6"/>
  <c r="AS210" i="6"/>
  <c r="BB210" i="6"/>
  <c r="AX207" i="6"/>
  <c r="BA210" i="6"/>
  <c r="AS209" i="6"/>
  <c r="AV209" i="6"/>
  <c r="AY207" i="6"/>
  <c r="AZ207" i="6"/>
  <c r="BB207" i="6"/>
  <c r="AS195" i="6"/>
  <c r="BB195" i="6"/>
  <c r="AS201" i="6"/>
  <c r="BB201" i="6"/>
  <c r="AV198" i="6"/>
  <c r="AX198" i="6"/>
  <c r="AY198" i="6"/>
  <c r="AZ198" i="6"/>
  <c r="BA198" i="6"/>
  <c r="AW198" i="6"/>
  <c r="BA207" i="6"/>
  <c r="AS196" i="6"/>
  <c r="BC196" i="6"/>
  <c r="AS205" i="6"/>
  <c r="AX205" i="6"/>
  <c r="AS204" i="6"/>
  <c r="AY204" i="6"/>
  <c r="AS199" i="6"/>
  <c r="AV199" i="6"/>
  <c r="AS200" i="6"/>
  <c r="AS197" i="6"/>
  <c r="AV189" i="6"/>
  <c r="AY189" i="6"/>
  <c r="AZ189" i="6"/>
  <c r="AX189" i="6"/>
  <c r="AW189" i="6"/>
  <c r="R189" i="6"/>
  <c r="BB189" i="6"/>
  <c r="AU189" i="6"/>
  <c r="BD189" i="6"/>
  <c r="BC189" i="6"/>
  <c r="BA189" i="6"/>
  <c r="AS188" i="6"/>
  <c r="AW188" i="6"/>
  <c r="AS182" i="6"/>
  <c r="BC182" i="6"/>
  <c r="AV183" i="6"/>
  <c r="AY183" i="6"/>
  <c r="AX183" i="6"/>
  <c r="BC183" i="6"/>
  <c r="BD180" i="6"/>
  <c r="AW180" i="6"/>
  <c r="AY184" i="6"/>
  <c r="BB180" i="6"/>
  <c r="AX180" i="6"/>
  <c r="AW183" i="6"/>
  <c r="AZ180" i="6"/>
  <c r="AY180" i="6"/>
  <c r="AW184" i="6"/>
  <c r="AU180" i="6"/>
  <c r="AS170" i="6"/>
  <c r="AU170" i="6"/>
  <c r="AS167" i="6"/>
  <c r="AW167" i="6"/>
  <c r="AS160" i="6"/>
  <c r="BA172" i="6"/>
  <c r="AZ172" i="6"/>
  <c r="AS158" i="6"/>
  <c r="AS171" i="6"/>
  <c r="BB171" i="6"/>
  <c r="BB172" i="6"/>
  <c r="AU172" i="6"/>
  <c r="BD172" i="6"/>
  <c r="AV172" i="6"/>
  <c r="BC172" i="6"/>
  <c r="AW172" i="6"/>
  <c r="AY172" i="6"/>
  <c r="AX168" i="6"/>
  <c r="AY168" i="6"/>
  <c r="AZ168" i="6"/>
  <c r="BA168" i="6"/>
  <c r="AU168" i="6"/>
  <c r="AW168" i="6"/>
  <c r="BA161" i="6"/>
  <c r="AS157" i="6"/>
  <c r="AZ157" i="6"/>
  <c r="AX172" i="6"/>
  <c r="BD168" i="6"/>
  <c r="AV168" i="6"/>
  <c r="AS169" i="6"/>
  <c r="BD169" i="6"/>
  <c r="AS159" i="6"/>
  <c r="AV159" i="6"/>
  <c r="AS166" i="6"/>
  <c r="AS163" i="6"/>
  <c r="AY163" i="6"/>
  <c r="AS162" i="6"/>
  <c r="BA162" i="6"/>
  <c r="BB150" i="6"/>
  <c r="AX150" i="6"/>
  <c r="R150" i="6"/>
  <c r="AZ150" i="6"/>
  <c r="AY150" i="6"/>
  <c r="BA150" i="6"/>
  <c r="AU150" i="6"/>
  <c r="AZ149" i="6"/>
  <c r="AY149" i="6"/>
  <c r="AV151" i="6"/>
  <c r="AU151" i="6"/>
  <c r="AY151" i="6"/>
  <c r="AZ151" i="6"/>
  <c r="BB151" i="6"/>
  <c r="AW151" i="6"/>
  <c r="BD151" i="6"/>
  <c r="BC151" i="6"/>
  <c r="AX151" i="6"/>
  <c r="BA151" i="6"/>
  <c r="AV141" i="6"/>
  <c r="AZ144" i="6"/>
  <c r="BC141" i="6"/>
  <c r="AY141" i="6"/>
  <c r="AZ141" i="6"/>
  <c r="AU141" i="6"/>
  <c r="AX141" i="6"/>
  <c r="BB141" i="6"/>
  <c r="AW141" i="6"/>
  <c r="BD141" i="6"/>
  <c r="BA142" i="6"/>
  <c r="AX142" i="6"/>
  <c r="BB142" i="6"/>
  <c r="AW142" i="6"/>
  <c r="BC142" i="6"/>
  <c r="AV142" i="6"/>
  <c r="AZ142" i="6"/>
  <c r="AY142" i="6"/>
  <c r="AZ145" i="6"/>
  <c r="AS143" i="6"/>
  <c r="AY143" i="6"/>
  <c r="AY145" i="6"/>
  <c r="AU142" i="6"/>
  <c r="AS146" i="6"/>
  <c r="BA141" i="6"/>
  <c r="AU145" i="6"/>
  <c r="BD145" i="6"/>
  <c r="BA145" i="6"/>
  <c r="BB145" i="6"/>
  <c r="AS132" i="6"/>
  <c r="AU132" i="6"/>
  <c r="AS131" i="6"/>
  <c r="BD131" i="6"/>
  <c r="AS119" i="6"/>
  <c r="BC119" i="6"/>
  <c r="AS129" i="6"/>
  <c r="BA129" i="6"/>
  <c r="AY128" i="6"/>
  <c r="AS125" i="6"/>
  <c r="AS123" i="6"/>
  <c r="BB123" i="6"/>
  <c r="AS133" i="6"/>
  <c r="AW133" i="6"/>
  <c r="AX132" i="6"/>
  <c r="AX130" i="6"/>
  <c r="AY130" i="6"/>
  <c r="AX128" i="6"/>
  <c r="AW128" i="6"/>
  <c r="R128" i="6"/>
  <c r="AZ128" i="6"/>
  <c r="BA128" i="6"/>
  <c r="AU128" i="6"/>
  <c r="AS124" i="6"/>
  <c r="BA124" i="6"/>
  <c r="AS121" i="6"/>
  <c r="BD121" i="6"/>
  <c r="AS134" i="6"/>
  <c r="BD134" i="6"/>
  <c r="BC134" i="6"/>
  <c r="AS122" i="6"/>
  <c r="BD113" i="6"/>
  <c r="AS112" i="6"/>
  <c r="BC112" i="6"/>
  <c r="AS114" i="6"/>
  <c r="BA105" i="6"/>
  <c r="BB105" i="6"/>
  <c r="AV106" i="6"/>
  <c r="AV105" i="6"/>
  <c r="AW106" i="6"/>
  <c r="AS108" i="6"/>
  <c r="AW108" i="6"/>
  <c r="AS109" i="6"/>
  <c r="BA109" i="6"/>
  <c r="AS104" i="6"/>
  <c r="AX104" i="6"/>
  <c r="AS87" i="6"/>
  <c r="BA87" i="6"/>
  <c r="AS84" i="6"/>
  <c r="BC84" i="6"/>
  <c r="AS95" i="6"/>
  <c r="BD95" i="6"/>
  <c r="AS97" i="6"/>
  <c r="AS94" i="6"/>
  <c r="AS92" i="6"/>
  <c r="BB92" i="6"/>
  <c r="AS91" i="6"/>
  <c r="AY91" i="6"/>
  <c r="AS83" i="6"/>
  <c r="AX83" i="6"/>
  <c r="AU96" i="6"/>
  <c r="BD96" i="6"/>
  <c r="AV96" i="6"/>
  <c r="AW96" i="6"/>
  <c r="AX96" i="6"/>
  <c r="AZ96" i="6"/>
  <c r="BB86" i="6"/>
  <c r="BB96" i="6"/>
  <c r="AV93" i="6"/>
  <c r="BC93" i="6"/>
  <c r="AX93" i="6"/>
  <c r="AY93" i="6"/>
  <c r="AZ93" i="6"/>
  <c r="BA93" i="6"/>
  <c r="AU93" i="6"/>
  <c r="BD93" i="6"/>
  <c r="AW93" i="6"/>
  <c r="AS82" i="6"/>
  <c r="AZ82" i="6"/>
  <c r="BA86" i="6"/>
  <c r="AU86" i="6"/>
  <c r="BD86" i="6"/>
  <c r="AV86" i="6"/>
  <c r="BC86" i="6"/>
  <c r="AW86" i="6"/>
  <c r="AX86" i="6"/>
  <c r="AZ86" i="6"/>
  <c r="BA96" i="6"/>
  <c r="AS88" i="6"/>
  <c r="AS85" i="6"/>
  <c r="BC85" i="6"/>
  <c r="AS76" i="6"/>
  <c r="AZ75" i="6"/>
  <c r="BA75" i="6"/>
  <c r="AX75" i="6"/>
  <c r="AW75" i="6"/>
  <c r="BD75" i="6"/>
  <c r="BC75" i="6"/>
  <c r="AV75" i="6"/>
  <c r="AU75" i="6"/>
  <c r="AY75" i="6"/>
  <c r="BB75" i="6"/>
  <c r="AS77" i="6"/>
  <c r="AU69" i="6"/>
  <c r="AU70" i="6"/>
  <c r="AV67" i="6"/>
  <c r="BC67" i="6"/>
  <c r="AY67" i="6"/>
  <c r="BA67" i="6"/>
  <c r="BB67" i="6"/>
  <c r="AW67" i="6"/>
  <c r="BD67" i="6"/>
  <c r="AU67" i="6"/>
  <c r="AU68" i="6"/>
  <c r="AS71" i="6"/>
  <c r="BD71" i="6"/>
  <c r="AX67" i="6"/>
  <c r="AS72" i="6"/>
  <c r="AY72" i="6"/>
  <c r="AX51" i="6"/>
  <c r="BA51" i="6"/>
  <c r="BB51" i="6"/>
  <c r="AS47" i="6"/>
  <c r="AU47" i="6"/>
  <c r="AS57" i="6"/>
  <c r="BB57" i="6"/>
  <c r="AX55" i="6"/>
  <c r="AS50" i="6"/>
  <c r="AZ50" i="6"/>
  <c r="AS49" i="6"/>
  <c r="BB49" i="6"/>
  <c r="AS45" i="6"/>
  <c r="AY45" i="6"/>
  <c r="BB56" i="6"/>
  <c r="AZ55" i="6"/>
  <c r="BA55" i="6"/>
  <c r="AS54" i="6"/>
  <c r="AX54" i="6"/>
  <c r="AS48" i="6"/>
  <c r="BC48" i="6"/>
  <c r="AS60" i="6"/>
  <c r="BD60" i="6"/>
  <c r="AS59" i="6"/>
  <c r="BA59" i="6"/>
  <c r="AZ51" i="6"/>
  <c r="AV46" i="6"/>
  <c r="AS58" i="6"/>
  <c r="BC58" i="6"/>
  <c r="AX56" i="6"/>
  <c r="AY56" i="6"/>
  <c r="AZ56" i="6"/>
  <c r="AW56" i="6"/>
  <c r="BC51" i="6"/>
  <c r="AY51" i="6"/>
  <c r="BD56" i="6"/>
  <c r="AV56" i="6"/>
  <c r="AW51" i="6"/>
  <c r="AV50" i="6"/>
  <c r="BC56" i="6"/>
  <c r="AU56" i="6"/>
  <c r="AV51" i="6"/>
  <c r="BD69" i="6"/>
  <c r="AY131" i="6"/>
  <c r="AY144" i="6"/>
  <c r="BD161" i="6"/>
  <c r="AV218" i="6"/>
  <c r="AW226" i="6"/>
  <c r="AZ265" i="6"/>
  <c r="AX286" i="6"/>
  <c r="AW286" i="6"/>
  <c r="BA286" i="6"/>
  <c r="BB286" i="6"/>
  <c r="BD286" i="6"/>
  <c r="BC286" i="6"/>
  <c r="BG286" i="6"/>
  <c r="BH286" i="6"/>
  <c r="AZ298" i="6"/>
  <c r="BC302" i="6"/>
  <c r="BA302" i="6"/>
  <c r="BD218" i="6"/>
  <c r="BB144" i="6"/>
  <c r="BC31" i="6"/>
  <c r="BG8" i="6"/>
  <c r="AR147" i="7"/>
  <c r="AS147" i="7"/>
  <c r="AT147" i="7"/>
  <c r="AU147" i="7"/>
  <c r="AW147" i="7"/>
  <c r="AX147" i="7"/>
  <c r="AY147" i="7"/>
  <c r="AZ147" i="7"/>
  <c r="BA147" i="7"/>
  <c r="BB147" i="7"/>
  <c r="AS134" i="7"/>
  <c r="AR118" i="7"/>
  <c r="AU139" i="7"/>
  <c r="AU86" i="7"/>
  <c r="AT76" i="7"/>
  <c r="AT26" i="7"/>
  <c r="AZ41" i="7"/>
  <c r="AR76" i="7"/>
  <c r="AS76" i="7"/>
  <c r="AU76" i="7"/>
  <c r="AV76" i="7"/>
  <c r="AX76" i="7"/>
  <c r="BA76" i="7"/>
  <c r="AZ76" i="7"/>
  <c r="BD76" i="7"/>
  <c r="BE76" i="7"/>
  <c r="AU37" i="7"/>
  <c r="AY20" i="7"/>
  <c r="AW85" i="7"/>
  <c r="BA155" i="7"/>
  <c r="BA85" i="7"/>
  <c r="BA49" i="6"/>
  <c r="BC69" i="6"/>
  <c r="BB69" i="6"/>
  <c r="AW69" i="6"/>
  <c r="AX69" i="6"/>
  <c r="AY69" i="6"/>
  <c r="AZ69" i="6"/>
  <c r="BA69" i="6"/>
  <c r="BG69" i="6"/>
  <c r="R75" i="6"/>
  <c r="AU144" i="6"/>
  <c r="AZ161" i="6"/>
  <c r="BB183" i="6"/>
  <c r="AU183" i="6"/>
  <c r="AZ218" i="6"/>
  <c r="R266" i="6"/>
  <c r="AV298" i="6"/>
  <c r="BB302" i="6"/>
  <c r="AW21" i="6"/>
  <c r="AU35" i="6"/>
  <c r="AZ134" i="7"/>
  <c r="AV139" i="7"/>
  <c r="BA109" i="7"/>
  <c r="BA86" i="7"/>
  <c r="AR85" i="7"/>
  <c r="AZ85" i="7"/>
  <c r="AR41" i="7"/>
  <c r="AY26" i="7"/>
  <c r="BA41" i="7"/>
  <c r="AV16" i="7"/>
  <c r="BA133" i="7"/>
  <c r="AZ21" i="7"/>
  <c r="BA116" i="7"/>
  <c r="AS64" i="7"/>
  <c r="AR13" i="7"/>
  <c r="AU218" i="6"/>
  <c r="AW218" i="6"/>
  <c r="AX218" i="6"/>
  <c r="AY218" i="6"/>
  <c r="BC218" i="6"/>
  <c r="BG218" i="6"/>
  <c r="BH218" i="6"/>
  <c r="AX265" i="6"/>
  <c r="AV155" i="7"/>
  <c r="AR155" i="7"/>
  <c r="AW134" i="7"/>
  <c r="AX139" i="7"/>
  <c r="AU85" i="7"/>
  <c r="AU41" i="7"/>
  <c r="AZ20" i="7"/>
  <c r="AB32" i="8"/>
  <c r="AT141" i="7"/>
  <c r="AY19" i="7"/>
  <c r="AT57" i="7"/>
  <c r="AZ57" i="7"/>
  <c r="BA57" i="7"/>
  <c r="BB57" i="7"/>
  <c r="AB24" i="8"/>
  <c r="BC144" i="6"/>
  <c r="AX161" i="6"/>
  <c r="BD144" i="6"/>
  <c r="AW161" i="6"/>
  <c r="BD159" i="6"/>
  <c r="BD183" i="6"/>
  <c r="BA183" i="6"/>
  <c r="BG183" i="6"/>
  <c r="BH183" i="6"/>
  <c r="AY265" i="6"/>
  <c r="AY302" i="6"/>
  <c r="AU155" i="7"/>
  <c r="AW161" i="7"/>
  <c r="AT139" i="7"/>
  <c r="AR134" i="7"/>
  <c r="BA118" i="7"/>
  <c r="AS139" i="7"/>
  <c r="AR139" i="7"/>
  <c r="AW139" i="7"/>
  <c r="AZ139" i="7"/>
  <c r="BB139" i="7"/>
  <c r="AV85" i="7"/>
  <c r="AV41" i="7"/>
  <c r="AW26" i="7"/>
  <c r="BA20" i="7"/>
  <c r="AB52" i="8"/>
  <c r="AB48" i="8"/>
  <c r="AD19" i="8"/>
  <c r="AD47" i="8"/>
  <c r="AB42" i="8"/>
  <c r="AY134" i="7"/>
  <c r="AY41" i="7"/>
  <c r="AR8" i="7"/>
  <c r="AD20" i="8"/>
  <c r="AX144" i="6"/>
  <c r="AV144" i="6"/>
  <c r="AW144" i="6"/>
  <c r="BG144" i="6"/>
  <c r="BC161" i="6"/>
  <c r="BB243" i="6"/>
  <c r="BD265" i="6"/>
  <c r="BA134" i="7"/>
  <c r="AS118" i="7"/>
  <c r="AR86" i="7"/>
  <c r="AY85" i="7"/>
  <c r="AT85" i="7"/>
  <c r="BD85" i="7"/>
  <c r="BE85" i="7"/>
  <c r="AX41" i="7"/>
  <c r="AU20" i="7"/>
  <c r="AB50" i="8"/>
  <c r="AW41" i="7"/>
  <c r="AD34" i="8"/>
  <c r="AT21" i="7"/>
  <c r="AB11" i="8"/>
  <c r="BB133" i="6"/>
  <c r="AU161" i="6"/>
  <c r="AV161" i="6"/>
  <c r="BB161" i="6"/>
  <c r="BE161" i="6"/>
  <c r="R172" i="6"/>
  <c r="AW208" i="6"/>
  <c r="AW265" i="6"/>
  <c r="BD298" i="6"/>
  <c r="AU302" i="6"/>
  <c r="AV265" i="6"/>
  <c r="BE301" i="6"/>
  <c r="AZ38" i="6"/>
  <c r="AT134" i="7"/>
  <c r="AU134" i="7"/>
  <c r="BB134" i="7"/>
  <c r="AU118" i="7"/>
  <c r="AX118" i="7"/>
  <c r="AW86" i="7"/>
  <c r="AS41" i="7"/>
  <c r="AR20" i="7"/>
  <c r="AV20" i="7"/>
  <c r="AB21" i="8"/>
  <c r="AD25" i="8"/>
  <c r="AD29" i="8"/>
  <c r="AD38" i="8"/>
  <c r="AB45" i="8"/>
  <c r="AZ37" i="7"/>
  <c r="AR37" i="7"/>
  <c r="AT37" i="7"/>
  <c r="AW37" i="7"/>
  <c r="AY37" i="7"/>
  <c r="BA37" i="7"/>
  <c r="BD37" i="7"/>
  <c r="BE37" i="7"/>
  <c r="AR141" i="7"/>
  <c r="BA157" i="7"/>
  <c r="R96" i="6"/>
  <c r="BB169" i="6"/>
  <c r="BC169" i="6"/>
  <c r="BA208" i="6"/>
  <c r="AU244" i="6"/>
  <c r="BB265" i="6"/>
  <c r="AU298" i="6"/>
  <c r="R13" i="6"/>
  <c r="R34" i="6"/>
  <c r="BA21" i="6"/>
  <c r="AZ118" i="7"/>
  <c r="AT118" i="7"/>
  <c r="AZ86" i="7"/>
  <c r="AS82" i="7"/>
  <c r="AX20" i="7"/>
  <c r="BD20" i="7"/>
  <c r="BE20" i="7"/>
  <c r="AB23" i="8"/>
  <c r="AB31" i="8"/>
  <c r="AU16" i="7"/>
  <c r="AB51" i="8"/>
  <c r="AD28" i="8"/>
  <c r="AB6" i="8"/>
  <c r="AS159" i="7"/>
  <c r="AX159" i="7"/>
  <c r="AY159" i="7"/>
  <c r="AW159" i="7"/>
  <c r="AR159" i="7"/>
  <c r="AT159" i="7"/>
  <c r="AZ159" i="7"/>
  <c r="AU159" i="7"/>
  <c r="BA159" i="7"/>
  <c r="AZ181" i="6"/>
  <c r="AV181" i="6"/>
  <c r="AZ125" i="6"/>
  <c r="AU125" i="6"/>
  <c r="BE198" i="6"/>
  <c r="AW107" i="6"/>
  <c r="AY107" i="6"/>
  <c r="AZ107" i="6"/>
  <c r="BB107" i="6"/>
  <c r="AX107" i="6"/>
  <c r="BD107" i="6"/>
  <c r="AU107" i="6"/>
  <c r="AV107" i="6"/>
  <c r="BC190" i="6"/>
  <c r="BD190" i="6"/>
  <c r="AX65" i="7"/>
  <c r="AT65" i="7"/>
  <c r="AV65" i="7"/>
  <c r="AW65" i="7"/>
  <c r="AU65" i="7"/>
  <c r="BA65" i="7"/>
  <c r="AY65" i="7"/>
  <c r="AZ65" i="7"/>
  <c r="AB8" i="8"/>
  <c r="AY304" i="6"/>
  <c r="BA304" i="6"/>
  <c r="AU304" i="6"/>
  <c r="BD304" i="6"/>
  <c r="AZ304" i="6"/>
  <c r="AX304" i="6"/>
  <c r="BB304" i="6"/>
  <c r="AW304" i="6"/>
  <c r="AZ14" i="6"/>
  <c r="AW14" i="6"/>
  <c r="AR112" i="7"/>
  <c r="AW112" i="7"/>
  <c r="AZ112" i="7"/>
  <c r="AS112" i="7"/>
  <c r="AX112" i="7"/>
  <c r="AT112" i="7"/>
  <c r="AV112" i="7"/>
  <c r="AY112" i="7"/>
  <c r="BB112" i="7"/>
  <c r="BG13" i="6"/>
  <c r="BE13" i="6"/>
  <c r="AX122" i="6"/>
  <c r="AU122" i="6"/>
  <c r="AV206" i="6"/>
  <c r="AY206" i="6"/>
  <c r="AW206" i="6"/>
  <c r="AX206" i="6"/>
  <c r="R206" i="6"/>
  <c r="AZ206" i="6"/>
  <c r="BB206" i="6"/>
  <c r="BC206" i="6"/>
  <c r="BA206" i="6"/>
  <c r="AU206" i="6"/>
  <c r="AZ184" i="6"/>
  <c r="BA184" i="6"/>
  <c r="BB184" i="6"/>
  <c r="AU184" i="6"/>
  <c r="AX184" i="6"/>
  <c r="AV184" i="6"/>
  <c r="BC184" i="6"/>
  <c r="AU160" i="6"/>
  <c r="AV160" i="6"/>
  <c r="R221" i="6"/>
  <c r="AV159" i="7"/>
  <c r="AB25" i="8"/>
  <c r="AB34" i="8"/>
  <c r="BB32" i="7"/>
  <c r="BB275" i="6"/>
  <c r="BD275" i="6"/>
  <c r="AV275" i="6"/>
  <c r="AX275" i="6"/>
  <c r="AY275" i="6"/>
  <c r="BC275" i="6"/>
  <c r="AZ275" i="6"/>
  <c r="BA275" i="6"/>
  <c r="AT36" i="7"/>
  <c r="AY36" i="7"/>
  <c r="BA179" i="6"/>
  <c r="AW179" i="6"/>
  <c r="AX179" i="6"/>
  <c r="R179" i="6"/>
  <c r="BB179" i="6"/>
  <c r="BC179" i="6"/>
  <c r="AU179" i="6"/>
  <c r="AV179" i="6"/>
  <c r="AY179" i="6"/>
  <c r="AY106" i="6"/>
  <c r="BA106" i="6"/>
  <c r="BD106" i="6"/>
  <c r="BB106" i="6"/>
  <c r="BC106" i="6"/>
  <c r="AU106" i="6"/>
  <c r="BB130" i="6"/>
  <c r="BA130" i="6"/>
  <c r="AW130" i="6"/>
  <c r="AU130" i="6"/>
  <c r="AV130" i="6"/>
  <c r="AZ130" i="6"/>
  <c r="BD130" i="6"/>
  <c r="BC130" i="6"/>
  <c r="BG130" i="6"/>
  <c r="BH130" i="6"/>
  <c r="AY46" i="6"/>
  <c r="BB46" i="6"/>
  <c r="AZ46" i="6"/>
  <c r="BA46" i="6"/>
  <c r="AX46" i="6"/>
  <c r="AU46" i="6"/>
  <c r="BD46" i="6"/>
  <c r="AW46" i="6"/>
  <c r="AS75" i="7"/>
  <c r="AR75" i="7"/>
  <c r="AT75" i="7"/>
  <c r="AX75" i="7"/>
  <c r="AU75" i="7"/>
  <c r="AV75" i="7"/>
  <c r="AY75" i="7"/>
  <c r="BD75" i="7"/>
  <c r="BA38" i="6"/>
  <c r="AV38" i="6"/>
  <c r="AX38" i="6"/>
  <c r="BB38" i="6"/>
  <c r="AW38" i="6"/>
  <c r="AU38" i="6"/>
  <c r="BC38" i="6"/>
  <c r="BD38" i="6"/>
  <c r="BE38" i="6"/>
  <c r="AZ161" i="7"/>
  <c r="AT161" i="7"/>
  <c r="AS161" i="7"/>
  <c r="AY161" i="7"/>
  <c r="AX161" i="7"/>
  <c r="AV161" i="7"/>
  <c r="AU161" i="7"/>
  <c r="BA161" i="7"/>
  <c r="AR44" i="7"/>
  <c r="AZ44" i="7"/>
  <c r="AT44" i="7"/>
  <c r="AV44" i="7"/>
  <c r="AY44" i="7"/>
  <c r="AU44" i="7"/>
  <c r="BA44" i="7"/>
  <c r="AS44" i="7"/>
  <c r="AX44" i="7"/>
  <c r="AW125" i="7"/>
  <c r="AU125" i="7"/>
  <c r="AV125" i="7"/>
  <c r="AW275" i="6"/>
  <c r="AU275" i="6"/>
  <c r="BE275" i="6"/>
  <c r="BC105" i="6"/>
  <c r="AW105" i="6"/>
  <c r="AX105" i="6"/>
  <c r="AZ105" i="6"/>
  <c r="BD105" i="6"/>
  <c r="AY105" i="6"/>
  <c r="AU105" i="6"/>
  <c r="BA149" i="6"/>
  <c r="AU149" i="6"/>
  <c r="AV149" i="6"/>
  <c r="AW149" i="6"/>
  <c r="AX149" i="6"/>
  <c r="BB149" i="6"/>
  <c r="BD149" i="6"/>
  <c r="BC149" i="6"/>
  <c r="BG149" i="6"/>
  <c r="BH149" i="6"/>
  <c r="BD256" i="6"/>
  <c r="BC256" i="6"/>
  <c r="BB228" i="6"/>
  <c r="BC228" i="6"/>
  <c r="AY228" i="6"/>
  <c r="AZ228" i="6"/>
  <c r="AW228" i="6"/>
  <c r="BD228" i="6"/>
  <c r="AV228" i="6"/>
  <c r="BD295" i="6"/>
  <c r="AU295" i="6"/>
  <c r="AV295" i="6"/>
  <c r="AX295" i="6"/>
  <c r="AY295" i="6"/>
  <c r="AZ295" i="6"/>
  <c r="BA295" i="6"/>
  <c r="BC295" i="6"/>
  <c r="BG295" i="6"/>
  <c r="AU104" i="7"/>
  <c r="AV104" i="7"/>
  <c r="BD24" i="7"/>
  <c r="BD179" i="6"/>
  <c r="AZ179" i="6"/>
  <c r="AZ106" i="6"/>
  <c r="AU228" i="6"/>
  <c r="BG228" i="6"/>
  <c r="BH228" i="6"/>
  <c r="BD246" i="6"/>
  <c r="AY246" i="6"/>
  <c r="AW293" i="6"/>
  <c r="R293" i="6"/>
  <c r="BA293" i="6"/>
  <c r="BC293" i="6"/>
  <c r="AU293" i="6"/>
  <c r="AV293" i="6"/>
  <c r="BB293" i="6"/>
  <c r="AY293" i="6"/>
  <c r="BD293" i="6"/>
  <c r="BB219" i="6"/>
  <c r="AW219" i="6"/>
  <c r="AX219" i="6"/>
  <c r="R219" i="6"/>
  <c r="AZ219" i="6"/>
  <c r="BC219" i="6"/>
  <c r="AV219" i="6"/>
  <c r="AU219" i="6"/>
  <c r="BA219" i="6"/>
  <c r="AB41" i="8"/>
  <c r="AS122" i="7"/>
  <c r="AV122" i="7"/>
  <c r="AU122" i="7"/>
  <c r="AZ122" i="7"/>
  <c r="AX122" i="7"/>
  <c r="AY122" i="7"/>
  <c r="BA122" i="7"/>
  <c r="AT122" i="7"/>
  <c r="AW122" i="7"/>
  <c r="AW158" i="7"/>
  <c r="BA158" i="7"/>
  <c r="AZ158" i="7"/>
  <c r="AS158" i="7"/>
  <c r="AX158" i="7"/>
  <c r="AT158" i="7"/>
  <c r="AY158" i="7"/>
  <c r="AS61" i="7"/>
  <c r="AT61" i="7"/>
  <c r="AX61" i="7"/>
  <c r="AW61" i="7"/>
  <c r="AV61" i="7"/>
  <c r="AU61" i="7"/>
  <c r="AR61" i="7"/>
  <c r="BA61" i="7"/>
  <c r="AZ61" i="7"/>
  <c r="AY61" i="7"/>
  <c r="BA62" i="7"/>
  <c r="AY62" i="7"/>
  <c r="AT62" i="7"/>
  <c r="AV62" i="7"/>
  <c r="AR62" i="7"/>
  <c r="AW62" i="7"/>
  <c r="AX62" i="7"/>
  <c r="AU62" i="7"/>
  <c r="AS62" i="7"/>
  <c r="AW44" i="7"/>
  <c r="AV81" i="7"/>
  <c r="AT81" i="7"/>
  <c r="BA21" i="7"/>
  <c r="AY21" i="7"/>
  <c r="AX19" i="7"/>
  <c r="BA48" i="7"/>
  <c r="AT48" i="7"/>
  <c r="AW48" i="7"/>
  <c r="AY55" i="6"/>
  <c r="AU57" i="6"/>
  <c r="R67" i="6"/>
  <c r="BD104" i="6"/>
  <c r="AX112" i="6"/>
  <c r="AY208" i="6"/>
  <c r="BB221" i="6"/>
  <c r="AU243" i="6"/>
  <c r="AX303" i="6"/>
  <c r="BC55" i="6"/>
  <c r="AU55" i="6"/>
  <c r="AU31" i="6"/>
  <c r="BD175" i="7"/>
  <c r="AU176" i="7"/>
  <c r="AS156" i="7"/>
  <c r="AT156" i="7"/>
  <c r="AR156" i="7"/>
  <c r="AW156" i="7"/>
  <c r="AZ156" i="7"/>
  <c r="BA156" i="7"/>
  <c r="BB156" i="7"/>
  <c r="AY148" i="7"/>
  <c r="AS123" i="7"/>
  <c r="AZ106" i="7"/>
  <c r="AT82" i="7"/>
  <c r="AW82" i="7"/>
  <c r="AV74" i="7"/>
  <c r="AY70" i="7"/>
  <c r="BD8" i="7"/>
  <c r="AV6" i="7"/>
  <c r="AZ6" i="7"/>
  <c r="X54" i="8"/>
  <c r="U54" i="8"/>
  <c r="Z54" i="8"/>
  <c r="Q54" i="8"/>
  <c r="R54" i="8"/>
  <c r="AB40" i="8"/>
  <c r="AD42" i="8"/>
  <c r="BA16" i="7"/>
  <c r="BB16" i="7"/>
  <c r="AA54" i="8"/>
  <c r="AS81" i="7"/>
  <c r="AR60" i="7"/>
  <c r="AT60" i="7"/>
  <c r="AU60" i="7"/>
  <c r="AV60" i="7"/>
  <c r="AW60" i="7"/>
  <c r="AZ60" i="7"/>
  <c r="BD60" i="7"/>
  <c r="AS149" i="7"/>
  <c r="AZ149" i="7"/>
  <c r="AT149" i="7"/>
  <c r="AY149" i="7"/>
  <c r="AS117" i="7"/>
  <c r="AY117" i="7"/>
  <c r="AU19" i="7"/>
  <c r="AR69" i="7"/>
  <c r="AT69" i="7"/>
  <c r="AW69" i="7"/>
  <c r="AZ69" i="7"/>
  <c r="AR40" i="7"/>
  <c r="AT40" i="7"/>
  <c r="AY40" i="7"/>
  <c r="AU48" i="7"/>
  <c r="AR50" i="7"/>
  <c r="AT50" i="7"/>
  <c r="AY50" i="7"/>
  <c r="BD50" i="7"/>
  <c r="BE50" i="7"/>
  <c r="P50" i="7"/>
  <c r="AB10" i="8"/>
  <c r="AV55" i="6"/>
  <c r="BC159" i="6"/>
  <c r="AX208" i="6"/>
  <c r="AY303" i="6"/>
  <c r="AU208" i="6"/>
  <c r="R8" i="6"/>
  <c r="AT148" i="7"/>
  <c r="AX123" i="7"/>
  <c r="AW106" i="7"/>
  <c r="AR82" i="7"/>
  <c r="BB13" i="7"/>
  <c r="AZ70" i="7"/>
  <c r="AU6" i="7"/>
  <c r="AR6" i="7"/>
  <c r="AV93" i="7"/>
  <c r="AV21" i="7"/>
  <c r="AB12" i="8"/>
  <c r="AY9" i="7"/>
  <c r="AW21" i="7"/>
  <c r="AV141" i="7"/>
  <c r="AX141" i="7"/>
  <c r="AY141" i="7"/>
  <c r="AS141" i="7"/>
  <c r="BA67" i="7"/>
  <c r="AZ67" i="7"/>
  <c r="AY67" i="7"/>
  <c r="AV137" i="7"/>
  <c r="AU137" i="7"/>
  <c r="AT137" i="7"/>
  <c r="AY137" i="7"/>
  <c r="BA137" i="7"/>
  <c r="AS115" i="7"/>
  <c r="AT115" i="7"/>
  <c r="AV115" i="7"/>
  <c r="AY115" i="7"/>
  <c r="BD115" i="7"/>
  <c r="R218" i="6"/>
  <c r="BG263" i="6"/>
  <c r="BC208" i="6"/>
  <c r="AZ208" i="6"/>
  <c r="BD131" i="7"/>
  <c r="BE131" i="7"/>
  <c r="P131" i="7"/>
  <c r="AX148" i="7"/>
  <c r="BA82" i="7"/>
  <c r="BA70" i="7"/>
  <c r="AR21" i="7"/>
  <c r="BA6" i="7"/>
  <c r="W54" i="8"/>
  <c r="AD54" i="8"/>
  <c r="AD12" i="8"/>
  <c r="AW70" i="7"/>
  <c r="AR70" i="7"/>
  <c r="AU70" i="7"/>
  <c r="AV70" i="7"/>
  <c r="BD70" i="7"/>
  <c r="AY127" i="7"/>
  <c r="AS127" i="7"/>
  <c r="BB127" i="7"/>
  <c r="AS155" i="7"/>
  <c r="AT155" i="7"/>
  <c r="AX155" i="7"/>
  <c r="AY155" i="7"/>
  <c r="AZ155" i="7"/>
  <c r="BD155" i="7"/>
  <c r="BE155" i="7"/>
  <c r="AV128" i="7"/>
  <c r="AY128" i="7"/>
  <c r="BB128" i="7"/>
  <c r="AX69" i="7"/>
  <c r="AV169" i="6"/>
  <c r="R207" i="6"/>
  <c r="R257" i="6"/>
  <c r="AZ260" i="6"/>
  <c r="AU260" i="6"/>
  <c r="AV260" i="6"/>
  <c r="AX260" i="6"/>
  <c r="BD260" i="6"/>
  <c r="BC260" i="6"/>
  <c r="BG260" i="6"/>
  <c r="AU303" i="6"/>
  <c r="AV208" i="6"/>
  <c r="BG301" i="6"/>
  <c r="AS148" i="7"/>
  <c r="AU82" i="7"/>
  <c r="BD32" i="7"/>
  <c r="AW6" i="7"/>
  <c r="AD40" i="8"/>
  <c r="AX81" i="7"/>
  <c r="BA93" i="7"/>
  <c r="Y54" i="8"/>
  <c r="BA89" i="7"/>
  <c r="BD89" i="7"/>
  <c r="BE89" i="7"/>
  <c r="AD8" i="8"/>
  <c r="AU129" i="7"/>
  <c r="AR129" i="7"/>
  <c r="BB129" i="7"/>
  <c r="AD6" i="8"/>
  <c r="AY51" i="7"/>
  <c r="AV48" i="7"/>
  <c r="AY91" i="7"/>
  <c r="S54" i="8"/>
  <c r="AT91" i="7"/>
  <c r="AB14" i="8"/>
  <c r="AR176" i="7"/>
  <c r="AT176" i="7"/>
  <c r="AZ176" i="7"/>
  <c r="BA176" i="7"/>
  <c r="AR19" i="7"/>
  <c r="AT19" i="7"/>
  <c r="AW19" i="7"/>
  <c r="AV95" i="7"/>
  <c r="AT95" i="7"/>
  <c r="AY95" i="7"/>
  <c r="AV106" i="7"/>
  <c r="AY106" i="7"/>
  <c r="R151" i="6"/>
  <c r="BC303" i="6"/>
  <c r="BD208" i="6"/>
  <c r="AZ148" i="7"/>
  <c r="AT103" i="7"/>
  <c r="AU81" i="7"/>
  <c r="AR95" i="7"/>
  <c r="AU106" i="7"/>
  <c r="BD106" i="7"/>
  <c r="AV82" i="7"/>
  <c r="AX6" i="7"/>
  <c r="AB46" i="8"/>
  <c r="AD14" i="8"/>
  <c r="AB27" i="8"/>
  <c r="AB36" i="8"/>
  <c r="AT6" i="7"/>
  <c r="AU21" i="7"/>
  <c r="AD45" i="8"/>
  <c r="AV86" i="7"/>
  <c r="AT86" i="7"/>
  <c r="AY86" i="7"/>
  <c r="BB86" i="7"/>
  <c r="AV19" i="7"/>
  <c r="AZ48" i="7"/>
  <c r="AV152" i="7"/>
  <c r="AZ152" i="7"/>
  <c r="BB152" i="7"/>
  <c r="BD152" i="7"/>
  <c r="AV116" i="7"/>
  <c r="AT116" i="7"/>
  <c r="AU116" i="7"/>
  <c r="AY116" i="7"/>
  <c r="BD116" i="7"/>
  <c r="BE116" i="7"/>
  <c r="P116" i="7"/>
  <c r="BB116" i="7"/>
  <c r="AR64" i="7"/>
  <c r="AY64" i="7"/>
  <c r="AZ64" i="7"/>
  <c r="AT64" i="7"/>
  <c r="AW64" i="7"/>
  <c r="AY82" i="7"/>
  <c r="AT100" i="7"/>
  <c r="AY100" i="7"/>
  <c r="BB100" i="7"/>
  <c r="BC57" i="6"/>
  <c r="AW55" i="6"/>
  <c r="AW303" i="6"/>
  <c r="AY11" i="6"/>
  <c r="BD136" i="7"/>
  <c r="BA148" i="7"/>
  <c r="BA81" i="7"/>
  <c r="AW95" i="7"/>
  <c r="AR81" i="7"/>
  <c r="AS6" i="7"/>
  <c r="AD10" i="8"/>
  <c r="AB19" i="8"/>
  <c r="V54" i="8"/>
  <c r="AB47" i="8"/>
  <c r="AS21" i="7"/>
  <c r="AS95" i="7"/>
  <c r="AB29" i="8"/>
  <c r="AB38" i="8"/>
  <c r="AB49" i="8"/>
  <c r="AY176" i="7"/>
  <c r="T54" i="8"/>
  <c r="AY81" i="7"/>
  <c r="AV169" i="7"/>
  <c r="AZ169" i="7"/>
  <c r="BA169" i="7"/>
  <c r="AT169" i="7"/>
  <c r="AX169" i="7"/>
  <c r="AV133" i="7"/>
  <c r="AT133" i="7"/>
  <c r="AY48" i="7"/>
  <c r="AW149" i="7"/>
  <c r="AX95" i="7"/>
  <c r="AT67" i="7"/>
  <c r="BE8" i="7"/>
  <c r="P8" i="7"/>
  <c r="BB175" i="7"/>
  <c r="BB150" i="7"/>
  <c r="BD150" i="7"/>
  <c r="BD172" i="7"/>
  <c r="BB172" i="7"/>
  <c r="BB167" i="7"/>
  <c r="BD167" i="7"/>
  <c r="BE167" i="7"/>
  <c r="AS119" i="7"/>
  <c r="AX119" i="7"/>
  <c r="AR119" i="7"/>
  <c r="AZ119" i="7"/>
  <c r="AU119" i="7"/>
  <c r="AW119" i="7"/>
  <c r="BA119" i="7"/>
  <c r="BD118" i="7"/>
  <c r="BB118" i="7"/>
  <c r="BB136" i="7"/>
  <c r="AS124" i="7"/>
  <c r="AX124" i="7"/>
  <c r="AW124" i="7"/>
  <c r="AV124" i="7"/>
  <c r="BA124" i="7"/>
  <c r="AR124" i="7"/>
  <c r="AU124" i="7"/>
  <c r="BD140" i="7"/>
  <c r="BB140" i="7"/>
  <c r="BA125" i="7"/>
  <c r="BD101" i="7"/>
  <c r="BB101" i="7"/>
  <c r="AT107" i="7"/>
  <c r="BD99" i="7"/>
  <c r="BE99" i="7"/>
  <c r="BB99" i="7"/>
  <c r="BB80" i="7"/>
  <c r="BD80" i="7"/>
  <c r="AS73" i="7"/>
  <c r="AX73" i="7"/>
  <c r="AW73" i="7"/>
  <c r="AV73" i="7"/>
  <c r="BA73" i="7"/>
  <c r="AR73" i="7"/>
  <c r="AZ73" i="7"/>
  <c r="AU73" i="7"/>
  <c r="AS71" i="7"/>
  <c r="AV63" i="7"/>
  <c r="AU63" i="7"/>
  <c r="BA63" i="7"/>
  <c r="AZ63" i="7"/>
  <c r="AS63" i="7"/>
  <c r="AX63" i="7"/>
  <c r="BD56" i="7"/>
  <c r="BB56" i="7"/>
  <c r="AV49" i="7"/>
  <c r="AU49" i="7"/>
  <c r="BA49" i="7"/>
  <c r="AZ49" i="7"/>
  <c r="AS49" i="7"/>
  <c r="AX49" i="7"/>
  <c r="BD41" i="7"/>
  <c r="BB41" i="7"/>
  <c r="AT49" i="7"/>
  <c r="AW43" i="7"/>
  <c r="AY38" i="7"/>
  <c r="AZ31" i="7"/>
  <c r="AS31" i="7"/>
  <c r="AT31" i="7"/>
  <c r="AU31" i="7"/>
  <c r="AV31" i="7"/>
  <c r="AW31" i="7"/>
  <c r="AX31" i="7"/>
  <c r="AY31" i="7"/>
  <c r="BA31" i="7"/>
  <c r="BB31" i="7"/>
  <c r="AW63" i="7"/>
  <c r="AY58" i="7"/>
  <c r="BD55" i="7"/>
  <c r="BB55" i="7"/>
  <c r="AR33" i="7"/>
  <c r="BD25" i="7"/>
  <c r="BB25" i="7"/>
  <c r="AR49" i="7"/>
  <c r="AT43" i="7"/>
  <c r="AZ36" i="7"/>
  <c r="AS36" i="7"/>
  <c r="AU36" i="7"/>
  <c r="AX36" i="7"/>
  <c r="AV36" i="7"/>
  <c r="BB7" i="7"/>
  <c r="BD7" i="7"/>
  <c r="AR58" i="7"/>
  <c r="AT33" i="7"/>
  <c r="BA36" i="7"/>
  <c r="BB27" i="7"/>
  <c r="BD27" i="7"/>
  <c r="BE27" i="7"/>
  <c r="AT18" i="7"/>
  <c r="BB8" i="7"/>
  <c r="AR18" i="7"/>
  <c r="BD169" i="7"/>
  <c r="BD166" i="7"/>
  <c r="BB166" i="7"/>
  <c r="BD170" i="7"/>
  <c r="BE170" i="7"/>
  <c r="BB170" i="7"/>
  <c r="BE136" i="7"/>
  <c r="P136" i="7"/>
  <c r="BB105" i="7"/>
  <c r="BD105" i="7"/>
  <c r="BE105" i="7"/>
  <c r="AZ124" i="7"/>
  <c r="BB95" i="7"/>
  <c r="AS107" i="7"/>
  <c r="AX107" i="7"/>
  <c r="AU107" i="7"/>
  <c r="AW107" i="7"/>
  <c r="BA107" i="7"/>
  <c r="AR107" i="7"/>
  <c r="AT77" i="7"/>
  <c r="BD83" i="7"/>
  <c r="BB83" i="7"/>
  <c r="BD88" i="7"/>
  <c r="BE88" i="7"/>
  <c r="BB88" i="7"/>
  <c r="AY73" i="7"/>
  <c r="BB52" i="7"/>
  <c r="BD52" i="7"/>
  <c r="AZ107" i="7"/>
  <c r="BB92" i="7"/>
  <c r="BD92" i="7"/>
  <c r="BE92" i="7"/>
  <c r="AX71" i="7"/>
  <c r="AV68" i="7"/>
  <c r="AU68" i="7"/>
  <c r="BA68" i="7"/>
  <c r="AZ68" i="7"/>
  <c r="AS68" i="7"/>
  <c r="AX68" i="7"/>
  <c r="AV54" i="7"/>
  <c r="AU54" i="7"/>
  <c r="BA54" i="7"/>
  <c r="AZ54" i="7"/>
  <c r="AS54" i="7"/>
  <c r="AX54" i="7"/>
  <c r="BD47" i="7"/>
  <c r="BE47" i="7"/>
  <c r="BB47" i="7"/>
  <c r="BE56" i="7"/>
  <c r="AW54" i="7"/>
  <c r="AY49" i="7"/>
  <c r="BB40" i="7"/>
  <c r="AY68" i="7"/>
  <c r="BE55" i="7"/>
  <c r="BE41" i="7"/>
  <c r="AW33" i="7"/>
  <c r="AT54" i="7"/>
  <c r="AW49" i="7"/>
  <c r="AW36" i="7"/>
  <c r="AR68" i="7"/>
  <c r="AT63" i="7"/>
  <c r="AZ29" i="7"/>
  <c r="AV29" i="7"/>
  <c r="BA29" i="7"/>
  <c r="AS29" i="7"/>
  <c r="AU29" i="7"/>
  <c r="AX29" i="7"/>
  <c r="AV23" i="7"/>
  <c r="AU23" i="7"/>
  <c r="BA23" i="7"/>
  <c r="AZ23" i="7"/>
  <c r="AS23" i="7"/>
  <c r="AX23" i="7"/>
  <c r="BD30" i="7"/>
  <c r="BB30" i="7"/>
  <c r="AW23" i="7"/>
  <c r="AY18" i="7"/>
  <c r="AT23" i="7"/>
  <c r="BB14" i="7"/>
  <c r="BD14" i="7"/>
  <c r="BE14" i="7"/>
  <c r="BB162" i="7"/>
  <c r="BD162" i="7"/>
  <c r="AT142" i="7"/>
  <c r="AS142" i="7"/>
  <c r="AY142" i="7"/>
  <c r="AU142" i="7"/>
  <c r="BA142" i="7"/>
  <c r="AW142" i="7"/>
  <c r="AZ142" i="7"/>
  <c r="AV142" i="7"/>
  <c r="AX142" i="7"/>
  <c r="BD145" i="7"/>
  <c r="BE145" i="7"/>
  <c r="BB145" i="7"/>
  <c r="BB146" i="7"/>
  <c r="BD146" i="7"/>
  <c r="BD130" i="7"/>
  <c r="BB130" i="7"/>
  <c r="AT121" i="7"/>
  <c r="AY121" i="7"/>
  <c r="AW121" i="7"/>
  <c r="AX121" i="7"/>
  <c r="AS121" i="7"/>
  <c r="BE140" i="7"/>
  <c r="BB131" i="7"/>
  <c r="AR121" i="7"/>
  <c r="AV119" i="7"/>
  <c r="AT104" i="7"/>
  <c r="AY104" i="7"/>
  <c r="AS104" i="7"/>
  <c r="AW104" i="7"/>
  <c r="AX104" i="7"/>
  <c r="AR104" i="7"/>
  <c r="BD81" i="7"/>
  <c r="AV109" i="7"/>
  <c r="AY107" i="7"/>
  <c r="BD94" i="7"/>
  <c r="BB94" i="7"/>
  <c r="BD98" i="7"/>
  <c r="BB98" i="7"/>
  <c r="AS77" i="7"/>
  <c r="AX77" i="7"/>
  <c r="AR77" i="7"/>
  <c r="AZ77" i="7"/>
  <c r="AU77" i="7"/>
  <c r="AW77" i="7"/>
  <c r="BA77" i="7"/>
  <c r="AT79" i="7"/>
  <c r="AY79" i="7"/>
  <c r="AW79" i="7"/>
  <c r="AX79" i="7"/>
  <c r="AR79" i="7"/>
  <c r="AS79" i="7"/>
  <c r="BB87" i="7"/>
  <c r="BD87" i="7"/>
  <c r="BE87" i="7"/>
  <c r="BB67" i="7"/>
  <c r="AT74" i="7"/>
  <c r="AY74" i="7"/>
  <c r="AR74" i="7"/>
  <c r="AS74" i="7"/>
  <c r="AW74" i="7"/>
  <c r="AX74" i="7"/>
  <c r="AR71" i="7"/>
  <c r="AW71" i="7"/>
  <c r="AZ71" i="7"/>
  <c r="AV71" i="7"/>
  <c r="BA71" i="7"/>
  <c r="AU71" i="7"/>
  <c r="BD51" i="7"/>
  <c r="BE51" i="7"/>
  <c r="BB51" i="7"/>
  <c r="AV38" i="7"/>
  <c r="AU38" i="7"/>
  <c r="AZ38" i="7"/>
  <c r="AS38" i="7"/>
  <c r="BA38" i="7"/>
  <c r="AX38" i="7"/>
  <c r="BE30" i="7"/>
  <c r="BD35" i="7"/>
  <c r="BE35" i="7"/>
  <c r="BB35" i="7"/>
  <c r="BE32" i="7"/>
  <c r="P32" i="7"/>
  <c r="AY71" i="7"/>
  <c r="AY54" i="7"/>
  <c r="AZ26" i="7"/>
  <c r="AS26" i="7"/>
  <c r="AU26" i="7"/>
  <c r="AX26" i="7"/>
  <c r="AV26" i="7"/>
  <c r="BB12" i="7"/>
  <c r="BD12" i="7"/>
  <c r="AZ79" i="7"/>
  <c r="AW68" i="7"/>
  <c r="AY63" i="7"/>
  <c r="AR29" i="7"/>
  <c r="BA26" i="7"/>
  <c r="BD10" i="7"/>
  <c r="BB10" i="7"/>
  <c r="BD9" i="7"/>
  <c r="BE9" i="7"/>
  <c r="BB9" i="7"/>
  <c r="AY23" i="7"/>
  <c r="BD13" i="7"/>
  <c r="BE7" i="7"/>
  <c r="BB157" i="7"/>
  <c r="BD157" i="7"/>
  <c r="BE166" i="7"/>
  <c r="BD164" i="7"/>
  <c r="BB164" i="7"/>
  <c r="BE150" i="7"/>
  <c r="BB173" i="7"/>
  <c r="BD173" i="7"/>
  <c r="BE172" i="7"/>
  <c r="BD153" i="7"/>
  <c r="BB153" i="7"/>
  <c r="BB133" i="7"/>
  <c r="BD133" i="7"/>
  <c r="BD135" i="7"/>
  <c r="BB135" i="7"/>
  <c r="AT119" i="7"/>
  <c r="BA121" i="7"/>
  <c r="AT124" i="7"/>
  <c r="BB117" i="7"/>
  <c r="BD117" i="7"/>
  <c r="BB111" i="7"/>
  <c r="BD111" i="7"/>
  <c r="BE130" i="7"/>
  <c r="AT125" i="7"/>
  <c r="AY125" i="7"/>
  <c r="AR125" i="7"/>
  <c r="AZ125" i="7"/>
  <c r="AS125" i="7"/>
  <c r="AX125" i="7"/>
  <c r="AR123" i="7"/>
  <c r="AW123" i="7"/>
  <c r="AZ123" i="7"/>
  <c r="AV123" i="7"/>
  <c r="BA123" i="7"/>
  <c r="AU123" i="7"/>
  <c r="BE117" i="7"/>
  <c r="AZ121" i="7"/>
  <c r="BD113" i="7"/>
  <c r="BB113" i="7"/>
  <c r="AT109" i="7"/>
  <c r="AY109" i="7"/>
  <c r="AX109" i="7"/>
  <c r="AZ109" i="7"/>
  <c r="AS109" i="7"/>
  <c r="AS103" i="7"/>
  <c r="AX103" i="7"/>
  <c r="AV103" i="7"/>
  <c r="BA103" i="7"/>
  <c r="AR103" i="7"/>
  <c r="AZ103" i="7"/>
  <c r="AU103" i="7"/>
  <c r="AW103" i="7"/>
  <c r="BA104" i="7"/>
  <c r="AT123" i="7"/>
  <c r="BB110" i="7"/>
  <c r="BD110" i="7"/>
  <c r="AU109" i="7"/>
  <c r="BB97" i="7"/>
  <c r="BD97" i="7"/>
  <c r="BE97" i="7"/>
  <c r="AY77" i="7"/>
  <c r="BA79" i="7"/>
  <c r="AW109" i="7"/>
  <c r="AT73" i="7"/>
  <c r="BB42" i="7"/>
  <c r="BD42" i="7"/>
  <c r="AZ104" i="7"/>
  <c r="BA74" i="7"/>
  <c r="AV58" i="7"/>
  <c r="AU58" i="7"/>
  <c r="BA58" i="7"/>
  <c r="AZ58" i="7"/>
  <c r="AS58" i="7"/>
  <c r="AX58" i="7"/>
  <c r="AV43" i="7"/>
  <c r="AU43" i="7"/>
  <c r="BA43" i="7"/>
  <c r="AZ43" i="7"/>
  <c r="AS43" i="7"/>
  <c r="AX43" i="7"/>
  <c r="AR43" i="7"/>
  <c r="AT38" i="7"/>
  <c r="AR63" i="7"/>
  <c r="AT58" i="7"/>
  <c r="AZ33" i="7"/>
  <c r="AU33" i="7"/>
  <c r="AX33" i="7"/>
  <c r="AV33" i="7"/>
  <c r="BA33" i="7"/>
  <c r="AS33" i="7"/>
  <c r="BE80" i="7"/>
  <c r="AR38" i="7"/>
  <c r="AR36" i="7"/>
  <c r="AZ74" i="7"/>
  <c r="BE24" i="7"/>
  <c r="P24" i="7"/>
  <c r="AV18" i="7"/>
  <c r="AU18" i="7"/>
  <c r="BA18" i="7"/>
  <c r="AZ18" i="7"/>
  <c r="AS18" i="7"/>
  <c r="AX18" i="7"/>
  <c r="BB24" i="7"/>
  <c r="BD15" i="7"/>
  <c r="BB15" i="7"/>
  <c r="AV47" i="6"/>
  <c r="AZ68" i="6"/>
  <c r="BD70" i="6"/>
  <c r="BD47" i="6"/>
  <c r="BD50" i="6"/>
  <c r="BA50" i="6"/>
  <c r="AV68" i="6"/>
  <c r="AW70" i="6"/>
  <c r="R105" i="6"/>
  <c r="BB104" i="6"/>
  <c r="AU119" i="6"/>
  <c r="AY121" i="6"/>
  <c r="AZ119" i="6"/>
  <c r="BD160" i="6"/>
  <c r="AU181" i="6"/>
  <c r="AY181" i="6"/>
  <c r="AU190" i="6"/>
  <c r="AU209" i="6"/>
  <c r="R198" i="6"/>
  <c r="BA204" i="6"/>
  <c r="AU256" i="6"/>
  <c r="BA298" i="6"/>
  <c r="AW296" i="6"/>
  <c r="BC298" i="6"/>
  <c r="BD51" i="6"/>
  <c r="BC107" i="6"/>
  <c r="BC96" i="6"/>
  <c r="BC221" i="6"/>
  <c r="AU22" i="6"/>
  <c r="BA17" i="6"/>
  <c r="BA19" i="6"/>
  <c r="BB19" i="6"/>
  <c r="BD19" i="6"/>
  <c r="BC19" i="6"/>
  <c r="AU19" i="6"/>
  <c r="AV19" i="6"/>
  <c r="AY19" i="6"/>
  <c r="AX19" i="6"/>
  <c r="R19" i="6"/>
  <c r="AZ19" i="6"/>
  <c r="R9" i="6"/>
  <c r="AY30" i="6"/>
  <c r="AX21" i="6"/>
  <c r="R21" i="6"/>
  <c r="BB21" i="6"/>
  <c r="BC21" i="6"/>
  <c r="AV21" i="6"/>
  <c r="AY21" i="6"/>
  <c r="AZ21" i="6"/>
  <c r="BD120" i="6"/>
  <c r="AU120" i="6"/>
  <c r="AW113" i="6"/>
  <c r="BA113" i="6"/>
  <c r="BC181" i="6"/>
  <c r="AY190" i="6"/>
  <c r="BB256" i="6"/>
  <c r="AX296" i="6"/>
  <c r="R296" i="6"/>
  <c r="BD181" i="6"/>
  <c r="BC120" i="6"/>
  <c r="AZ39" i="6"/>
  <c r="BB39" i="6"/>
  <c r="AU39" i="6"/>
  <c r="BD39" i="6"/>
  <c r="AV39" i="6"/>
  <c r="BC39" i="6"/>
  <c r="AW39" i="6"/>
  <c r="AX39" i="6"/>
  <c r="R260" i="6"/>
  <c r="BG34" i="6"/>
  <c r="BH34" i="6"/>
  <c r="BE34" i="6"/>
  <c r="BA70" i="6"/>
  <c r="AY219" i="6"/>
  <c r="AX40" i="6"/>
  <c r="AZ40" i="6"/>
  <c r="BA40" i="6"/>
  <c r="BB40" i="6"/>
  <c r="AU40" i="6"/>
  <c r="BD40" i="6"/>
  <c r="AV40" i="6"/>
  <c r="BC40" i="6"/>
  <c r="BB70" i="6"/>
  <c r="BC113" i="6"/>
  <c r="AY54" i="6"/>
  <c r="BD57" i="6"/>
  <c r="BB68" i="6"/>
  <c r="AX70" i="6"/>
  <c r="R70" i="6"/>
  <c r="AU85" i="6"/>
  <c r="AU95" i="6"/>
  <c r="BD108" i="6"/>
  <c r="AU113" i="6"/>
  <c r="AV134" i="6"/>
  <c r="AV120" i="6"/>
  <c r="R142" i="6"/>
  <c r="BA171" i="6"/>
  <c r="AX167" i="6"/>
  <c r="R167" i="6"/>
  <c r="AW181" i="6"/>
  <c r="BB190" i="6"/>
  <c r="AU210" i="6"/>
  <c r="AX239" i="6"/>
  <c r="R239" i="6"/>
  <c r="AX256" i="6"/>
  <c r="AZ297" i="6"/>
  <c r="AY294" i="6"/>
  <c r="AZ296" i="6"/>
  <c r="BB303" i="6"/>
  <c r="BA107" i="6"/>
  <c r="AV30" i="6"/>
  <c r="AZ30" i="6"/>
  <c r="AX30" i="6"/>
  <c r="BB30" i="6"/>
  <c r="AW30" i="6"/>
  <c r="BD30" i="6"/>
  <c r="BC30" i="6"/>
  <c r="AU30" i="6"/>
  <c r="BC265" i="6"/>
  <c r="BG265" i="6"/>
  <c r="BH265" i="6"/>
  <c r="BD128" i="6"/>
  <c r="BC33" i="6"/>
  <c r="AU33" i="6"/>
  <c r="AV33" i="6"/>
  <c r="AZ33" i="6"/>
  <c r="BA33" i="6"/>
  <c r="AX33" i="6"/>
  <c r="BB33" i="6"/>
  <c r="AW33" i="6"/>
  <c r="BD33" i="6"/>
  <c r="AX68" i="6"/>
  <c r="R68" i="6"/>
  <c r="BE9" i="6"/>
  <c r="BG9" i="6"/>
  <c r="BH9" i="6"/>
  <c r="BG23" i="6"/>
  <c r="BE23" i="6"/>
  <c r="AZ31" i="6"/>
  <c r="AX31" i="6"/>
  <c r="AW31" i="6"/>
  <c r="R31" i="6"/>
  <c r="BB31" i="6"/>
  <c r="BD31" i="6"/>
  <c r="AV31" i="6"/>
  <c r="AY31" i="6"/>
  <c r="BC128" i="6"/>
  <c r="AY22" i="6"/>
  <c r="AZ70" i="6"/>
  <c r="AZ104" i="6"/>
  <c r="AY113" i="6"/>
  <c r="BB120" i="6"/>
  <c r="BB181" i="6"/>
  <c r="AZ190" i="6"/>
  <c r="R233" i="6"/>
  <c r="AW256" i="6"/>
  <c r="AZ256" i="6"/>
  <c r="BA296" i="6"/>
  <c r="BE263" i="6"/>
  <c r="AV113" i="6"/>
  <c r="BB17" i="6"/>
  <c r="BD17" i="6"/>
  <c r="AV17" i="6"/>
  <c r="AW17" i="6"/>
  <c r="AX17" i="6"/>
  <c r="AZ17" i="6"/>
  <c r="BC68" i="6"/>
  <c r="AX22" i="6"/>
  <c r="BA39" i="6"/>
  <c r="R107" i="6"/>
  <c r="BD68" i="6"/>
  <c r="BA68" i="6"/>
  <c r="AY70" i="6"/>
  <c r="AU108" i="6"/>
  <c r="AV112" i="6"/>
  <c r="AZ113" i="6"/>
  <c r="AX113" i="6"/>
  <c r="BB113" i="6"/>
  <c r="BG113" i="6"/>
  <c r="AZ120" i="6"/>
  <c r="AX120" i="6"/>
  <c r="AV131" i="6"/>
  <c r="R168" i="6"/>
  <c r="AX181" i="6"/>
  <c r="BA190" i="6"/>
  <c r="BB209" i="6"/>
  <c r="AZ204" i="6"/>
  <c r="BA256" i="6"/>
  <c r="AW298" i="6"/>
  <c r="R298" i="6"/>
  <c r="AY296" i="6"/>
  <c r="AY256" i="6"/>
  <c r="AV247" i="6"/>
  <c r="AW247" i="6"/>
  <c r="BD207" i="6"/>
  <c r="AU207" i="6"/>
  <c r="BC17" i="6"/>
  <c r="BB10" i="6"/>
  <c r="AX10" i="6"/>
  <c r="AW10" i="6"/>
  <c r="R10" i="6"/>
  <c r="BC10" i="6"/>
  <c r="AV10" i="6"/>
  <c r="AY10" i="6"/>
  <c r="AZ10" i="6"/>
  <c r="BA10" i="6"/>
  <c r="BH13" i="6"/>
  <c r="O13" i="6"/>
  <c r="Q13" i="6"/>
  <c r="AW40" i="6"/>
  <c r="AU18" i="6"/>
  <c r="AV18" i="6"/>
  <c r="AY18" i="6"/>
  <c r="AW18" i="6"/>
  <c r="R18" i="6"/>
  <c r="AZ18" i="6"/>
  <c r="BA18" i="6"/>
  <c r="BB18" i="6"/>
  <c r="BD18" i="6"/>
  <c r="BC18" i="6"/>
  <c r="BG55" i="6"/>
  <c r="AV70" i="6"/>
  <c r="R55" i="6"/>
  <c r="AY68" i="6"/>
  <c r="AU112" i="6"/>
  <c r="R113" i="6"/>
  <c r="BC122" i="6"/>
  <c r="AY120" i="6"/>
  <c r="R130" i="6"/>
  <c r="BA181" i="6"/>
  <c r="AW190" i="6"/>
  <c r="AX190" i="6"/>
  <c r="R190" i="6"/>
  <c r="AZ201" i="6"/>
  <c r="BD255" i="6"/>
  <c r="AV256" i="6"/>
  <c r="R265" i="6"/>
  <c r="BB277" i="6"/>
  <c r="R285" i="6"/>
  <c r="AU296" i="6"/>
  <c r="BC296" i="6"/>
  <c r="BB128" i="6"/>
  <c r="BC207" i="6"/>
  <c r="BD12" i="6"/>
  <c r="BC12" i="6"/>
  <c r="AX12" i="6"/>
  <c r="AU12" i="6"/>
  <c r="AW12" i="6"/>
  <c r="AV12" i="6"/>
  <c r="AY12" i="6"/>
  <c r="AZ12" i="6"/>
  <c r="BA12" i="6"/>
  <c r="BD10" i="6"/>
  <c r="R23" i="6"/>
  <c r="AZ35" i="6"/>
  <c r="AX35" i="6"/>
  <c r="BB35" i="6"/>
  <c r="AW35" i="6"/>
  <c r="BD35" i="6"/>
  <c r="AV35" i="6"/>
  <c r="AY35" i="6"/>
  <c r="AV11" i="6"/>
  <c r="AZ11" i="6"/>
  <c r="BA11" i="6"/>
  <c r="BB11" i="6"/>
  <c r="BD11" i="6"/>
  <c r="BC11" i="6"/>
  <c r="AU11" i="6"/>
  <c r="AW11" i="6"/>
  <c r="R11" i="6"/>
  <c r="AU20" i="6"/>
  <c r="AV20" i="6"/>
  <c r="AY20" i="6"/>
  <c r="AZ20" i="6"/>
  <c r="AX20" i="6"/>
  <c r="R20" i="6"/>
  <c r="BB20" i="6"/>
  <c r="BD20" i="6"/>
  <c r="BC20" i="6"/>
  <c r="AV124" i="6"/>
  <c r="AV22" i="6"/>
  <c r="AZ22" i="6"/>
  <c r="BA22" i="6"/>
  <c r="BB22" i="6"/>
  <c r="AW22" i="6"/>
  <c r="BC22" i="6"/>
  <c r="BA120" i="6"/>
  <c r="BH8" i="6"/>
  <c r="BE8" i="6"/>
  <c r="BE51" i="6"/>
  <c r="AW120" i="6"/>
  <c r="BC167" i="6"/>
  <c r="AV190" i="6"/>
  <c r="BB14" i="6"/>
  <c r="BD14" i="6"/>
  <c r="BC14" i="6"/>
  <c r="AU14" i="6"/>
  <c r="AV14" i="6"/>
  <c r="AX14" i="6"/>
  <c r="R14" i="6"/>
  <c r="AY14" i="6"/>
  <c r="BA14" i="6"/>
  <c r="AY17" i="6"/>
  <c r="AV32" i="6"/>
  <c r="AY32" i="6"/>
  <c r="AZ32" i="6"/>
  <c r="AX32" i="6"/>
  <c r="AW32" i="6"/>
  <c r="R32" i="6"/>
  <c r="BB32" i="6"/>
  <c r="BD32" i="6"/>
  <c r="BC32" i="6"/>
  <c r="AU32" i="6"/>
  <c r="BC195" i="6"/>
  <c r="BH263" i="6"/>
  <c r="O263" i="6"/>
  <c r="BH301" i="6"/>
  <c r="O301" i="6"/>
  <c r="R303" i="6"/>
  <c r="BE303" i="6"/>
  <c r="BG302" i="6"/>
  <c r="BE302" i="6"/>
  <c r="BB294" i="6"/>
  <c r="BC297" i="6"/>
  <c r="AU297" i="6"/>
  <c r="AV297" i="6"/>
  <c r="AY297" i="6"/>
  <c r="BA297" i="6"/>
  <c r="AX297" i="6"/>
  <c r="R297" i="6"/>
  <c r="BB297" i="6"/>
  <c r="BD297" i="6"/>
  <c r="AX294" i="6"/>
  <c r="BG293" i="6"/>
  <c r="BH293" i="6"/>
  <c r="R295" i="6"/>
  <c r="BD294" i="6"/>
  <c r="BC294" i="6"/>
  <c r="AV294" i="6"/>
  <c r="AZ294" i="6"/>
  <c r="BA294" i="6"/>
  <c r="AW294" i="6"/>
  <c r="BA271" i="6"/>
  <c r="BB271" i="6"/>
  <c r="BD271" i="6"/>
  <c r="AV271" i="6"/>
  <c r="AW271" i="6"/>
  <c r="AY271" i="6"/>
  <c r="AZ271" i="6"/>
  <c r="AV284" i="6"/>
  <c r="BC284" i="6"/>
  <c r="AW284" i="6"/>
  <c r="R284" i="6"/>
  <c r="AY284" i="6"/>
  <c r="AZ284" i="6"/>
  <c r="BA284" i="6"/>
  <c r="BB284" i="6"/>
  <c r="AU284" i="6"/>
  <c r="BD284" i="6"/>
  <c r="BC271" i="6"/>
  <c r="BA277" i="6"/>
  <c r="BD277" i="6"/>
  <c r="AV277" i="6"/>
  <c r="AW277" i="6"/>
  <c r="AX277" i="6"/>
  <c r="AY277" i="6"/>
  <c r="AZ277" i="6"/>
  <c r="AZ280" i="6"/>
  <c r="BA280" i="6"/>
  <c r="AU280" i="6"/>
  <c r="BD280" i="6"/>
  <c r="AV280" i="6"/>
  <c r="BC280" i="6"/>
  <c r="AW280" i="6"/>
  <c r="AX280" i="6"/>
  <c r="AY280" i="6"/>
  <c r="AW273" i="6"/>
  <c r="AX273" i="6"/>
  <c r="R273" i="6"/>
  <c r="AZ273" i="6"/>
  <c r="BA273" i="6"/>
  <c r="BB273" i="6"/>
  <c r="AU273" i="6"/>
  <c r="AV273" i="6"/>
  <c r="BC273" i="6"/>
  <c r="BB276" i="6"/>
  <c r="AU276" i="6"/>
  <c r="BC276" i="6"/>
  <c r="AW276" i="6"/>
  <c r="AX276" i="6"/>
  <c r="AY276" i="6"/>
  <c r="AZ276" i="6"/>
  <c r="BA276" i="6"/>
  <c r="AX271" i="6"/>
  <c r="BC277" i="6"/>
  <c r="AX282" i="6"/>
  <c r="AY282" i="6"/>
  <c r="BA282" i="6"/>
  <c r="BB282" i="6"/>
  <c r="AU282" i="6"/>
  <c r="BD282" i="6"/>
  <c r="AV282" i="6"/>
  <c r="AW282" i="6"/>
  <c r="AY273" i="6"/>
  <c r="BD276" i="6"/>
  <c r="AW283" i="6"/>
  <c r="AX283" i="6"/>
  <c r="AZ283" i="6"/>
  <c r="BA283" i="6"/>
  <c r="BB283" i="6"/>
  <c r="AU283" i="6"/>
  <c r="BD283" i="6"/>
  <c r="AV283" i="6"/>
  <c r="BC283" i="6"/>
  <c r="AZ282" i="6"/>
  <c r="AV274" i="6"/>
  <c r="AW274" i="6"/>
  <c r="R274" i="6"/>
  <c r="AY274" i="6"/>
  <c r="AZ274" i="6"/>
  <c r="BA274" i="6"/>
  <c r="BB274" i="6"/>
  <c r="AU274" i="6"/>
  <c r="BD274" i="6"/>
  <c r="AY281" i="6"/>
  <c r="AZ281" i="6"/>
  <c r="BB281" i="6"/>
  <c r="AU281" i="6"/>
  <c r="BD281" i="6"/>
  <c r="AV281" i="6"/>
  <c r="BC281" i="6"/>
  <c r="AW281" i="6"/>
  <c r="AX281" i="6"/>
  <c r="AY272" i="6"/>
  <c r="AZ272" i="6"/>
  <c r="BB272" i="6"/>
  <c r="AU272" i="6"/>
  <c r="BD272" i="6"/>
  <c r="AV272" i="6"/>
  <c r="BC272" i="6"/>
  <c r="AW272" i="6"/>
  <c r="AX272" i="6"/>
  <c r="AU271" i="6"/>
  <c r="BE285" i="6"/>
  <c r="BG285" i="6"/>
  <c r="BE266" i="6"/>
  <c r="BG266" i="6"/>
  <c r="BH266" i="6"/>
  <c r="BE265" i="6"/>
  <c r="AV264" i="6"/>
  <c r="AY264" i="6"/>
  <c r="BA264" i="6"/>
  <c r="BC264" i="6"/>
  <c r="AX264" i="6"/>
  <c r="AW264" i="6"/>
  <c r="BB264" i="6"/>
  <c r="AU264" i="6"/>
  <c r="BD264" i="6"/>
  <c r="AZ264" i="6"/>
  <c r="BD258" i="6"/>
  <c r="BA258" i="6"/>
  <c r="BC258" i="6"/>
  <c r="AU258" i="6"/>
  <c r="AY258" i="6"/>
  <c r="AZ258" i="6"/>
  <c r="AX258" i="6"/>
  <c r="AW258" i="6"/>
  <c r="R258" i="6"/>
  <c r="BB258" i="6"/>
  <c r="BB255" i="6"/>
  <c r="AW255" i="6"/>
  <c r="R255" i="6"/>
  <c r="BC255" i="6"/>
  <c r="AZ255" i="6"/>
  <c r="AY255" i="6"/>
  <c r="BA255" i="6"/>
  <c r="BG257" i="6"/>
  <c r="BH257" i="6"/>
  <c r="BE257" i="6"/>
  <c r="AU255" i="6"/>
  <c r="AV259" i="6"/>
  <c r="AY259" i="6"/>
  <c r="AX259" i="6"/>
  <c r="BB259" i="6"/>
  <c r="AW259" i="6"/>
  <c r="BD259" i="6"/>
  <c r="BC259" i="6"/>
  <c r="AU259" i="6"/>
  <c r="AV258" i="6"/>
  <c r="BA259" i="6"/>
  <c r="BE260" i="6"/>
  <c r="AV255" i="6"/>
  <c r="BB234" i="6"/>
  <c r="AW234" i="6"/>
  <c r="AX234" i="6"/>
  <c r="AY234" i="6"/>
  <c r="BA234" i="6"/>
  <c r="AZ234" i="6"/>
  <c r="BG233" i="6"/>
  <c r="BH233" i="6"/>
  <c r="BE233" i="6"/>
  <c r="AX238" i="6"/>
  <c r="BB245" i="6"/>
  <c r="AW243" i="6"/>
  <c r="AX243" i="6"/>
  <c r="AY243" i="6"/>
  <c r="AZ243" i="6"/>
  <c r="BA243" i="6"/>
  <c r="AV243" i="6"/>
  <c r="AW238" i="6"/>
  <c r="AZ238" i="6"/>
  <c r="BA238" i="6"/>
  <c r="BB238" i="6"/>
  <c r="BC238" i="6"/>
  <c r="AV238" i="6"/>
  <c r="AU238" i="6"/>
  <c r="BD238" i="6"/>
  <c r="AV239" i="6"/>
  <c r="BC239" i="6"/>
  <c r="AY239" i="6"/>
  <c r="AZ239" i="6"/>
  <c r="BA239" i="6"/>
  <c r="AU239" i="6"/>
  <c r="BD239" i="6"/>
  <c r="BB239" i="6"/>
  <c r="BD243" i="6"/>
  <c r="BG242" i="6"/>
  <c r="BH242" i="6"/>
  <c r="BE242" i="6"/>
  <c r="R242" i="6"/>
  <c r="AZ235" i="6"/>
  <c r="AU235" i="6"/>
  <c r="BD235" i="6"/>
  <c r="AV235" i="6"/>
  <c r="BC235" i="6"/>
  <c r="AW235" i="6"/>
  <c r="AX235" i="6"/>
  <c r="AY235" i="6"/>
  <c r="BD244" i="6"/>
  <c r="AV244" i="6"/>
  <c r="AW244" i="6"/>
  <c r="AX244" i="6"/>
  <c r="AY244" i="6"/>
  <c r="AZ244" i="6"/>
  <c r="BC234" i="6"/>
  <c r="AV234" i="6"/>
  <c r="AZ245" i="6"/>
  <c r="AX237" i="6"/>
  <c r="BA237" i="6"/>
  <c r="BB237" i="6"/>
  <c r="AU237" i="6"/>
  <c r="BD237" i="6"/>
  <c r="AW237" i="6"/>
  <c r="BC237" i="6"/>
  <c r="AV237" i="6"/>
  <c r="BB246" i="6"/>
  <c r="AU246" i="6"/>
  <c r="AV246" i="6"/>
  <c r="BC246" i="6"/>
  <c r="AX246" i="6"/>
  <c r="AW246" i="6"/>
  <c r="BA246" i="6"/>
  <c r="BD234" i="6"/>
  <c r="AZ248" i="6"/>
  <c r="BA248" i="6"/>
  <c r="BB248" i="6"/>
  <c r="AU248" i="6"/>
  <c r="AV248" i="6"/>
  <c r="BD248" i="6"/>
  <c r="BC248" i="6"/>
  <c r="AY248" i="6"/>
  <c r="BA244" i="6"/>
  <c r="AU245" i="6"/>
  <c r="BD245" i="6"/>
  <c r="AV245" i="6"/>
  <c r="BC245" i="6"/>
  <c r="AW245" i="6"/>
  <c r="AX245" i="6"/>
  <c r="AY245" i="6"/>
  <c r="BB244" i="6"/>
  <c r="AY237" i="6"/>
  <c r="AZ246" i="6"/>
  <c r="AY236" i="6"/>
  <c r="BB236" i="6"/>
  <c r="AU236" i="6"/>
  <c r="BD236" i="6"/>
  <c r="AV236" i="6"/>
  <c r="BC236" i="6"/>
  <c r="AW236" i="6"/>
  <c r="AX236" i="6"/>
  <c r="AX248" i="6"/>
  <c r="R248" i="6"/>
  <c r="BA235" i="6"/>
  <c r="AU234" i="6"/>
  <c r="AZ236" i="6"/>
  <c r="R228" i="6"/>
  <c r="BE228" i="6"/>
  <c r="AV227" i="6"/>
  <c r="AY227" i="6"/>
  <c r="BC227" i="6"/>
  <c r="BA227" i="6"/>
  <c r="AX227" i="6"/>
  <c r="BB227" i="6"/>
  <c r="AW227" i="6"/>
  <c r="BD227" i="6"/>
  <c r="AU227" i="6"/>
  <c r="AZ227" i="6"/>
  <c r="BD226" i="6"/>
  <c r="AX226" i="6"/>
  <c r="R226" i="6"/>
  <c r="BC226" i="6"/>
  <c r="AU226" i="6"/>
  <c r="AV226" i="6"/>
  <c r="AY226" i="6"/>
  <c r="BB226" i="6"/>
  <c r="BA226" i="6"/>
  <c r="AU220" i="6"/>
  <c r="BG221" i="6"/>
  <c r="BH221" i="6"/>
  <c r="BE221" i="6"/>
  <c r="BE218" i="6"/>
  <c r="R217" i="6"/>
  <c r="BG217" i="6"/>
  <c r="BH217" i="6"/>
  <c r="BE217" i="6"/>
  <c r="BB220" i="6"/>
  <c r="BC220" i="6"/>
  <c r="AV220" i="6"/>
  <c r="AY220" i="6"/>
  <c r="BA220" i="6"/>
  <c r="AX220" i="6"/>
  <c r="R220" i="6"/>
  <c r="BD222" i="6"/>
  <c r="BB222" i="6"/>
  <c r="BC222" i="6"/>
  <c r="AX222" i="6"/>
  <c r="AU222" i="6"/>
  <c r="AV222" i="6"/>
  <c r="AY222" i="6"/>
  <c r="BA222" i="6"/>
  <c r="BD220" i="6"/>
  <c r="AW222" i="6"/>
  <c r="AZ220" i="6"/>
  <c r="BD200" i="6"/>
  <c r="AV200" i="6"/>
  <c r="AW200" i="6"/>
  <c r="AX200" i="6"/>
  <c r="AY200" i="6"/>
  <c r="AZ200" i="6"/>
  <c r="AV197" i="6"/>
  <c r="AW197" i="6"/>
  <c r="AY197" i="6"/>
  <c r="AZ197" i="6"/>
  <c r="BA197" i="6"/>
  <c r="BB197" i="6"/>
  <c r="BD197" i="6"/>
  <c r="AU197" i="6"/>
  <c r="BB204" i="6"/>
  <c r="AU204" i="6"/>
  <c r="BC204" i="6"/>
  <c r="AW204" i="6"/>
  <c r="AX204" i="6"/>
  <c r="AU200" i="6"/>
  <c r="BC199" i="6"/>
  <c r="AW199" i="6"/>
  <c r="AX199" i="6"/>
  <c r="AY199" i="6"/>
  <c r="AZ199" i="6"/>
  <c r="BA199" i="6"/>
  <c r="BD204" i="6"/>
  <c r="BB199" i="6"/>
  <c r="BC209" i="6"/>
  <c r="AW209" i="6"/>
  <c r="AX209" i="6"/>
  <c r="AY209" i="6"/>
  <c r="AZ209" i="6"/>
  <c r="BA209" i="6"/>
  <c r="BD209" i="6"/>
  <c r="BA205" i="6"/>
  <c r="BB205" i="6"/>
  <c r="BD205" i="6"/>
  <c r="AV205" i="6"/>
  <c r="AW205" i="6"/>
  <c r="R205" i="6"/>
  <c r="AV204" i="6"/>
  <c r="BC200" i="6"/>
  <c r="AZ205" i="6"/>
  <c r="AZ196" i="6"/>
  <c r="R208" i="6"/>
  <c r="AU205" i="6"/>
  <c r="BC205" i="6"/>
  <c r="AY205" i="6"/>
  <c r="BC197" i="6"/>
  <c r="BD210" i="6"/>
  <c r="AV210" i="6"/>
  <c r="AW210" i="6"/>
  <c r="AX210" i="6"/>
  <c r="AY210" i="6"/>
  <c r="AZ210" i="6"/>
  <c r="BG198" i="6"/>
  <c r="BH198" i="6"/>
  <c r="BA201" i="6"/>
  <c r="BA200" i="6"/>
  <c r="AU199" i="6"/>
  <c r="BC210" i="6"/>
  <c r="BD199" i="6"/>
  <c r="AU201" i="6"/>
  <c r="BD201" i="6"/>
  <c r="AV201" i="6"/>
  <c r="BC201" i="6"/>
  <c r="AW201" i="6"/>
  <c r="AX201" i="6"/>
  <c r="AY201" i="6"/>
  <c r="AX196" i="6"/>
  <c r="AY196" i="6"/>
  <c r="BA196" i="6"/>
  <c r="BB196" i="6"/>
  <c r="AU196" i="6"/>
  <c r="BD196" i="6"/>
  <c r="AV196" i="6"/>
  <c r="AW196" i="6"/>
  <c r="AX197" i="6"/>
  <c r="AZ195" i="6"/>
  <c r="BA195" i="6"/>
  <c r="AU195" i="6"/>
  <c r="BD195" i="6"/>
  <c r="AV195" i="6"/>
  <c r="AW195" i="6"/>
  <c r="AX195" i="6"/>
  <c r="AY195" i="6"/>
  <c r="BB200" i="6"/>
  <c r="BE189" i="6"/>
  <c r="BG189" i="6"/>
  <c r="BH189" i="6"/>
  <c r="BD188" i="6"/>
  <c r="BC188" i="6"/>
  <c r="AU188" i="6"/>
  <c r="AV188" i="6"/>
  <c r="BB188" i="6"/>
  <c r="AY188" i="6"/>
  <c r="AZ188" i="6"/>
  <c r="BA188" i="6"/>
  <c r="AX188" i="6"/>
  <c r="R188" i="6"/>
  <c r="R183" i="6"/>
  <c r="BB182" i="6"/>
  <c r="AW182" i="6"/>
  <c r="BD182" i="6"/>
  <c r="AU182" i="6"/>
  <c r="AV182" i="6"/>
  <c r="AY182" i="6"/>
  <c r="AZ182" i="6"/>
  <c r="BA182" i="6"/>
  <c r="BG180" i="6"/>
  <c r="BH180" i="6"/>
  <c r="BE180" i="6"/>
  <c r="R180" i="6"/>
  <c r="AX182" i="6"/>
  <c r="AZ163" i="6"/>
  <c r="BD170" i="6"/>
  <c r="AW159" i="6"/>
  <c r="AX159" i="6"/>
  <c r="AY159" i="6"/>
  <c r="AZ159" i="6"/>
  <c r="BB159" i="6"/>
  <c r="BA159" i="6"/>
  <c r="BE172" i="6"/>
  <c r="BG172" i="6"/>
  <c r="BC160" i="6"/>
  <c r="AZ166" i="6"/>
  <c r="BA166" i="6"/>
  <c r="BB166" i="6"/>
  <c r="AU166" i="6"/>
  <c r="BD166" i="6"/>
  <c r="AW166" i="6"/>
  <c r="AV166" i="6"/>
  <c r="BC166" i="6"/>
  <c r="AW169" i="6"/>
  <c r="AX169" i="6"/>
  <c r="AY169" i="6"/>
  <c r="AZ169" i="6"/>
  <c r="BA169" i="6"/>
  <c r="AY157" i="6"/>
  <c r="BA157" i="6"/>
  <c r="BB157" i="6"/>
  <c r="AU157" i="6"/>
  <c r="BD157" i="6"/>
  <c r="AV157" i="6"/>
  <c r="BC157" i="6"/>
  <c r="AX157" i="6"/>
  <c r="AW157" i="6"/>
  <c r="AU159" i="6"/>
  <c r="BB160" i="6"/>
  <c r="BE168" i="6"/>
  <c r="BG168" i="6"/>
  <c r="BH168" i="6"/>
  <c r="AX166" i="6"/>
  <c r="AY166" i="6"/>
  <c r="BB170" i="6"/>
  <c r="AY167" i="6"/>
  <c r="AZ167" i="6"/>
  <c r="BA167" i="6"/>
  <c r="BB167" i="6"/>
  <c r="AV167" i="6"/>
  <c r="AU167" i="6"/>
  <c r="BD167" i="6"/>
  <c r="AW160" i="6"/>
  <c r="AX160" i="6"/>
  <c r="AY160" i="6"/>
  <c r="BA160" i="6"/>
  <c r="AZ160" i="6"/>
  <c r="BA163" i="6"/>
  <c r="BB163" i="6"/>
  <c r="AU163" i="6"/>
  <c r="BD163" i="6"/>
  <c r="AV163" i="6"/>
  <c r="BC163" i="6"/>
  <c r="AX163" i="6"/>
  <c r="AW163" i="6"/>
  <c r="BB162" i="6"/>
  <c r="AU162" i="6"/>
  <c r="BD162" i="6"/>
  <c r="AV162" i="6"/>
  <c r="BC162" i="6"/>
  <c r="AW162" i="6"/>
  <c r="AY162" i="6"/>
  <c r="AX162" i="6"/>
  <c r="AW158" i="6"/>
  <c r="AY158" i="6"/>
  <c r="AZ158" i="6"/>
  <c r="BA158" i="6"/>
  <c r="BB158" i="6"/>
  <c r="AV158" i="6"/>
  <c r="AU158" i="6"/>
  <c r="BD158" i="6"/>
  <c r="BC158" i="6"/>
  <c r="AU171" i="6"/>
  <c r="BD171" i="6"/>
  <c r="AV171" i="6"/>
  <c r="BC171" i="6"/>
  <c r="AW171" i="6"/>
  <c r="AX171" i="6"/>
  <c r="AZ171" i="6"/>
  <c r="AY171" i="6"/>
  <c r="AX158" i="6"/>
  <c r="AU169" i="6"/>
  <c r="AZ162" i="6"/>
  <c r="AV170" i="6"/>
  <c r="AW170" i="6"/>
  <c r="AX170" i="6"/>
  <c r="AY170" i="6"/>
  <c r="BA170" i="6"/>
  <c r="AZ170" i="6"/>
  <c r="R161" i="6"/>
  <c r="BC170" i="6"/>
  <c r="BG150" i="6"/>
  <c r="BE150" i="6"/>
  <c r="R149" i="6"/>
  <c r="BG151" i="6"/>
  <c r="BH151" i="6"/>
  <c r="BE151" i="6"/>
  <c r="AU143" i="6"/>
  <c r="AV143" i="6"/>
  <c r="AZ143" i="6"/>
  <c r="AW143" i="6"/>
  <c r="BA143" i="6"/>
  <c r="BD143" i="6"/>
  <c r="BB143" i="6"/>
  <c r="BG145" i="6"/>
  <c r="BE145" i="6"/>
  <c r="AX143" i="6"/>
  <c r="R143" i="6"/>
  <c r="AU146" i="6"/>
  <c r="AV146" i="6"/>
  <c r="AY146" i="6"/>
  <c r="BA146" i="6"/>
  <c r="AX146" i="6"/>
  <c r="BB146" i="6"/>
  <c r="BC146" i="6"/>
  <c r="AW146" i="6"/>
  <c r="BD146" i="6"/>
  <c r="BC143" i="6"/>
  <c r="BG142" i="6"/>
  <c r="BH142" i="6"/>
  <c r="BE142" i="6"/>
  <c r="R141" i="6"/>
  <c r="AZ146" i="6"/>
  <c r="BE141" i="6"/>
  <c r="BG141" i="6"/>
  <c r="BH141" i="6"/>
  <c r="AU131" i="6"/>
  <c r="BC131" i="6"/>
  <c r="AW131" i="6"/>
  <c r="AX131" i="6"/>
  <c r="AZ131" i="6"/>
  <c r="BB131" i="6"/>
  <c r="BA131" i="6"/>
  <c r="AX129" i="6"/>
  <c r="BC129" i="6"/>
  <c r="BB132" i="6"/>
  <c r="BD132" i="6"/>
  <c r="AV132" i="6"/>
  <c r="AW132" i="6"/>
  <c r="R132" i="6"/>
  <c r="AY132" i="6"/>
  <c r="BA132" i="6"/>
  <c r="AZ132" i="6"/>
  <c r="AZ124" i="6"/>
  <c r="BB124" i="6"/>
  <c r="AU124" i="6"/>
  <c r="BC124" i="6"/>
  <c r="AW124" i="6"/>
  <c r="AY124" i="6"/>
  <c r="AX124" i="6"/>
  <c r="BC132" i="6"/>
  <c r="BB122" i="6"/>
  <c r="BD122" i="6"/>
  <c r="AV122" i="6"/>
  <c r="AW122" i="6"/>
  <c r="AY122" i="6"/>
  <c r="BA122" i="6"/>
  <c r="AZ122" i="6"/>
  <c r="BD124" i="6"/>
  <c r="AY119" i="6"/>
  <c r="BA119" i="6"/>
  <c r="BB119" i="6"/>
  <c r="BD119" i="6"/>
  <c r="AV119" i="6"/>
  <c r="AX119" i="6"/>
  <c r="AW119" i="6"/>
  <c r="BA134" i="6"/>
  <c r="BA123" i="6"/>
  <c r="AU123" i="6"/>
  <c r="BD123" i="6"/>
  <c r="AV123" i="6"/>
  <c r="BC123" i="6"/>
  <c r="AX123" i="6"/>
  <c r="AZ123" i="6"/>
  <c r="AY123" i="6"/>
  <c r="R120" i="6"/>
  <c r="AW129" i="6"/>
  <c r="AY129" i="6"/>
  <c r="AZ129" i="6"/>
  <c r="BB129" i="6"/>
  <c r="AV129" i="6"/>
  <c r="AU129" i="6"/>
  <c r="BD129" i="6"/>
  <c r="AU121" i="6"/>
  <c r="BC121" i="6"/>
  <c r="AW121" i="6"/>
  <c r="AX121" i="6"/>
  <c r="R121" i="6"/>
  <c r="AZ121" i="6"/>
  <c r="BB121" i="6"/>
  <c r="BA121" i="6"/>
  <c r="AY125" i="6"/>
  <c r="BA125" i="6"/>
  <c r="BB125" i="6"/>
  <c r="AV125" i="6"/>
  <c r="AX125" i="6"/>
  <c r="AW125" i="6"/>
  <c r="BD125" i="6"/>
  <c r="AZ134" i="6"/>
  <c r="BB134" i="6"/>
  <c r="AU134" i="6"/>
  <c r="AW134" i="6"/>
  <c r="AY134" i="6"/>
  <c r="AX134" i="6"/>
  <c r="AV121" i="6"/>
  <c r="BA133" i="6"/>
  <c r="AU133" i="6"/>
  <c r="BD133" i="6"/>
  <c r="AV133" i="6"/>
  <c r="BC133" i="6"/>
  <c r="AX133" i="6"/>
  <c r="R133" i="6"/>
  <c r="AZ133" i="6"/>
  <c r="AY133" i="6"/>
  <c r="BC125" i="6"/>
  <c r="AW123" i="6"/>
  <c r="BE113" i="6"/>
  <c r="BD112" i="6"/>
  <c r="AW112" i="6"/>
  <c r="BB112" i="6"/>
  <c r="BA112" i="6"/>
  <c r="R112" i="6"/>
  <c r="AZ112" i="6"/>
  <c r="AY112" i="6"/>
  <c r="AV114" i="6"/>
  <c r="AY114" i="6"/>
  <c r="BC114" i="6"/>
  <c r="BA114" i="6"/>
  <c r="AX114" i="6"/>
  <c r="AW114" i="6"/>
  <c r="R114" i="6"/>
  <c r="BB114" i="6"/>
  <c r="BD114" i="6"/>
  <c r="AU114" i="6"/>
  <c r="AZ114" i="6"/>
  <c r="AV104" i="6"/>
  <c r="AY104" i="6"/>
  <c r="BA104" i="6"/>
  <c r="BC104" i="6"/>
  <c r="AW104" i="6"/>
  <c r="R104" i="6"/>
  <c r="AU104" i="6"/>
  <c r="BG105" i="6"/>
  <c r="BE105" i="6"/>
  <c r="AX108" i="6"/>
  <c r="R108" i="6"/>
  <c r="BB108" i="6"/>
  <c r="BC108" i="6"/>
  <c r="AV108" i="6"/>
  <c r="AY108" i="6"/>
  <c r="AZ108" i="6"/>
  <c r="BA108" i="6"/>
  <c r="R106" i="6"/>
  <c r="AU109" i="6"/>
  <c r="AV109" i="6"/>
  <c r="AW109" i="6"/>
  <c r="AZ109" i="6"/>
  <c r="AX109" i="6"/>
  <c r="BB109" i="6"/>
  <c r="BD109" i="6"/>
  <c r="BC109" i="6"/>
  <c r="AY109" i="6"/>
  <c r="AY88" i="6"/>
  <c r="BA88" i="6"/>
  <c r="BB88" i="6"/>
  <c r="AU88" i="6"/>
  <c r="BC88" i="6"/>
  <c r="AX88" i="6"/>
  <c r="AW88" i="6"/>
  <c r="AZ88" i="6"/>
  <c r="AW94" i="6"/>
  <c r="AX94" i="6"/>
  <c r="AY94" i="6"/>
  <c r="AZ94" i="6"/>
  <c r="BB94" i="6"/>
  <c r="BA94" i="6"/>
  <c r="BB95" i="6"/>
  <c r="AY82" i="6"/>
  <c r="BA82" i="6"/>
  <c r="BB82" i="6"/>
  <c r="AU82" i="6"/>
  <c r="AV82" i="6"/>
  <c r="BC82" i="6"/>
  <c r="AX82" i="6"/>
  <c r="AW82" i="6"/>
  <c r="R93" i="6"/>
  <c r="AV88" i="6"/>
  <c r="AZ87" i="6"/>
  <c r="BB87" i="6"/>
  <c r="AU87" i="6"/>
  <c r="BD87" i="6"/>
  <c r="AV87" i="6"/>
  <c r="BC87" i="6"/>
  <c r="AW87" i="6"/>
  <c r="AY87" i="6"/>
  <c r="AX87" i="6"/>
  <c r="BD88" i="6"/>
  <c r="BB85" i="6"/>
  <c r="BD85" i="6"/>
  <c r="AV85" i="6"/>
  <c r="AW85" i="6"/>
  <c r="AX85" i="6"/>
  <c r="AY85" i="6"/>
  <c r="BA85" i="6"/>
  <c r="AZ85" i="6"/>
  <c r="AX91" i="6"/>
  <c r="AZ91" i="6"/>
  <c r="BA91" i="6"/>
  <c r="BB91" i="6"/>
  <c r="AU91" i="6"/>
  <c r="BD91" i="6"/>
  <c r="AW91" i="6"/>
  <c r="AV91" i="6"/>
  <c r="BC91" i="6"/>
  <c r="AV94" i="6"/>
  <c r="BE86" i="6"/>
  <c r="BG86" i="6"/>
  <c r="BE93" i="6"/>
  <c r="BG93" i="6"/>
  <c r="AW92" i="6"/>
  <c r="AY92" i="6"/>
  <c r="AZ92" i="6"/>
  <c r="BA92" i="6"/>
  <c r="AV92" i="6"/>
  <c r="BC92" i="6"/>
  <c r="AU92" i="6"/>
  <c r="BD92" i="6"/>
  <c r="BD94" i="6"/>
  <c r="BD82" i="6"/>
  <c r="AU94" i="6"/>
  <c r="AX92" i="6"/>
  <c r="BB97" i="6"/>
  <c r="AU97" i="6"/>
  <c r="BD97" i="6"/>
  <c r="AV97" i="6"/>
  <c r="BC97" i="6"/>
  <c r="AW97" i="6"/>
  <c r="AY97" i="6"/>
  <c r="AX97" i="6"/>
  <c r="AU84" i="6"/>
  <c r="AW84" i="6"/>
  <c r="AX84" i="6"/>
  <c r="AY84" i="6"/>
  <c r="AZ84" i="6"/>
  <c r="BB84" i="6"/>
  <c r="BA84" i="6"/>
  <c r="AW83" i="6"/>
  <c r="R83" i="6"/>
  <c r="AY83" i="6"/>
  <c r="AZ83" i="6"/>
  <c r="BA83" i="6"/>
  <c r="BB83" i="6"/>
  <c r="AV83" i="6"/>
  <c r="BC83" i="6"/>
  <c r="AU83" i="6"/>
  <c r="BD83" i="6"/>
  <c r="AV95" i="6"/>
  <c r="AW95" i="6"/>
  <c r="AX95" i="6"/>
  <c r="AY95" i="6"/>
  <c r="BA95" i="6"/>
  <c r="AZ95" i="6"/>
  <c r="BC95" i="6"/>
  <c r="BC94" i="6"/>
  <c r="BA97" i="6"/>
  <c r="AV84" i="6"/>
  <c r="BE96" i="6"/>
  <c r="BG96" i="6"/>
  <c r="R86" i="6"/>
  <c r="AZ97" i="6"/>
  <c r="BD84" i="6"/>
  <c r="BB76" i="6"/>
  <c r="BC76" i="6"/>
  <c r="AU76" i="6"/>
  <c r="AV76" i="6"/>
  <c r="AY76" i="6"/>
  <c r="AZ76" i="6"/>
  <c r="AX76" i="6"/>
  <c r="BA76" i="6"/>
  <c r="BD76" i="6"/>
  <c r="AW76" i="6"/>
  <c r="BG75" i="6"/>
  <c r="BH75" i="6"/>
  <c r="BE75" i="6"/>
  <c r="AV77" i="6"/>
  <c r="AY77" i="6"/>
  <c r="BC77" i="6"/>
  <c r="AX77" i="6"/>
  <c r="BB77" i="6"/>
  <c r="AW77" i="6"/>
  <c r="BD77" i="6"/>
  <c r="AU77" i="6"/>
  <c r="AZ77" i="6"/>
  <c r="BA77" i="6"/>
  <c r="AX71" i="6"/>
  <c r="AZ71" i="6"/>
  <c r="AW71" i="6"/>
  <c r="BC71" i="6"/>
  <c r="AV71" i="6"/>
  <c r="AY71" i="6"/>
  <c r="BA71" i="6"/>
  <c r="R69" i="6"/>
  <c r="BG67" i="6"/>
  <c r="BE67" i="6"/>
  <c r="BE69" i="6"/>
  <c r="AU72" i="6"/>
  <c r="AW72" i="6"/>
  <c r="AV72" i="6"/>
  <c r="AZ72" i="6"/>
  <c r="BA72" i="6"/>
  <c r="AX72" i="6"/>
  <c r="BB72" i="6"/>
  <c r="BC72" i="6"/>
  <c r="BD72" i="6"/>
  <c r="BB71" i="6"/>
  <c r="AU71" i="6"/>
  <c r="BE56" i="6"/>
  <c r="BG56" i="6"/>
  <c r="AU58" i="6"/>
  <c r="AU59" i="6"/>
  <c r="BD59" i="6"/>
  <c r="AV59" i="6"/>
  <c r="BC59" i="6"/>
  <c r="AW59" i="6"/>
  <c r="AX59" i="6"/>
  <c r="AY59" i="6"/>
  <c r="BA48" i="6"/>
  <c r="BD48" i="6"/>
  <c r="AV48" i="6"/>
  <c r="AW48" i="6"/>
  <c r="AX48" i="6"/>
  <c r="AY48" i="6"/>
  <c r="AZ48" i="6"/>
  <c r="AU60" i="6"/>
  <c r="R51" i="6"/>
  <c r="BA58" i="6"/>
  <c r="AZ60" i="6"/>
  <c r="AW54" i="6"/>
  <c r="R54" i="6"/>
  <c r="AZ54" i="6"/>
  <c r="BA54" i="6"/>
  <c r="BB54" i="6"/>
  <c r="BD54" i="6"/>
  <c r="BC54" i="6"/>
  <c r="AU54" i="6"/>
  <c r="AV54" i="6"/>
  <c r="BA60" i="6"/>
  <c r="BB59" i="6"/>
  <c r="BD58" i="6"/>
  <c r="AV58" i="6"/>
  <c r="AW58" i="6"/>
  <c r="AX58" i="6"/>
  <c r="AY58" i="6"/>
  <c r="AZ58" i="6"/>
  <c r="BE55" i="6"/>
  <c r="BB58" i="6"/>
  <c r="AY60" i="6"/>
  <c r="AW57" i="6"/>
  <c r="AX57" i="6"/>
  <c r="AY57" i="6"/>
  <c r="BA57" i="6"/>
  <c r="AZ57" i="6"/>
  <c r="BB60" i="6"/>
  <c r="AV60" i="6"/>
  <c r="BC60" i="6"/>
  <c r="AW60" i="6"/>
  <c r="AX60" i="6"/>
  <c r="BB47" i="6"/>
  <c r="AW47" i="6"/>
  <c r="AX47" i="6"/>
  <c r="AY47" i="6"/>
  <c r="AZ47" i="6"/>
  <c r="BA47" i="6"/>
  <c r="AZ59" i="6"/>
  <c r="BC47" i="6"/>
  <c r="BG51" i="6"/>
  <c r="BB48" i="6"/>
  <c r="R46" i="6"/>
  <c r="BH55" i="6"/>
  <c r="O55" i="6"/>
  <c r="Q55" i="6"/>
  <c r="AW45" i="6"/>
  <c r="AZ45" i="6"/>
  <c r="BA45" i="6"/>
  <c r="BB45" i="6"/>
  <c r="BC45" i="6"/>
  <c r="AV45" i="6"/>
  <c r="AU45" i="6"/>
  <c r="BD45" i="6"/>
  <c r="AZ49" i="6"/>
  <c r="AU49" i="6"/>
  <c r="BD49" i="6"/>
  <c r="AV49" i="6"/>
  <c r="BC49" i="6"/>
  <c r="AW49" i="6"/>
  <c r="AX49" i="6"/>
  <c r="AY49" i="6"/>
  <c r="R56" i="6"/>
  <c r="AU48" i="6"/>
  <c r="AX45" i="6"/>
  <c r="AY50" i="6"/>
  <c r="BB50" i="6"/>
  <c r="AU50" i="6"/>
  <c r="BC50" i="6"/>
  <c r="AW50" i="6"/>
  <c r="AX50" i="6"/>
  <c r="R50" i="6"/>
  <c r="AV57" i="6"/>
  <c r="R92" i="6"/>
  <c r="BG161" i="6"/>
  <c r="BG21" i="6"/>
  <c r="BB50" i="7"/>
  <c r="BD147" i="7"/>
  <c r="BB76" i="7"/>
  <c r="BD62" i="7"/>
  <c r="BD61" i="7"/>
  <c r="BE61" i="7"/>
  <c r="BD158" i="7"/>
  <c r="BB122" i="7"/>
  <c r="BG219" i="6"/>
  <c r="BE293" i="6"/>
  <c r="R170" i="6"/>
  <c r="R171" i="6"/>
  <c r="BE183" i="6"/>
  <c r="R286" i="6"/>
  <c r="BE247" i="6"/>
  <c r="BG181" i="6"/>
  <c r="BH181" i="6"/>
  <c r="BB85" i="7"/>
  <c r="BD139" i="7"/>
  <c r="BB176" i="7"/>
  <c r="BG190" i="6"/>
  <c r="BH190" i="6"/>
  <c r="BE286" i="6"/>
  <c r="R30" i="6"/>
  <c r="BE120" i="6"/>
  <c r="R304" i="6"/>
  <c r="BG70" i="6"/>
  <c r="BG128" i="6"/>
  <c r="BB70" i="7"/>
  <c r="BD86" i="7"/>
  <c r="BB20" i="7"/>
  <c r="BD134" i="7"/>
  <c r="BE134" i="7"/>
  <c r="BD176" i="7"/>
  <c r="BE176" i="7"/>
  <c r="P176" i="7"/>
  <c r="BD129" i="7"/>
  <c r="BE129" i="7"/>
  <c r="P129" i="7"/>
  <c r="BB37" i="7"/>
  <c r="BD40" i="7"/>
  <c r="BB82" i="7"/>
  <c r="BG206" i="6"/>
  <c r="BH206" i="6"/>
  <c r="BD112" i="7"/>
  <c r="BE112" i="7"/>
  <c r="BE304" i="6"/>
  <c r="BB65" i="7"/>
  <c r="BE107" i="6"/>
  <c r="BD159" i="7"/>
  <c r="BE159" i="7"/>
  <c r="BE144" i="6"/>
  <c r="R160" i="6"/>
  <c r="BG296" i="6"/>
  <c r="BH296" i="6"/>
  <c r="BG68" i="6"/>
  <c r="BH68" i="6"/>
  <c r="R39" i="6"/>
  <c r="BD156" i="7"/>
  <c r="BD57" i="7"/>
  <c r="BB155" i="7"/>
  <c r="BB81" i="7"/>
  <c r="BD6" i="7"/>
  <c r="BB60" i="7"/>
  <c r="BD67" i="7"/>
  <c r="BE67" i="7"/>
  <c r="P67" i="7"/>
  <c r="BG184" i="6"/>
  <c r="BH184" i="6"/>
  <c r="R144" i="6"/>
  <c r="BE207" i="6"/>
  <c r="BD100" i="7"/>
  <c r="BE100" i="7"/>
  <c r="BD95" i="7"/>
  <c r="BB48" i="7"/>
  <c r="BG303" i="6"/>
  <c r="BH303" i="6"/>
  <c r="BB91" i="7"/>
  <c r="AD55" i="8"/>
  <c r="BE208" i="6"/>
  <c r="BB137" i="7"/>
  <c r="BB141" i="7"/>
  <c r="BB93" i="7"/>
  <c r="BD148" i="7"/>
  <c r="BE148" i="7"/>
  <c r="BD69" i="7"/>
  <c r="BE69" i="7"/>
  <c r="P69" i="7"/>
  <c r="BD149" i="7"/>
  <c r="BE149" i="7"/>
  <c r="BB6" i="7"/>
  <c r="BD44" i="7"/>
  <c r="BE44" i="7"/>
  <c r="BB161" i="7"/>
  <c r="BG38" i="6"/>
  <c r="BH38" i="6"/>
  <c r="BB75" i="7"/>
  <c r="BG46" i="6"/>
  <c r="BH46" i="6"/>
  <c r="BE130" i="6"/>
  <c r="BE106" i="6"/>
  <c r="BG179" i="6"/>
  <c r="R281" i="6"/>
  <c r="BD26" i="7"/>
  <c r="BD31" i="7"/>
  <c r="BB169" i="7"/>
  <c r="BB21" i="7"/>
  <c r="BB64" i="7"/>
  <c r="BD128" i="7"/>
  <c r="BB115" i="7"/>
  <c r="BE40" i="7"/>
  <c r="P40" i="7"/>
  <c r="BE115" i="7"/>
  <c r="P115" i="7"/>
  <c r="BH295" i="6"/>
  <c r="O295" i="6"/>
  <c r="R60" i="6"/>
  <c r="R57" i="6"/>
  <c r="BG106" i="6"/>
  <c r="BH106" i="6"/>
  <c r="R122" i="6"/>
  <c r="R131" i="6"/>
  <c r="BG170" i="6"/>
  <c r="R159" i="6"/>
  <c r="R236" i="6"/>
  <c r="R244" i="6"/>
  <c r="BG35" i="6"/>
  <c r="BB62" i="7"/>
  <c r="BD65" i="7"/>
  <c r="BB142" i="7"/>
  <c r="BD93" i="7"/>
  <c r="BE181" i="6"/>
  <c r="BE256" i="6"/>
  <c r="BD127" i="7"/>
  <c r="BE127" i="7"/>
  <c r="BD23" i="7"/>
  <c r="BB61" i="7"/>
  <c r="BG107" i="6"/>
  <c r="BH107" i="6"/>
  <c r="BE206" i="6"/>
  <c r="R49" i="6"/>
  <c r="BG85" i="6"/>
  <c r="BE128" i="6"/>
  <c r="R158" i="6"/>
  <c r="R275" i="6"/>
  <c r="BE46" i="6"/>
  <c r="BG17" i="6"/>
  <c r="R33" i="6"/>
  <c r="BD122" i="7"/>
  <c r="BE122" i="7"/>
  <c r="BD64" i="7"/>
  <c r="BD91" i="7"/>
  <c r="BE91" i="7"/>
  <c r="P91" i="7"/>
  <c r="BE175" i="7"/>
  <c r="P175" i="7"/>
  <c r="BB19" i="7"/>
  <c r="BD19" i="7"/>
  <c r="BE19" i="7"/>
  <c r="P19" i="7"/>
  <c r="R259" i="6"/>
  <c r="BE296" i="6"/>
  <c r="BG208" i="6"/>
  <c r="BD21" i="7"/>
  <c r="BB159" i="7"/>
  <c r="BB69" i="7"/>
  <c r="BD82" i="7"/>
  <c r="BD137" i="7"/>
  <c r="BB148" i="7"/>
  <c r="BG47" i="6"/>
  <c r="BE68" i="6"/>
  <c r="BE149" i="6"/>
  <c r="BE179" i="6"/>
  <c r="BE219" i="6"/>
  <c r="BG243" i="6"/>
  <c r="R271" i="6"/>
  <c r="BG304" i="6"/>
  <c r="BH304" i="6"/>
  <c r="BG31" i="6"/>
  <c r="BE295" i="6"/>
  <c r="BB158" i="7"/>
  <c r="BB44" i="7"/>
  <c r="BD48" i="7"/>
  <c r="BE48" i="7"/>
  <c r="P48" i="7"/>
  <c r="BB54" i="7"/>
  <c r="BB106" i="7"/>
  <c r="BB149" i="7"/>
  <c r="BB89" i="7"/>
  <c r="BE60" i="7"/>
  <c r="P60" i="7"/>
  <c r="AB54" i="8"/>
  <c r="R38" i="6"/>
  <c r="BE184" i="6"/>
  <c r="BG275" i="6"/>
  <c r="R12" i="6"/>
  <c r="R184" i="6"/>
  <c r="BG10" i="6"/>
  <c r="BE70" i="6"/>
  <c r="BE21" i="6"/>
  <c r="BE298" i="6"/>
  <c r="BE190" i="6"/>
  <c r="BB109" i="7"/>
  <c r="BD161" i="7"/>
  <c r="BE161" i="7"/>
  <c r="BD16" i="7"/>
  <c r="BE16" i="7"/>
  <c r="P16" i="7"/>
  <c r="BD141" i="7"/>
  <c r="R95" i="6"/>
  <c r="R84" i="6"/>
  <c r="R85" i="6"/>
  <c r="R280" i="6"/>
  <c r="BE15" i="7"/>
  <c r="P15" i="7"/>
  <c r="BD38" i="7"/>
  <c r="BE38" i="7"/>
  <c r="BB38" i="7"/>
  <c r="BE62" i="7"/>
  <c r="P62" i="7"/>
  <c r="BE157" i="7"/>
  <c r="P157" i="7"/>
  <c r="P9" i="7"/>
  <c r="P127" i="7"/>
  <c r="P130" i="7"/>
  <c r="BE162" i="7"/>
  <c r="P162" i="7"/>
  <c r="BB26" i="7"/>
  <c r="P37" i="7"/>
  <c r="P76" i="7"/>
  <c r="P88" i="7"/>
  <c r="BE83" i="7"/>
  <c r="P83" i="7"/>
  <c r="BE95" i="7"/>
  <c r="P95" i="7"/>
  <c r="BE135" i="7"/>
  <c r="P135" i="7"/>
  <c r="P170" i="7"/>
  <c r="BB18" i="7"/>
  <c r="BD18" i="7"/>
  <c r="BE18" i="7"/>
  <c r="BB58" i="7"/>
  <c r="BD58" i="7"/>
  <c r="BE58" i="7"/>
  <c r="BE31" i="7"/>
  <c r="P31" i="7"/>
  <c r="P41" i="7"/>
  <c r="P56" i="7"/>
  <c r="BE98" i="7"/>
  <c r="P98" i="7"/>
  <c r="P80" i="7"/>
  <c r="P140" i="7"/>
  <c r="BE158" i="7"/>
  <c r="P158" i="7"/>
  <c r="BB23" i="7"/>
  <c r="BD54" i="7"/>
  <c r="BE54" i="7"/>
  <c r="BD142" i="7"/>
  <c r="BE21" i="7"/>
  <c r="P21" i="7"/>
  <c r="BB63" i="7"/>
  <c r="BD63" i="7"/>
  <c r="BB43" i="7"/>
  <c r="BD43" i="7"/>
  <c r="BE86" i="7"/>
  <c r="P86" i="7"/>
  <c r="P117" i="7"/>
  <c r="BE133" i="7"/>
  <c r="P133" i="7"/>
  <c r="BE26" i="7"/>
  <c r="P26" i="7"/>
  <c r="BE81" i="7"/>
  <c r="P81" i="7"/>
  <c r="BB121" i="7"/>
  <c r="BD121" i="7"/>
  <c r="P122" i="7"/>
  <c r="BE23" i="7"/>
  <c r="P23" i="7"/>
  <c r="BD107" i="7"/>
  <c r="BB107" i="7"/>
  <c r="BE128" i="7"/>
  <c r="P128" i="7"/>
  <c r="P148" i="7"/>
  <c r="BE173" i="7"/>
  <c r="P173" i="7"/>
  <c r="P166" i="7"/>
  <c r="BE64" i="7"/>
  <c r="P64" i="7"/>
  <c r="BB49" i="7"/>
  <c r="BD49" i="7"/>
  <c r="BE49" i="7"/>
  <c r="BB33" i="7"/>
  <c r="BD33" i="7"/>
  <c r="BE57" i="7"/>
  <c r="P57" i="7"/>
  <c r="BD73" i="7"/>
  <c r="BE73" i="7"/>
  <c r="BB73" i="7"/>
  <c r="P99" i="7"/>
  <c r="BE153" i="7"/>
  <c r="P153" i="7"/>
  <c r="P172" i="7"/>
  <c r="P150" i="7"/>
  <c r="BE42" i="7"/>
  <c r="P42" i="7"/>
  <c r="P20" i="7"/>
  <c r="P51" i="7"/>
  <c r="BD71" i="7"/>
  <c r="BB71" i="7"/>
  <c r="BB74" i="7"/>
  <c r="BD74" i="7"/>
  <c r="BD77" i="7"/>
  <c r="BB77" i="7"/>
  <c r="P85" i="7"/>
  <c r="BB104" i="7"/>
  <c r="BD104" i="7"/>
  <c r="BE110" i="7"/>
  <c r="P110" i="7"/>
  <c r="BE137" i="7"/>
  <c r="P137" i="7"/>
  <c r="P145" i="7"/>
  <c r="BE147" i="7"/>
  <c r="P147" i="7"/>
  <c r="P14" i="7"/>
  <c r="BE6" i="7"/>
  <c r="P6" i="7"/>
  <c r="P30" i="7"/>
  <c r="BE52" i="7"/>
  <c r="P52" i="7"/>
  <c r="BE82" i="7"/>
  <c r="P82" i="7"/>
  <c r="BE106" i="7"/>
  <c r="P106" i="7"/>
  <c r="P161" i="7"/>
  <c r="BE169" i="7"/>
  <c r="P169" i="7"/>
  <c r="P7" i="7"/>
  <c r="BE25" i="7"/>
  <c r="P25" i="7"/>
  <c r="BE75" i="7"/>
  <c r="P75" i="7"/>
  <c r="BE65" i="7"/>
  <c r="P65" i="7"/>
  <c r="BE63" i="7"/>
  <c r="BE139" i="7"/>
  <c r="P139" i="7"/>
  <c r="BD124" i="7"/>
  <c r="BB124" i="7"/>
  <c r="BE118" i="7"/>
  <c r="P118" i="7"/>
  <c r="P134" i="7"/>
  <c r="P167" i="7"/>
  <c r="P155" i="7"/>
  <c r="BD109" i="7"/>
  <c r="BD36" i="7"/>
  <c r="BB36" i="7"/>
  <c r="BE43" i="7"/>
  <c r="P97" i="7"/>
  <c r="BD103" i="7"/>
  <c r="BE103" i="7"/>
  <c r="BB103" i="7"/>
  <c r="BD123" i="7"/>
  <c r="BB123" i="7"/>
  <c r="BB125" i="7"/>
  <c r="BD125" i="7"/>
  <c r="BE111" i="7"/>
  <c r="P111" i="7"/>
  <c r="P159" i="7"/>
  <c r="BE13" i="7"/>
  <c r="P13" i="7"/>
  <c r="BE10" i="7"/>
  <c r="P10" i="7"/>
  <c r="BD29" i="7"/>
  <c r="BB29" i="7"/>
  <c r="BE12" i="7"/>
  <c r="P12" i="7"/>
  <c r="BE70" i="7"/>
  <c r="P70" i="7"/>
  <c r="P35" i="7"/>
  <c r="BE71" i="7"/>
  <c r="P87" i="7"/>
  <c r="BB79" i="7"/>
  <c r="BD79" i="7"/>
  <c r="BB68" i="7"/>
  <c r="BD68" i="7"/>
  <c r="P47" i="7"/>
  <c r="P92" i="7"/>
  <c r="P100" i="7"/>
  <c r="BE113" i="7"/>
  <c r="P113" i="7"/>
  <c r="P105" i="7"/>
  <c r="BE146" i="7"/>
  <c r="P146" i="7"/>
  <c r="P149" i="7"/>
  <c r="P27" i="7"/>
  <c r="P55" i="7"/>
  <c r="BE93" i="7"/>
  <c r="P93" i="7"/>
  <c r="BE94" i="7"/>
  <c r="P94" i="7"/>
  <c r="P89" i="7"/>
  <c r="BE101" i="7"/>
  <c r="P101" i="7"/>
  <c r="P112" i="7"/>
  <c r="BD119" i="7"/>
  <c r="BB119" i="7"/>
  <c r="BE156" i="7"/>
  <c r="P156" i="7"/>
  <c r="BE164" i="7"/>
  <c r="P164" i="7"/>
  <c r="BE152" i="7"/>
  <c r="P152" i="7"/>
  <c r="BE85" i="6"/>
  <c r="R48" i="6"/>
  <c r="R72" i="6"/>
  <c r="R97" i="6"/>
  <c r="BG122" i="6"/>
  <c r="BH122" i="6"/>
  <c r="O122" i="6"/>
  <c r="Q122" i="6"/>
  <c r="R163" i="6"/>
  <c r="R201" i="6"/>
  <c r="BG256" i="6"/>
  <c r="BG298" i="6"/>
  <c r="BH298" i="6"/>
  <c r="O298" i="6"/>
  <c r="BG14" i="6"/>
  <c r="BH14" i="6"/>
  <c r="BE14" i="6"/>
  <c r="BH10" i="6"/>
  <c r="O10" i="6"/>
  <c r="Q10" i="6"/>
  <c r="R17" i="6"/>
  <c r="R256" i="6"/>
  <c r="BG120" i="6"/>
  <c r="BH120" i="6"/>
  <c r="O120" i="6"/>
  <c r="Q120" i="6"/>
  <c r="BG112" i="6"/>
  <c r="BH112" i="6"/>
  <c r="BG32" i="6"/>
  <c r="BH32" i="6"/>
  <c r="BE32" i="6"/>
  <c r="R22" i="6"/>
  <c r="BG30" i="6"/>
  <c r="BE30" i="6"/>
  <c r="BH21" i="6"/>
  <c r="R45" i="6"/>
  <c r="R58" i="6"/>
  <c r="R87" i="6"/>
  <c r="R94" i="6"/>
  <c r="R123" i="6"/>
  <c r="BE132" i="6"/>
  <c r="BE160" i="6"/>
  <c r="BE209" i="6"/>
  <c r="R264" i="6"/>
  <c r="R272" i="6"/>
  <c r="BG277" i="6"/>
  <c r="BH17" i="6"/>
  <c r="O17" i="6"/>
  <c r="Q17" i="6"/>
  <c r="R35" i="6"/>
  <c r="BE35" i="6"/>
  <c r="R181" i="6"/>
  <c r="BE10" i="6"/>
  <c r="BH31" i="6"/>
  <c r="O31" i="6"/>
  <c r="R40" i="6"/>
  <c r="O34" i="6"/>
  <c r="O21" i="6"/>
  <c r="Q21" i="6"/>
  <c r="BE57" i="6"/>
  <c r="O8" i="6"/>
  <c r="Q8" i="6"/>
  <c r="BG12" i="6"/>
  <c r="BH12" i="6"/>
  <c r="BE12" i="6"/>
  <c r="R247" i="6"/>
  <c r="O9" i="6"/>
  <c r="Q9" i="6"/>
  <c r="BE39" i="6"/>
  <c r="BG39" i="6"/>
  <c r="BG22" i="6"/>
  <c r="BE22" i="6"/>
  <c r="BG108" i="6"/>
  <c r="R134" i="6"/>
  <c r="R166" i="6"/>
  <c r="R157" i="6"/>
  <c r="BG247" i="6"/>
  <c r="BH247" i="6"/>
  <c r="BE243" i="6"/>
  <c r="BG294" i="6"/>
  <c r="BH294" i="6"/>
  <c r="O294" i="6"/>
  <c r="BG20" i="6"/>
  <c r="BE20" i="6"/>
  <c r="BH23" i="6"/>
  <c r="O23" i="6"/>
  <c r="Q23" i="6"/>
  <c r="O38" i="6"/>
  <c r="BE17" i="6"/>
  <c r="R59" i="6"/>
  <c r="BG95" i="6"/>
  <c r="BH95" i="6"/>
  <c r="O95" i="6"/>
  <c r="Q95" i="6"/>
  <c r="BE125" i="6"/>
  <c r="BG119" i="6"/>
  <c r="BG132" i="6"/>
  <c r="R195" i="6"/>
  <c r="R197" i="6"/>
  <c r="R210" i="6"/>
  <c r="R204" i="6"/>
  <c r="R245" i="6"/>
  <c r="BG244" i="6"/>
  <c r="BH244" i="6"/>
  <c r="O244" i="6"/>
  <c r="Q244" i="6"/>
  <c r="BH35" i="6"/>
  <c r="O35" i="6"/>
  <c r="BG33" i="6"/>
  <c r="BE33" i="6"/>
  <c r="BE31" i="6"/>
  <c r="BG19" i="6"/>
  <c r="BH19" i="6"/>
  <c r="BE19" i="6"/>
  <c r="BG18" i="6"/>
  <c r="BE18" i="6"/>
  <c r="BH22" i="6"/>
  <c r="R162" i="6"/>
  <c r="BE11" i="6"/>
  <c r="BG11" i="6"/>
  <c r="BG207" i="6"/>
  <c r="BG40" i="6"/>
  <c r="BE40" i="6"/>
  <c r="R282" i="6"/>
  <c r="O304" i="6"/>
  <c r="BH302" i="6"/>
  <c r="O302" i="6"/>
  <c r="O293" i="6"/>
  <c r="BG297" i="6"/>
  <c r="BH297" i="6"/>
  <c r="BE297" i="6"/>
  <c r="O296" i="6"/>
  <c r="R294" i="6"/>
  <c r="BE294" i="6"/>
  <c r="BE281" i="6"/>
  <c r="BG281" i="6"/>
  <c r="BG283" i="6"/>
  <c r="BE283" i="6"/>
  <c r="O286" i="6"/>
  <c r="Q286" i="6"/>
  <c r="R276" i="6"/>
  <c r="BH277" i="6"/>
  <c r="O277" i="6"/>
  <c r="Q277" i="6"/>
  <c r="R277" i="6"/>
  <c r="BG273" i="6"/>
  <c r="BE273" i="6"/>
  <c r="BH285" i="6"/>
  <c r="O285" i="6"/>
  <c r="Q285" i="6"/>
  <c r="BG276" i="6"/>
  <c r="BE276" i="6"/>
  <c r="BG274" i="6"/>
  <c r="BE274" i="6"/>
  <c r="R283" i="6"/>
  <c r="BG280" i="6"/>
  <c r="BH280" i="6"/>
  <c r="BE280" i="6"/>
  <c r="BG271" i="6"/>
  <c r="BH271" i="6"/>
  <c r="BE271" i="6"/>
  <c r="BG272" i="6"/>
  <c r="BE272" i="6"/>
  <c r="BH275" i="6"/>
  <c r="O275" i="6"/>
  <c r="Q275" i="6"/>
  <c r="BE277" i="6"/>
  <c r="BE282" i="6"/>
  <c r="BG282" i="6"/>
  <c r="BH282" i="6"/>
  <c r="BG284" i="6"/>
  <c r="BE284" i="6"/>
  <c r="O266" i="6"/>
  <c r="O265" i="6"/>
  <c r="BG264" i="6"/>
  <c r="BH264" i="6"/>
  <c r="BE264" i="6"/>
  <c r="BG258" i="6"/>
  <c r="BE258" i="6"/>
  <c r="BG259" i="6"/>
  <c r="BE259" i="6"/>
  <c r="BH260" i="6"/>
  <c r="O260" i="6"/>
  <c r="BG255" i="6"/>
  <c r="BE255" i="6"/>
  <c r="BH256" i="6"/>
  <c r="O256" i="6"/>
  <c r="O257" i="6"/>
  <c r="BE236" i="6"/>
  <c r="BG236" i="6"/>
  <c r="BG248" i="6"/>
  <c r="BE248" i="6"/>
  <c r="BE237" i="6"/>
  <c r="BG237" i="6"/>
  <c r="BE244" i="6"/>
  <c r="R246" i="6"/>
  <c r="R235" i="6"/>
  <c r="BG239" i="6"/>
  <c r="BE239" i="6"/>
  <c r="BG246" i="6"/>
  <c r="BE246" i="6"/>
  <c r="O242" i="6"/>
  <c r="Q242" i="6"/>
  <c r="R234" i="6"/>
  <c r="BG238" i="6"/>
  <c r="BE238" i="6"/>
  <c r="R237" i="6"/>
  <c r="O233" i="6"/>
  <c r="Q233" i="6"/>
  <c r="BE245" i="6"/>
  <c r="BG245" i="6"/>
  <c r="BH243" i="6"/>
  <c r="O243" i="6"/>
  <c r="Q243" i="6"/>
  <c r="R238" i="6"/>
  <c r="BE235" i="6"/>
  <c r="BG235" i="6"/>
  <c r="BH235" i="6"/>
  <c r="BG234" i="6"/>
  <c r="BE234" i="6"/>
  <c r="R243" i="6"/>
  <c r="O228" i="6"/>
  <c r="R227" i="6"/>
  <c r="BG227" i="6"/>
  <c r="BE227" i="6"/>
  <c r="BG226" i="6"/>
  <c r="BH226" i="6"/>
  <c r="BE226" i="6"/>
  <c r="BG222" i="6"/>
  <c r="BE222" i="6"/>
  <c r="R222" i="6"/>
  <c r="O218" i="6"/>
  <c r="BH219" i="6"/>
  <c r="O219" i="6"/>
  <c r="O221" i="6"/>
  <c r="O217" i="6"/>
  <c r="BG220" i="6"/>
  <c r="BH220" i="6"/>
  <c r="BE220" i="6"/>
  <c r="BE199" i="6"/>
  <c r="BG199" i="6"/>
  <c r="BE200" i="6"/>
  <c r="BG200" i="6"/>
  <c r="BG197" i="6"/>
  <c r="BE197" i="6"/>
  <c r="BE205" i="6"/>
  <c r="BG205" i="6"/>
  <c r="BH205" i="6"/>
  <c r="BG209" i="6"/>
  <c r="BG195" i="6"/>
  <c r="BH195" i="6"/>
  <c r="BE195" i="6"/>
  <c r="BE196" i="6"/>
  <c r="BG196" i="6"/>
  <c r="BH196" i="6"/>
  <c r="R200" i="6"/>
  <c r="O198" i="6"/>
  <c r="Q198" i="6"/>
  <c r="BE210" i="6"/>
  <c r="BG210" i="6"/>
  <c r="BH210" i="6"/>
  <c r="BH199" i="6"/>
  <c r="BG201" i="6"/>
  <c r="BH201" i="6"/>
  <c r="BE201" i="6"/>
  <c r="R209" i="6"/>
  <c r="R199" i="6"/>
  <c r="R196" i="6"/>
  <c r="BG204" i="6"/>
  <c r="BE204" i="6"/>
  <c r="O206" i="6"/>
  <c r="Q206" i="6"/>
  <c r="O190" i="6"/>
  <c r="O189" i="6"/>
  <c r="BG188" i="6"/>
  <c r="BE188" i="6"/>
  <c r="O184" i="6"/>
  <c r="BG182" i="6"/>
  <c r="BE182" i="6"/>
  <c r="O183" i="6"/>
  <c r="O180" i="6"/>
  <c r="R182" i="6"/>
  <c r="O181" i="6"/>
  <c r="BH179" i="6"/>
  <c r="O179" i="6"/>
  <c r="BG160" i="6"/>
  <c r="BH160" i="6"/>
  <c r="BG169" i="6"/>
  <c r="BH169" i="6"/>
  <c r="BE169" i="6"/>
  <c r="BG157" i="6"/>
  <c r="BH157" i="6"/>
  <c r="BE157" i="6"/>
  <c r="BG159" i="6"/>
  <c r="BH159" i="6"/>
  <c r="BE159" i="6"/>
  <c r="BE171" i="6"/>
  <c r="BG171" i="6"/>
  <c r="BG166" i="6"/>
  <c r="BE166" i="6"/>
  <c r="BH170" i="6"/>
  <c r="O170" i="6"/>
  <c r="Q170" i="6"/>
  <c r="BE163" i="6"/>
  <c r="BG163" i="6"/>
  <c r="BH166" i="6"/>
  <c r="R169" i="6"/>
  <c r="BE162" i="6"/>
  <c r="BG162" i="6"/>
  <c r="BG167" i="6"/>
  <c r="BH167" i="6"/>
  <c r="BE167" i="6"/>
  <c r="BE170" i="6"/>
  <c r="BH172" i="6"/>
  <c r="O172" i="6"/>
  <c r="Q172" i="6"/>
  <c r="BH161" i="6"/>
  <c r="O161" i="6"/>
  <c r="Q161" i="6"/>
  <c r="BG158" i="6"/>
  <c r="BH158" i="6"/>
  <c r="BE158" i="6"/>
  <c r="O168" i="6"/>
  <c r="Q168" i="6"/>
  <c r="BH150" i="6"/>
  <c r="O150" i="6"/>
  <c r="O149" i="6"/>
  <c r="O151" i="6"/>
  <c r="R146" i="6"/>
  <c r="O142" i="6"/>
  <c r="BH144" i="6"/>
  <c r="O144" i="6"/>
  <c r="BH145" i="6"/>
  <c r="O145" i="6"/>
  <c r="O141" i="6"/>
  <c r="BG146" i="6"/>
  <c r="BH146" i="6"/>
  <c r="BE146" i="6"/>
  <c r="BG143" i="6"/>
  <c r="BE143" i="6"/>
  <c r="R119" i="6"/>
  <c r="BH132" i="6"/>
  <c r="BE119" i="6"/>
  <c r="BG124" i="6"/>
  <c r="BE124" i="6"/>
  <c r="BG131" i="6"/>
  <c r="BE131" i="6"/>
  <c r="BG121" i="6"/>
  <c r="BE121" i="6"/>
  <c r="BE123" i="6"/>
  <c r="BG123" i="6"/>
  <c r="BG125" i="6"/>
  <c r="BH125" i="6"/>
  <c r="R129" i="6"/>
  <c r="BH128" i="6"/>
  <c r="O128" i="6"/>
  <c r="Q128" i="6"/>
  <c r="BE134" i="6"/>
  <c r="BG134" i="6"/>
  <c r="O130" i="6"/>
  <c r="Q130" i="6"/>
  <c r="R125" i="6"/>
  <c r="BE122" i="6"/>
  <c r="BE133" i="6"/>
  <c r="BG133" i="6"/>
  <c r="BG129" i="6"/>
  <c r="BH129" i="6"/>
  <c r="BE129" i="6"/>
  <c r="BH119" i="6"/>
  <c r="O119" i="6"/>
  <c r="Q119" i="6"/>
  <c r="R124" i="6"/>
  <c r="BH113" i="6"/>
  <c r="O113" i="6"/>
  <c r="BE112" i="6"/>
  <c r="BG114" i="6"/>
  <c r="BH114" i="6"/>
  <c r="BE114" i="6"/>
  <c r="O112" i="6"/>
  <c r="BE108" i="6"/>
  <c r="R109" i="6"/>
  <c r="BH108" i="6"/>
  <c r="O108" i="6"/>
  <c r="BG104" i="6"/>
  <c r="BE104" i="6"/>
  <c r="BH105" i="6"/>
  <c r="O105" i="6"/>
  <c r="O107" i="6"/>
  <c r="O106" i="6"/>
  <c r="BG109" i="6"/>
  <c r="BH109" i="6"/>
  <c r="BE109" i="6"/>
  <c r="BG83" i="6"/>
  <c r="BH83" i="6"/>
  <c r="BE83" i="6"/>
  <c r="BG94" i="6"/>
  <c r="BH94" i="6"/>
  <c r="BE94" i="6"/>
  <c r="BH86" i="6"/>
  <c r="O86" i="6"/>
  <c r="Q86" i="6"/>
  <c r="BG91" i="6"/>
  <c r="BE91" i="6"/>
  <c r="BG82" i="6"/>
  <c r="BE82" i="6"/>
  <c r="R88" i="6"/>
  <c r="BH96" i="6"/>
  <c r="O96" i="6"/>
  <c r="Q96" i="6"/>
  <c r="BE95" i="6"/>
  <c r="BE88" i="6"/>
  <c r="BG88" i="6"/>
  <c r="BH88" i="6"/>
  <c r="BH85" i="6"/>
  <c r="O85" i="6"/>
  <c r="Q85" i="6"/>
  <c r="BG92" i="6"/>
  <c r="BE92" i="6"/>
  <c r="R91" i="6"/>
  <c r="BG84" i="6"/>
  <c r="BE84" i="6"/>
  <c r="BH93" i="6"/>
  <c r="O93" i="6"/>
  <c r="Q93" i="6"/>
  <c r="BE97" i="6"/>
  <c r="BG97" i="6"/>
  <c r="BH97" i="6"/>
  <c r="BE87" i="6"/>
  <c r="BG87" i="6"/>
  <c r="BH87" i="6"/>
  <c r="R82" i="6"/>
  <c r="R76" i="6"/>
  <c r="BG76" i="6"/>
  <c r="BH76" i="6"/>
  <c r="BE76" i="6"/>
  <c r="O75" i="6"/>
  <c r="BG77" i="6"/>
  <c r="BH77" i="6"/>
  <c r="BE77" i="6"/>
  <c r="R77" i="6"/>
  <c r="BH70" i="6"/>
  <c r="O70" i="6"/>
  <c r="BG71" i="6"/>
  <c r="BE71" i="6"/>
  <c r="BH69" i="6"/>
  <c r="O69" i="6"/>
  <c r="O68" i="6"/>
  <c r="BG72" i="6"/>
  <c r="BE72" i="6"/>
  <c r="R71" i="6"/>
  <c r="BH67" i="6"/>
  <c r="O67" i="6"/>
  <c r="O46" i="6"/>
  <c r="Q46" i="6"/>
  <c r="BE59" i="6"/>
  <c r="BG59" i="6"/>
  <c r="BH59" i="6"/>
  <c r="BG57" i="6"/>
  <c r="BH57" i="6"/>
  <c r="BE49" i="6"/>
  <c r="BG49" i="6"/>
  <c r="BH49" i="6"/>
  <c r="BE60" i="6"/>
  <c r="BG60" i="6"/>
  <c r="BE50" i="6"/>
  <c r="BG50" i="6"/>
  <c r="BH50" i="6"/>
  <c r="BG45" i="6"/>
  <c r="BE45" i="6"/>
  <c r="BE47" i="6"/>
  <c r="BG48" i="6"/>
  <c r="BE48" i="6"/>
  <c r="BG58" i="6"/>
  <c r="BE58" i="6"/>
  <c r="BH47" i="6"/>
  <c r="O47" i="6"/>
  <c r="Q47" i="6"/>
  <c r="BG54" i="6"/>
  <c r="BE54" i="6"/>
  <c r="BH51" i="6"/>
  <c r="O51" i="6"/>
  <c r="Q51" i="6"/>
  <c r="BH56" i="6"/>
  <c r="O56" i="6"/>
  <c r="Q56" i="6"/>
  <c r="R47" i="6"/>
  <c r="O247" i="6"/>
  <c r="Q247" i="6"/>
  <c r="P44" i="7"/>
  <c r="O303" i="6"/>
  <c r="P61" i="7"/>
  <c r="O132" i="6"/>
  <c r="Q132" i="6"/>
  <c r="BE141" i="7"/>
  <c r="P141" i="7"/>
  <c r="BH208" i="6"/>
  <c r="O208" i="6"/>
  <c r="Q208" i="6"/>
  <c r="BE104" i="7"/>
  <c r="P104" i="7"/>
  <c r="BE68" i="7"/>
  <c r="P68" i="7"/>
  <c r="BE121" i="7"/>
  <c r="P121" i="7"/>
  <c r="P54" i="7"/>
  <c r="BE125" i="7"/>
  <c r="P125" i="7"/>
  <c r="BE29" i="7"/>
  <c r="P29" i="7"/>
  <c r="BE77" i="7"/>
  <c r="P77" i="7"/>
  <c r="P71" i="7"/>
  <c r="BE33" i="7"/>
  <c r="P33" i="7"/>
  <c r="P43" i="7"/>
  <c r="P18" i="7"/>
  <c r="BE36" i="7"/>
  <c r="P36" i="7"/>
  <c r="BE79" i="7"/>
  <c r="P79" i="7"/>
  <c r="BE109" i="7"/>
  <c r="P109" i="7"/>
  <c r="BE74" i="7"/>
  <c r="P74" i="7"/>
  <c r="P73" i="7"/>
  <c r="BE119" i="7"/>
  <c r="P119" i="7"/>
  <c r="BE123" i="7"/>
  <c r="P123" i="7"/>
  <c r="P103" i="7"/>
  <c r="P49" i="7"/>
  <c r="BE107" i="7"/>
  <c r="P107" i="7"/>
  <c r="P63" i="7"/>
  <c r="BE124" i="7"/>
  <c r="P124" i="7"/>
  <c r="P58" i="7"/>
  <c r="BE142" i="7"/>
  <c r="P142" i="7"/>
  <c r="P38" i="7"/>
  <c r="BH33" i="6"/>
  <c r="O33" i="6"/>
  <c r="BH30" i="6"/>
  <c r="O30" i="6"/>
  <c r="BH20" i="6"/>
  <c r="O20" i="6"/>
  <c r="Q20" i="6"/>
  <c r="O14" i="6"/>
  <c r="Q14" i="6"/>
  <c r="BH40" i="6"/>
  <c r="O40" i="6"/>
  <c r="O32" i="6"/>
  <c r="BH207" i="6"/>
  <c r="O207" i="6"/>
  <c r="Q207" i="6"/>
  <c r="O12" i="6"/>
  <c r="Q12" i="6"/>
  <c r="BH18" i="6"/>
  <c r="O18" i="6"/>
  <c r="Q18" i="6"/>
  <c r="O19" i="6"/>
  <c r="Q19" i="6"/>
  <c r="O22" i="6"/>
  <c r="Q22" i="6"/>
  <c r="BH11" i="6"/>
  <c r="O11" i="6"/>
  <c r="Q11" i="6"/>
  <c r="R27" i="6"/>
  <c r="BH39" i="6"/>
  <c r="O39" i="6"/>
  <c r="O297" i="6"/>
  <c r="O271" i="6"/>
  <c r="Q271" i="6"/>
  <c r="BH272" i="6"/>
  <c r="O272" i="6"/>
  <c r="Q272" i="6"/>
  <c r="BH273" i="6"/>
  <c r="O273" i="6"/>
  <c r="Q273" i="6"/>
  <c r="BH274" i="6"/>
  <c r="O274" i="6"/>
  <c r="Q274" i="6"/>
  <c r="BH276" i="6"/>
  <c r="O276" i="6"/>
  <c r="Q276" i="6"/>
  <c r="O280" i="6"/>
  <c r="Q280" i="6"/>
  <c r="BH281" i="6"/>
  <c r="O281" i="6"/>
  <c r="Q281" i="6"/>
  <c r="O282" i="6"/>
  <c r="Q282" i="6"/>
  <c r="BH283" i="6"/>
  <c r="O283" i="6"/>
  <c r="Q283" i="6"/>
  <c r="BH284" i="6"/>
  <c r="O284" i="6"/>
  <c r="Q284" i="6"/>
  <c r="R290" i="6"/>
  <c r="O264" i="6"/>
  <c r="BH258" i="6"/>
  <c r="O258" i="6"/>
  <c r="BH259" i="6"/>
  <c r="O259" i="6"/>
  <c r="BH255" i="6"/>
  <c r="O255" i="6"/>
  <c r="BH238" i="6"/>
  <c r="O238" i="6"/>
  <c r="Q238" i="6"/>
  <c r="BH234" i="6"/>
  <c r="O234" i="6"/>
  <c r="Q234" i="6"/>
  <c r="O235" i="6"/>
  <c r="Q235" i="6"/>
  <c r="BH236" i="6"/>
  <c r="O236" i="6"/>
  <c r="Q236" i="6"/>
  <c r="BH237" i="6"/>
  <c r="O237" i="6"/>
  <c r="Q237" i="6"/>
  <c r="BH239" i="6"/>
  <c r="O239" i="6"/>
  <c r="Q239" i="6"/>
  <c r="BH245" i="6"/>
  <c r="O245" i="6"/>
  <c r="Q245" i="6"/>
  <c r="BH246" i="6"/>
  <c r="O246" i="6"/>
  <c r="Q246" i="6"/>
  <c r="BH248" i="6"/>
  <c r="O248" i="6"/>
  <c r="Q248" i="6"/>
  <c r="R252" i="6"/>
  <c r="BH227" i="6"/>
  <c r="O227" i="6"/>
  <c r="O226" i="6"/>
  <c r="BH222" i="6"/>
  <c r="O222" i="6"/>
  <c r="O220" i="6"/>
  <c r="O205" i="6"/>
  <c r="Q205" i="6"/>
  <c r="O201" i="6"/>
  <c r="Q201" i="6"/>
  <c r="O196" i="6"/>
  <c r="Q196" i="6"/>
  <c r="BH204" i="6"/>
  <c r="O204" i="6"/>
  <c r="Q204" i="6"/>
  <c r="BH197" i="6"/>
  <c r="O197" i="6"/>
  <c r="Q197" i="6"/>
  <c r="BH209" i="6"/>
  <c r="O209" i="6"/>
  <c r="Q209" i="6"/>
  <c r="O195" i="6"/>
  <c r="Q195" i="6"/>
  <c r="O199" i="6"/>
  <c r="Q199" i="6"/>
  <c r="BH200" i="6"/>
  <c r="O200" i="6"/>
  <c r="Q200" i="6"/>
  <c r="O210" i="6"/>
  <c r="Q210" i="6"/>
  <c r="R214" i="6"/>
  <c r="BH188" i="6"/>
  <c r="O188" i="6"/>
  <c r="BH182" i="6"/>
  <c r="O182" i="6"/>
  <c r="O166" i="6"/>
  <c r="Q166" i="6"/>
  <c r="O157" i="6"/>
  <c r="Q157" i="6"/>
  <c r="O158" i="6"/>
  <c r="Q158" i="6"/>
  <c r="O159" i="6"/>
  <c r="Q159" i="6"/>
  <c r="O160" i="6"/>
  <c r="Q160" i="6"/>
  <c r="BH162" i="6"/>
  <c r="O162" i="6"/>
  <c r="Q162" i="6"/>
  <c r="BH163" i="6"/>
  <c r="O163" i="6"/>
  <c r="Q163" i="6"/>
  <c r="O167" i="6"/>
  <c r="Q167" i="6"/>
  <c r="O169" i="6"/>
  <c r="Q169" i="6"/>
  <c r="BH171" i="6"/>
  <c r="O171" i="6"/>
  <c r="Q171" i="6"/>
  <c r="R176" i="6"/>
  <c r="BH143" i="6"/>
  <c r="O143" i="6"/>
  <c r="O146" i="6"/>
  <c r="O129" i="6"/>
  <c r="Q129" i="6"/>
  <c r="BH121" i="6"/>
  <c r="O121" i="6"/>
  <c r="Q121" i="6"/>
  <c r="BH123" i="6"/>
  <c r="O123" i="6"/>
  <c r="Q123" i="6"/>
  <c r="BH124" i="6"/>
  <c r="O124" i="6"/>
  <c r="Q124" i="6"/>
  <c r="O125" i="6"/>
  <c r="Q125" i="6"/>
  <c r="BH131" i="6"/>
  <c r="O131" i="6"/>
  <c r="Q131" i="6"/>
  <c r="BH133" i="6"/>
  <c r="O133" i="6"/>
  <c r="Q133" i="6"/>
  <c r="BH134" i="6"/>
  <c r="O134" i="6"/>
  <c r="Q134" i="6"/>
  <c r="R138" i="6"/>
  <c r="O114" i="6"/>
  <c r="O109" i="6"/>
  <c r="BH104" i="6"/>
  <c r="O104" i="6"/>
  <c r="O88" i="6"/>
  <c r="Q88" i="6"/>
  <c r="O94" i="6"/>
  <c r="Q94" i="6"/>
  <c r="BH82" i="6"/>
  <c r="O82" i="6"/>
  <c r="Q82" i="6"/>
  <c r="O83" i="6"/>
  <c r="Q83" i="6"/>
  <c r="BH84" i="6"/>
  <c r="O84" i="6"/>
  <c r="Q84" i="6"/>
  <c r="O87" i="6"/>
  <c r="Q87" i="6"/>
  <c r="BH91" i="6"/>
  <c r="O91" i="6"/>
  <c r="Q91" i="6"/>
  <c r="BH92" i="6"/>
  <c r="O92" i="6"/>
  <c r="Q92" i="6"/>
  <c r="O97" i="6"/>
  <c r="Q97" i="6"/>
  <c r="R101" i="6"/>
  <c r="O76" i="6"/>
  <c r="O77" i="6"/>
  <c r="BH72" i="6"/>
  <c r="O72" i="6"/>
  <c r="BH71" i="6"/>
  <c r="O71" i="6"/>
  <c r="O50" i="6"/>
  <c r="Q50" i="6"/>
  <c r="BH48" i="6"/>
  <c r="O48" i="6"/>
  <c r="Q48" i="6"/>
  <c r="BH54" i="6"/>
  <c r="O54" i="6"/>
  <c r="Q54" i="6"/>
  <c r="O59" i="6"/>
  <c r="Q59" i="6"/>
  <c r="BH60" i="6"/>
  <c r="O60" i="6"/>
  <c r="Q60" i="6"/>
  <c r="BH45" i="6"/>
  <c r="O45" i="6"/>
  <c r="Q45" i="6"/>
  <c r="O49" i="6"/>
  <c r="Q49" i="6"/>
  <c r="O57" i="6"/>
  <c r="Q57" i="6"/>
  <c r="BH58" i="6"/>
  <c r="O58" i="6"/>
  <c r="Q58" i="6"/>
  <c r="R64" i="6"/>
  <c r="R26" i="6"/>
  <c r="R25" i="6"/>
  <c r="R289" i="6"/>
  <c r="R288" i="6"/>
  <c r="R251" i="6"/>
  <c r="R250" i="6"/>
  <c r="R213" i="6"/>
  <c r="R212" i="6"/>
  <c r="R175" i="6"/>
  <c r="R174" i="6"/>
  <c r="R137" i="6"/>
  <c r="R136" i="6"/>
  <c r="R100" i="6"/>
  <c r="R99" i="6"/>
  <c r="R62" i="6"/>
  <c r="R63" i="6"/>
  <c r="T225" i="6"/>
  <c r="BO225" i="6"/>
  <c r="T301" i="6"/>
  <c r="BO301" i="6"/>
  <c r="BN301" i="6"/>
  <c r="T263" i="6"/>
  <c r="BO263" i="6"/>
  <c r="BN263" i="6"/>
  <c r="BU263" i="6"/>
  <c r="T187" i="6"/>
  <c r="BO187" i="6"/>
  <c r="T31" i="6"/>
  <c r="BO31" i="6"/>
  <c r="T35" i="6"/>
  <c r="BO35" i="6"/>
  <c r="T23" i="6"/>
  <c r="BO23" i="6"/>
  <c r="T8" i="6"/>
  <c r="BO8" i="6"/>
  <c r="T17" i="6"/>
  <c r="BO17" i="6"/>
  <c r="T39" i="6"/>
  <c r="BO39" i="6"/>
  <c r="T32" i="6"/>
  <c r="BO32" i="6"/>
  <c r="T30" i="6"/>
  <c r="BO30" i="6"/>
  <c r="T9" i="6"/>
  <c r="BO9" i="6"/>
  <c r="T18" i="6"/>
  <c r="BO18" i="6"/>
  <c r="T10" i="6"/>
  <c r="BO10" i="6"/>
  <c r="T40" i="6"/>
  <c r="BO40" i="6"/>
  <c r="T33" i="6"/>
  <c r="BO33" i="6"/>
  <c r="T19" i="6"/>
  <c r="BO19" i="6"/>
  <c r="T11" i="6"/>
  <c r="BO11" i="6"/>
  <c r="T20" i="6"/>
  <c r="BO20" i="6"/>
  <c r="T12" i="6"/>
  <c r="BO12" i="6"/>
  <c r="T38" i="6"/>
  <c r="BO38" i="6"/>
  <c r="T34" i="6"/>
  <c r="BO34" i="6"/>
  <c r="T21" i="6"/>
  <c r="BO21" i="6"/>
  <c r="T13" i="6"/>
  <c r="BO13" i="6"/>
  <c r="T22" i="6"/>
  <c r="BO22" i="6"/>
  <c r="T14" i="6"/>
  <c r="BO14" i="6"/>
  <c r="BW301" i="6"/>
  <c r="CC301" i="6"/>
  <c r="BU301" i="6"/>
  <c r="BN225" i="6"/>
  <c r="T302" i="6"/>
  <c r="BO302" i="6"/>
  <c r="T303" i="6"/>
  <c r="BO303" i="6"/>
  <c r="T304" i="6"/>
  <c r="BO304" i="6"/>
  <c r="T281" i="6"/>
  <c r="BO281" i="6"/>
  <c r="T272" i="6"/>
  <c r="BO272" i="6"/>
  <c r="T294" i="6"/>
  <c r="BO294" i="6"/>
  <c r="T282" i="6"/>
  <c r="BO282" i="6"/>
  <c r="T273" i="6"/>
  <c r="BO273" i="6"/>
  <c r="T295" i="6"/>
  <c r="BO295" i="6"/>
  <c r="T283" i="6"/>
  <c r="BO283" i="6"/>
  <c r="T274" i="6"/>
  <c r="BO274" i="6"/>
  <c r="T296" i="6"/>
  <c r="BO296" i="6"/>
  <c r="T284" i="6"/>
  <c r="BO284" i="6"/>
  <c r="T275" i="6"/>
  <c r="BO275" i="6"/>
  <c r="T297" i="6"/>
  <c r="BO297" i="6"/>
  <c r="T285" i="6"/>
  <c r="BO285" i="6"/>
  <c r="T276" i="6"/>
  <c r="BO276" i="6"/>
  <c r="T298" i="6"/>
  <c r="BO298" i="6"/>
  <c r="T286" i="6"/>
  <c r="BO286" i="6"/>
  <c r="T277" i="6"/>
  <c r="BO277" i="6"/>
  <c r="T293" i="6"/>
  <c r="BO293" i="6"/>
  <c r="T280" i="6"/>
  <c r="BO280" i="6"/>
  <c r="T271" i="6"/>
  <c r="BO271" i="6"/>
  <c r="T265" i="6"/>
  <c r="BO265" i="6"/>
  <c r="T255" i="6"/>
  <c r="BO255" i="6"/>
  <c r="T242" i="6"/>
  <c r="BO242" i="6"/>
  <c r="T233" i="6"/>
  <c r="BO233" i="6"/>
  <c r="T266" i="6"/>
  <c r="BO266" i="6"/>
  <c r="T264" i="6"/>
  <c r="BO264" i="6"/>
  <c r="T243" i="6"/>
  <c r="BO243" i="6"/>
  <c r="T234" i="6"/>
  <c r="BO234" i="6"/>
  <c r="T256" i="6"/>
  <c r="BO256" i="6"/>
  <c r="T244" i="6"/>
  <c r="BO244" i="6"/>
  <c r="T235" i="6"/>
  <c r="BO235" i="6"/>
  <c r="T257" i="6"/>
  <c r="BO257" i="6"/>
  <c r="T245" i="6"/>
  <c r="BO245" i="6"/>
  <c r="T236" i="6"/>
  <c r="BO236" i="6"/>
  <c r="T258" i="6"/>
  <c r="BO258" i="6"/>
  <c r="T246" i="6"/>
  <c r="BO246" i="6"/>
  <c r="T237" i="6"/>
  <c r="BO237" i="6"/>
  <c r="T259" i="6"/>
  <c r="BO259" i="6"/>
  <c r="T260" i="6"/>
  <c r="BO260" i="6"/>
  <c r="T247" i="6"/>
  <c r="BO247" i="6"/>
  <c r="T248" i="6"/>
  <c r="BO248" i="6"/>
  <c r="T238" i="6"/>
  <c r="BO238" i="6"/>
  <c r="T239" i="6"/>
  <c r="BO239" i="6"/>
  <c r="T222" i="6"/>
  <c r="BO222" i="6"/>
  <c r="T210" i="6"/>
  <c r="BO210" i="6"/>
  <c r="T201" i="6"/>
  <c r="BO201" i="6"/>
  <c r="T227" i="6"/>
  <c r="BO227" i="6"/>
  <c r="T217" i="6"/>
  <c r="BO217" i="6"/>
  <c r="T204" i="6"/>
  <c r="BO204" i="6"/>
  <c r="T195" i="6"/>
  <c r="BO195" i="6"/>
  <c r="T228" i="6"/>
  <c r="BO228" i="6"/>
  <c r="T226" i="6"/>
  <c r="BO226" i="6"/>
  <c r="T205" i="6"/>
  <c r="BO205" i="6"/>
  <c r="T196" i="6"/>
  <c r="BO196" i="6"/>
  <c r="T218" i="6"/>
  <c r="BO218" i="6"/>
  <c r="T206" i="6"/>
  <c r="BO206" i="6"/>
  <c r="T197" i="6"/>
  <c r="BO197" i="6"/>
  <c r="T219" i="6"/>
  <c r="BO219" i="6"/>
  <c r="T207" i="6"/>
  <c r="BO207" i="6"/>
  <c r="T198" i="6"/>
  <c r="BO198" i="6"/>
  <c r="T220" i="6"/>
  <c r="BO220" i="6"/>
  <c r="T208" i="6"/>
  <c r="BO208" i="6"/>
  <c r="T199" i="6"/>
  <c r="BO199" i="6"/>
  <c r="T221" i="6"/>
  <c r="BO221" i="6"/>
  <c r="T209" i="6"/>
  <c r="BO209" i="6"/>
  <c r="T200" i="6"/>
  <c r="BO200" i="6"/>
  <c r="T183" i="6"/>
  <c r="BO183" i="6"/>
  <c r="T171" i="6"/>
  <c r="BO171" i="6"/>
  <c r="T162" i="6"/>
  <c r="BO162" i="6"/>
  <c r="T184" i="6"/>
  <c r="BO184" i="6"/>
  <c r="T172" i="6"/>
  <c r="BO172" i="6"/>
  <c r="T163" i="6"/>
  <c r="BO163" i="6"/>
  <c r="T190" i="6"/>
  <c r="BO190" i="6"/>
  <c r="T179" i="6"/>
  <c r="BO179" i="6"/>
  <c r="T166" i="6"/>
  <c r="BO166" i="6"/>
  <c r="T157" i="6"/>
  <c r="BO157" i="6"/>
  <c r="T189" i="6"/>
  <c r="BO189" i="6"/>
  <c r="T188" i="6"/>
  <c r="BO188" i="6"/>
  <c r="T167" i="6"/>
  <c r="BO167" i="6"/>
  <c r="T158" i="6"/>
  <c r="BO158" i="6"/>
  <c r="T180" i="6"/>
  <c r="BO180" i="6"/>
  <c r="T168" i="6"/>
  <c r="BO168" i="6"/>
  <c r="T159" i="6"/>
  <c r="BO159" i="6"/>
  <c r="T182" i="6"/>
  <c r="BO182" i="6"/>
  <c r="T170" i="6"/>
  <c r="BO170" i="6"/>
  <c r="T161" i="6"/>
  <c r="BO161" i="6"/>
  <c r="T181" i="6"/>
  <c r="BO181" i="6"/>
  <c r="T169" i="6"/>
  <c r="BO169" i="6"/>
  <c r="T160" i="6"/>
  <c r="BO160" i="6"/>
  <c r="T144" i="6"/>
  <c r="BO144" i="6"/>
  <c r="T132" i="6"/>
  <c r="BO132" i="6"/>
  <c r="T123" i="6"/>
  <c r="BO123" i="6"/>
  <c r="T145" i="6"/>
  <c r="BO145" i="6"/>
  <c r="T133" i="6"/>
  <c r="BO133" i="6"/>
  <c r="T124" i="6"/>
  <c r="BO124" i="6"/>
  <c r="T146" i="6"/>
  <c r="BO146" i="6"/>
  <c r="T134" i="6"/>
  <c r="BO134" i="6"/>
  <c r="T125" i="6"/>
  <c r="BO125" i="6"/>
  <c r="T151" i="6"/>
  <c r="BO151" i="6"/>
  <c r="T141" i="6"/>
  <c r="BO141" i="6"/>
  <c r="T128" i="6"/>
  <c r="BO128" i="6"/>
  <c r="T119" i="6"/>
  <c r="BO119" i="6"/>
  <c r="T150" i="6"/>
  <c r="BO150" i="6"/>
  <c r="T149" i="6"/>
  <c r="BO149" i="6"/>
  <c r="T129" i="6"/>
  <c r="BO129" i="6"/>
  <c r="T120" i="6"/>
  <c r="BO120" i="6"/>
  <c r="T143" i="6"/>
  <c r="BO143" i="6"/>
  <c r="T131" i="6"/>
  <c r="BO131" i="6"/>
  <c r="T122" i="6"/>
  <c r="BO122" i="6"/>
  <c r="T142" i="6"/>
  <c r="BO142" i="6"/>
  <c r="T130" i="6"/>
  <c r="BO130" i="6"/>
  <c r="T121" i="6"/>
  <c r="BO121" i="6"/>
  <c r="T106" i="6"/>
  <c r="BO106" i="6"/>
  <c r="T94" i="6"/>
  <c r="BO94" i="6"/>
  <c r="T85" i="6"/>
  <c r="BO85" i="6"/>
  <c r="T107" i="6"/>
  <c r="BO107" i="6"/>
  <c r="T95" i="6"/>
  <c r="BO95" i="6"/>
  <c r="T86" i="6"/>
  <c r="BO86" i="6"/>
  <c r="T108" i="6"/>
  <c r="BO108" i="6"/>
  <c r="T96" i="6"/>
  <c r="BO96" i="6"/>
  <c r="T87" i="6"/>
  <c r="BO87" i="6"/>
  <c r="T109" i="6"/>
  <c r="BO109" i="6"/>
  <c r="T97" i="6"/>
  <c r="BO97" i="6"/>
  <c r="T88" i="6"/>
  <c r="BO88" i="6"/>
  <c r="T113" i="6"/>
  <c r="BO113" i="6"/>
  <c r="T104" i="6"/>
  <c r="BO104" i="6"/>
  <c r="T91" i="6"/>
  <c r="BO91" i="6"/>
  <c r="T82" i="6"/>
  <c r="BO82" i="6"/>
  <c r="T114" i="6"/>
  <c r="BO114" i="6"/>
  <c r="T105" i="6"/>
  <c r="BO105" i="6"/>
  <c r="T93" i="6"/>
  <c r="BO93" i="6"/>
  <c r="T84" i="6"/>
  <c r="BO84" i="6"/>
  <c r="T112" i="6"/>
  <c r="BO112" i="6"/>
  <c r="T92" i="6"/>
  <c r="BO92" i="6"/>
  <c r="T83" i="6"/>
  <c r="BO83" i="6"/>
  <c r="T68" i="6"/>
  <c r="BO68" i="6"/>
  <c r="T56" i="6"/>
  <c r="BO56" i="6"/>
  <c r="T46" i="6"/>
  <c r="BO46" i="6"/>
  <c r="T69" i="6"/>
  <c r="BO69" i="6"/>
  <c r="T57" i="6"/>
  <c r="BO57" i="6"/>
  <c r="T47" i="6"/>
  <c r="BO47" i="6"/>
  <c r="T70" i="6"/>
  <c r="BO70" i="6"/>
  <c r="T58" i="6"/>
  <c r="BO58" i="6"/>
  <c r="T48" i="6"/>
  <c r="BO48" i="6"/>
  <c r="T71" i="6"/>
  <c r="BO71" i="6"/>
  <c r="T59" i="6"/>
  <c r="BO59" i="6"/>
  <c r="T49" i="6"/>
  <c r="BO49" i="6"/>
  <c r="T72" i="6"/>
  <c r="BO72" i="6"/>
  <c r="T60" i="6"/>
  <c r="BO60" i="6"/>
  <c r="T50" i="6"/>
  <c r="BO50" i="6"/>
  <c r="T76" i="6"/>
  <c r="BO76" i="6"/>
  <c r="T67" i="6"/>
  <c r="BO67" i="6"/>
  <c r="T54" i="6"/>
  <c r="BO54" i="6"/>
  <c r="T45" i="6"/>
  <c r="BO45" i="6"/>
  <c r="T75" i="6"/>
  <c r="BO75" i="6"/>
  <c r="T55" i="6"/>
  <c r="BO55" i="6"/>
  <c r="T77" i="6"/>
  <c r="BO77" i="6"/>
  <c r="T51" i="6"/>
  <c r="BO51" i="6"/>
  <c r="BW263" i="6"/>
  <c r="CD263" i="6"/>
  <c r="BN34" i="6"/>
  <c r="BN10" i="6"/>
  <c r="BN23" i="6"/>
  <c r="BN38" i="6"/>
  <c r="BN18" i="6"/>
  <c r="BN35" i="6"/>
  <c r="BN12" i="6"/>
  <c r="BN9" i="6"/>
  <c r="BN31" i="6"/>
  <c r="BN20" i="6"/>
  <c r="BN30" i="6"/>
  <c r="BN187" i="6"/>
  <c r="BN14" i="6"/>
  <c r="BN11" i="6"/>
  <c r="BN32" i="6"/>
  <c r="BN22" i="6"/>
  <c r="BN19" i="6"/>
  <c r="BN39" i="6"/>
  <c r="CG263" i="6"/>
  <c r="BZ263" i="6"/>
  <c r="CE263" i="6"/>
  <c r="CB263" i="6"/>
  <c r="CF263" i="6"/>
  <c r="CI263" i="6"/>
  <c r="CA263" i="6"/>
  <c r="CH263" i="6"/>
  <c r="BY263" i="6"/>
  <c r="BN13" i="6"/>
  <c r="BN33" i="6"/>
  <c r="BN17" i="6"/>
  <c r="BN21" i="6"/>
  <c r="BN40" i="6"/>
  <c r="BN8" i="6"/>
  <c r="CC263" i="6"/>
  <c r="CD301" i="6"/>
  <c r="CB301" i="6"/>
  <c r="BZ301" i="6"/>
  <c r="CG301" i="6"/>
  <c r="CF301" i="6"/>
  <c r="CH301" i="6"/>
  <c r="BY301" i="6"/>
  <c r="CE301" i="6"/>
  <c r="CA301" i="6"/>
  <c r="CI301" i="6"/>
  <c r="BW225" i="6"/>
  <c r="CC225" i="6"/>
  <c r="BU225" i="6"/>
  <c r="BN280" i="6"/>
  <c r="BN275" i="6"/>
  <c r="BN294" i="6"/>
  <c r="BN272" i="6"/>
  <c r="BN277" i="6"/>
  <c r="BN296" i="6"/>
  <c r="BN281" i="6"/>
  <c r="BN284" i="6"/>
  <c r="BN286" i="6"/>
  <c r="BN274" i="6"/>
  <c r="BN304" i="6"/>
  <c r="BN293" i="6"/>
  <c r="BN298" i="6"/>
  <c r="BN283" i="6"/>
  <c r="BN276" i="6"/>
  <c r="BN295" i="6"/>
  <c r="BN285" i="6"/>
  <c r="BN273" i="6"/>
  <c r="BN303" i="6"/>
  <c r="BN271" i="6"/>
  <c r="BN297" i="6"/>
  <c r="BN282" i="6"/>
  <c r="BN302" i="6"/>
  <c r="BN238" i="6"/>
  <c r="BN236" i="6"/>
  <c r="BN264" i="6"/>
  <c r="BN247" i="6"/>
  <c r="BN257" i="6"/>
  <c r="BN260" i="6"/>
  <c r="BN235" i="6"/>
  <c r="BN266" i="6"/>
  <c r="BN245" i="6"/>
  <c r="BN259" i="6"/>
  <c r="BN244" i="6"/>
  <c r="BN233" i="6"/>
  <c r="BN248" i="6"/>
  <c r="BN237" i="6"/>
  <c r="BN256" i="6"/>
  <c r="BN242" i="6"/>
  <c r="BN246" i="6"/>
  <c r="BN234" i="6"/>
  <c r="BN255" i="6"/>
  <c r="BN239" i="6"/>
  <c r="BN258" i="6"/>
  <c r="BN243" i="6"/>
  <c r="BN265" i="6"/>
  <c r="BN228" i="6"/>
  <c r="BN221" i="6"/>
  <c r="BN206" i="6"/>
  <c r="BN195" i="6"/>
  <c r="BN197" i="6"/>
  <c r="BN199" i="6"/>
  <c r="BN218" i="6"/>
  <c r="BN204" i="6"/>
  <c r="BN209" i="6"/>
  <c r="BN208" i="6"/>
  <c r="BN196" i="6"/>
  <c r="BN217" i="6"/>
  <c r="BN220" i="6"/>
  <c r="BN205" i="6"/>
  <c r="BN227" i="6"/>
  <c r="BN198" i="6"/>
  <c r="BN226" i="6"/>
  <c r="BN201" i="6"/>
  <c r="BN207" i="6"/>
  <c r="BN210" i="6"/>
  <c r="BN200" i="6"/>
  <c r="BN219" i="6"/>
  <c r="BN222" i="6"/>
  <c r="BN179" i="6"/>
  <c r="BN181" i="6"/>
  <c r="BN167" i="6"/>
  <c r="BN190" i="6"/>
  <c r="BN169" i="6"/>
  <c r="BN161" i="6"/>
  <c r="BN188" i="6"/>
  <c r="BN163" i="6"/>
  <c r="BN158" i="6"/>
  <c r="BN170" i="6"/>
  <c r="BN172" i="6"/>
  <c r="BN182" i="6"/>
  <c r="BN184" i="6"/>
  <c r="BN159" i="6"/>
  <c r="BN189" i="6"/>
  <c r="BN162" i="6"/>
  <c r="BN168" i="6"/>
  <c r="BN157" i="6"/>
  <c r="BN171" i="6"/>
  <c r="BN160" i="6"/>
  <c r="BN180" i="6"/>
  <c r="BN166" i="6"/>
  <c r="BN183" i="6"/>
  <c r="BN144" i="6"/>
  <c r="BN130" i="6"/>
  <c r="BN134" i="6"/>
  <c r="BN125" i="6"/>
  <c r="BN142" i="6"/>
  <c r="BN146" i="6"/>
  <c r="BN149" i="6"/>
  <c r="BN122" i="6"/>
  <c r="BN150" i="6"/>
  <c r="BN124" i="6"/>
  <c r="BN121" i="6"/>
  <c r="BN131" i="6"/>
  <c r="BN119" i="6"/>
  <c r="BN133" i="6"/>
  <c r="BN143" i="6"/>
  <c r="BN128" i="6"/>
  <c r="BN145" i="6"/>
  <c r="BN120" i="6"/>
  <c r="BN141" i="6"/>
  <c r="BN123" i="6"/>
  <c r="BN129" i="6"/>
  <c r="BN151" i="6"/>
  <c r="BN132" i="6"/>
  <c r="BN96" i="6"/>
  <c r="BN112" i="6"/>
  <c r="BN91" i="6"/>
  <c r="BN108" i="6"/>
  <c r="BN82" i="6"/>
  <c r="BN84" i="6"/>
  <c r="BN104" i="6"/>
  <c r="BN86" i="6"/>
  <c r="BN93" i="6"/>
  <c r="BN113" i="6"/>
  <c r="BN95" i="6"/>
  <c r="BN92" i="6"/>
  <c r="BN105" i="6"/>
  <c r="BN88" i="6"/>
  <c r="BN107" i="6"/>
  <c r="BN97" i="6"/>
  <c r="BN85" i="6"/>
  <c r="BN109" i="6"/>
  <c r="BN94" i="6"/>
  <c r="BN83" i="6"/>
  <c r="BN114" i="6"/>
  <c r="BN87" i="6"/>
  <c r="BN106" i="6"/>
  <c r="BN77" i="6"/>
  <c r="BN76" i="6"/>
  <c r="BN58" i="6"/>
  <c r="BN70" i="6"/>
  <c r="BN60" i="6"/>
  <c r="BN47" i="6"/>
  <c r="BN50" i="6"/>
  <c r="BN55" i="6"/>
  <c r="BN72" i="6"/>
  <c r="BN57" i="6"/>
  <c r="BN75" i="6"/>
  <c r="BN49" i="6"/>
  <c r="BN69" i="6"/>
  <c r="BN45" i="6"/>
  <c r="BN59" i="6"/>
  <c r="BN46" i="6"/>
  <c r="BN54" i="6"/>
  <c r="BN71" i="6"/>
  <c r="BN56" i="6"/>
  <c r="BN51" i="6"/>
  <c r="BN67" i="6"/>
  <c r="BN48" i="6"/>
  <c r="BN68" i="6"/>
  <c r="BW22" i="6"/>
  <c r="BU22" i="6"/>
  <c r="BW9" i="6"/>
  <c r="BU9" i="6"/>
  <c r="BU40" i="6"/>
  <c r="BW40" i="6"/>
  <c r="CC40" i="6"/>
  <c r="BW13" i="6"/>
  <c r="CC13" i="6"/>
  <c r="BU13" i="6"/>
  <c r="BW187" i="6"/>
  <c r="CC187" i="6"/>
  <c r="BU187" i="6"/>
  <c r="BU38" i="6"/>
  <c r="BW38" i="6"/>
  <c r="BW32" i="6"/>
  <c r="CC32" i="6"/>
  <c r="BU32" i="6"/>
  <c r="BW30" i="6"/>
  <c r="BU30" i="6"/>
  <c r="BW12" i="6"/>
  <c r="BU12" i="6"/>
  <c r="BW23" i="6"/>
  <c r="BU23" i="6"/>
  <c r="CJ263" i="6"/>
  <c r="BW21" i="6"/>
  <c r="CC21" i="6"/>
  <c r="BU21" i="6"/>
  <c r="BW20" i="6"/>
  <c r="CC20" i="6"/>
  <c r="BU20" i="6"/>
  <c r="BU10" i="6"/>
  <c r="BW10" i="6"/>
  <c r="CC10" i="6"/>
  <c r="BU39" i="6"/>
  <c r="BW39" i="6"/>
  <c r="BW11" i="6"/>
  <c r="BU11" i="6"/>
  <c r="BW35" i="6"/>
  <c r="CC35" i="6"/>
  <c r="BU35" i="6"/>
  <c r="BW17" i="6"/>
  <c r="CC17" i="6"/>
  <c r="BU17" i="6"/>
  <c r="BW19" i="6"/>
  <c r="CC19" i="6"/>
  <c r="BU19" i="6"/>
  <c r="BW8" i="6"/>
  <c r="CC8" i="6"/>
  <c r="BU8" i="6"/>
  <c r="BU33" i="6"/>
  <c r="BW33" i="6"/>
  <c r="BU14" i="6"/>
  <c r="BW14" i="6"/>
  <c r="CC14" i="6"/>
  <c r="BW31" i="6"/>
  <c r="CC31" i="6"/>
  <c r="BU31" i="6"/>
  <c r="BW18" i="6"/>
  <c r="BU18" i="6"/>
  <c r="BW34" i="6"/>
  <c r="CC34" i="6"/>
  <c r="BU34" i="6"/>
  <c r="CJ301" i="6"/>
  <c r="CI225" i="6"/>
  <c r="CG225" i="6"/>
  <c r="CA225" i="6"/>
  <c r="CF225" i="6"/>
  <c r="CH225" i="6"/>
  <c r="CE225" i="6"/>
  <c r="CB225" i="6"/>
  <c r="BY225" i="6"/>
  <c r="BZ225" i="6"/>
  <c r="CD225" i="6"/>
  <c r="BW284" i="6"/>
  <c r="BU284" i="6"/>
  <c r="BU282" i="6"/>
  <c r="BW282" i="6"/>
  <c r="BW273" i="6"/>
  <c r="CC273" i="6"/>
  <c r="BU273" i="6"/>
  <c r="BW276" i="6"/>
  <c r="BU276" i="6"/>
  <c r="BW293" i="6"/>
  <c r="CC293" i="6"/>
  <c r="BU293" i="6"/>
  <c r="BU272" i="6"/>
  <c r="BW272" i="6"/>
  <c r="CC272" i="6"/>
  <c r="BU297" i="6"/>
  <c r="BW297" i="6"/>
  <c r="BW285" i="6"/>
  <c r="BU285" i="6"/>
  <c r="BU281" i="6"/>
  <c r="BW281" i="6"/>
  <c r="BU294" i="6"/>
  <c r="BW294" i="6"/>
  <c r="BW304" i="6"/>
  <c r="CC304" i="6"/>
  <c r="BU304" i="6"/>
  <c r="BW271" i="6"/>
  <c r="BU271" i="6"/>
  <c r="BW274" i="6"/>
  <c r="CC274" i="6"/>
  <c r="BU274" i="6"/>
  <c r="BW275" i="6"/>
  <c r="CC275" i="6"/>
  <c r="BU275" i="6"/>
  <c r="BU283" i="6"/>
  <c r="BW283" i="6"/>
  <c r="BU296" i="6"/>
  <c r="BW296" i="6"/>
  <c r="BW303" i="6"/>
  <c r="CC303" i="6"/>
  <c r="BU303" i="6"/>
  <c r="BW295" i="6"/>
  <c r="CC295" i="6"/>
  <c r="BU295" i="6"/>
  <c r="BU280" i="6"/>
  <c r="BW280" i="6"/>
  <c r="BU302" i="6"/>
  <c r="BW302" i="6"/>
  <c r="CC302" i="6"/>
  <c r="BW298" i="6"/>
  <c r="CC298" i="6"/>
  <c r="BU298" i="6"/>
  <c r="BW286" i="6"/>
  <c r="BU286" i="6"/>
  <c r="BW277" i="6"/>
  <c r="CC277" i="6"/>
  <c r="BU277" i="6"/>
  <c r="BW243" i="6"/>
  <c r="BU243" i="6"/>
  <c r="BU234" i="6"/>
  <c r="BW234" i="6"/>
  <c r="BW259" i="6"/>
  <c r="CC259" i="6"/>
  <c r="BU259" i="6"/>
  <c r="BW237" i="6"/>
  <c r="CC237" i="6"/>
  <c r="BU237" i="6"/>
  <c r="BU260" i="6"/>
  <c r="BW260" i="6"/>
  <c r="BU258" i="6"/>
  <c r="BW258" i="6"/>
  <c r="CC258" i="6"/>
  <c r="BW248" i="6"/>
  <c r="BU248" i="6"/>
  <c r="BU245" i="6"/>
  <c r="BW245" i="6"/>
  <c r="BU264" i="6"/>
  <c r="BW264" i="6"/>
  <c r="BU246" i="6"/>
  <c r="BW246" i="6"/>
  <c r="CC246" i="6"/>
  <c r="BU239" i="6"/>
  <c r="BW239" i="6"/>
  <c r="BU266" i="6"/>
  <c r="BW266" i="6"/>
  <c r="CC266" i="6"/>
  <c r="BW242" i="6"/>
  <c r="CC242" i="6"/>
  <c r="BU242" i="6"/>
  <c r="BW233" i="6"/>
  <c r="CC233" i="6"/>
  <c r="BU233" i="6"/>
  <c r="BW257" i="6"/>
  <c r="CC257" i="6"/>
  <c r="BU257" i="6"/>
  <c r="BU236" i="6"/>
  <c r="BW236" i="6"/>
  <c r="BU256" i="6"/>
  <c r="BW256" i="6"/>
  <c r="CC256" i="6"/>
  <c r="BW244" i="6"/>
  <c r="CC244" i="6"/>
  <c r="BU244" i="6"/>
  <c r="BU235" i="6"/>
  <c r="BW235" i="6"/>
  <c r="BW238" i="6"/>
  <c r="CC238" i="6"/>
  <c r="BU238" i="6"/>
  <c r="BW265" i="6"/>
  <c r="CC265" i="6"/>
  <c r="BU265" i="6"/>
  <c r="BU255" i="6"/>
  <c r="BW255" i="6"/>
  <c r="BW247" i="6"/>
  <c r="BU247" i="6"/>
  <c r="BU217" i="6"/>
  <c r="BW217" i="6"/>
  <c r="CC217" i="6"/>
  <c r="BW195" i="6"/>
  <c r="BU195" i="6"/>
  <c r="BW227" i="6"/>
  <c r="CC227" i="6"/>
  <c r="BU227" i="6"/>
  <c r="BU196" i="6"/>
  <c r="BW196" i="6"/>
  <c r="BW204" i="6"/>
  <c r="CC204" i="6"/>
  <c r="BU204" i="6"/>
  <c r="BU219" i="6"/>
  <c r="BW219" i="6"/>
  <c r="BW207" i="6"/>
  <c r="CC207" i="6"/>
  <c r="BU207" i="6"/>
  <c r="BW218" i="6"/>
  <c r="CC218" i="6"/>
  <c r="BU218" i="6"/>
  <c r="BU206" i="6"/>
  <c r="BW206" i="6"/>
  <c r="CC206" i="6"/>
  <c r="BU200" i="6"/>
  <c r="BW200" i="6"/>
  <c r="CC200" i="6"/>
  <c r="BU205" i="6"/>
  <c r="BW205" i="6"/>
  <c r="CC205" i="6"/>
  <c r="BW208" i="6"/>
  <c r="BU208" i="6"/>
  <c r="BU199" i="6"/>
  <c r="BW199" i="6"/>
  <c r="CC199" i="6"/>
  <c r="BW201" i="6"/>
  <c r="CC201" i="6"/>
  <c r="BU201" i="6"/>
  <c r="BW221" i="6"/>
  <c r="CC221" i="6"/>
  <c r="BU221" i="6"/>
  <c r="BU198" i="6"/>
  <c r="BW198" i="6"/>
  <c r="CC198" i="6"/>
  <c r="BU222" i="6"/>
  <c r="BW222" i="6"/>
  <c r="CC222" i="6"/>
  <c r="BU226" i="6"/>
  <c r="BW226" i="6"/>
  <c r="CC226" i="6"/>
  <c r="BU220" i="6"/>
  <c r="BW220" i="6"/>
  <c r="BW209" i="6"/>
  <c r="CC209" i="6"/>
  <c r="BU209" i="6"/>
  <c r="BU210" i="6"/>
  <c r="BW210" i="6"/>
  <c r="BW197" i="6"/>
  <c r="CC197" i="6"/>
  <c r="BU197" i="6"/>
  <c r="BU228" i="6"/>
  <c r="BW228" i="6"/>
  <c r="CC228" i="6"/>
  <c r="BW157" i="6"/>
  <c r="BU157" i="6"/>
  <c r="BW172" i="6"/>
  <c r="CC172" i="6"/>
  <c r="BU172" i="6"/>
  <c r="BU166" i="6"/>
  <c r="BW166" i="6"/>
  <c r="CC166" i="6"/>
  <c r="BU159" i="6"/>
  <c r="BW159" i="6"/>
  <c r="CC159" i="6"/>
  <c r="BU163" i="6"/>
  <c r="BW163" i="6"/>
  <c r="BU190" i="6"/>
  <c r="BW190" i="6"/>
  <c r="CC190" i="6"/>
  <c r="BU180" i="6"/>
  <c r="BW180" i="6"/>
  <c r="CC180" i="6"/>
  <c r="BU168" i="6"/>
  <c r="BW168" i="6"/>
  <c r="BU188" i="6"/>
  <c r="BW188" i="6"/>
  <c r="BW167" i="6"/>
  <c r="BU167" i="6"/>
  <c r="BW184" i="6"/>
  <c r="CC184" i="6"/>
  <c r="BU184" i="6"/>
  <c r="BU162" i="6"/>
  <c r="BW162" i="6"/>
  <c r="BW161" i="6"/>
  <c r="CC161" i="6"/>
  <c r="BU161" i="6"/>
  <c r="BW160" i="6"/>
  <c r="CC160" i="6"/>
  <c r="BU160" i="6"/>
  <c r="BU170" i="6"/>
  <c r="BW170" i="6"/>
  <c r="BW181" i="6"/>
  <c r="CC181" i="6"/>
  <c r="BU181" i="6"/>
  <c r="BU183" i="6"/>
  <c r="BW183" i="6"/>
  <c r="CC183" i="6"/>
  <c r="BW171" i="6"/>
  <c r="BU171" i="6"/>
  <c r="BW189" i="6"/>
  <c r="CC189" i="6"/>
  <c r="BU189" i="6"/>
  <c r="BU158" i="6"/>
  <c r="BW158" i="6"/>
  <c r="CC158" i="6"/>
  <c r="BU182" i="6"/>
  <c r="BW182" i="6"/>
  <c r="CC182" i="6"/>
  <c r="BW169" i="6"/>
  <c r="BU169" i="6"/>
  <c r="BU179" i="6"/>
  <c r="BW179" i="6"/>
  <c r="BW151" i="6"/>
  <c r="CC151" i="6"/>
  <c r="BU151" i="6"/>
  <c r="BU133" i="6"/>
  <c r="BW133" i="6"/>
  <c r="BU124" i="6"/>
  <c r="BW124" i="6"/>
  <c r="CC124" i="6"/>
  <c r="BU146" i="6"/>
  <c r="BW146" i="6"/>
  <c r="CC146" i="6"/>
  <c r="BU134" i="6"/>
  <c r="BW134" i="6"/>
  <c r="CC134" i="6"/>
  <c r="BU120" i="6"/>
  <c r="BW120" i="6"/>
  <c r="CC120" i="6"/>
  <c r="BU129" i="6"/>
  <c r="BW129" i="6"/>
  <c r="BU150" i="6"/>
  <c r="BW150" i="6"/>
  <c r="BU145" i="6"/>
  <c r="BW145" i="6"/>
  <c r="BU119" i="6"/>
  <c r="BW119" i="6"/>
  <c r="BW123" i="6"/>
  <c r="CC123" i="6"/>
  <c r="BU123" i="6"/>
  <c r="BU122" i="6"/>
  <c r="BW122" i="6"/>
  <c r="CC122" i="6"/>
  <c r="BU130" i="6"/>
  <c r="BW130" i="6"/>
  <c r="BU128" i="6"/>
  <c r="BW128" i="6"/>
  <c r="BW131" i="6"/>
  <c r="BU131" i="6"/>
  <c r="BU142" i="6"/>
  <c r="BW142" i="6"/>
  <c r="BW141" i="6"/>
  <c r="CC141" i="6"/>
  <c r="BU141" i="6"/>
  <c r="BU143" i="6"/>
  <c r="BW143" i="6"/>
  <c r="CC143" i="6"/>
  <c r="BW132" i="6"/>
  <c r="CC132" i="6"/>
  <c r="BU132" i="6"/>
  <c r="BU121" i="6"/>
  <c r="BW121" i="6"/>
  <c r="CC121" i="6"/>
  <c r="BW149" i="6"/>
  <c r="CC149" i="6"/>
  <c r="BU149" i="6"/>
  <c r="BU125" i="6"/>
  <c r="BW125" i="6"/>
  <c r="BW144" i="6"/>
  <c r="CC144" i="6"/>
  <c r="BU144" i="6"/>
  <c r="BU87" i="6"/>
  <c r="BW87" i="6"/>
  <c r="BU109" i="6"/>
  <c r="BW109" i="6"/>
  <c r="CC109" i="6"/>
  <c r="BW92" i="6"/>
  <c r="BU92" i="6"/>
  <c r="BW86" i="6"/>
  <c r="BU86" i="6"/>
  <c r="BU108" i="6"/>
  <c r="BW108" i="6"/>
  <c r="CC108" i="6"/>
  <c r="BW114" i="6"/>
  <c r="BU114" i="6"/>
  <c r="BW104" i="6"/>
  <c r="CC104" i="6"/>
  <c r="BU104" i="6"/>
  <c r="BW107" i="6"/>
  <c r="CC107" i="6"/>
  <c r="BU107" i="6"/>
  <c r="BW95" i="6"/>
  <c r="CC95" i="6"/>
  <c r="BU95" i="6"/>
  <c r="BU91" i="6"/>
  <c r="BW91" i="6"/>
  <c r="CC91" i="6"/>
  <c r="BW83" i="6"/>
  <c r="CC83" i="6"/>
  <c r="BU83" i="6"/>
  <c r="BU113" i="6"/>
  <c r="BW113" i="6"/>
  <c r="CC113" i="6"/>
  <c r="BW85" i="6"/>
  <c r="BU85" i="6"/>
  <c r="BU88" i="6"/>
  <c r="BW88" i="6"/>
  <c r="BW84" i="6"/>
  <c r="BU84" i="6"/>
  <c r="BW112" i="6"/>
  <c r="CC112" i="6"/>
  <c r="BU112" i="6"/>
  <c r="BU106" i="6"/>
  <c r="BW106" i="6"/>
  <c r="CC106" i="6"/>
  <c r="BW97" i="6"/>
  <c r="CC97" i="6"/>
  <c r="BU97" i="6"/>
  <c r="BW93" i="6"/>
  <c r="CC93" i="6"/>
  <c r="BU93" i="6"/>
  <c r="BU82" i="6"/>
  <c r="BW82" i="6"/>
  <c r="CC82" i="6"/>
  <c r="BU96" i="6"/>
  <c r="BW96" i="6"/>
  <c r="CC96" i="6"/>
  <c r="BW94" i="6"/>
  <c r="BU94" i="6"/>
  <c r="BU105" i="6"/>
  <c r="BW105" i="6"/>
  <c r="BU70" i="6"/>
  <c r="BW70" i="6"/>
  <c r="BW48" i="6"/>
  <c r="CC48" i="6"/>
  <c r="BU48" i="6"/>
  <c r="BW71" i="6"/>
  <c r="CC71" i="6"/>
  <c r="BU71" i="6"/>
  <c r="BW45" i="6"/>
  <c r="CC45" i="6"/>
  <c r="BU45" i="6"/>
  <c r="BU67" i="6"/>
  <c r="BW67" i="6"/>
  <c r="CC67" i="6"/>
  <c r="BW50" i="6"/>
  <c r="BU50" i="6"/>
  <c r="BU54" i="6"/>
  <c r="BW54" i="6"/>
  <c r="CC54" i="6"/>
  <c r="BU69" i="6"/>
  <c r="BW69" i="6"/>
  <c r="BU57" i="6"/>
  <c r="BW57" i="6"/>
  <c r="CC57" i="6"/>
  <c r="BU47" i="6"/>
  <c r="BW47" i="6"/>
  <c r="CC47" i="6"/>
  <c r="BW58" i="6"/>
  <c r="CC58" i="6"/>
  <c r="BU58" i="6"/>
  <c r="BW46" i="6"/>
  <c r="BU46" i="6"/>
  <c r="BW49" i="6"/>
  <c r="CC49" i="6"/>
  <c r="BU49" i="6"/>
  <c r="BU72" i="6"/>
  <c r="BW72" i="6"/>
  <c r="CC72" i="6"/>
  <c r="BW60" i="6"/>
  <c r="BU60" i="6"/>
  <c r="BW51" i="6"/>
  <c r="BU51" i="6"/>
  <c r="BU76" i="6"/>
  <c r="BW76" i="6"/>
  <c r="BU56" i="6"/>
  <c r="BW56" i="6"/>
  <c r="CC56" i="6"/>
  <c r="BW59" i="6"/>
  <c r="CC59" i="6"/>
  <c r="BU59" i="6"/>
  <c r="BW75" i="6"/>
  <c r="CC75" i="6"/>
  <c r="BU75" i="6"/>
  <c r="BU55" i="6"/>
  <c r="BW55" i="6"/>
  <c r="CC55" i="6"/>
  <c r="BU77" i="6"/>
  <c r="BW77" i="6"/>
  <c r="BW68" i="6"/>
  <c r="CC68" i="6"/>
  <c r="BU68" i="6"/>
  <c r="BY34" i="6"/>
  <c r="CG34" i="6"/>
  <c r="CA34" i="6"/>
  <c r="CI34" i="6"/>
  <c r="CB34" i="6"/>
  <c r="CH34" i="6"/>
  <c r="CE34" i="6"/>
  <c r="BZ34" i="6"/>
  <c r="CF34" i="6"/>
  <c r="CD34" i="6"/>
  <c r="BY14" i="6"/>
  <c r="CG14" i="6"/>
  <c r="CA14" i="6"/>
  <c r="CI14" i="6"/>
  <c r="CB14" i="6"/>
  <c r="CH14" i="6"/>
  <c r="BZ14" i="6"/>
  <c r="CE14" i="6"/>
  <c r="CF14" i="6"/>
  <c r="CD14" i="6"/>
  <c r="CB10" i="6"/>
  <c r="BY10" i="6"/>
  <c r="CG10" i="6"/>
  <c r="CA10" i="6"/>
  <c r="CI10" i="6"/>
  <c r="CE10" i="6"/>
  <c r="CF10" i="6"/>
  <c r="BZ10" i="6"/>
  <c r="CH10" i="6"/>
  <c r="CD10" i="6"/>
  <c r="CF21" i="6"/>
  <c r="CA21" i="6"/>
  <c r="CI21" i="6"/>
  <c r="CE21" i="6"/>
  <c r="BZ21" i="6"/>
  <c r="CG21" i="6"/>
  <c r="CB21" i="6"/>
  <c r="CH21" i="6"/>
  <c r="BY21" i="6"/>
  <c r="CD21" i="6"/>
  <c r="BY35" i="6"/>
  <c r="CG35" i="6"/>
  <c r="CF35" i="6"/>
  <c r="CA35" i="6"/>
  <c r="CI35" i="6"/>
  <c r="CE35" i="6"/>
  <c r="CH35" i="6"/>
  <c r="BZ35" i="6"/>
  <c r="CB35" i="6"/>
  <c r="CD35" i="6"/>
  <c r="BY30" i="6"/>
  <c r="CG30" i="6"/>
  <c r="CA30" i="6"/>
  <c r="CI30" i="6"/>
  <c r="CB30" i="6"/>
  <c r="CF30" i="6"/>
  <c r="BZ30" i="6"/>
  <c r="CE30" i="6"/>
  <c r="CH30" i="6"/>
  <c r="CD30" i="6"/>
  <c r="CB19" i="6"/>
  <c r="CE19" i="6"/>
  <c r="BY19" i="6"/>
  <c r="CG19" i="6"/>
  <c r="BZ19" i="6"/>
  <c r="CH19" i="6"/>
  <c r="CA19" i="6"/>
  <c r="CI19" i="6"/>
  <c r="CF19" i="6"/>
  <c r="CD19" i="6"/>
  <c r="CC30" i="6"/>
  <c r="BZ18" i="6"/>
  <c r="CE18" i="6"/>
  <c r="CF18" i="6"/>
  <c r="BY18" i="6"/>
  <c r="CG18" i="6"/>
  <c r="CH18" i="6"/>
  <c r="CI18" i="6"/>
  <c r="CA18" i="6"/>
  <c r="CB18" i="6"/>
  <c r="CD18" i="6"/>
  <c r="CB33" i="6"/>
  <c r="CE33" i="6"/>
  <c r="BY33" i="6"/>
  <c r="CG33" i="6"/>
  <c r="BZ33" i="6"/>
  <c r="CH33" i="6"/>
  <c r="CA33" i="6"/>
  <c r="CI33" i="6"/>
  <c r="CF33" i="6"/>
  <c r="CD33" i="6"/>
  <c r="CA11" i="6"/>
  <c r="CI11" i="6"/>
  <c r="CF11" i="6"/>
  <c r="CE11" i="6"/>
  <c r="BY11" i="6"/>
  <c r="BZ11" i="6"/>
  <c r="CG11" i="6"/>
  <c r="CB11" i="6"/>
  <c r="CH11" i="6"/>
  <c r="CD11" i="6"/>
  <c r="CB23" i="6"/>
  <c r="CE23" i="6"/>
  <c r="BY23" i="6"/>
  <c r="CG23" i="6"/>
  <c r="BZ23" i="6"/>
  <c r="CH23" i="6"/>
  <c r="CA23" i="6"/>
  <c r="CI23" i="6"/>
  <c r="CF23" i="6"/>
  <c r="CD23" i="6"/>
  <c r="CE187" i="6"/>
  <c r="CI187" i="6"/>
  <c r="BZ187" i="6"/>
  <c r="CH187" i="6"/>
  <c r="CB187" i="6"/>
  <c r="CA187" i="6"/>
  <c r="BY187" i="6"/>
  <c r="CG187" i="6"/>
  <c r="CF187" i="6"/>
  <c r="CD187" i="6"/>
  <c r="CE9" i="6"/>
  <c r="CG9" i="6"/>
  <c r="CB9" i="6"/>
  <c r="BY9" i="6"/>
  <c r="CH9" i="6"/>
  <c r="BZ9" i="6"/>
  <c r="CA9" i="6"/>
  <c r="CI9" i="6"/>
  <c r="CF9" i="6"/>
  <c r="CD9" i="6"/>
  <c r="CC18" i="6"/>
  <c r="CC11" i="6"/>
  <c r="BY20" i="6"/>
  <c r="CG20" i="6"/>
  <c r="CA20" i="6"/>
  <c r="CI20" i="6"/>
  <c r="CB20" i="6"/>
  <c r="CF20" i="6"/>
  <c r="CE20" i="6"/>
  <c r="BZ20" i="6"/>
  <c r="CH20" i="6"/>
  <c r="CD20" i="6"/>
  <c r="CC23" i="6"/>
  <c r="BZ32" i="6"/>
  <c r="CE32" i="6"/>
  <c r="CH32" i="6"/>
  <c r="CF32" i="6"/>
  <c r="BY32" i="6"/>
  <c r="CG32" i="6"/>
  <c r="CA32" i="6"/>
  <c r="CI32" i="6"/>
  <c r="CB32" i="6"/>
  <c r="CD32" i="6"/>
  <c r="CC9" i="6"/>
  <c r="CC33" i="6"/>
  <c r="CF17" i="6"/>
  <c r="CA17" i="6"/>
  <c r="CI17" i="6"/>
  <c r="CE17" i="6"/>
  <c r="CH17" i="6"/>
  <c r="CG17" i="6"/>
  <c r="CB17" i="6"/>
  <c r="BZ17" i="6"/>
  <c r="BY17" i="6"/>
  <c r="CD17" i="6"/>
  <c r="CB39" i="6"/>
  <c r="CE39" i="6"/>
  <c r="CF39" i="6"/>
  <c r="BY39" i="6"/>
  <c r="CG39" i="6"/>
  <c r="CH39" i="6"/>
  <c r="CA39" i="6"/>
  <c r="BZ39" i="6"/>
  <c r="CI39" i="6"/>
  <c r="CD39" i="6"/>
  <c r="CB13" i="6"/>
  <c r="CE13" i="6"/>
  <c r="BY13" i="6"/>
  <c r="CG13" i="6"/>
  <c r="BZ13" i="6"/>
  <c r="CH13" i="6"/>
  <c r="CA13" i="6"/>
  <c r="CI13" i="6"/>
  <c r="CF13" i="6"/>
  <c r="CD13" i="6"/>
  <c r="CH12" i="6"/>
  <c r="CE12" i="6"/>
  <c r="BZ12" i="6"/>
  <c r="CF12" i="6"/>
  <c r="BY12" i="6"/>
  <c r="CG12" i="6"/>
  <c r="CA12" i="6"/>
  <c r="CB12" i="6"/>
  <c r="CI12" i="6"/>
  <c r="CD12" i="6"/>
  <c r="CE38" i="6"/>
  <c r="CF38" i="6"/>
  <c r="CG38" i="6"/>
  <c r="CA38" i="6"/>
  <c r="CI38" i="6"/>
  <c r="CB38" i="6"/>
  <c r="BZ38" i="6"/>
  <c r="BY38" i="6"/>
  <c r="CH38" i="6"/>
  <c r="CD38" i="6"/>
  <c r="BZ22" i="6"/>
  <c r="CE22" i="6"/>
  <c r="CF22" i="6"/>
  <c r="CH22" i="6"/>
  <c r="BY22" i="6"/>
  <c r="CG22" i="6"/>
  <c r="CA22" i="6"/>
  <c r="CI22" i="6"/>
  <c r="CB22" i="6"/>
  <c r="CD22" i="6"/>
  <c r="CF31" i="6"/>
  <c r="CA31" i="6"/>
  <c r="CI31" i="6"/>
  <c r="CE31" i="6"/>
  <c r="CH31" i="6"/>
  <c r="CG31" i="6"/>
  <c r="BY31" i="6"/>
  <c r="BZ31" i="6"/>
  <c r="CB31" i="6"/>
  <c r="CD31" i="6"/>
  <c r="CE8" i="6"/>
  <c r="BZ8" i="6"/>
  <c r="CF8" i="6"/>
  <c r="CH8" i="6"/>
  <c r="BY8" i="6"/>
  <c r="CG8" i="6"/>
  <c r="CA8" i="6"/>
  <c r="CI8" i="6"/>
  <c r="CB8" i="6"/>
  <c r="CD8" i="6"/>
  <c r="CC39" i="6"/>
  <c r="CC12" i="6"/>
  <c r="CC38" i="6"/>
  <c r="CB40" i="6"/>
  <c r="CF40" i="6"/>
  <c r="BY40" i="6"/>
  <c r="CG40" i="6"/>
  <c r="BZ40" i="6"/>
  <c r="CH40" i="6"/>
  <c r="CI40" i="6"/>
  <c r="CA40" i="6"/>
  <c r="CE40" i="6"/>
  <c r="CD40" i="6"/>
  <c r="CC22" i="6"/>
  <c r="CJ225" i="6"/>
  <c r="CA273" i="6"/>
  <c r="CI273" i="6"/>
  <c r="CB273" i="6"/>
  <c r="CG273" i="6"/>
  <c r="BY273" i="6"/>
  <c r="CF273" i="6"/>
  <c r="CE273" i="6"/>
  <c r="BZ273" i="6"/>
  <c r="CH273" i="6"/>
  <c r="CD273" i="6"/>
  <c r="BZ286" i="6"/>
  <c r="CH286" i="6"/>
  <c r="CB286" i="6"/>
  <c r="CE286" i="6"/>
  <c r="CA286" i="6"/>
  <c r="CG286" i="6"/>
  <c r="CI286" i="6"/>
  <c r="CF286" i="6"/>
  <c r="BY286" i="6"/>
  <c r="CD286" i="6"/>
  <c r="CF280" i="6"/>
  <c r="BZ280" i="6"/>
  <c r="CE280" i="6"/>
  <c r="CH280" i="6"/>
  <c r="CB280" i="6"/>
  <c r="CA280" i="6"/>
  <c r="CG280" i="6"/>
  <c r="CI280" i="6"/>
  <c r="BY280" i="6"/>
  <c r="CD280" i="6"/>
  <c r="CF285" i="6"/>
  <c r="BZ285" i="6"/>
  <c r="CH285" i="6"/>
  <c r="CA285" i="6"/>
  <c r="CI285" i="6"/>
  <c r="CB285" i="6"/>
  <c r="BY285" i="6"/>
  <c r="CE285" i="6"/>
  <c r="CG285" i="6"/>
  <c r="CD285" i="6"/>
  <c r="CC286" i="6"/>
  <c r="BY296" i="6"/>
  <c r="CG296" i="6"/>
  <c r="BZ296" i="6"/>
  <c r="CH296" i="6"/>
  <c r="CA296" i="6"/>
  <c r="CI296" i="6"/>
  <c r="CB296" i="6"/>
  <c r="CE296" i="6"/>
  <c r="CF296" i="6"/>
  <c r="CD296" i="6"/>
  <c r="CE271" i="6"/>
  <c r="BY271" i="6"/>
  <c r="CG271" i="6"/>
  <c r="CA271" i="6"/>
  <c r="CI271" i="6"/>
  <c r="CB271" i="6"/>
  <c r="CF271" i="6"/>
  <c r="BZ271" i="6"/>
  <c r="CH271" i="6"/>
  <c r="CD271" i="6"/>
  <c r="CA294" i="6"/>
  <c r="CI294" i="6"/>
  <c r="CB294" i="6"/>
  <c r="CE294" i="6"/>
  <c r="CF294" i="6"/>
  <c r="BY294" i="6"/>
  <c r="CG294" i="6"/>
  <c r="BZ294" i="6"/>
  <c r="CH294" i="6"/>
  <c r="CD294" i="6"/>
  <c r="CC285" i="6"/>
  <c r="BZ282" i="6"/>
  <c r="CH282" i="6"/>
  <c r="CB282" i="6"/>
  <c r="CI282" i="6"/>
  <c r="CG282" i="6"/>
  <c r="CF282" i="6"/>
  <c r="BY282" i="6"/>
  <c r="CA282" i="6"/>
  <c r="CE282" i="6"/>
  <c r="CD282" i="6"/>
  <c r="CC280" i="6"/>
  <c r="CC271" i="6"/>
  <c r="CB297" i="6"/>
  <c r="CE297" i="6"/>
  <c r="CF297" i="6"/>
  <c r="BY297" i="6"/>
  <c r="CG297" i="6"/>
  <c r="BZ297" i="6"/>
  <c r="CH297" i="6"/>
  <c r="CA297" i="6"/>
  <c r="CI297" i="6"/>
  <c r="CD297" i="6"/>
  <c r="CF293" i="6"/>
  <c r="BY293" i="6"/>
  <c r="CG293" i="6"/>
  <c r="BZ293" i="6"/>
  <c r="CH293" i="6"/>
  <c r="CA293" i="6"/>
  <c r="CI293" i="6"/>
  <c r="CB293" i="6"/>
  <c r="CE293" i="6"/>
  <c r="CD293" i="6"/>
  <c r="CC296" i="6"/>
  <c r="CE275" i="6"/>
  <c r="BZ275" i="6"/>
  <c r="CH275" i="6"/>
  <c r="BY275" i="6"/>
  <c r="CB275" i="6"/>
  <c r="CG275" i="6"/>
  <c r="CF275" i="6"/>
  <c r="CI275" i="6"/>
  <c r="CA275" i="6"/>
  <c r="CD275" i="6"/>
  <c r="CC294" i="6"/>
  <c r="CC282" i="6"/>
  <c r="CE298" i="6"/>
  <c r="CF298" i="6"/>
  <c r="BY298" i="6"/>
  <c r="CG298" i="6"/>
  <c r="BZ298" i="6"/>
  <c r="CH298" i="6"/>
  <c r="CA298" i="6"/>
  <c r="CI298" i="6"/>
  <c r="CB298" i="6"/>
  <c r="CD298" i="6"/>
  <c r="CB283" i="6"/>
  <c r="CE283" i="6"/>
  <c r="CF283" i="6"/>
  <c r="CG283" i="6"/>
  <c r="BY283" i="6"/>
  <c r="BZ283" i="6"/>
  <c r="CH283" i="6"/>
  <c r="CA283" i="6"/>
  <c r="CI283" i="6"/>
  <c r="CD283" i="6"/>
  <c r="CF281" i="6"/>
  <c r="CA281" i="6"/>
  <c r="CI281" i="6"/>
  <c r="CG281" i="6"/>
  <c r="CH281" i="6"/>
  <c r="BZ281" i="6"/>
  <c r="BY281" i="6"/>
  <c r="CE281" i="6"/>
  <c r="CB281" i="6"/>
  <c r="CD281" i="6"/>
  <c r="CC297" i="6"/>
  <c r="BY276" i="6"/>
  <c r="CG276" i="6"/>
  <c r="CB276" i="6"/>
  <c r="BZ276" i="6"/>
  <c r="CA276" i="6"/>
  <c r="CI276" i="6"/>
  <c r="CF276" i="6"/>
  <c r="CE276" i="6"/>
  <c r="CH276" i="6"/>
  <c r="CD276" i="6"/>
  <c r="BZ302" i="6"/>
  <c r="CH302" i="6"/>
  <c r="CA302" i="6"/>
  <c r="CI302" i="6"/>
  <c r="CB302" i="6"/>
  <c r="CE302" i="6"/>
  <c r="CF302" i="6"/>
  <c r="BY302" i="6"/>
  <c r="CG302" i="6"/>
  <c r="CD302" i="6"/>
  <c r="CE295" i="6"/>
  <c r="CF295" i="6"/>
  <c r="BY295" i="6"/>
  <c r="CG295" i="6"/>
  <c r="BZ295" i="6"/>
  <c r="CH295" i="6"/>
  <c r="CA295" i="6"/>
  <c r="CI295" i="6"/>
  <c r="CB295" i="6"/>
  <c r="CD295" i="6"/>
  <c r="CC283" i="6"/>
  <c r="CF304" i="6"/>
  <c r="BY304" i="6"/>
  <c r="CG304" i="6"/>
  <c r="BZ304" i="6"/>
  <c r="CH304" i="6"/>
  <c r="CA304" i="6"/>
  <c r="CI304" i="6"/>
  <c r="CB304" i="6"/>
  <c r="CE304" i="6"/>
  <c r="CD304" i="6"/>
  <c r="CC281" i="6"/>
  <c r="BY272" i="6"/>
  <c r="CB272" i="6"/>
  <c r="CG272" i="6"/>
  <c r="CI272" i="6"/>
  <c r="BZ272" i="6"/>
  <c r="CA272" i="6"/>
  <c r="CH272" i="6"/>
  <c r="CF272" i="6"/>
  <c r="CE272" i="6"/>
  <c r="CD272" i="6"/>
  <c r="CC276" i="6"/>
  <c r="BY284" i="6"/>
  <c r="CG284" i="6"/>
  <c r="BZ284" i="6"/>
  <c r="CH284" i="6"/>
  <c r="CA284" i="6"/>
  <c r="CF284" i="6"/>
  <c r="CI284" i="6"/>
  <c r="CB284" i="6"/>
  <c r="CE284" i="6"/>
  <c r="CD284" i="6"/>
  <c r="CA277" i="6"/>
  <c r="CI277" i="6"/>
  <c r="CH277" i="6"/>
  <c r="CE277" i="6"/>
  <c r="BZ277" i="6"/>
  <c r="CB277" i="6"/>
  <c r="CG277" i="6"/>
  <c r="BY277" i="6"/>
  <c r="CF277" i="6"/>
  <c r="CD277" i="6"/>
  <c r="CE303" i="6"/>
  <c r="CF303" i="6"/>
  <c r="BY303" i="6"/>
  <c r="CG303" i="6"/>
  <c r="BZ303" i="6"/>
  <c r="CH303" i="6"/>
  <c r="CA303" i="6"/>
  <c r="CI303" i="6"/>
  <c r="CB303" i="6"/>
  <c r="CD303" i="6"/>
  <c r="CF274" i="6"/>
  <c r="BZ274" i="6"/>
  <c r="CE274" i="6"/>
  <c r="CI274" i="6"/>
  <c r="CA274" i="6"/>
  <c r="CG274" i="6"/>
  <c r="CB274" i="6"/>
  <c r="BY274" i="6"/>
  <c r="CH274" i="6"/>
  <c r="CD274" i="6"/>
  <c r="CC284" i="6"/>
  <c r="BZ255" i="6"/>
  <c r="CH255" i="6"/>
  <c r="CA255" i="6"/>
  <c r="CI255" i="6"/>
  <c r="CB255" i="6"/>
  <c r="CE255" i="6"/>
  <c r="BY255" i="6"/>
  <c r="CF255" i="6"/>
  <c r="CG255" i="6"/>
  <c r="CD255" i="6"/>
  <c r="CE235" i="6"/>
  <c r="CH235" i="6"/>
  <c r="CI235" i="6"/>
  <c r="BZ235" i="6"/>
  <c r="CA235" i="6"/>
  <c r="CB235" i="6"/>
  <c r="CG235" i="6"/>
  <c r="CF235" i="6"/>
  <c r="BY235" i="6"/>
  <c r="CD235" i="6"/>
  <c r="CB239" i="6"/>
  <c r="BZ239" i="6"/>
  <c r="CH239" i="6"/>
  <c r="CI239" i="6"/>
  <c r="CA239" i="6"/>
  <c r="CG239" i="6"/>
  <c r="CF239" i="6"/>
  <c r="BY239" i="6"/>
  <c r="CE239" i="6"/>
  <c r="CD239" i="6"/>
  <c r="CA248" i="6"/>
  <c r="CI248" i="6"/>
  <c r="CB248" i="6"/>
  <c r="CG248" i="6"/>
  <c r="CH248" i="6"/>
  <c r="BY248" i="6"/>
  <c r="BZ248" i="6"/>
  <c r="CF248" i="6"/>
  <c r="CE248" i="6"/>
  <c r="CD248" i="6"/>
  <c r="BY260" i="6"/>
  <c r="CG260" i="6"/>
  <c r="BZ260" i="6"/>
  <c r="CH260" i="6"/>
  <c r="CA260" i="6"/>
  <c r="CI260" i="6"/>
  <c r="CB260" i="6"/>
  <c r="CF260" i="6"/>
  <c r="CE260" i="6"/>
  <c r="CD260" i="6"/>
  <c r="CE259" i="6"/>
  <c r="CF259" i="6"/>
  <c r="BY259" i="6"/>
  <c r="CG259" i="6"/>
  <c r="BZ259" i="6"/>
  <c r="CH259" i="6"/>
  <c r="CA259" i="6"/>
  <c r="CI259" i="6"/>
  <c r="CB259" i="6"/>
  <c r="CD259" i="6"/>
  <c r="CC255" i="6"/>
  <c r="CC235" i="6"/>
  <c r="CB236" i="6"/>
  <c r="CE236" i="6"/>
  <c r="CH236" i="6"/>
  <c r="BZ236" i="6"/>
  <c r="CA236" i="6"/>
  <c r="CF236" i="6"/>
  <c r="CG236" i="6"/>
  <c r="BY236" i="6"/>
  <c r="CI236" i="6"/>
  <c r="CD236" i="6"/>
  <c r="CE233" i="6"/>
  <c r="CG233" i="6"/>
  <c r="CA233" i="6"/>
  <c r="BZ233" i="6"/>
  <c r="CF233" i="6"/>
  <c r="CI233" i="6"/>
  <c r="BY233" i="6"/>
  <c r="CB233" i="6"/>
  <c r="CH233" i="6"/>
  <c r="CD233" i="6"/>
  <c r="CE264" i="6"/>
  <c r="CF264" i="6"/>
  <c r="BY264" i="6"/>
  <c r="CG264" i="6"/>
  <c r="BZ264" i="6"/>
  <c r="CH264" i="6"/>
  <c r="CI264" i="6"/>
  <c r="CA264" i="6"/>
  <c r="CB264" i="6"/>
  <c r="CD264" i="6"/>
  <c r="CC248" i="6"/>
  <c r="CH234" i="6"/>
  <c r="CF234" i="6"/>
  <c r="CI234" i="6"/>
  <c r="BZ234" i="6"/>
  <c r="CA234" i="6"/>
  <c r="CG234" i="6"/>
  <c r="BY234" i="6"/>
  <c r="CB234" i="6"/>
  <c r="CE234" i="6"/>
  <c r="CD234" i="6"/>
  <c r="CC239" i="6"/>
  <c r="CA258" i="6"/>
  <c r="CI258" i="6"/>
  <c r="CB258" i="6"/>
  <c r="CE258" i="6"/>
  <c r="CF258" i="6"/>
  <c r="CH258" i="6"/>
  <c r="BY258" i="6"/>
  <c r="CG258" i="6"/>
  <c r="BZ258" i="6"/>
  <c r="CD258" i="6"/>
  <c r="CC260" i="6"/>
  <c r="CC234" i="6"/>
  <c r="CC236" i="6"/>
  <c r="CE242" i="6"/>
  <c r="CB242" i="6"/>
  <c r="CF242" i="6"/>
  <c r="CA242" i="6"/>
  <c r="BZ242" i="6"/>
  <c r="BY242" i="6"/>
  <c r="CH242" i="6"/>
  <c r="CG242" i="6"/>
  <c r="CI242" i="6"/>
  <c r="CD242" i="6"/>
  <c r="CC264" i="6"/>
  <c r="CF265" i="6"/>
  <c r="BY265" i="6"/>
  <c r="CG265" i="6"/>
  <c r="BZ265" i="6"/>
  <c r="CH265" i="6"/>
  <c r="CA265" i="6"/>
  <c r="CI265" i="6"/>
  <c r="CB265" i="6"/>
  <c r="CE265" i="6"/>
  <c r="CD265" i="6"/>
  <c r="CH244" i="6"/>
  <c r="CI244" i="6"/>
  <c r="CB244" i="6"/>
  <c r="BY244" i="6"/>
  <c r="BZ244" i="6"/>
  <c r="CA244" i="6"/>
  <c r="CG244" i="6"/>
  <c r="CE244" i="6"/>
  <c r="CF244" i="6"/>
  <c r="CD244" i="6"/>
  <c r="CI245" i="6"/>
  <c r="CA245" i="6"/>
  <c r="CB245" i="6"/>
  <c r="CG245" i="6"/>
  <c r="BY245" i="6"/>
  <c r="CH245" i="6"/>
  <c r="CF245" i="6"/>
  <c r="BZ245" i="6"/>
  <c r="CE245" i="6"/>
  <c r="CD245" i="6"/>
  <c r="CG237" i="6"/>
  <c r="CE237" i="6"/>
  <c r="BY237" i="6"/>
  <c r="CF237" i="6"/>
  <c r="CA237" i="6"/>
  <c r="CI237" i="6"/>
  <c r="BZ237" i="6"/>
  <c r="CH237" i="6"/>
  <c r="CB237" i="6"/>
  <c r="CD237" i="6"/>
  <c r="BY247" i="6"/>
  <c r="CG247" i="6"/>
  <c r="BZ247" i="6"/>
  <c r="CH247" i="6"/>
  <c r="CE247" i="6"/>
  <c r="CF247" i="6"/>
  <c r="CB247" i="6"/>
  <c r="CI247" i="6"/>
  <c r="CA247" i="6"/>
  <c r="CD247" i="6"/>
  <c r="CA266" i="6"/>
  <c r="CI266" i="6"/>
  <c r="CB266" i="6"/>
  <c r="CE266" i="6"/>
  <c r="CF266" i="6"/>
  <c r="BY266" i="6"/>
  <c r="BZ266" i="6"/>
  <c r="CG266" i="6"/>
  <c r="CH266" i="6"/>
  <c r="CD266" i="6"/>
  <c r="BZ243" i="6"/>
  <c r="CE243" i="6"/>
  <c r="CF243" i="6"/>
  <c r="CG243" i="6"/>
  <c r="CH243" i="6"/>
  <c r="BY243" i="6"/>
  <c r="CI243" i="6"/>
  <c r="CB243" i="6"/>
  <c r="CA243" i="6"/>
  <c r="CD243" i="6"/>
  <c r="CC247" i="6"/>
  <c r="CI238" i="6"/>
  <c r="BY238" i="6"/>
  <c r="BZ238" i="6"/>
  <c r="CG238" i="6"/>
  <c r="CA238" i="6"/>
  <c r="CF238" i="6"/>
  <c r="CH238" i="6"/>
  <c r="CB238" i="6"/>
  <c r="CE238" i="6"/>
  <c r="CD238" i="6"/>
  <c r="CE256" i="6"/>
  <c r="CF256" i="6"/>
  <c r="BY256" i="6"/>
  <c r="CG256" i="6"/>
  <c r="BZ256" i="6"/>
  <c r="CH256" i="6"/>
  <c r="CA256" i="6"/>
  <c r="CB256" i="6"/>
  <c r="CI256" i="6"/>
  <c r="CD256" i="6"/>
  <c r="CF257" i="6"/>
  <c r="BY257" i="6"/>
  <c r="CG257" i="6"/>
  <c r="BZ257" i="6"/>
  <c r="CH257" i="6"/>
  <c r="CA257" i="6"/>
  <c r="CI257" i="6"/>
  <c r="CB257" i="6"/>
  <c r="CE257" i="6"/>
  <c r="CD257" i="6"/>
  <c r="CE246" i="6"/>
  <c r="CF246" i="6"/>
  <c r="CH246" i="6"/>
  <c r="CI246" i="6"/>
  <c r="BZ246" i="6"/>
  <c r="CB246" i="6"/>
  <c r="BY246" i="6"/>
  <c r="CG246" i="6"/>
  <c r="CA246" i="6"/>
  <c r="CD246" i="6"/>
  <c r="CC245" i="6"/>
  <c r="CC243" i="6"/>
  <c r="BY195" i="6"/>
  <c r="CG195" i="6"/>
  <c r="CE195" i="6"/>
  <c r="BZ195" i="6"/>
  <c r="CH195" i="6"/>
  <c r="CB195" i="6"/>
  <c r="CF195" i="6"/>
  <c r="CI195" i="6"/>
  <c r="CA195" i="6"/>
  <c r="CD195" i="6"/>
  <c r="BZ197" i="6"/>
  <c r="CH197" i="6"/>
  <c r="CB197" i="6"/>
  <c r="CE197" i="6"/>
  <c r="CA197" i="6"/>
  <c r="CI197" i="6"/>
  <c r="BY197" i="6"/>
  <c r="CG197" i="6"/>
  <c r="CF197" i="6"/>
  <c r="CD197" i="6"/>
  <c r="CE220" i="6"/>
  <c r="CF220" i="6"/>
  <c r="BY220" i="6"/>
  <c r="CG220" i="6"/>
  <c r="BZ220" i="6"/>
  <c r="CH220" i="6"/>
  <c r="CA220" i="6"/>
  <c r="CI220" i="6"/>
  <c r="CB220" i="6"/>
  <c r="CD220" i="6"/>
  <c r="BZ201" i="6"/>
  <c r="CH201" i="6"/>
  <c r="CB201" i="6"/>
  <c r="CE201" i="6"/>
  <c r="CI201" i="6"/>
  <c r="BY201" i="6"/>
  <c r="CF201" i="6"/>
  <c r="CG201" i="6"/>
  <c r="CA201" i="6"/>
  <c r="CD201" i="6"/>
  <c r="CA207" i="6"/>
  <c r="CI207" i="6"/>
  <c r="CF207" i="6"/>
  <c r="CE207" i="6"/>
  <c r="CB207" i="6"/>
  <c r="BZ207" i="6"/>
  <c r="BY207" i="6"/>
  <c r="CH207" i="6"/>
  <c r="CG207" i="6"/>
  <c r="CD207" i="6"/>
  <c r="BZ196" i="6"/>
  <c r="CF196" i="6"/>
  <c r="CH196" i="6"/>
  <c r="CI196" i="6"/>
  <c r="CA196" i="6"/>
  <c r="CE196" i="6"/>
  <c r="BY196" i="6"/>
  <c r="CG196" i="6"/>
  <c r="CB196" i="6"/>
  <c r="CD196" i="6"/>
  <c r="CC195" i="6"/>
  <c r="CB198" i="6"/>
  <c r="CE198" i="6"/>
  <c r="CG198" i="6"/>
  <c r="BY198" i="6"/>
  <c r="CA198" i="6"/>
  <c r="CH198" i="6"/>
  <c r="CI198" i="6"/>
  <c r="BZ198" i="6"/>
  <c r="CF198" i="6"/>
  <c r="CD198" i="6"/>
  <c r="CE208" i="6"/>
  <c r="CF208" i="6"/>
  <c r="CH208" i="6"/>
  <c r="BZ208" i="6"/>
  <c r="CB208" i="6"/>
  <c r="CI208" i="6"/>
  <c r="CG208" i="6"/>
  <c r="BY208" i="6"/>
  <c r="CA208" i="6"/>
  <c r="CD208" i="6"/>
  <c r="BY206" i="6"/>
  <c r="CG206" i="6"/>
  <c r="CA206" i="6"/>
  <c r="CI206" i="6"/>
  <c r="CB206" i="6"/>
  <c r="BZ206" i="6"/>
  <c r="CE206" i="6"/>
  <c r="CF206" i="6"/>
  <c r="CH206" i="6"/>
  <c r="CD206" i="6"/>
  <c r="CB217" i="6"/>
  <c r="CE217" i="6"/>
  <c r="CF217" i="6"/>
  <c r="BY217" i="6"/>
  <c r="CG217" i="6"/>
  <c r="BZ217" i="6"/>
  <c r="CH217" i="6"/>
  <c r="CI217" i="6"/>
  <c r="CA217" i="6"/>
  <c r="CD217" i="6"/>
  <c r="BY210" i="6"/>
  <c r="CG210" i="6"/>
  <c r="CI210" i="6"/>
  <c r="CA210" i="6"/>
  <c r="CB210" i="6"/>
  <c r="CF210" i="6"/>
  <c r="CE210" i="6"/>
  <c r="BZ210" i="6"/>
  <c r="CH210" i="6"/>
  <c r="CD210" i="6"/>
  <c r="CC220" i="6"/>
  <c r="CC208" i="6"/>
  <c r="BZ219" i="6"/>
  <c r="CH219" i="6"/>
  <c r="CA219" i="6"/>
  <c r="CI219" i="6"/>
  <c r="CB219" i="6"/>
  <c r="CE219" i="6"/>
  <c r="CF219" i="6"/>
  <c r="BY219" i="6"/>
  <c r="CG219" i="6"/>
  <c r="CD219" i="6"/>
  <c r="CC196" i="6"/>
  <c r="CA226" i="6"/>
  <c r="CI226" i="6"/>
  <c r="CB226" i="6"/>
  <c r="CE226" i="6"/>
  <c r="CF226" i="6"/>
  <c r="BY226" i="6"/>
  <c r="CG226" i="6"/>
  <c r="BZ226" i="6"/>
  <c r="CH226" i="6"/>
  <c r="CD226" i="6"/>
  <c r="CE205" i="6"/>
  <c r="CH205" i="6"/>
  <c r="BY205" i="6"/>
  <c r="BZ205" i="6"/>
  <c r="CB205" i="6"/>
  <c r="CG205" i="6"/>
  <c r="CA205" i="6"/>
  <c r="CI205" i="6"/>
  <c r="CF205" i="6"/>
  <c r="CD205" i="6"/>
  <c r="BY228" i="6"/>
  <c r="CG228" i="6"/>
  <c r="BZ228" i="6"/>
  <c r="CH228" i="6"/>
  <c r="CA228" i="6"/>
  <c r="CI228" i="6"/>
  <c r="CB228" i="6"/>
  <c r="CE228" i="6"/>
  <c r="CF228" i="6"/>
  <c r="CD228" i="6"/>
  <c r="CC210" i="6"/>
  <c r="CC219" i="6"/>
  <c r="BY199" i="6"/>
  <c r="CA199" i="6"/>
  <c r="CF199" i="6"/>
  <c r="CG199" i="6"/>
  <c r="CI199" i="6"/>
  <c r="BZ199" i="6"/>
  <c r="CB199" i="6"/>
  <c r="CE199" i="6"/>
  <c r="CH199" i="6"/>
  <c r="CD199" i="6"/>
  <c r="CE227" i="6"/>
  <c r="CF227" i="6"/>
  <c r="BY227" i="6"/>
  <c r="CG227" i="6"/>
  <c r="BZ227" i="6"/>
  <c r="CH227" i="6"/>
  <c r="CA227" i="6"/>
  <c r="CI227" i="6"/>
  <c r="CB227" i="6"/>
  <c r="CD227" i="6"/>
  <c r="CE209" i="6"/>
  <c r="CB209" i="6"/>
  <c r="CG209" i="6"/>
  <c r="CH209" i="6"/>
  <c r="BY209" i="6"/>
  <c r="BZ209" i="6"/>
  <c r="CI209" i="6"/>
  <c r="CF209" i="6"/>
  <c r="CA209" i="6"/>
  <c r="CD209" i="6"/>
  <c r="CA222" i="6"/>
  <c r="CI222" i="6"/>
  <c r="CB222" i="6"/>
  <c r="CE222" i="6"/>
  <c r="CF222" i="6"/>
  <c r="BY222" i="6"/>
  <c r="CG222" i="6"/>
  <c r="BZ222" i="6"/>
  <c r="CH222" i="6"/>
  <c r="CD222" i="6"/>
  <c r="CF221" i="6"/>
  <c r="BY221" i="6"/>
  <c r="CG221" i="6"/>
  <c r="BZ221" i="6"/>
  <c r="CH221" i="6"/>
  <c r="CA221" i="6"/>
  <c r="CI221" i="6"/>
  <c r="CB221" i="6"/>
  <c r="CE221" i="6"/>
  <c r="CD221" i="6"/>
  <c r="CF200" i="6"/>
  <c r="CA200" i="6"/>
  <c r="CH200" i="6"/>
  <c r="CI200" i="6"/>
  <c r="BZ200" i="6"/>
  <c r="CB200" i="6"/>
  <c r="CG200" i="6"/>
  <c r="BY200" i="6"/>
  <c r="CE200" i="6"/>
  <c r="CD200" i="6"/>
  <c r="CE218" i="6"/>
  <c r="CF218" i="6"/>
  <c r="BY218" i="6"/>
  <c r="CG218" i="6"/>
  <c r="BZ218" i="6"/>
  <c r="CH218" i="6"/>
  <c r="CA218" i="6"/>
  <c r="CI218" i="6"/>
  <c r="CB218" i="6"/>
  <c r="CD218" i="6"/>
  <c r="CB204" i="6"/>
  <c r="BY204" i="6"/>
  <c r="CE204" i="6"/>
  <c r="CG204" i="6"/>
  <c r="CA204" i="6"/>
  <c r="BZ204" i="6"/>
  <c r="CH204" i="6"/>
  <c r="CF204" i="6"/>
  <c r="CI204" i="6"/>
  <c r="CD204" i="6"/>
  <c r="BY168" i="6"/>
  <c r="BZ168" i="6"/>
  <c r="CH168" i="6"/>
  <c r="CB168" i="6"/>
  <c r="CI168" i="6"/>
  <c r="CA168" i="6"/>
  <c r="CE168" i="6"/>
  <c r="CG168" i="6"/>
  <c r="CF168" i="6"/>
  <c r="CD168" i="6"/>
  <c r="CA169" i="6"/>
  <c r="CI169" i="6"/>
  <c r="CB169" i="6"/>
  <c r="CE169" i="6"/>
  <c r="BZ169" i="6"/>
  <c r="CG169" i="6"/>
  <c r="BY169" i="6"/>
  <c r="CF169" i="6"/>
  <c r="CH169" i="6"/>
  <c r="CD169" i="6"/>
  <c r="CF162" i="6"/>
  <c r="BY162" i="6"/>
  <c r="CG162" i="6"/>
  <c r="CB162" i="6"/>
  <c r="CH162" i="6"/>
  <c r="CI162" i="6"/>
  <c r="BZ162" i="6"/>
  <c r="CA162" i="6"/>
  <c r="CE162" i="6"/>
  <c r="CD162" i="6"/>
  <c r="CF184" i="6"/>
  <c r="BY184" i="6"/>
  <c r="CG184" i="6"/>
  <c r="BZ184" i="6"/>
  <c r="CH184" i="6"/>
  <c r="CA184" i="6"/>
  <c r="CI184" i="6"/>
  <c r="CB184" i="6"/>
  <c r="CE184" i="6"/>
  <c r="CD184" i="6"/>
  <c r="BZ163" i="6"/>
  <c r="CH163" i="6"/>
  <c r="CA163" i="6"/>
  <c r="CI163" i="6"/>
  <c r="CB163" i="6"/>
  <c r="CF163" i="6"/>
  <c r="BY163" i="6"/>
  <c r="CE163" i="6"/>
  <c r="CG163" i="6"/>
  <c r="CD163" i="6"/>
  <c r="CC169" i="6"/>
  <c r="CC168" i="6"/>
  <c r="BZ182" i="6"/>
  <c r="CH182" i="6"/>
  <c r="CA182" i="6"/>
  <c r="CI182" i="6"/>
  <c r="CB182" i="6"/>
  <c r="CE182" i="6"/>
  <c r="BY182" i="6"/>
  <c r="CG182" i="6"/>
  <c r="CF182" i="6"/>
  <c r="CD182" i="6"/>
  <c r="CE189" i="6"/>
  <c r="CF189" i="6"/>
  <c r="BY189" i="6"/>
  <c r="CG189" i="6"/>
  <c r="BZ189" i="6"/>
  <c r="CH189" i="6"/>
  <c r="CA189" i="6"/>
  <c r="CI189" i="6"/>
  <c r="CB189" i="6"/>
  <c r="CD189" i="6"/>
  <c r="CC162" i="6"/>
  <c r="CF167" i="6"/>
  <c r="CA167" i="6"/>
  <c r="CI167" i="6"/>
  <c r="CG167" i="6"/>
  <c r="CH167" i="6"/>
  <c r="BZ167" i="6"/>
  <c r="BY167" i="6"/>
  <c r="CE167" i="6"/>
  <c r="CB167" i="6"/>
  <c r="CD167" i="6"/>
  <c r="CB180" i="6"/>
  <c r="CE180" i="6"/>
  <c r="CF180" i="6"/>
  <c r="BY180" i="6"/>
  <c r="CG180" i="6"/>
  <c r="CA180" i="6"/>
  <c r="CI180" i="6"/>
  <c r="BZ180" i="6"/>
  <c r="CH180" i="6"/>
  <c r="CD180" i="6"/>
  <c r="CC163" i="6"/>
  <c r="CE181" i="6"/>
  <c r="CF181" i="6"/>
  <c r="BY181" i="6"/>
  <c r="CG181" i="6"/>
  <c r="BZ181" i="6"/>
  <c r="CH181" i="6"/>
  <c r="CA181" i="6"/>
  <c r="CI181" i="6"/>
  <c r="CB181" i="6"/>
  <c r="CD181" i="6"/>
  <c r="CF160" i="6"/>
  <c r="CE160" i="6"/>
  <c r="CB160" i="6"/>
  <c r="CG160" i="6"/>
  <c r="BZ160" i="6"/>
  <c r="CI160" i="6"/>
  <c r="BY160" i="6"/>
  <c r="CA160" i="6"/>
  <c r="CH160" i="6"/>
  <c r="CD160" i="6"/>
  <c r="CC167" i="6"/>
  <c r="CA159" i="6"/>
  <c r="CB159" i="6"/>
  <c r="CI159" i="6"/>
  <c r="CF159" i="6"/>
  <c r="CE159" i="6"/>
  <c r="CG159" i="6"/>
  <c r="BZ159" i="6"/>
  <c r="BY159" i="6"/>
  <c r="CH159" i="6"/>
  <c r="CD159" i="6"/>
  <c r="BY172" i="6"/>
  <c r="CG172" i="6"/>
  <c r="BZ172" i="6"/>
  <c r="CH172" i="6"/>
  <c r="CA172" i="6"/>
  <c r="CI172" i="6"/>
  <c r="CB172" i="6"/>
  <c r="CE172" i="6"/>
  <c r="CF172" i="6"/>
  <c r="CD172" i="6"/>
  <c r="BY179" i="6"/>
  <c r="CG179" i="6"/>
  <c r="BZ179" i="6"/>
  <c r="CH179" i="6"/>
  <c r="CA179" i="6"/>
  <c r="CI179" i="6"/>
  <c r="CB179" i="6"/>
  <c r="CF179" i="6"/>
  <c r="CE179" i="6"/>
  <c r="CD179" i="6"/>
  <c r="CB171" i="6"/>
  <c r="CE171" i="6"/>
  <c r="CF171" i="6"/>
  <c r="CA171" i="6"/>
  <c r="CI171" i="6"/>
  <c r="BY171" i="6"/>
  <c r="BZ171" i="6"/>
  <c r="CG171" i="6"/>
  <c r="CH171" i="6"/>
  <c r="CD171" i="6"/>
  <c r="BY170" i="6"/>
  <c r="CG170" i="6"/>
  <c r="CF170" i="6"/>
  <c r="CE170" i="6"/>
  <c r="CB170" i="6"/>
  <c r="CI170" i="6"/>
  <c r="CH170" i="6"/>
  <c r="BZ170" i="6"/>
  <c r="CA170" i="6"/>
  <c r="CD170" i="6"/>
  <c r="CA188" i="6"/>
  <c r="CI188" i="6"/>
  <c r="CB188" i="6"/>
  <c r="CE188" i="6"/>
  <c r="CF188" i="6"/>
  <c r="BZ188" i="6"/>
  <c r="CH188" i="6"/>
  <c r="BY188" i="6"/>
  <c r="CG188" i="6"/>
  <c r="CD188" i="6"/>
  <c r="CB158" i="6"/>
  <c r="CG158" i="6"/>
  <c r="CH158" i="6"/>
  <c r="CI158" i="6"/>
  <c r="BY158" i="6"/>
  <c r="CA158" i="6"/>
  <c r="BZ158" i="6"/>
  <c r="CE158" i="6"/>
  <c r="CF158" i="6"/>
  <c r="CD158" i="6"/>
  <c r="CC171" i="6"/>
  <c r="BY190" i="6"/>
  <c r="CG190" i="6"/>
  <c r="BZ190" i="6"/>
  <c r="CH190" i="6"/>
  <c r="CA190" i="6"/>
  <c r="CI190" i="6"/>
  <c r="CB190" i="6"/>
  <c r="CF190" i="6"/>
  <c r="CE190" i="6"/>
  <c r="CD190" i="6"/>
  <c r="CB157" i="6"/>
  <c r="CE157" i="6"/>
  <c r="CH157" i="6"/>
  <c r="BZ157" i="6"/>
  <c r="CG157" i="6"/>
  <c r="CA157" i="6"/>
  <c r="CF157" i="6"/>
  <c r="CI157" i="6"/>
  <c r="BY157" i="6"/>
  <c r="CD157" i="6"/>
  <c r="CC179" i="6"/>
  <c r="CE183" i="6"/>
  <c r="CF183" i="6"/>
  <c r="BY183" i="6"/>
  <c r="CG183" i="6"/>
  <c r="BZ183" i="6"/>
  <c r="CH183" i="6"/>
  <c r="CB183" i="6"/>
  <c r="CA183" i="6"/>
  <c r="CI183" i="6"/>
  <c r="CD183" i="6"/>
  <c r="CC170" i="6"/>
  <c r="CE161" i="6"/>
  <c r="BZ161" i="6"/>
  <c r="CH161" i="6"/>
  <c r="CG161" i="6"/>
  <c r="BY161" i="6"/>
  <c r="CF161" i="6"/>
  <c r="CI161" i="6"/>
  <c r="CB161" i="6"/>
  <c r="CA161" i="6"/>
  <c r="CD161" i="6"/>
  <c r="CC188" i="6"/>
  <c r="CF166" i="6"/>
  <c r="CE166" i="6"/>
  <c r="CA166" i="6"/>
  <c r="BZ166" i="6"/>
  <c r="CB166" i="6"/>
  <c r="CI166" i="6"/>
  <c r="BY166" i="6"/>
  <c r="CH166" i="6"/>
  <c r="CG166" i="6"/>
  <c r="CD166" i="6"/>
  <c r="CC157" i="6"/>
  <c r="BZ125" i="6"/>
  <c r="CH125" i="6"/>
  <c r="CA125" i="6"/>
  <c r="CI125" i="6"/>
  <c r="CB125" i="6"/>
  <c r="BY125" i="6"/>
  <c r="CF125" i="6"/>
  <c r="CG125" i="6"/>
  <c r="CE125" i="6"/>
  <c r="CD125" i="6"/>
  <c r="CB128" i="6"/>
  <c r="CE128" i="6"/>
  <c r="CH128" i="6"/>
  <c r="CG128" i="6"/>
  <c r="BY128" i="6"/>
  <c r="BZ128" i="6"/>
  <c r="CA128" i="6"/>
  <c r="CI128" i="6"/>
  <c r="CF128" i="6"/>
  <c r="CD128" i="6"/>
  <c r="CA150" i="6"/>
  <c r="CI150" i="6"/>
  <c r="CB150" i="6"/>
  <c r="CE150" i="6"/>
  <c r="CF150" i="6"/>
  <c r="BZ150" i="6"/>
  <c r="CH150" i="6"/>
  <c r="BY150" i="6"/>
  <c r="CG150" i="6"/>
  <c r="CD150" i="6"/>
  <c r="CE141" i="6"/>
  <c r="CF141" i="6"/>
  <c r="BY141" i="6"/>
  <c r="CG141" i="6"/>
  <c r="BZ141" i="6"/>
  <c r="CH141" i="6"/>
  <c r="CA141" i="6"/>
  <c r="CI141" i="6"/>
  <c r="CB141" i="6"/>
  <c r="CD141" i="6"/>
  <c r="BY134" i="6"/>
  <c r="CG134" i="6"/>
  <c r="BZ134" i="6"/>
  <c r="CH134" i="6"/>
  <c r="CA134" i="6"/>
  <c r="CI134" i="6"/>
  <c r="CB134" i="6"/>
  <c r="CE134" i="6"/>
  <c r="CF134" i="6"/>
  <c r="CD134" i="6"/>
  <c r="CC125" i="6"/>
  <c r="BZ132" i="6"/>
  <c r="CH132" i="6"/>
  <c r="CE132" i="6"/>
  <c r="BY132" i="6"/>
  <c r="CG132" i="6"/>
  <c r="CF132" i="6"/>
  <c r="CB132" i="6"/>
  <c r="CI132" i="6"/>
  <c r="CA132" i="6"/>
  <c r="CD132" i="6"/>
  <c r="BY142" i="6"/>
  <c r="CG142" i="6"/>
  <c r="BZ142" i="6"/>
  <c r="CH142" i="6"/>
  <c r="CA142" i="6"/>
  <c r="CI142" i="6"/>
  <c r="CB142" i="6"/>
  <c r="CF142" i="6"/>
  <c r="CE142" i="6"/>
  <c r="CD142" i="6"/>
  <c r="CC128" i="6"/>
  <c r="CE123" i="6"/>
  <c r="BY123" i="6"/>
  <c r="CB123" i="6"/>
  <c r="CG123" i="6"/>
  <c r="BZ123" i="6"/>
  <c r="CA123" i="6"/>
  <c r="CH123" i="6"/>
  <c r="CF123" i="6"/>
  <c r="CI123" i="6"/>
  <c r="CD123" i="6"/>
  <c r="BY119" i="6"/>
  <c r="BZ119" i="6"/>
  <c r="CH119" i="6"/>
  <c r="CI119" i="6"/>
  <c r="CB119" i="6"/>
  <c r="CA119" i="6"/>
  <c r="CG119" i="6"/>
  <c r="CF119" i="6"/>
  <c r="CE119" i="6"/>
  <c r="CD119" i="6"/>
  <c r="CC150" i="6"/>
  <c r="CB133" i="6"/>
  <c r="CE133" i="6"/>
  <c r="CF133" i="6"/>
  <c r="BY133" i="6"/>
  <c r="CG133" i="6"/>
  <c r="CA133" i="6"/>
  <c r="CI133" i="6"/>
  <c r="BZ133" i="6"/>
  <c r="CH133" i="6"/>
  <c r="CD133" i="6"/>
  <c r="BY130" i="6"/>
  <c r="CG130" i="6"/>
  <c r="BZ130" i="6"/>
  <c r="CH130" i="6"/>
  <c r="CA130" i="6"/>
  <c r="CI130" i="6"/>
  <c r="CB130" i="6"/>
  <c r="CE130" i="6"/>
  <c r="CF130" i="6"/>
  <c r="CD130" i="6"/>
  <c r="CB129" i="6"/>
  <c r="CE129" i="6"/>
  <c r="CF129" i="6"/>
  <c r="CA129" i="6"/>
  <c r="CI129" i="6"/>
  <c r="BY129" i="6"/>
  <c r="BZ129" i="6"/>
  <c r="CG129" i="6"/>
  <c r="CH129" i="6"/>
  <c r="CD129" i="6"/>
  <c r="CB143" i="6"/>
  <c r="CE143" i="6"/>
  <c r="CF143" i="6"/>
  <c r="BY143" i="6"/>
  <c r="CG143" i="6"/>
  <c r="CA143" i="6"/>
  <c r="CI143" i="6"/>
  <c r="BZ143" i="6"/>
  <c r="CH143" i="6"/>
  <c r="CD143" i="6"/>
  <c r="CC142" i="6"/>
  <c r="CC119" i="6"/>
  <c r="CE146" i="6"/>
  <c r="CF146" i="6"/>
  <c r="BY146" i="6"/>
  <c r="CG146" i="6"/>
  <c r="BZ146" i="6"/>
  <c r="CH146" i="6"/>
  <c r="CB146" i="6"/>
  <c r="CA146" i="6"/>
  <c r="CI146" i="6"/>
  <c r="CD146" i="6"/>
  <c r="CC133" i="6"/>
  <c r="CF149" i="6"/>
  <c r="BY149" i="6"/>
  <c r="CG149" i="6"/>
  <c r="BZ149" i="6"/>
  <c r="CH149" i="6"/>
  <c r="CA149" i="6"/>
  <c r="CI149" i="6"/>
  <c r="CB149" i="6"/>
  <c r="CE149" i="6"/>
  <c r="CD149" i="6"/>
  <c r="CC130" i="6"/>
  <c r="BZ145" i="6"/>
  <c r="CH145" i="6"/>
  <c r="CA145" i="6"/>
  <c r="CI145" i="6"/>
  <c r="CB145" i="6"/>
  <c r="CE145" i="6"/>
  <c r="BY145" i="6"/>
  <c r="CG145" i="6"/>
  <c r="CF145" i="6"/>
  <c r="CD145" i="6"/>
  <c r="CC129" i="6"/>
  <c r="BZ121" i="6"/>
  <c r="CH121" i="6"/>
  <c r="CA121" i="6"/>
  <c r="CI121" i="6"/>
  <c r="CB121" i="6"/>
  <c r="CF121" i="6"/>
  <c r="CE121" i="6"/>
  <c r="BY121" i="6"/>
  <c r="CG121" i="6"/>
  <c r="CD121" i="6"/>
  <c r="CF131" i="6"/>
  <c r="CA131" i="6"/>
  <c r="CI131" i="6"/>
  <c r="CB131" i="6"/>
  <c r="CE131" i="6"/>
  <c r="BY131" i="6"/>
  <c r="CG131" i="6"/>
  <c r="CH131" i="6"/>
  <c r="BZ131" i="6"/>
  <c r="CD131" i="6"/>
  <c r="CB122" i="6"/>
  <c r="CE122" i="6"/>
  <c r="CH122" i="6"/>
  <c r="CA122" i="6"/>
  <c r="BY122" i="6"/>
  <c r="BZ122" i="6"/>
  <c r="CI122" i="6"/>
  <c r="CG122" i="6"/>
  <c r="CF122" i="6"/>
  <c r="CD122" i="6"/>
  <c r="CF120" i="6"/>
  <c r="BY120" i="6"/>
  <c r="CG120" i="6"/>
  <c r="CI120" i="6"/>
  <c r="CA120" i="6"/>
  <c r="CH120" i="6"/>
  <c r="CE120" i="6"/>
  <c r="CB120" i="6"/>
  <c r="BZ120" i="6"/>
  <c r="CD120" i="6"/>
  <c r="CE144" i="6"/>
  <c r="CF144" i="6"/>
  <c r="BY144" i="6"/>
  <c r="CG144" i="6"/>
  <c r="BZ144" i="6"/>
  <c r="CH144" i="6"/>
  <c r="CA144" i="6"/>
  <c r="CI144" i="6"/>
  <c r="CB144" i="6"/>
  <c r="CD144" i="6"/>
  <c r="CC131" i="6"/>
  <c r="CC145" i="6"/>
  <c r="CF124" i="6"/>
  <c r="BY124" i="6"/>
  <c r="CG124" i="6"/>
  <c r="BZ124" i="6"/>
  <c r="CA124" i="6"/>
  <c r="CH124" i="6"/>
  <c r="CI124" i="6"/>
  <c r="CE124" i="6"/>
  <c r="CB124" i="6"/>
  <c r="CD124" i="6"/>
  <c r="CE151" i="6"/>
  <c r="CF151" i="6"/>
  <c r="BY151" i="6"/>
  <c r="CG151" i="6"/>
  <c r="BZ151" i="6"/>
  <c r="CH151" i="6"/>
  <c r="CA151" i="6"/>
  <c r="CI151" i="6"/>
  <c r="CB151" i="6"/>
  <c r="CD151" i="6"/>
  <c r="CE88" i="6"/>
  <c r="BZ88" i="6"/>
  <c r="CH88" i="6"/>
  <c r="CA88" i="6"/>
  <c r="CI88" i="6"/>
  <c r="CB88" i="6"/>
  <c r="BY88" i="6"/>
  <c r="CG88" i="6"/>
  <c r="CF88" i="6"/>
  <c r="CD88" i="6"/>
  <c r="CB92" i="6"/>
  <c r="CF92" i="6"/>
  <c r="CA92" i="6"/>
  <c r="CI92" i="6"/>
  <c r="BZ92" i="6"/>
  <c r="BY92" i="6"/>
  <c r="CG92" i="6"/>
  <c r="CH92" i="6"/>
  <c r="CE92" i="6"/>
  <c r="CD92" i="6"/>
  <c r="CF94" i="6"/>
  <c r="CA94" i="6"/>
  <c r="CI94" i="6"/>
  <c r="CB94" i="6"/>
  <c r="CE94" i="6"/>
  <c r="CG94" i="6"/>
  <c r="BZ94" i="6"/>
  <c r="BY94" i="6"/>
  <c r="CH94" i="6"/>
  <c r="CD94" i="6"/>
  <c r="BZ108" i="6"/>
  <c r="CH108" i="6"/>
  <c r="CA108" i="6"/>
  <c r="CI108" i="6"/>
  <c r="CB108" i="6"/>
  <c r="CE108" i="6"/>
  <c r="BY108" i="6"/>
  <c r="CG108" i="6"/>
  <c r="CF108" i="6"/>
  <c r="CD108" i="6"/>
  <c r="CC92" i="6"/>
  <c r="CE114" i="6"/>
  <c r="CF114" i="6"/>
  <c r="BY114" i="6"/>
  <c r="CG114" i="6"/>
  <c r="BZ114" i="6"/>
  <c r="CH114" i="6"/>
  <c r="CA114" i="6"/>
  <c r="CI114" i="6"/>
  <c r="CB114" i="6"/>
  <c r="CD114" i="6"/>
  <c r="CC94" i="6"/>
  <c r="CC88" i="6"/>
  <c r="CF83" i="6"/>
  <c r="BY83" i="6"/>
  <c r="CG83" i="6"/>
  <c r="CB83" i="6"/>
  <c r="CI83" i="6"/>
  <c r="BZ83" i="6"/>
  <c r="CA83" i="6"/>
  <c r="CH83" i="6"/>
  <c r="CE83" i="6"/>
  <c r="CD83" i="6"/>
  <c r="CE109" i="6"/>
  <c r="CF109" i="6"/>
  <c r="BY109" i="6"/>
  <c r="CG109" i="6"/>
  <c r="BZ109" i="6"/>
  <c r="CH109" i="6"/>
  <c r="CB109" i="6"/>
  <c r="CA109" i="6"/>
  <c r="CI109" i="6"/>
  <c r="CD109" i="6"/>
  <c r="BY93" i="6"/>
  <c r="CG93" i="6"/>
  <c r="BZ93" i="6"/>
  <c r="CH93" i="6"/>
  <c r="CA93" i="6"/>
  <c r="CI93" i="6"/>
  <c r="CB93" i="6"/>
  <c r="CE93" i="6"/>
  <c r="CF93" i="6"/>
  <c r="CD93" i="6"/>
  <c r="CF112" i="6"/>
  <c r="BY112" i="6"/>
  <c r="CG112" i="6"/>
  <c r="BZ112" i="6"/>
  <c r="CH112" i="6"/>
  <c r="CA112" i="6"/>
  <c r="CI112" i="6"/>
  <c r="CB112" i="6"/>
  <c r="CE112" i="6"/>
  <c r="CD112" i="6"/>
  <c r="CB85" i="6"/>
  <c r="CF85" i="6"/>
  <c r="CE85" i="6"/>
  <c r="BY85" i="6"/>
  <c r="CA85" i="6"/>
  <c r="CH85" i="6"/>
  <c r="BZ85" i="6"/>
  <c r="CI85" i="6"/>
  <c r="CG85" i="6"/>
  <c r="CD85" i="6"/>
  <c r="BY105" i="6"/>
  <c r="CG105" i="6"/>
  <c r="BZ105" i="6"/>
  <c r="CH105" i="6"/>
  <c r="CA105" i="6"/>
  <c r="CI105" i="6"/>
  <c r="CB105" i="6"/>
  <c r="CF105" i="6"/>
  <c r="CE105" i="6"/>
  <c r="CD105" i="6"/>
  <c r="CC85" i="6"/>
  <c r="CE104" i="6"/>
  <c r="CF104" i="6"/>
  <c r="BY104" i="6"/>
  <c r="CG104" i="6"/>
  <c r="BZ104" i="6"/>
  <c r="CH104" i="6"/>
  <c r="CA104" i="6"/>
  <c r="CI104" i="6"/>
  <c r="CB104" i="6"/>
  <c r="CD104" i="6"/>
  <c r="CE86" i="6"/>
  <c r="BZ86" i="6"/>
  <c r="CH86" i="6"/>
  <c r="CG86" i="6"/>
  <c r="CF86" i="6"/>
  <c r="BY86" i="6"/>
  <c r="CA86" i="6"/>
  <c r="CB86" i="6"/>
  <c r="CI86" i="6"/>
  <c r="CD86" i="6"/>
  <c r="CF87" i="6"/>
  <c r="BY87" i="6"/>
  <c r="CG87" i="6"/>
  <c r="CB87" i="6"/>
  <c r="CA87" i="6"/>
  <c r="CH87" i="6"/>
  <c r="CI87" i="6"/>
  <c r="BZ87" i="6"/>
  <c r="CE87" i="6"/>
  <c r="CD87" i="6"/>
  <c r="BZ95" i="6"/>
  <c r="CH95" i="6"/>
  <c r="CE95" i="6"/>
  <c r="BY95" i="6"/>
  <c r="CG95" i="6"/>
  <c r="CF95" i="6"/>
  <c r="CB95" i="6"/>
  <c r="CA95" i="6"/>
  <c r="CI95" i="6"/>
  <c r="CD95" i="6"/>
  <c r="CE82" i="6"/>
  <c r="BY82" i="6"/>
  <c r="CH82" i="6"/>
  <c r="BZ82" i="6"/>
  <c r="CI82" i="6"/>
  <c r="CA82" i="6"/>
  <c r="CG82" i="6"/>
  <c r="CB82" i="6"/>
  <c r="CF82" i="6"/>
  <c r="CD82" i="6"/>
  <c r="BY97" i="6"/>
  <c r="CG97" i="6"/>
  <c r="BZ97" i="6"/>
  <c r="CH97" i="6"/>
  <c r="CA97" i="6"/>
  <c r="CI97" i="6"/>
  <c r="CB97" i="6"/>
  <c r="CF97" i="6"/>
  <c r="CE97" i="6"/>
  <c r="CD97" i="6"/>
  <c r="BZ84" i="6"/>
  <c r="CH84" i="6"/>
  <c r="CA84" i="6"/>
  <c r="CI84" i="6"/>
  <c r="CB84" i="6"/>
  <c r="CG84" i="6"/>
  <c r="BY84" i="6"/>
  <c r="CE84" i="6"/>
  <c r="CF84" i="6"/>
  <c r="CD84" i="6"/>
  <c r="CA113" i="6"/>
  <c r="CI113" i="6"/>
  <c r="CB113" i="6"/>
  <c r="CE113" i="6"/>
  <c r="CF113" i="6"/>
  <c r="BZ113" i="6"/>
  <c r="CH113" i="6"/>
  <c r="BY113" i="6"/>
  <c r="CG113" i="6"/>
  <c r="CD113" i="6"/>
  <c r="CC86" i="6"/>
  <c r="CB96" i="6"/>
  <c r="CE96" i="6"/>
  <c r="CF96" i="6"/>
  <c r="BY96" i="6"/>
  <c r="CG96" i="6"/>
  <c r="CA96" i="6"/>
  <c r="CI96" i="6"/>
  <c r="BZ96" i="6"/>
  <c r="CH96" i="6"/>
  <c r="CD96" i="6"/>
  <c r="CC105" i="6"/>
  <c r="CB106" i="6"/>
  <c r="CE106" i="6"/>
  <c r="CF106" i="6"/>
  <c r="BY106" i="6"/>
  <c r="CG106" i="6"/>
  <c r="CA106" i="6"/>
  <c r="CI106" i="6"/>
  <c r="BZ106" i="6"/>
  <c r="CH106" i="6"/>
  <c r="CD106" i="6"/>
  <c r="CC84" i="6"/>
  <c r="CF91" i="6"/>
  <c r="CE91" i="6"/>
  <c r="CG91" i="6"/>
  <c r="CB91" i="6"/>
  <c r="BY91" i="6"/>
  <c r="CI91" i="6"/>
  <c r="CH91" i="6"/>
  <c r="BZ91" i="6"/>
  <c r="CA91" i="6"/>
  <c r="CD91" i="6"/>
  <c r="CE107" i="6"/>
  <c r="CF107" i="6"/>
  <c r="BY107" i="6"/>
  <c r="CG107" i="6"/>
  <c r="BZ107" i="6"/>
  <c r="CH107" i="6"/>
  <c r="CA107" i="6"/>
  <c r="CI107" i="6"/>
  <c r="CB107" i="6"/>
  <c r="CD107" i="6"/>
  <c r="CC114" i="6"/>
  <c r="CC87" i="6"/>
  <c r="CE60" i="6"/>
  <c r="BZ60" i="6"/>
  <c r="CH60" i="6"/>
  <c r="CA60" i="6"/>
  <c r="CI60" i="6"/>
  <c r="CB60" i="6"/>
  <c r="CG60" i="6"/>
  <c r="BY60" i="6"/>
  <c r="CF60" i="6"/>
  <c r="CD60" i="6"/>
  <c r="CF71" i="6"/>
  <c r="BY71" i="6"/>
  <c r="CG71" i="6"/>
  <c r="BZ71" i="6"/>
  <c r="CH71" i="6"/>
  <c r="CA71" i="6"/>
  <c r="CI71" i="6"/>
  <c r="CB71" i="6"/>
  <c r="CE71" i="6"/>
  <c r="CD71" i="6"/>
  <c r="CE68" i="6"/>
  <c r="CF68" i="6"/>
  <c r="BY68" i="6"/>
  <c r="CG68" i="6"/>
  <c r="BZ68" i="6"/>
  <c r="CH68" i="6"/>
  <c r="CA68" i="6"/>
  <c r="CI68" i="6"/>
  <c r="CB68" i="6"/>
  <c r="CD68" i="6"/>
  <c r="BY76" i="6"/>
  <c r="CG76" i="6"/>
  <c r="BZ76" i="6"/>
  <c r="CH76" i="6"/>
  <c r="CA76" i="6"/>
  <c r="CI76" i="6"/>
  <c r="CB76" i="6"/>
  <c r="CF76" i="6"/>
  <c r="CE76" i="6"/>
  <c r="CD76" i="6"/>
  <c r="CC60" i="6"/>
  <c r="BY46" i="6"/>
  <c r="CG46" i="6"/>
  <c r="BZ46" i="6"/>
  <c r="CA46" i="6"/>
  <c r="CB46" i="6"/>
  <c r="CI46" i="6"/>
  <c r="CH46" i="6"/>
  <c r="CF46" i="6"/>
  <c r="CE46" i="6"/>
  <c r="CD46" i="6"/>
  <c r="CF57" i="6"/>
  <c r="CB57" i="6"/>
  <c r="CE57" i="6"/>
  <c r="CH57" i="6"/>
  <c r="BZ57" i="6"/>
  <c r="BY57" i="6"/>
  <c r="CA57" i="6"/>
  <c r="CI57" i="6"/>
  <c r="CG57" i="6"/>
  <c r="CD57" i="6"/>
  <c r="BY54" i="6"/>
  <c r="CG54" i="6"/>
  <c r="CF54" i="6"/>
  <c r="CE54" i="6"/>
  <c r="BZ54" i="6"/>
  <c r="CI54" i="6"/>
  <c r="CB54" i="6"/>
  <c r="CA54" i="6"/>
  <c r="CH54" i="6"/>
  <c r="CD54" i="6"/>
  <c r="CB77" i="6"/>
  <c r="CE77" i="6"/>
  <c r="CF77" i="6"/>
  <c r="BY77" i="6"/>
  <c r="CG77" i="6"/>
  <c r="CA77" i="6"/>
  <c r="CI77" i="6"/>
  <c r="BZ77" i="6"/>
  <c r="CH77" i="6"/>
  <c r="CD77" i="6"/>
  <c r="CE75" i="6"/>
  <c r="CF75" i="6"/>
  <c r="BY75" i="6"/>
  <c r="CG75" i="6"/>
  <c r="BZ75" i="6"/>
  <c r="CH75" i="6"/>
  <c r="CA75" i="6"/>
  <c r="CI75" i="6"/>
  <c r="CB75" i="6"/>
  <c r="CD75" i="6"/>
  <c r="CA72" i="6"/>
  <c r="CI72" i="6"/>
  <c r="CB72" i="6"/>
  <c r="CE72" i="6"/>
  <c r="CF72" i="6"/>
  <c r="BZ72" i="6"/>
  <c r="CH72" i="6"/>
  <c r="BY72" i="6"/>
  <c r="CG72" i="6"/>
  <c r="CD72" i="6"/>
  <c r="CC46" i="6"/>
  <c r="BY48" i="6"/>
  <c r="CG48" i="6"/>
  <c r="CE48" i="6"/>
  <c r="CF48" i="6"/>
  <c r="CH48" i="6"/>
  <c r="CB48" i="6"/>
  <c r="CA48" i="6"/>
  <c r="CI48" i="6"/>
  <c r="BZ48" i="6"/>
  <c r="CD48" i="6"/>
  <c r="CC76" i="6"/>
  <c r="BY50" i="6"/>
  <c r="CG50" i="6"/>
  <c r="BZ50" i="6"/>
  <c r="CH50" i="6"/>
  <c r="CB50" i="6"/>
  <c r="CA50" i="6"/>
  <c r="CI50" i="6"/>
  <c r="CE50" i="6"/>
  <c r="CF50" i="6"/>
  <c r="CD50" i="6"/>
  <c r="CC77" i="6"/>
  <c r="CB59" i="6"/>
  <c r="CF59" i="6"/>
  <c r="BY59" i="6"/>
  <c r="CG59" i="6"/>
  <c r="CH59" i="6"/>
  <c r="CI59" i="6"/>
  <c r="BZ59" i="6"/>
  <c r="CA59" i="6"/>
  <c r="CE59" i="6"/>
  <c r="CD59" i="6"/>
  <c r="BZ58" i="6"/>
  <c r="CH58" i="6"/>
  <c r="CA58" i="6"/>
  <c r="CE58" i="6"/>
  <c r="CF58" i="6"/>
  <c r="BY58" i="6"/>
  <c r="CG58" i="6"/>
  <c r="CI58" i="6"/>
  <c r="CB58" i="6"/>
  <c r="CD58" i="6"/>
  <c r="BZ69" i="6"/>
  <c r="CH69" i="6"/>
  <c r="CA69" i="6"/>
  <c r="CI69" i="6"/>
  <c r="CB69" i="6"/>
  <c r="CE69" i="6"/>
  <c r="BY69" i="6"/>
  <c r="CF69" i="6"/>
  <c r="CG69" i="6"/>
  <c r="CD69" i="6"/>
  <c r="CC50" i="6"/>
  <c r="BZ45" i="6"/>
  <c r="CB45" i="6"/>
  <c r="CF45" i="6"/>
  <c r="CE45" i="6"/>
  <c r="CG45" i="6"/>
  <c r="CH45" i="6"/>
  <c r="BY45" i="6"/>
  <c r="CI45" i="6"/>
  <c r="CA45" i="6"/>
  <c r="CD45" i="6"/>
  <c r="CE70" i="6"/>
  <c r="CF70" i="6"/>
  <c r="BY70" i="6"/>
  <c r="CG70" i="6"/>
  <c r="BZ70" i="6"/>
  <c r="CH70" i="6"/>
  <c r="CB70" i="6"/>
  <c r="CA70" i="6"/>
  <c r="CI70" i="6"/>
  <c r="CD70" i="6"/>
  <c r="CB55" i="6"/>
  <c r="CF55" i="6"/>
  <c r="BY55" i="6"/>
  <c r="CG55" i="6"/>
  <c r="BZ55" i="6"/>
  <c r="CI55" i="6"/>
  <c r="CA55" i="6"/>
  <c r="CH55" i="6"/>
  <c r="CE55" i="6"/>
  <c r="CD55" i="6"/>
  <c r="CE51" i="6"/>
  <c r="CA51" i="6"/>
  <c r="CI51" i="6"/>
  <c r="CB51" i="6"/>
  <c r="BY51" i="6"/>
  <c r="CH51" i="6"/>
  <c r="CF51" i="6"/>
  <c r="CG51" i="6"/>
  <c r="BZ51" i="6"/>
  <c r="CD51" i="6"/>
  <c r="CB67" i="6"/>
  <c r="CE67" i="6"/>
  <c r="CF67" i="6"/>
  <c r="BY67" i="6"/>
  <c r="CG67" i="6"/>
  <c r="CH67" i="6"/>
  <c r="CI67" i="6"/>
  <c r="BZ67" i="6"/>
  <c r="CA67" i="6"/>
  <c r="CD67" i="6"/>
  <c r="BZ56" i="6"/>
  <c r="CH56" i="6"/>
  <c r="CA56" i="6"/>
  <c r="CI56" i="6"/>
  <c r="CB56" i="6"/>
  <c r="CF56" i="6"/>
  <c r="CG56" i="6"/>
  <c r="CE56" i="6"/>
  <c r="BY56" i="6"/>
  <c r="CD56" i="6"/>
  <c r="CC51" i="6"/>
  <c r="CA49" i="6"/>
  <c r="CI49" i="6"/>
  <c r="CE49" i="6"/>
  <c r="CF49" i="6"/>
  <c r="CG49" i="6"/>
  <c r="BY49" i="6"/>
  <c r="BZ49" i="6"/>
  <c r="CH49" i="6"/>
  <c r="CB49" i="6"/>
  <c r="CD49" i="6"/>
  <c r="CE47" i="6"/>
  <c r="CA47" i="6"/>
  <c r="CI47" i="6"/>
  <c r="CB47" i="6"/>
  <c r="CG47" i="6"/>
  <c r="CF47" i="6"/>
  <c r="BZ47" i="6"/>
  <c r="BY47" i="6"/>
  <c r="CH47" i="6"/>
  <c r="CD47" i="6"/>
  <c r="CC69" i="6"/>
  <c r="CC70" i="6"/>
  <c r="CJ8" i="6"/>
  <c r="CJ31" i="6"/>
  <c r="CJ12" i="6"/>
  <c r="CJ21" i="6"/>
  <c r="CJ23" i="6"/>
  <c r="CJ11" i="6"/>
  <c r="CJ19" i="6"/>
  <c r="CJ158" i="6"/>
  <c r="CJ20" i="6"/>
  <c r="CJ187" i="6"/>
  <c r="CJ10" i="6"/>
  <c r="CJ17" i="6"/>
  <c r="CJ32" i="6"/>
  <c r="CJ9" i="6"/>
  <c r="CJ38" i="6"/>
  <c r="CJ33" i="6"/>
  <c r="CJ22" i="6"/>
  <c r="CJ13" i="6"/>
  <c r="CJ18" i="6"/>
  <c r="CJ30" i="6"/>
  <c r="CJ14" i="6"/>
  <c r="CJ92" i="6"/>
  <c r="CJ40" i="6"/>
  <c r="CJ39" i="6"/>
  <c r="CJ246" i="6"/>
  <c r="CJ256" i="6"/>
  <c r="CJ35" i="6"/>
  <c r="CJ34" i="6"/>
  <c r="CJ277" i="6"/>
  <c r="CJ295" i="6"/>
  <c r="CJ294" i="6"/>
  <c r="CJ199" i="6"/>
  <c r="CJ284" i="6"/>
  <c r="CJ286" i="6"/>
  <c r="CJ296" i="6"/>
  <c r="CJ303" i="6"/>
  <c r="CJ281" i="6"/>
  <c r="CJ298" i="6"/>
  <c r="CJ293" i="6"/>
  <c r="CJ297" i="6"/>
  <c r="CJ274" i="6"/>
  <c r="CJ272" i="6"/>
  <c r="CJ282" i="6"/>
  <c r="CJ302" i="6"/>
  <c r="CJ304" i="6"/>
  <c r="CJ276" i="6"/>
  <c r="CJ275" i="6"/>
  <c r="CJ271" i="6"/>
  <c r="CJ283" i="6"/>
  <c r="CJ285" i="6"/>
  <c r="CJ280" i="6"/>
  <c r="CJ273" i="6"/>
  <c r="CJ258" i="6"/>
  <c r="CJ233" i="6"/>
  <c r="CJ255" i="6"/>
  <c r="CJ243" i="6"/>
  <c r="CJ244" i="6"/>
  <c r="CJ236" i="6"/>
  <c r="CJ238" i="6"/>
  <c r="CJ264" i="6"/>
  <c r="CJ259" i="6"/>
  <c r="CJ234" i="6"/>
  <c r="CJ248" i="6"/>
  <c r="CJ239" i="6"/>
  <c r="CJ247" i="6"/>
  <c r="CJ237" i="6"/>
  <c r="CJ245" i="6"/>
  <c r="CJ242" i="6"/>
  <c r="CJ235" i="6"/>
  <c r="CJ266" i="6"/>
  <c r="CJ265" i="6"/>
  <c r="CJ257" i="6"/>
  <c r="CJ260" i="6"/>
  <c r="CJ218" i="6"/>
  <c r="CJ217" i="6"/>
  <c r="CJ208" i="6"/>
  <c r="CJ207" i="6"/>
  <c r="CJ220" i="6"/>
  <c r="CJ210" i="6"/>
  <c r="CJ222" i="6"/>
  <c r="CJ227" i="6"/>
  <c r="CJ226" i="6"/>
  <c r="CJ201" i="6"/>
  <c r="CJ200" i="6"/>
  <c r="CJ221" i="6"/>
  <c r="CJ228" i="6"/>
  <c r="CJ205" i="6"/>
  <c r="CJ219" i="6"/>
  <c r="CJ209" i="6"/>
  <c r="CJ206" i="6"/>
  <c r="CJ204" i="6"/>
  <c r="CJ198" i="6"/>
  <c r="CJ196" i="6"/>
  <c r="CJ197" i="6"/>
  <c r="CJ195" i="6"/>
  <c r="CJ183" i="6"/>
  <c r="CJ162" i="6"/>
  <c r="CJ170" i="6"/>
  <c r="CJ159" i="6"/>
  <c r="CJ182" i="6"/>
  <c r="CJ161" i="6"/>
  <c r="CJ181" i="6"/>
  <c r="CJ189" i="6"/>
  <c r="CJ157" i="6"/>
  <c r="CJ179" i="6"/>
  <c r="CJ167" i="6"/>
  <c r="CJ166" i="6"/>
  <c r="CJ188" i="6"/>
  <c r="CJ171" i="6"/>
  <c r="CJ160" i="6"/>
  <c r="CJ180" i="6"/>
  <c r="CJ184" i="6"/>
  <c r="CJ190" i="6"/>
  <c r="CJ172" i="6"/>
  <c r="CJ163" i="6"/>
  <c r="CJ169" i="6"/>
  <c r="CJ168" i="6"/>
  <c r="CJ141" i="6"/>
  <c r="CJ144" i="6"/>
  <c r="CJ149" i="6"/>
  <c r="CJ128" i="6"/>
  <c r="CJ151" i="6"/>
  <c r="CJ122" i="6"/>
  <c r="CJ119" i="6"/>
  <c r="CJ150" i="6"/>
  <c r="CJ125" i="6"/>
  <c r="CJ120" i="6"/>
  <c r="CJ131" i="6"/>
  <c r="CJ121" i="6"/>
  <c r="CJ146" i="6"/>
  <c r="CJ123" i="6"/>
  <c r="CJ133" i="6"/>
  <c r="CJ134" i="6"/>
  <c r="CJ124" i="6"/>
  <c r="CJ130" i="6"/>
  <c r="CJ143" i="6"/>
  <c r="CJ129" i="6"/>
  <c r="CJ132" i="6"/>
  <c r="CJ145" i="6"/>
  <c r="CJ142" i="6"/>
  <c r="CJ106" i="6"/>
  <c r="CJ86" i="6"/>
  <c r="CJ108" i="6"/>
  <c r="CJ88" i="6"/>
  <c r="CJ114" i="6"/>
  <c r="CJ112" i="6"/>
  <c r="CJ96" i="6"/>
  <c r="CJ113" i="6"/>
  <c r="CJ87" i="6"/>
  <c r="CJ105" i="6"/>
  <c r="CJ93" i="6"/>
  <c r="CJ109" i="6"/>
  <c r="CJ107" i="6"/>
  <c r="CJ91" i="6"/>
  <c r="CJ85" i="6"/>
  <c r="CJ94" i="6"/>
  <c r="CJ84" i="6"/>
  <c r="CJ97" i="6"/>
  <c r="CJ104" i="6"/>
  <c r="CJ82" i="6"/>
  <c r="CJ95" i="6"/>
  <c r="CJ83" i="6"/>
  <c r="CJ75" i="6"/>
  <c r="CJ47" i="6"/>
  <c r="CJ54" i="6"/>
  <c r="CJ60" i="6"/>
  <c r="CJ55" i="6"/>
  <c r="CJ45" i="6"/>
  <c r="CJ71" i="6"/>
  <c r="CJ70" i="6"/>
  <c r="CJ50" i="6"/>
  <c r="CJ72" i="6"/>
  <c r="CJ77" i="6"/>
  <c r="CJ49" i="6"/>
  <c r="CJ56" i="6"/>
  <c r="CJ67" i="6"/>
  <c r="CJ69" i="6"/>
  <c r="CJ59" i="6"/>
  <c r="CJ46" i="6"/>
  <c r="CJ51" i="6"/>
  <c r="CJ57" i="6"/>
  <c r="CJ48" i="6"/>
  <c r="CJ58" i="6"/>
  <c r="CJ76" i="6"/>
  <c r="CJ68" i="6"/>
</calcChain>
</file>

<file path=xl/sharedStrings.xml><?xml version="1.0" encoding="utf-8"?>
<sst xmlns="http://schemas.openxmlformats.org/spreadsheetml/2006/main" count="949" uniqueCount="213">
  <si>
    <t>Si</t>
  </si>
  <si>
    <t>Ti</t>
  </si>
  <si>
    <t>Al</t>
  </si>
  <si>
    <t>Cr</t>
  </si>
  <si>
    <t>Fe</t>
  </si>
  <si>
    <t>Mn</t>
  </si>
  <si>
    <t>Mg</t>
  </si>
  <si>
    <t>Ca</t>
  </si>
  <si>
    <t>Na</t>
  </si>
  <si>
    <t>Ni</t>
  </si>
  <si>
    <t>K</t>
  </si>
  <si>
    <t>MnO</t>
  </si>
  <si>
    <t>MgO</t>
  </si>
  <si>
    <t>CaO</t>
  </si>
  <si>
    <t>NiO</t>
  </si>
  <si>
    <t>PS211</t>
  </si>
  <si>
    <t>IO5650</t>
  </si>
  <si>
    <t>OC231350</t>
  </si>
  <si>
    <t>PS212</t>
  </si>
  <si>
    <t>n</t>
  </si>
  <si>
    <t>Vi314-58</t>
  </si>
  <si>
    <t>Cr#</t>
  </si>
  <si>
    <t>KLB8304</t>
  </si>
  <si>
    <t>MBR8313</t>
  </si>
  <si>
    <t>114885-3</t>
  </si>
  <si>
    <t>114923-41</t>
  </si>
  <si>
    <t>114923-56</t>
  </si>
  <si>
    <t>114923-57</t>
  </si>
  <si>
    <t>sample</t>
  </si>
  <si>
    <t>molar cation</t>
  </si>
  <si>
    <t>norm</t>
  </si>
  <si>
    <t>corrected compositions</t>
  </si>
  <si>
    <t>cations per 4 O</t>
  </si>
  <si>
    <t xml:space="preserve">  SAMPLE</t>
  </si>
  <si>
    <t xml:space="preserve">   SiO2  </t>
  </si>
  <si>
    <t xml:space="preserve">   TiO2  </t>
  </si>
  <si>
    <t xml:space="preserve">   Al2O3 </t>
  </si>
  <si>
    <t xml:space="preserve">   Cr2O3 </t>
  </si>
  <si>
    <t xml:space="preserve">   FeO   </t>
  </si>
  <si>
    <t xml:space="preserve">   MnO   </t>
  </si>
  <si>
    <t xml:space="preserve">   MgO   </t>
  </si>
  <si>
    <t xml:space="preserve">   CaO   </t>
  </si>
  <si>
    <t xml:space="preserve">   Na2O  </t>
  </si>
  <si>
    <t xml:space="preserve">  Total  </t>
  </si>
  <si>
    <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>/ΣFe (uncorrected)</t>
    </r>
  </si>
  <si>
    <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>/ΣFe (corrected)</t>
    </r>
  </si>
  <si>
    <t>Fe3+</t>
  </si>
  <si>
    <t>Fe2+</t>
  </si>
  <si>
    <t>Fe2O3</t>
  </si>
  <si>
    <t>sum O props</t>
  </si>
  <si>
    <t>num O</t>
  </si>
  <si>
    <t>cation sum</t>
  </si>
  <si>
    <t>Session A1</t>
  </si>
  <si>
    <t>IO5657</t>
  </si>
  <si>
    <t>Vi314-5</t>
  </si>
  <si>
    <t>IM8703</t>
  </si>
  <si>
    <t>DB8803-3</t>
  </si>
  <si>
    <t>BAR8601-10</t>
  </si>
  <si>
    <t>MO4334-14</t>
  </si>
  <si>
    <t>KLB8320</t>
  </si>
  <si>
    <t>m</t>
  </si>
  <si>
    <t>b</t>
  </si>
  <si>
    <t>Session A2</t>
  </si>
  <si>
    <t>Session A3</t>
  </si>
  <si>
    <t>Session A4</t>
  </si>
  <si>
    <t>Session B1</t>
  </si>
  <si>
    <t>Session B2</t>
  </si>
  <si>
    <t>Session B3</t>
  </si>
  <si>
    <t>Session B4</t>
  </si>
  <si>
    <t>grain number</t>
  </si>
  <si>
    <t>Un   16  IO5657</t>
  </si>
  <si>
    <t>Un   18  PS211</t>
  </si>
  <si>
    <t>Un   19  IO5818</t>
  </si>
  <si>
    <t>Un   20  IO5650</t>
  </si>
  <si>
    <t>Un   21  OC231350</t>
  </si>
  <si>
    <t>Un   22  PS212</t>
  </si>
  <si>
    <t>Un   23  PS216</t>
  </si>
  <si>
    <t>Session S2</t>
  </si>
  <si>
    <t>Un    5  MHP79-4</t>
  </si>
  <si>
    <t>Un    6  MO4230-16</t>
  </si>
  <si>
    <t>Un    7  Vi314-58</t>
  </si>
  <si>
    <t>Un    8  MO4334-14</t>
  </si>
  <si>
    <t>Un   12  BAR8603-2</t>
  </si>
  <si>
    <t>Un   13  BAR8601-9</t>
  </si>
  <si>
    <t>Un   14  KLB8320</t>
  </si>
  <si>
    <t>Un   18  BAR8601-10</t>
  </si>
  <si>
    <t>Un   19  MHP1</t>
  </si>
  <si>
    <t>Un   20  MO4334-2</t>
  </si>
  <si>
    <t>Un   24  IM8703</t>
  </si>
  <si>
    <t>Un   25  DAR8529-6</t>
  </si>
  <si>
    <t>Un   26  DB8803-3</t>
  </si>
  <si>
    <t>Un   30  SC8804</t>
  </si>
  <si>
    <t>Un   31  BAR8601-26</t>
  </si>
  <si>
    <t>Un   32  MBR8305</t>
  </si>
  <si>
    <t>Session S3</t>
  </si>
  <si>
    <t>Un   52  IM8702</t>
  </si>
  <si>
    <t>Un   53  MO4334-11</t>
  </si>
  <si>
    <t>Un   54  Vi313-37</t>
  </si>
  <si>
    <t>Un   55  Vi314-5</t>
  </si>
  <si>
    <t>Un   56  KLB8311</t>
  </si>
  <si>
    <t>Un   57  KLB8304</t>
  </si>
  <si>
    <t>Un   61  Vi314-56</t>
  </si>
  <si>
    <t>Un   62  DAR8505-1</t>
  </si>
  <si>
    <t>Un   63  DB8803-1</t>
  </si>
  <si>
    <t>wt ox</t>
  </si>
  <si>
    <t xml:space="preserve">   FeOT</t>
  </si>
  <si>
    <t xml:space="preserve">   K2O   </t>
  </si>
  <si>
    <t>Mg#</t>
  </si>
  <si>
    <t>published composition</t>
  </si>
  <si>
    <t>Jarosewich et al. (1980)</t>
  </si>
  <si>
    <t>Un    4  SW ol std</t>
  </si>
  <si>
    <t>Un    9  SW ol std</t>
  </si>
  <si>
    <t>Un   14  SW ol std</t>
  </si>
  <si>
    <t>Un    5  SW ol std</t>
  </si>
  <si>
    <t>Un   13  SW ol std</t>
  </si>
  <si>
    <t>Un   17  SW ol std</t>
  </si>
  <si>
    <t>Un   21  SW ol std</t>
  </si>
  <si>
    <t>Un    3  SW ol std</t>
  </si>
  <si>
    <t>Un    8  SW ol std</t>
  </si>
  <si>
    <t>Un   10  SW ol std</t>
  </si>
  <si>
    <t>Un   15  SW ol std</t>
  </si>
  <si>
    <t>average</t>
  </si>
  <si>
    <t>M1</t>
  </si>
  <si>
    <t>M2</t>
  </si>
  <si>
    <t>SiO2 WT%</t>
  </si>
  <si>
    <t>TiO2 WT%</t>
  </si>
  <si>
    <t>Al2O3 WT%</t>
  </si>
  <si>
    <t>Cr2O3 WT%</t>
  </si>
  <si>
    <t xml:space="preserve"> FeO WT%</t>
  </si>
  <si>
    <t xml:space="preserve"> MnO WT%</t>
  </si>
  <si>
    <t xml:space="preserve"> MgO WT%</t>
  </si>
  <si>
    <t xml:space="preserve"> CaO WT%</t>
  </si>
  <si>
    <t>Na2O WT%</t>
  </si>
  <si>
    <t xml:space="preserve"> K2O WT%</t>
  </si>
  <si>
    <t xml:space="preserve"> NiO WT%</t>
  </si>
  <si>
    <t>total</t>
  </si>
  <si>
    <t>Al(IV)</t>
  </si>
  <si>
    <t>Al(VI)</t>
  </si>
  <si>
    <r>
      <t>X</t>
    </r>
    <r>
      <rPr>
        <vertAlign val="superscript"/>
        <sz val="11"/>
        <color theme="1"/>
        <rFont val="Calibri"/>
        <family val="2"/>
        <scheme val="minor"/>
      </rPr>
      <t>M1</t>
    </r>
    <r>
      <rPr>
        <vertAlign val="subscript"/>
        <sz val="11"/>
        <color theme="1"/>
        <rFont val="Calibri"/>
        <family val="2"/>
        <scheme val="minor"/>
      </rPr>
      <t>Fe</t>
    </r>
    <r>
      <rPr>
        <sz val="11"/>
        <color theme="1"/>
        <rFont val="Calibri"/>
        <family val="2"/>
        <scheme val="minor"/>
      </rPr>
      <t>*X</t>
    </r>
    <r>
      <rPr>
        <vertAlign val="superscript"/>
        <sz val="11"/>
        <color theme="1"/>
        <rFont val="Calibri"/>
        <family val="2"/>
        <scheme val="minor"/>
      </rPr>
      <t>M2</t>
    </r>
    <r>
      <rPr>
        <vertAlign val="subscript"/>
        <sz val="11"/>
        <color theme="1"/>
        <rFont val="Calibri"/>
        <family val="2"/>
        <scheme val="minor"/>
      </rPr>
      <t>Fe</t>
    </r>
  </si>
  <si>
    <t>Un    2  J hyp std</t>
  </si>
  <si>
    <t>Un    7  J hyp std</t>
  </si>
  <si>
    <t>Un   12  J hyp std</t>
  </si>
  <si>
    <t>Un    8  J hyp</t>
  </si>
  <si>
    <t>Un   12  J hyp</t>
  </si>
  <si>
    <t>Un   16  J Hyp</t>
  </si>
  <si>
    <t>Un   20  J Hyp</t>
  </si>
  <si>
    <t>Un   24  J hyp</t>
  </si>
  <si>
    <t>Un    8  J hyp std</t>
  </si>
  <si>
    <t>Un   13  J hyp std</t>
  </si>
  <si>
    <t>Un   18  J hyp std</t>
  </si>
  <si>
    <t>s.d.</t>
  </si>
  <si>
    <t>Sample</t>
  </si>
  <si>
    <t>SiO2</t>
  </si>
  <si>
    <t>Al2O3</t>
  </si>
  <si>
    <t>FeO</t>
  </si>
  <si>
    <t>O</t>
  </si>
  <si>
    <t>Spinel</t>
  </si>
  <si>
    <t>Wollastonite</t>
  </si>
  <si>
    <t>Manganite</t>
  </si>
  <si>
    <t>correction set</t>
  </si>
  <si>
    <t>start of session</t>
  </si>
  <si>
    <t>end of session</t>
  </si>
  <si>
    <t>validation set</t>
  </si>
  <si>
    <t>unknown natural samples</t>
  </si>
  <si>
    <t>BMRG08-98-2-2</t>
  </si>
  <si>
    <r>
      <rPr>
        <sz val="11"/>
        <color theme="1"/>
        <rFont val="Arial"/>
        <family val="2"/>
      </rPr>
      <t>Δ</t>
    </r>
    <r>
      <rPr>
        <sz val="11"/>
        <color theme="1"/>
        <rFont val="Calibri"/>
        <family val="2"/>
        <scheme val="minor"/>
      </rP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>/ΣFe (Möss-EPMA)</t>
    </r>
  </si>
  <si>
    <t>one standard deviation</t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</si>
  <si>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>/ΣFe (Mössbauer)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</si>
  <si>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Wood and Virgo (1989), Bryndzia and Wood (1990), Ionov and Wood (1992)</t>
    </r>
  </si>
  <si>
    <t>B1</t>
  </si>
  <si>
    <t>B2</t>
  </si>
  <si>
    <t>B3</t>
  </si>
  <si>
    <t>B4</t>
  </si>
  <si>
    <t>A1</t>
  </si>
  <si>
    <t>A2</t>
  </si>
  <si>
    <t>A3</t>
  </si>
  <si>
    <t>A4</t>
  </si>
  <si>
    <t>session</t>
  </si>
  <si>
    <r>
      <t>activity of magnetite</t>
    </r>
    <r>
      <rPr>
        <vertAlign val="superscript"/>
        <sz val="11"/>
        <color theme="1"/>
        <rFont val="Calibri"/>
        <family val="2"/>
        <scheme val="minor"/>
      </rPr>
      <t>a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</si>
  <si>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MELTS Supplemental Calculator</t>
    </r>
  </si>
  <si>
    <t>+err</t>
  </si>
  <si>
    <t>-err</t>
  </si>
  <si>
    <t>Idealized compositions</t>
  </si>
  <si>
    <t>wood correction slope and intercept</t>
  </si>
  <si>
    <t>Uncorrected Fe3+/ΣFe</t>
  </si>
  <si>
    <r>
      <t>M</t>
    </r>
    <r>
      <rPr>
        <sz val="11"/>
        <color theme="1"/>
        <rFont val="Calibri"/>
        <family val="2"/>
      </rPr>
      <t>ö</t>
    </r>
    <r>
      <rPr>
        <sz val="11"/>
        <color theme="1"/>
        <rFont val="Calibri"/>
        <family val="2"/>
        <scheme val="minor"/>
      </rPr>
      <t>ssbauer Fe3+/ΣFe</t>
    </r>
    <r>
      <rPr>
        <vertAlign val="superscript"/>
        <sz val="11"/>
        <color theme="1"/>
        <rFont val="Calibri"/>
        <family val="2"/>
        <scheme val="minor"/>
      </rPr>
      <t>a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</si>
  <si>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Value listed for sample BMRG08-98-2-2 is not a Mössbauer measurement, but is simply the value calculated from stoichiometry. See Supplementary Information.</t>
    </r>
  </si>
  <si>
    <t>Corrected Fe3+/ΣFe</t>
  </si>
  <si>
    <r>
      <t>M</t>
    </r>
    <r>
      <rPr>
        <sz val="11"/>
        <color theme="1"/>
        <rFont val="Calibri"/>
        <family val="2"/>
      </rPr>
      <t>ö</t>
    </r>
    <r>
      <rPr>
        <sz val="11"/>
        <color theme="1"/>
        <rFont val="Calibri"/>
        <family val="2"/>
        <scheme val="minor"/>
      </rPr>
      <t>ss.-probe</t>
    </r>
  </si>
  <si>
    <t>5% increase Al</t>
  </si>
  <si>
    <t>5% decrease Mg</t>
  </si>
  <si>
    <r>
      <t>T (°C)</t>
    </r>
    <r>
      <rPr>
        <vertAlign val="superscript"/>
        <sz val="11"/>
        <color theme="1"/>
        <rFont val="Calibri"/>
        <family val="2"/>
        <scheme val="minor"/>
      </rPr>
      <t>b</t>
    </r>
  </si>
  <si>
    <r>
      <t>log</t>
    </r>
    <r>
      <rPr>
        <i/>
        <sz val="10"/>
        <color theme="1"/>
        <rFont val="Times New Roman"/>
        <family val="1"/>
      </rPr>
      <t>f</t>
    </r>
    <r>
      <rPr>
        <vertAlign val="subscript"/>
        <sz val="10"/>
        <color theme="1"/>
        <rFont val="Times New Roman"/>
        <family val="1"/>
      </rPr>
      <t>O2</t>
    </r>
    <r>
      <rPr>
        <sz val="10"/>
        <color theme="1"/>
        <rFont val="Arial"/>
        <family val="2"/>
      </rPr>
      <t>(ΔQFM)</t>
    </r>
    <r>
      <rPr>
        <vertAlign val="superscript"/>
        <sz val="10"/>
        <color theme="1"/>
        <rFont val="Arial"/>
        <family val="2"/>
      </rPr>
      <t>c</t>
    </r>
  </si>
  <si>
    <r>
      <rPr>
        <vertAlign val="super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P = 1.5 GPa, QFM formulation of Frost (1991)</t>
    </r>
  </si>
  <si>
    <r>
      <rPr>
        <vertAlign val="super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>Li et al. (1995)</t>
    </r>
  </si>
  <si>
    <t>PAP corrected</t>
  </si>
  <si>
    <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>/ΣFe (Mössbauer)</t>
    </r>
    <r>
      <rPr>
        <vertAlign val="superscript"/>
        <sz val="11"/>
        <color theme="1"/>
        <rFont val="Calibri"/>
        <family val="2"/>
        <scheme val="minor"/>
      </rPr>
      <t>a</t>
    </r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</si>
  <si>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</si>
  <si>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r>
      <t>difference (ZAF</t>
    </r>
    <r>
      <rPr>
        <sz val="11"/>
        <color theme="1"/>
        <rFont val="Calibri"/>
        <family val="2"/>
        <scheme val="minor"/>
      </rPr>
      <t>-PAP)</t>
    </r>
  </si>
  <si>
    <t>Table S8. EMP analyses of Johnstown Meteorite Hypersthene</t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</si>
  <si>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ZAF corrected compositions given in Supplementary Table S2</t>
    </r>
  </si>
  <si>
    <r>
      <t>difference (ZAF</t>
    </r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-PAP)</t>
    </r>
  </si>
  <si>
    <r>
      <t>Session S1</t>
    </r>
    <r>
      <rPr>
        <vertAlign val="superscript"/>
        <sz val="11"/>
        <color theme="1"/>
        <rFont val="Calibri"/>
        <family val="2"/>
        <scheme val="minor"/>
      </rPr>
      <t>b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</si>
  <si>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All samples from Session S1 were powders made for Mössbauer analysis; consequently only one analytical point was collected on each grain</t>
    </r>
  </si>
  <si>
    <t>Supplementary Table S1. EMP analyses of Wood spinels</t>
  </si>
  <si>
    <t>Supplementary Table S2. Replicate EPMA analyses of correction set, validation set, and natural peridotite spinels</t>
  </si>
  <si>
    <t>Supplementary Table S3. Comparison of spinel compositions calculated using ZAF and PAP matrix corrections</t>
  </si>
  <si>
    <r>
      <t xml:space="preserve">Supplementary Table S4. Magnetite activities and </t>
    </r>
    <r>
      <rPr>
        <b/>
        <i/>
        <sz val="11"/>
        <color theme="1"/>
        <rFont val="Times New Roman"/>
        <family val="1"/>
      </rPr>
      <t>f</t>
    </r>
    <r>
      <rPr>
        <b/>
        <i/>
        <vertAlign val="subscript"/>
        <sz val="11"/>
        <color theme="1"/>
        <rFont val="Calibri"/>
        <family val="2"/>
        <scheme val="minor"/>
      </rPr>
      <t>O2</t>
    </r>
    <r>
      <rPr>
        <b/>
        <sz val="11"/>
        <color theme="1"/>
        <rFont val="Calibri"/>
        <family val="2"/>
        <scheme val="minor"/>
      </rPr>
      <t xml:space="preserve"> of Hawaiian xenoliths</t>
    </r>
  </si>
  <si>
    <t>Supplementary Table S5. Compositions of Smithsonian internal reference standards</t>
  </si>
  <si>
    <t>Supplementary Table S6. Calculated compositions presented in Supplementary Figure S2</t>
  </si>
  <si>
    <t>Supplementary Table S7. EMP analyses of Springwater Meteorite Olivine</t>
  </si>
  <si>
    <t>American Mineralogist: February 2017 Deposit AM-17-25823</t>
  </si>
  <si>
    <t>Davis et al.: Revisiting EPMA method of spl-ol-opx oxybarometry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</si>
</sst>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b/>
      <i/>
      <vertAlign val="subscript"/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</font>
    <font>
      <b/>
      <sz val="12"/>
      <color rgb="FF000000"/>
      <name val="Lucida Grande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/>
      <right/>
      <top style="medium">
        <color rgb="FF7030A0"/>
      </top>
      <bottom/>
      <diagonal/>
    </border>
    <border>
      <left/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/>
      <top/>
      <bottom/>
      <diagonal/>
    </border>
    <border>
      <left/>
      <right style="medium">
        <color rgb="FF7030A0"/>
      </right>
      <top/>
      <bottom/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/>
      <top/>
      <bottom style="medium">
        <color rgb="FF7030A0"/>
      </bottom>
      <diagonal/>
    </border>
    <border>
      <left/>
      <right style="medium">
        <color rgb="FF7030A0"/>
      </right>
      <top/>
      <bottom style="medium">
        <color rgb="FF7030A0"/>
      </bottom>
      <diagonal/>
    </border>
    <border>
      <left style="medium">
        <color theme="7"/>
      </left>
      <right/>
      <top style="medium">
        <color theme="7"/>
      </top>
      <bottom/>
      <diagonal/>
    </border>
    <border>
      <left/>
      <right/>
      <top style="medium">
        <color theme="7"/>
      </top>
      <bottom/>
      <diagonal/>
    </border>
    <border>
      <left/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/>
      <top/>
      <bottom/>
      <diagonal/>
    </border>
    <border>
      <left/>
      <right style="medium">
        <color theme="7"/>
      </right>
      <top/>
      <bottom/>
      <diagonal/>
    </border>
    <border>
      <left style="medium">
        <color theme="7"/>
      </left>
      <right/>
      <top/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/>
      <right style="medium">
        <color theme="7"/>
      </right>
      <top/>
      <bottom style="medium">
        <color theme="7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7" fillId="0" borderId="0" xfId="0" applyFont="1"/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Border="1"/>
    <xf numFmtId="0" fontId="0" fillId="0" borderId="0" xfId="0" applyAlignment="1">
      <alignment horizontal="right"/>
    </xf>
    <xf numFmtId="0" fontId="4" fillId="0" borderId="0" xfId="0" applyFont="1"/>
    <xf numFmtId="15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0" xfId="0" applyNumberFormat="1" applyBorder="1"/>
    <xf numFmtId="164" fontId="0" fillId="0" borderId="6" xfId="0" applyNumberFormat="1" applyBorder="1"/>
    <xf numFmtId="164" fontId="0" fillId="0" borderId="5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 applyFill="1"/>
    <xf numFmtId="0" fontId="0" fillId="0" borderId="8" xfId="0" applyBorder="1"/>
    <xf numFmtId="0" fontId="0" fillId="0" borderId="9" xfId="0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15" xfId="0" applyBorder="1"/>
    <xf numFmtId="164" fontId="0" fillId="0" borderId="16" xfId="0" applyNumberFormat="1" applyBorder="1"/>
    <xf numFmtId="164" fontId="0" fillId="0" borderId="15" xfId="0" applyNumberFormat="1" applyBorder="1" applyAlignment="1">
      <alignment horizontal="center"/>
    </xf>
    <xf numFmtId="0" fontId="0" fillId="0" borderId="17" xfId="0" applyBorder="1"/>
    <xf numFmtId="0" fontId="0" fillId="0" borderId="18" xfId="0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5" fontId="5" fillId="0" borderId="0" xfId="1" applyNumberFormat="1"/>
    <xf numFmtId="15" fontId="4" fillId="0" borderId="2" xfId="0" applyNumberFormat="1" applyFont="1" applyBorder="1" applyAlignment="1">
      <alignment horizontal="left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5" fillId="0" borderId="0" xfId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3" xfId="0" applyBorder="1"/>
    <xf numFmtId="0" fontId="5" fillId="0" borderId="9" xfId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0" fillId="0" borderId="26" xfId="0" applyBorder="1"/>
    <xf numFmtId="0" fontId="0" fillId="0" borderId="27" xfId="0" applyBorder="1" applyAlignment="1">
      <alignment horizontal="center"/>
    </xf>
    <xf numFmtId="0" fontId="0" fillId="0" borderId="10" xfId="0" applyBorder="1"/>
    <xf numFmtId="0" fontId="0" fillId="0" borderId="0" xfId="0" applyNumberFormat="1" applyAlignment="1">
      <alignment horizontal="center" vertical="center"/>
    </xf>
    <xf numFmtId="0" fontId="0" fillId="0" borderId="0" xfId="0" applyNumberFormat="1" applyFill="1"/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164" fontId="0" fillId="0" borderId="32" xfId="0" applyNumberFormat="1" applyBorder="1"/>
    <xf numFmtId="0" fontId="0" fillId="0" borderId="33" xfId="0" applyBorder="1"/>
    <xf numFmtId="0" fontId="0" fillId="0" borderId="34" xfId="0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36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164" fontId="0" fillId="0" borderId="39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0" fontId="0" fillId="0" borderId="42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0" fontId="0" fillId="0" borderId="0" xfId="0" applyBorder="1" applyAlignment="1">
      <alignment wrapText="1"/>
    </xf>
    <xf numFmtId="164" fontId="0" fillId="0" borderId="6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0" borderId="31" xfId="0" applyBorder="1" applyAlignment="1">
      <alignment wrapText="1"/>
    </xf>
    <xf numFmtId="165" fontId="0" fillId="0" borderId="0" xfId="0" applyNumberFormat="1"/>
    <xf numFmtId="0" fontId="0" fillId="0" borderId="0" xfId="0" applyFill="1" applyBorder="1"/>
    <xf numFmtId="164" fontId="0" fillId="0" borderId="40" xfId="0" applyNumberForma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165" fontId="0" fillId="0" borderId="0" xfId="0" applyNumberFormat="1" applyFill="1"/>
    <xf numFmtId="166" fontId="0" fillId="0" borderId="0" xfId="0" applyNumberForma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44" xfId="0" applyFont="1" applyBorder="1"/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/>
    <xf numFmtId="165" fontId="0" fillId="0" borderId="0" xfId="0" applyNumberForma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/>
    <xf numFmtId="0" fontId="0" fillId="0" borderId="50" xfId="0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5" fontId="0" fillId="0" borderId="50" xfId="0" applyNumberFormat="1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4" xfId="0" applyBorder="1"/>
    <xf numFmtId="164" fontId="0" fillId="0" borderId="45" xfId="0" applyNumberFormat="1" applyBorder="1" applyAlignment="1">
      <alignment horizontal="center"/>
    </xf>
    <xf numFmtId="0" fontId="4" fillId="0" borderId="47" xfId="0" applyFont="1" applyBorder="1"/>
    <xf numFmtId="164" fontId="0" fillId="0" borderId="48" xfId="0" applyNumberFormat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5" fontId="0" fillId="0" borderId="45" xfId="0" applyNumberFormat="1" applyBorder="1" applyAlignment="1">
      <alignment horizontal="center"/>
    </xf>
    <xf numFmtId="164" fontId="0" fillId="0" borderId="46" xfId="0" applyNumberFormat="1" applyBorder="1" applyAlignment="1">
      <alignment horizontal="center"/>
    </xf>
    <xf numFmtId="0" fontId="6" fillId="0" borderId="44" xfId="0" applyFont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165" fontId="0" fillId="0" borderId="47" xfId="0" applyNumberFormat="1" applyBorder="1" applyAlignment="1">
      <alignment horizontal="center"/>
    </xf>
    <xf numFmtId="165" fontId="0" fillId="0" borderId="49" xfId="0" applyNumberFormat="1" applyBorder="1" applyAlignment="1">
      <alignment horizontal="center"/>
    </xf>
    <xf numFmtId="164" fontId="0" fillId="0" borderId="52" xfId="0" applyNumberFormat="1" applyBorder="1" applyAlignment="1">
      <alignment horizontal="center"/>
    </xf>
    <xf numFmtId="165" fontId="0" fillId="0" borderId="48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5" fontId="0" fillId="0" borderId="44" xfId="0" applyNumberFormat="1" applyBorder="1" applyAlignment="1">
      <alignment horizontal="center"/>
    </xf>
    <xf numFmtId="0" fontId="0" fillId="0" borderId="52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0" fillId="0" borderId="45" xfId="0" applyBorder="1"/>
    <xf numFmtId="0" fontId="0" fillId="0" borderId="46" xfId="0" applyBorder="1"/>
    <xf numFmtId="0" fontId="0" fillId="0" borderId="48" xfId="0" applyBorder="1"/>
    <xf numFmtId="0" fontId="0" fillId="0" borderId="47" xfId="0" applyFill="1" applyBorder="1"/>
    <xf numFmtId="0" fontId="0" fillId="0" borderId="0" xfId="0" applyFill="1" applyBorder="1" applyAlignment="1">
      <alignment wrapText="1"/>
    </xf>
    <xf numFmtId="165" fontId="0" fillId="0" borderId="46" xfId="0" applyNumberFormat="1" applyBorder="1"/>
    <xf numFmtId="165" fontId="0" fillId="0" borderId="48" xfId="0" applyNumberFormat="1" applyBorder="1"/>
    <xf numFmtId="0" fontId="0" fillId="0" borderId="49" xfId="0" applyBorder="1" applyAlignment="1">
      <alignment horizontal="center"/>
    </xf>
    <xf numFmtId="164" fontId="0" fillId="0" borderId="51" xfId="0" applyNumberFormat="1" applyBorder="1"/>
    <xf numFmtId="0" fontId="14" fillId="0" borderId="0" xfId="0" applyFont="1" applyAlignment="1">
      <alignment vertical="center"/>
    </xf>
  </cellXfs>
  <cellStyles count="5">
    <cellStyle name="Followed Hyperlink" xfId="4" builtinId="9" hidden="1"/>
    <cellStyle name="Hyperlink" xfId="3" builtinId="8" hidden="1"/>
    <cellStyle name="Normal" xfId="0" builtinId="0"/>
    <cellStyle name="Normal 11" xfId="1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79"/>
  <sheetViews>
    <sheetView tabSelected="1" workbookViewId="0">
      <pane xSplit="1" ySplit="4" topLeftCell="B5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8.83203125" defaultRowHeight="14" x14ac:dyDescent="0"/>
  <cols>
    <col min="1" max="1" width="25.83203125" bestFit="1" customWidth="1"/>
    <col min="2" max="2" width="12.83203125" bestFit="1" customWidth="1"/>
    <col min="16" max="16" width="11.6640625" customWidth="1"/>
    <col min="18" max="18" width="10.6640625" customWidth="1"/>
  </cols>
  <sheetData>
    <row r="1" spans="1:57" ht="16">
      <c r="A1" s="149" t="s">
        <v>211</v>
      </c>
    </row>
    <row r="2" spans="1:57" ht="16">
      <c r="A2" s="149" t="s">
        <v>212</v>
      </c>
    </row>
    <row r="3" spans="1:57">
      <c r="A3" s="6" t="s">
        <v>204</v>
      </c>
      <c r="B3" s="50"/>
      <c r="T3" t="s">
        <v>166</v>
      </c>
      <c r="AE3" t="s">
        <v>29</v>
      </c>
      <c r="AF3" s="7">
        <v>60.09</v>
      </c>
      <c r="AG3" s="7">
        <v>79.88</v>
      </c>
      <c r="AH3" s="7">
        <v>101.96</v>
      </c>
      <c r="AI3" s="7">
        <v>151.99</v>
      </c>
      <c r="AJ3" s="8">
        <v>71.849999999999994</v>
      </c>
      <c r="AK3" s="8">
        <v>70.930000000000007</v>
      </c>
      <c r="AL3" s="7">
        <v>40.31</v>
      </c>
      <c r="AM3" s="8">
        <v>56.08</v>
      </c>
      <c r="AN3" s="8">
        <v>61.98</v>
      </c>
      <c r="AO3" s="8">
        <v>74.69</v>
      </c>
      <c r="AR3" t="s">
        <v>30</v>
      </c>
    </row>
    <row r="4" spans="1:57" ht="17" thickBot="1">
      <c r="A4" s="9" t="s">
        <v>33</v>
      </c>
      <c r="B4" s="23" t="s">
        <v>69</v>
      </c>
      <c r="C4" s="23" t="s">
        <v>19</v>
      </c>
      <c r="D4" s="9" t="s">
        <v>34</v>
      </c>
      <c r="E4" s="9" t="s">
        <v>35</v>
      </c>
      <c r="F4" s="9" t="s">
        <v>36</v>
      </c>
      <c r="G4" s="9" t="s">
        <v>37</v>
      </c>
      <c r="H4" s="9" t="s">
        <v>38</v>
      </c>
      <c r="I4" s="9" t="s">
        <v>39</v>
      </c>
      <c r="J4" s="9" t="s">
        <v>40</v>
      </c>
      <c r="K4" s="9" t="s">
        <v>41</v>
      </c>
      <c r="L4" s="9" t="s">
        <v>42</v>
      </c>
      <c r="M4" s="9" t="s">
        <v>14</v>
      </c>
      <c r="N4" s="9" t="s">
        <v>43</v>
      </c>
      <c r="P4" s="9" t="s">
        <v>44</v>
      </c>
      <c r="Q4" s="9"/>
      <c r="R4" s="9" t="s">
        <v>167</v>
      </c>
      <c r="S4" s="9"/>
      <c r="T4" t="s">
        <v>34</v>
      </c>
      <c r="U4" t="s">
        <v>35</v>
      </c>
      <c r="V4" t="s">
        <v>36</v>
      </c>
      <c r="W4" t="s">
        <v>37</v>
      </c>
      <c r="X4" t="s">
        <v>38</v>
      </c>
      <c r="Y4" t="s">
        <v>39</v>
      </c>
      <c r="Z4" t="s">
        <v>40</v>
      </c>
      <c r="AA4" t="s">
        <v>41</v>
      </c>
      <c r="AB4" t="s">
        <v>42</v>
      </c>
      <c r="AC4" t="s">
        <v>14</v>
      </c>
      <c r="AF4" t="s">
        <v>0</v>
      </c>
      <c r="AG4" t="s">
        <v>1</v>
      </c>
      <c r="AH4" t="s">
        <v>2</v>
      </c>
      <c r="AI4" t="s">
        <v>3</v>
      </c>
      <c r="AJ4" t="s">
        <v>4</v>
      </c>
      <c r="AK4" t="s">
        <v>5</v>
      </c>
      <c r="AL4" t="s">
        <v>6</v>
      </c>
      <c r="AM4" t="s">
        <v>7</v>
      </c>
      <c r="AN4" t="s">
        <v>8</v>
      </c>
      <c r="AO4" t="s">
        <v>9</v>
      </c>
      <c r="AP4" t="s">
        <v>43</v>
      </c>
      <c r="AR4" t="s">
        <v>0</v>
      </c>
      <c r="AS4" t="s">
        <v>1</v>
      </c>
      <c r="AT4" t="s">
        <v>2</v>
      </c>
      <c r="AU4" t="s">
        <v>3</v>
      </c>
      <c r="AV4" t="s">
        <v>4</v>
      </c>
      <c r="AW4" t="s">
        <v>5</v>
      </c>
      <c r="AX4" t="s">
        <v>6</v>
      </c>
      <c r="AY4" t="s">
        <v>7</v>
      </c>
      <c r="AZ4" t="s">
        <v>8</v>
      </c>
      <c r="BA4" t="s">
        <v>9</v>
      </c>
      <c r="BB4" t="s">
        <v>43</v>
      </c>
      <c r="BD4" t="s">
        <v>46</v>
      </c>
      <c r="BE4" t="s">
        <v>47</v>
      </c>
    </row>
    <row r="5" spans="1:57" ht="16">
      <c r="A5" s="13" t="s">
        <v>202</v>
      </c>
      <c r="B5" s="51">
        <v>41586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P5" s="52"/>
      <c r="Q5" s="53"/>
      <c r="R5" s="54"/>
    </row>
    <row r="6" spans="1:57">
      <c r="A6" s="17" t="s">
        <v>70</v>
      </c>
      <c r="B6" s="55">
        <v>1</v>
      </c>
      <c r="C6" s="23">
        <v>1</v>
      </c>
      <c r="D6" s="20">
        <v>-7.8299999999999995E-2</v>
      </c>
      <c r="E6" s="20">
        <v>4.7177999999999998E-2</v>
      </c>
      <c r="F6" s="20">
        <v>54.168500000000002</v>
      </c>
      <c r="G6" s="20">
        <v>14.2897</v>
      </c>
      <c r="H6" s="20">
        <v>10.6602</v>
      </c>
      <c r="I6" s="20">
        <v>0.10293099999999999</v>
      </c>
      <c r="J6" s="20">
        <v>19.791899999999998</v>
      </c>
      <c r="K6" s="20">
        <v>3.591E-3</v>
      </c>
      <c r="L6" s="20">
        <v>-1.7500000000000002E-2</v>
      </c>
      <c r="M6" s="20">
        <v>0.31406400000000001</v>
      </c>
      <c r="N6" s="21">
        <v>99.282263999999998</v>
      </c>
      <c r="P6" s="56">
        <f>BD6/(SUM(BD6:BE6))</f>
        <v>8.8984150702450082E-2</v>
      </c>
      <c r="Q6" s="9"/>
      <c r="R6" s="57">
        <v>5.8000000000000003E-2</v>
      </c>
      <c r="AF6" s="4">
        <f>D6/AF$3</f>
        <v>-1.3030454318522216E-3</v>
      </c>
      <c r="AG6" s="4">
        <f>E6/AG$3</f>
        <v>5.9061091637456183E-4</v>
      </c>
      <c r="AH6" s="4">
        <f>2*F6/AH$3</f>
        <v>1.0625441349548843</v>
      </c>
      <c r="AI6" s="4">
        <f>2*G6/AI$3</f>
        <v>0.18803473912757418</v>
      </c>
      <c r="AJ6" s="4">
        <f>H6/AJ$3</f>
        <v>0.14836743215031317</v>
      </c>
      <c r="AK6" s="4">
        <f>I6/AK$3</f>
        <v>1.4511631185676016E-3</v>
      </c>
      <c r="AL6" s="4">
        <f>J6/AL$3</f>
        <v>0.49099230960059531</v>
      </c>
      <c r="AM6" s="4">
        <f>K6/AM$3</f>
        <v>6.4033523537803145E-5</v>
      </c>
      <c r="AN6" s="4">
        <f>2*L6/AN$3</f>
        <v>-5.6469828977089389E-4</v>
      </c>
      <c r="AO6" s="4">
        <f>M6/AO$3</f>
        <v>4.2049002543847911E-3</v>
      </c>
      <c r="AP6" s="4">
        <f>SUM(AF6:AO6)</f>
        <v>1.8943815799246086</v>
      </c>
      <c r="AQ6" s="4"/>
      <c r="AR6" s="4">
        <f t="shared" ref="AR6:BA15" si="0">3*AF6/$AP6</f>
        <v>-2.0635421801938328E-3</v>
      </c>
      <c r="AS6" s="4">
        <f t="shared" si="0"/>
        <v>9.3530932094166566E-4</v>
      </c>
      <c r="AT6" s="4">
        <f t="shared" si="0"/>
        <v>1.68267704809055</v>
      </c>
      <c r="AU6" s="4">
        <f t="shared" si="0"/>
        <v>0.29777750341363241</v>
      </c>
      <c r="AV6" s="4">
        <f t="shared" si="0"/>
        <v>0.23495915562515837</v>
      </c>
      <c r="AW6" s="4">
        <f t="shared" si="0"/>
        <v>2.2981058313901372E-3</v>
      </c>
      <c r="AX6" s="4">
        <f t="shared" si="0"/>
        <v>0.77755028047749841</v>
      </c>
      <c r="AY6" s="4">
        <f t="shared" si="0"/>
        <v>1.0140542573321186E-4</v>
      </c>
      <c r="AZ6" s="4">
        <f t="shared" si="0"/>
        <v>-8.9427330125333153E-4</v>
      </c>
      <c r="BA6" s="4">
        <f t="shared" si="0"/>
        <v>6.6590072965428664E-3</v>
      </c>
      <c r="BB6">
        <f>SUM(AR6:BA6)</f>
        <v>3</v>
      </c>
      <c r="BD6" s="4">
        <f>-1*((AR6+AS6)*4+(AT6+AU6)*3+SUM(AV6:AY6,BA6)*2+AZ6-8)</f>
        <v>2.0907640913069514E-2</v>
      </c>
      <c r="BE6" s="4">
        <f>AV6-BD6</f>
        <v>0.21405151471208886</v>
      </c>
    </row>
    <row r="7" spans="1:57">
      <c r="A7" s="17" t="s">
        <v>70</v>
      </c>
      <c r="B7" s="55">
        <v>2</v>
      </c>
      <c r="C7" s="23">
        <v>1</v>
      </c>
      <c r="D7" s="20">
        <v>-7.1720000000000006E-2</v>
      </c>
      <c r="E7" s="20">
        <v>4.6186999999999999E-2</v>
      </c>
      <c r="F7" s="20">
        <v>53.693399999999997</v>
      </c>
      <c r="G7" s="20">
        <v>14.3406</v>
      </c>
      <c r="H7" s="20">
        <v>11.1265</v>
      </c>
      <c r="I7" s="20">
        <v>0.11362700000000001</v>
      </c>
      <c r="J7" s="20">
        <v>19.200099999999999</v>
      </c>
      <c r="K7" s="20">
        <v>3.215E-3</v>
      </c>
      <c r="L7" s="20">
        <v>-2.3109999999999999E-2</v>
      </c>
      <c r="M7" s="20">
        <v>0.24668000000000001</v>
      </c>
      <c r="N7" s="21">
        <v>98.675478999999982</v>
      </c>
      <c r="P7" s="56">
        <f t="shared" ref="P7:P10" si="1">BD7/(SUM(BD7:BE7))</f>
        <v>6.2561431489393998E-2</v>
      </c>
      <c r="Q7" s="9"/>
      <c r="R7" s="57">
        <v>5.8000000000000003E-2</v>
      </c>
      <c r="AF7" s="4">
        <f t="shared" ref="AF7:AG44" si="2">D7/AF$3</f>
        <v>-1.1935430188051257E-3</v>
      </c>
      <c r="AG7" s="4">
        <f t="shared" si="2"/>
        <v>5.7820480721081622E-4</v>
      </c>
      <c r="AH7" s="4">
        <f t="shared" ref="AH7:AI44" si="3">2*F7/AH$3</f>
        <v>1.0532247940368773</v>
      </c>
      <c r="AI7" s="4">
        <f t="shared" si="3"/>
        <v>0.18870452003421276</v>
      </c>
      <c r="AJ7" s="4">
        <f t="shared" ref="AJ7:AM44" si="4">H7/AJ$3</f>
        <v>0.15485734168406404</v>
      </c>
      <c r="AK7" s="4">
        <f t="shared" si="4"/>
        <v>1.6019596785563231E-3</v>
      </c>
      <c r="AL7" s="4">
        <f t="shared" si="4"/>
        <v>0.47631108905978659</v>
      </c>
      <c r="AM7" s="4">
        <f t="shared" si="4"/>
        <v>5.7328815977175467E-5</v>
      </c>
      <c r="AN7" s="4">
        <f t="shared" ref="AN7:AN44" si="5">2*L7/AN$3</f>
        <v>-7.457244272345918E-4</v>
      </c>
      <c r="AO7" s="4">
        <f t="shared" ref="AO7:AO44" si="6">M7/AO$3</f>
        <v>3.3027179006560451E-3</v>
      </c>
      <c r="AP7" s="4">
        <f t="shared" ref="AP7:AP44" si="7">SUM(AF7:AO7)</f>
        <v>1.8766986885713011</v>
      </c>
      <c r="AQ7" s="4"/>
      <c r="AR7" s="4">
        <f t="shared" si="0"/>
        <v>-1.9079402986854801E-3</v>
      </c>
      <c r="AS7" s="4">
        <f t="shared" si="0"/>
        <v>9.2429031479367705E-4</v>
      </c>
      <c r="AT7" s="4">
        <f t="shared" si="0"/>
        <v>1.6836343528944642</v>
      </c>
      <c r="AU7" s="4">
        <f t="shared" si="0"/>
        <v>0.30165394346473962</v>
      </c>
      <c r="AV7" s="4">
        <f t="shared" si="0"/>
        <v>0.24754747679067379</v>
      </c>
      <c r="AW7" s="4">
        <f t="shared" si="0"/>
        <v>2.5608154707709653E-3</v>
      </c>
      <c r="AX7" s="4">
        <f t="shared" si="0"/>
        <v>0.76140793185462419</v>
      </c>
      <c r="AY7" s="4">
        <f t="shared" si="0"/>
        <v>9.1643079935467306E-5</v>
      </c>
      <c r="AZ7" s="4">
        <f t="shared" si="0"/>
        <v>-1.1920790989665461E-3</v>
      </c>
      <c r="BA7" s="4">
        <f t="shared" si="0"/>
        <v>5.2795655276506029E-3</v>
      </c>
      <c r="BB7">
        <f t="shared" ref="BB7:BB44" si="8">SUM(AR7:BA7)</f>
        <v>3.0000000000000004</v>
      </c>
      <c r="BD7" s="4">
        <f t="shared" ref="BD7:BD44" si="9">-1*((AR7+AS7)*4+(AT7+AU7)*3+SUM(AV7:AY7,BA7)*2+AZ7-8)</f>
        <v>1.5486924509612088E-2</v>
      </c>
      <c r="BE7" s="4">
        <f t="shared" ref="BE7:BE44" si="10">AV7-BD7</f>
        <v>0.2320605522810617</v>
      </c>
    </row>
    <row r="8" spans="1:57">
      <c r="A8" s="17" t="s">
        <v>70</v>
      </c>
      <c r="B8" s="55">
        <v>3</v>
      </c>
      <c r="C8" s="23">
        <v>1</v>
      </c>
      <c r="D8" s="20">
        <v>-7.7780000000000002E-2</v>
      </c>
      <c r="E8" s="20">
        <v>4.2465000000000003E-2</v>
      </c>
      <c r="F8" s="20">
        <v>53.814799999999998</v>
      </c>
      <c r="G8" s="20">
        <v>14.1851</v>
      </c>
      <c r="H8" s="20">
        <v>11.244899999999999</v>
      </c>
      <c r="I8" s="20">
        <v>0.11502800000000001</v>
      </c>
      <c r="J8" s="20">
        <v>19.174399999999999</v>
      </c>
      <c r="K8" s="20">
        <v>4.215E-3</v>
      </c>
      <c r="L8" s="20">
        <v>-1.2999999999999999E-3</v>
      </c>
      <c r="M8" s="20">
        <v>0.221803</v>
      </c>
      <c r="N8" s="21">
        <v>98.723630999999983</v>
      </c>
      <c r="P8" s="56">
        <f t="shared" si="1"/>
        <v>7.298471812650488E-2</v>
      </c>
      <c r="Q8" s="9"/>
      <c r="R8" s="57">
        <v>5.8000000000000003E-2</v>
      </c>
      <c r="AF8" s="4">
        <f t="shared" si="2"/>
        <v>-1.2943917457147612E-3</v>
      </c>
      <c r="AG8" s="4">
        <f t="shared" si="2"/>
        <v>5.316099148723085E-4</v>
      </c>
      <c r="AH8" s="4">
        <f t="shared" si="3"/>
        <v>1.0556061200470772</v>
      </c>
      <c r="AI8" s="4">
        <f t="shared" si="3"/>
        <v>0.18665833278505164</v>
      </c>
      <c r="AJ8" s="4">
        <f t="shared" si="4"/>
        <v>0.15650521920668059</v>
      </c>
      <c r="AK8" s="4">
        <f t="shared" si="4"/>
        <v>1.6217115465952346E-3</v>
      </c>
      <c r="AL8" s="4">
        <f t="shared" si="4"/>
        <v>0.47567353014140407</v>
      </c>
      <c r="AM8" s="4">
        <f t="shared" si="4"/>
        <v>7.5160485021398009E-5</v>
      </c>
      <c r="AN8" s="4">
        <f t="shared" si="5"/>
        <v>-4.1949015811552115E-5</v>
      </c>
      <c r="AO8" s="4">
        <f t="shared" si="6"/>
        <v>2.9696478778953005E-3</v>
      </c>
      <c r="AP8" s="4">
        <f t="shared" si="7"/>
        <v>1.8783049912430716</v>
      </c>
      <c r="AQ8" s="4"/>
      <c r="AR8" s="4">
        <f t="shared" si="0"/>
        <v>-2.0673826962331492E-3</v>
      </c>
      <c r="AS8" s="4">
        <f t="shared" si="0"/>
        <v>8.4907922411549318E-4</v>
      </c>
      <c r="AT8" s="4">
        <f t="shared" si="0"/>
        <v>1.6859979475672986</v>
      </c>
      <c r="AU8" s="4">
        <f t="shared" si="0"/>
        <v>0.29812783385330871</v>
      </c>
      <c r="AV8" s="4">
        <f t="shared" si="0"/>
        <v>0.2499677420914023</v>
      </c>
      <c r="AW8" s="4">
        <f t="shared" si="0"/>
        <v>2.5901728752612927E-3</v>
      </c>
      <c r="AX8" s="4">
        <f t="shared" si="0"/>
        <v>0.75973848606972116</v>
      </c>
      <c r="AY8" s="4">
        <f t="shared" si="0"/>
        <v>1.2004517696296451E-4</v>
      </c>
      <c r="AZ8" s="4">
        <f t="shared" si="0"/>
        <v>-6.7000326369451933E-5</v>
      </c>
      <c r="BA8" s="4">
        <f t="shared" si="0"/>
        <v>4.7430761645316814E-3</v>
      </c>
      <c r="BB8">
        <f t="shared" si="8"/>
        <v>2.9999999999999991</v>
      </c>
      <c r="BD8" s="4">
        <f t="shared" si="9"/>
        <v>1.8243825197259866E-2</v>
      </c>
      <c r="BE8" s="4">
        <f t="shared" si="10"/>
        <v>0.23172391689414243</v>
      </c>
    </row>
    <row r="9" spans="1:57">
      <c r="A9" s="17" t="s">
        <v>70</v>
      </c>
      <c r="B9" s="55">
        <v>4</v>
      </c>
      <c r="C9" s="23">
        <v>1</v>
      </c>
      <c r="D9" s="20">
        <v>-8.6699999999999999E-2</v>
      </c>
      <c r="E9" s="20">
        <v>3.1261999999999998E-2</v>
      </c>
      <c r="F9" s="20">
        <v>54.509700000000002</v>
      </c>
      <c r="G9" s="20">
        <v>14.1457</v>
      </c>
      <c r="H9" s="20">
        <v>10.8443</v>
      </c>
      <c r="I9" s="20">
        <v>0.113723</v>
      </c>
      <c r="J9" s="20">
        <v>19.180599999999998</v>
      </c>
      <c r="K9" s="20">
        <v>-6.8599999999999998E-3</v>
      </c>
      <c r="L9" s="20">
        <v>-2.5999999999999999E-3</v>
      </c>
      <c r="M9" s="20">
        <v>0.295348</v>
      </c>
      <c r="N9" s="21">
        <v>99.024473</v>
      </c>
      <c r="P9" s="56">
        <f t="shared" si="1"/>
        <v>2.8256614812289266E-2</v>
      </c>
      <c r="Q9" s="9"/>
      <c r="R9" s="57">
        <v>5.8000000000000003E-2</v>
      </c>
      <c r="AF9" s="4">
        <f t="shared" si="2"/>
        <v>-1.4428357463804292E-3</v>
      </c>
      <c r="AG9" s="4">
        <f t="shared" si="2"/>
        <v>3.9136204306459689E-4</v>
      </c>
      <c r="AH9" s="4">
        <f t="shared" si="3"/>
        <v>1.0692369556688899</v>
      </c>
      <c r="AI9" s="4">
        <f t="shared" si="3"/>
        <v>0.18613987762352785</v>
      </c>
      <c r="AJ9" s="4">
        <f t="shared" si="4"/>
        <v>0.15092971468336816</v>
      </c>
      <c r="AK9" s="4">
        <f t="shared" si="4"/>
        <v>1.6033131256168052E-3</v>
      </c>
      <c r="AL9" s="4">
        <f t="shared" si="4"/>
        <v>0.47582733812949635</v>
      </c>
      <c r="AM9" s="4">
        <f t="shared" si="4"/>
        <v>-1.2232524964336661E-4</v>
      </c>
      <c r="AN9" s="4">
        <f t="shared" si="5"/>
        <v>-8.389803162310423E-5</v>
      </c>
      <c r="AO9" s="4">
        <f t="shared" si="6"/>
        <v>3.9543178471013523E-3</v>
      </c>
      <c r="AP9" s="4">
        <f t="shared" si="7"/>
        <v>1.8864338200934181</v>
      </c>
      <c r="AQ9" s="4"/>
      <c r="AR9" s="4">
        <f t="shared" si="0"/>
        <v>-2.2945449731848716E-3</v>
      </c>
      <c r="AS9" s="4">
        <f t="shared" si="0"/>
        <v>6.2238394831982426E-4</v>
      </c>
      <c r="AT9" s="4">
        <f t="shared" si="0"/>
        <v>1.7004099655337077</v>
      </c>
      <c r="AU9" s="4">
        <f t="shared" si="0"/>
        <v>0.29601867127410281</v>
      </c>
      <c r="AV9" s="4">
        <f t="shared" si="0"/>
        <v>0.24002386896757499</v>
      </c>
      <c r="AW9" s="4">
        <f t="shared" si="0"/>
        <v>2.549752514833636E-3</v>
      </c>
      <c r="AX9" s="4">
        <f t="shared" si="0"/>
        <v>0.75670929941120257</v>
      </c>
      <c r="AY9" s="4">
        <f t="shared" si="0"/>
        <v>-1.9453412307457828E-4</v>
      </c>
      <c r="AZ9" s="4">
        <f t="shared" si="0"/>
        <v>-1.3342323074808348E-4</v>
      </c>
      <c r="BA9" s="4">
        <f t="shared" si="0"/>
        <v>6.2885606772659485E-3</v>
      </c>
      <c r="BB9">
        <f t="shared" si="8"/>
        <v>2.9999999999999996</v>
      </c>
      <c r="BD9" s="4">
        <f t="shared" si="9"/>
        <v>6.7822620111721577E-3</v>
      </c>
      <c r="BE9" s="4">
        <f t="shared" si="10"/>
        <v>0.23324160695640284</v>
      </c>
    </row>
    <row r="10" spans="1:57">
      <c r="A10" s="17" t="s">
        <v>70</v>
      </c>
      <c r="B10" s="55">
        <v>5</v>
      </c>
      <c r="C10" s="23">
        <v>1</v>
      </c>
      <c r="D10" s="20">
        <v>-7.6850000000000002E-2</v>
      </c>
      <c r="E10" s="20">
        <v>4.3117000000000003E-2</v>
      </c>
      <c r="F10" s="20">
        <v>54.291800000000002</v>
      </c>
      <c r="G10" s="20">
        <v>14.283200000000001</v>
      </c>
      <c r="H10" s="20">
        <v>10.777799999999999</v>
      </c>
      <c r="I10" s="20">
        <v>0.120132</v>
      </c>
      <c r="J10" s="20">
        <v>19.659700000000001</v>
      </c>
      <c r="K10" s="20">
        <v>2.7920000000000002E-3</v>
      </c>
      <c r="L10" s="20">
        <v>-8.1099999999999992E-3</v>
      </c>
      <c r="M10" s="20">
        <v>0.313917</v>
      </c>
      <c r="N10" s="21">
        <v>99.407498000000004</v>
      </c>
      <c r="P10" s="56">
        <f t="shared" si="1"/>
        <v>8.0137161134215262E-2</v>
      </c>
      <c r="Q10" s="9"/>
      <c r="R10" s="57">
        <v>5.8000000000000003E-2</v>
      </c>
      <c r="AF10" s="4">
        <f t="shared" si="2"/>
        <v>-1.2789149608919952E-3</v>
      </c>
      <c r="AG10" s="4">
        <f t="shared" si="2"/>
        <v>5.3977215823735605E-4</v>
      </c>
      <c r="AH10" s="4">
        <f t="shared" si="3"/>
        <v>1.0649627304825422</v>
      </c>
      <c r="AI10" s="4">
        <f t="shared" si="3"/>
        <v>0.18794920718468319</v>
      </c>
      <c r="AJ10" s="4">
        <f t="shared" si="4"/>
        <v>0.15000417536534447</v>
      </c>
      <c r="AK10" s="4">
        <f t="shared" si="4"/>
        <v>1.6936698153108697E-3</v>
      </c>
      <c r="AL10" s="4">
        <f t="shared" si="4"/>
        <v>0.48771272637062763</v>
      </c>
      <c r="AM10" s="4">
        <f t="shared" si="4"/>
        <v>4.9786019971469337E-5</v>
      </c>
      <c r="AN10" s="4">
        <f t="shared" si="5"/>
        <v>-2.6169732171668278E-4</v>
      </c>
      <c r="AO10" s="4">
        <f t="shared" si="6"/>
        <v>4.2029321194269652E-3</v>
      </c>
      <c r="AP10" s="4">
        <f t="shared" si="7"/>
        <v>1.8955743872335356</v>
      </c>
      <c r="AQ10" s="4"/>
      <c r="AR10" s="4">
        <f t="shared" si="0"/>
        <v>-2.024053979899707E-3</v>
      </c>
      <c r="AS10" s="4">
        <f t="shared" si="0"/>
        <v>8.5426163468865638E-4</v>
      </c>
      <c r="AT10" s="4">
        <f t="shared" si="0"/>
        <v>1.6854459592642801</v>
      </c>
      <c r="AU10" s="4">
        <f t="shared" si="0"/>
        <v>0.29745475848982511</v>
      </c>
      <c r="AV10" s="4">
        <f t="shared" si="0"/>
        <v>0.23740167050515842</v>
      </c>
      <c r="AW10" s="4">
        <f t="shared" si="0"/>
        <v>2.6804590102886988E-3</v>
      </c>
      <c r="AX10" s="4">
        <f t="shared" si="0"/>
        <v>0.77187062083447733</v>
      </c>
      <c r="AY10" s="4">
        <f t="shared" si="0"/>
        <v>7.8793035462135645E-5</v>
      </c>
      <c r="AZ10" s="4">
        <f t="shared" si="0"/>
        <v>-4.1417101351313242E-4</v>
      </c>
      <c r="BA10" s="4">
        <f t="shared" si="0"/>
        <v>6.6517022192321314E-3</v>
      </c>
      <c r="BB10">
        <f t="shared" si="8"/>
        <v>2.9999999999999996</v>
      </c>
      <c r="BD10" s="4">
        <f t="shared" si="9"/>
        <v>1.9024695922803758E-2</v>
      </c>
      <c r="BE10" s="4">
        <f t="shared" si="10"/>
        <v>0.21837697458235467</v>
      </c>
    </row>
    <row r="11" spans="1:57">
      <c r="A11" s="17"/>
      <c r="B11" s="9"/>
      <c r="C11" s="9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1"/>
      <c r="P11" s="58"/>
      <c r="Q11" s="9"/>
      <c r="R11" s="57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D11" s="4"/>
      <c r="BE11" s="4"/>
    </row>
    <row r="12" spans="1:57">
      <c r="A12" s="17" t="s">
        <v>71</v>
      </c>
      <c r="B12" s="55">
        <v>1</v>
      </c>
      <c r="C12" s="23">
        <v>1</v>
      </c>
      <c r="D12" s="20">
        <v>-7.7969999999999998E-2</v>
      </c>
      <c r="E12" s="20">
        <v>7.8463000000000005E-2</v>
      </c>
      <c r="F12" s="20">
        <v>32.278700000000001</v>
      </c>
      <c r="G12" s="20">
        <v>35.022599999999997</v>
      </c>
      <c r="H12" s="20">
        <v>15.834300000000001</v>
      </c>
      <c r="I12" s="20">
        <v>0.17591699999999999</v>
      </c>
      <c r="J12" s="20">
        <v>15.1333</v>
      </c>
      <c r="K12" s="20">
        <v>-1.486E-2</v>
      </c>
      <c r="L12" s="20">
        <v>1.9170000000000001E-3</v>
      </c>
      <c r="M12" s="20">
        <v>0.16137000000000001</v>
      </c>
      <c r="N12" s="21">
        <v>98.593737000000019</v>
      </c>
      <c r="P12" s="56">
        <f>BD12/(SUM(BD12:BE12))</f>
        <v>0.16321771174113894</v>
      </c>
      <c r="Q12" s="9"/>
      <c r="R12" s="57">
        <v>0.13100000000000001</v>
      </c>
      <c r="AF12" s="4">
        <f t="shared" si="2"/>
        <v>-1.2975536694957563E-3</v>
      </c>
      <c r="AG12" s="4">
        <f t="shared" si="2"/>
        <v>9.8226089133700571E-4</v>
      </c>
      <c r="AH12" s="4">
        <f t="shared" si="3"/>
        <v>0.63316398587681444</v>
      </c>
      <c r="AI12" s="4">
        <f t="shared" si="3"/>
        <v>0.46085400355286527</v>
      </c>
      <c r="AJ12" s="4">
        <f t="shared" si="4"/>
        <v>0.22037995824634657</v>
      </c>
      <c r="AK12" s="4">
        <f t="shared" si="4"/>
        <v>2.4801494431129279E-3</v>
      </c>
      <c r="AL12" s="4">
        <f t="shared" si="4"/>
        <v>0.37542297196725377</v>
      </c>
      <c r="AM12" s="4">
        <f t="shared" si="4"/>
        <v>-2.6497860199714693E-4</v>
      </c>
      <c r="AN12" s="4">
        <f t="shared" si="5"/>
        <v>6.1858664085188779E-5</v>
      </c>
      <c r="AO12" s="4">
        <f t="shared" si="6"/>
        <v>2.1605301914580269E-3</v>
      </c>
      <c r="AP12" s="4">
        <f t="shared" si="7"/>
        <v>1.6939431865617802</v>
      </c>
      <c r="AQ12" s="4"/>
      <c r="AR12" s="4">
        <f t="shared" si="0"/>
        <v>-2.2979879368848588E-3</v>
      </c>
      <c r="AS12" s="4">
        <f t="shared" si="0"/>
        <v>1.7395994726317489E-3</v>
      </c>
      <c r="AT12" s="4">
        <f t="shared" si="0"/>
        <v>1.1213433677701246</v>
      </c>
      <c r="AU12" s="4">
        <f t="shared" si="0"/>
        <v>0.81617968160124721</v>
      </c>
      <c r="AV12" s="4">
        <f t="shared" si="0"/>
        <v>0.39029636884160462</v>
      </c>
      <c r="AW12" s="4">
        <f t="shared" si="0"/>
        <v>4.3923836338577351E-3</v>
      </c>
      <c r="AX12" s="4">
        <f t="shared" si="0"/>
        <v>0.6648799823019832</v>
      </c>
      <c r="AY12" s="4">
        <f t="shared" si="0"/>
        <v>-4.6928126769406765E-4</v>
      </c>
      <c r="AZ12" s="4">
        <f t="shared" si="0"/>
        <v>1.0955266606799988E-4</v>
      </c>
      <c r="BA12" s="4">
        <f t="shared" si="0"/>
        <v>3.8263329170619077E-3</v>
      </c>
      <c r="BB12">
        <f t="shared" si="8"/>
        <v>3.0000000000000009</v>
      </c>
      <c r="BD12" s="4">
        <f t="shared" si="9"/>
        <v>6.3703280223202263E-2</v>
      </c>
      <c r="BE12" s="4">
        <f t="shared" si="10"/>
        <v>0.32659308861840236</v>
      </c>
    </row>
    <row r="13" spans="1:57">
      <c r="A13" s="17" t="s">
        <v>71</v>
      </c>
      <c r="B13" s="55">
        <v>2</v>
      </c>
      <c r="C13" s="23">
        <v>1</v>
      </c>
      <c r="D13" s="20">
        <v>-5.425E-2</v>
      </c>
      <c r="E13" s="20">
        <v>5.0200000000000002E-2</v>
      </c>
      <c r="F13" s="20">
        <v>34.047800000000002</v>
      </c>
      <c r="G13" s="20">
        <v>33.593899999999998</v>
      </c>
      <c r="H13" s="20">
        <v>15.6206</v>
      </c>
      <c r="I13" s="20">
        <v>0.186829</v>
      </c>
      <c r="J13" s="20">
        <v>15.3576</v>
      </c>
      <c r="K13" s="20">
        <v>8.0059999999999992E-3</v>
      </c>
      <c r="L13" s="20">
        <v>0</v>
      </c>
      <c r="M13" s="20">
        <v>0.12864500000000001</v>
      </c>
      <c r="N13" s="21">
        <v>98.939330000000012</v>
      </c>
      <c r="P13" s="56">
        <f t="shared" ref="P13:P16" si="11">BD13/(SUM(BD13:BE13))</f>
        <v>0.14866514196788153</v>
      </c>
      <c r="Q13" s="9"/>
      <c r="R13" s="57">
        <v>0.13100000000000001</v>
      </c>
      <c r="AF13" s="4">
        <f t="shared" si="2"/>
        <v>-9.0281244799467458E-4</v>
      </c>
      <c r="AG13" s="4">
        <f t="shared" si="2"/>
        <v>6.2844266399599404E-4</v>
      </c>
      <c r="AH13" s="4">
        <f t="shared" si="3"/>
        <v>0.66786582973715192</v>
      </c>
      <c r="AI13" s="4">
        <f t="shared" si="3"/>
        <v>0.44205408250542794</v>
      </c>
      <c r="AJ13" s="4">
        <f t="shared" si="4"/>
        <v>0.21740570633263745</v>
      </c>
      <c r="AK13" s="4">
        <f t="shared" si="4"/>
        <v>2.6339912589877341E-3</v>
      </c>
      <c r="AL13" s="4">
        <f t="shared" si="4"/>
        <v>0.38098734805259238</v>
      </c>
      <c r="AM13" s="4">
        <f t="shared" si="4"/>
        <v>1.4276034236804564E-4</v>
      </c>
      <c r="AN13" s="4">
        <f t="shared" si="5"/>
        <v>0</v>
      </c>
      <c r="AO13" s="4">
        <f t="shared" si="6"/>
        <v>1.7223858615611194E-3</v>
      </c>
      <c r="AP13" s="4">
        <f t="shared" si="7"/>
        <v>1.7125377343067278</v>
      </c>
      <c r="AQ13" s="4"/>
      <c r="AR13" s="4">
        <f t="shared" si="0"/>
        <v>-1.5815344034334272E-3</v>
      </c>
      <c r="AS13" s="4">
        <f t="shared" si="0"/>
        <v>1.1008971973112192E-3</v>
      </c>
      <c r="AT13" s="4">
        <f t="shared" si="0"/>
        <v>1.169958155708934</v>
      </c>
      <c r="AU13" s="4">
        <f t="shared" si="0"/>
        <v>0.77438424914657011</v>
      </c>
      <c r="AV13" s="4">
        <f t="shared" si="0"/>
        <v>0.38084831997114732</v>
      </c>
      <c r="AW13" s="4">
        <f t="shared" si="0"/>
        <v>4.6141895846529132E-3</v>
      </c>
      <c r="AX13" s="4">
        <f t="shared" si="0"/>
        <v>0.66740838538105141</v>
      </c>
      <c r="AY13" s="4">
        <f t="shared" si="0"/>
        <v>2.500856001736594E-4</v>
      </c>
      <c r="AZ13" s="4">
        <f t="shared" si="0"/>
        <v>0</v>
      </c>
      <c r="BA13" s="4">
        <f t="shared" si="0"/>
        <v>3.0172518135929633E-3</v>
      </c>
      <c r="BB13">
        <f t="shared" si="8"/>
        <v>3</v>
      </c>
      <c r="BD13" s="4">
        <f t="shared" si="9"/>
        <v>5.6618869556739782E-2</v>
      </c>
      <c r="BE13" s="4">
        <f t="shared" si="10"/>
        <v>0.32422945041440754</v>
      </c>
    </row>
    <row r="14" spans="1:57">
      <c r="A14" s="17" t="s">
        <v>71</v>
      </c>
      <c r="B14" s="55">
        <v>3</v>
      </c>
      <c r="C14" s="23">
        <v>1</v>
      </c>
      <c r="D14" s="20">
        <v>-6.0940000000000001E-2</v>
      </c>
      <c r="E14" s="20">
        <v>8.2001000000000004E-2</v>
      </c>
      <c r="F14" s="20">
        <v>30.810600000000001</v>
      </c>
      <c r="G14" s="20">
        <v>37.044800000000002</v>
      </c>
      <c r="H14" s="20">
        <v>15.1708</v>
      </c>
      <c r="I14" s="20">
        <v>0.18870500000000001</v>
      </c>
      <c r="J14" s="20">
        <v>15.3057</v>
      </c>
      <c r="K14" s="20">
        <v>-2.3400000000000001E-3</v>
      </c>
      <c r="L14" s="20">
        <v>1.0408000000000001E-2</v>
      </c>
      <c r="M14" s="20">
        <v>0.155582</v>
      </c>
      <c r="N14" s="21">
        <v>98.705315999999996</v>
      </c>
      <c r="P14" s="56">
        <f t="shared" si="11"/>
        <v>0.15927977247717875</v>
      </c>
      <c r="Q14" s="9"/>
      <c r="R14" s="57">
        <v>0.13100000000000001</v>
      </c>
      <c r="AF14" s="4">
        <f t="shared" si="2"/>
        <v>-1.0141454484939257E-3</v>
      </c>
      <c r="AG14" s="4">
        <f t="shared" si="2"/>
        <v>1.0265523284927393E-3</v>
      </c>
      <c r="AH14" s="4">
        <f t="shared" si="3"/>
        <v>0.60436641820321702</v>
      </c>
      <c r="AI14" s="4">
        <f t="shared" si="3"/>
        <v>0.48746364892427135</v>
      </c>
      <c r="AJ14" s="4">
        <f t="shared" si="4"/>
        <v>0.2111454418928323</v>
      </c>
      <c r="AK14" s="4">
        <f t="shared" si="4"/>
        <v>2.6604398702946568E-3</v>
      </c>
      <c r="AL14" s="4">
        <f t="shared" si="4"/>
        <v>0.37969982634581989</v>
      </c>
      <c r="AM14" s="4">
        <f t="shared" si="4"/>
        <v>-4.1726105563480747E-5</v>
      </c>
      <c r="AN14" s="4">
        <f t="shared" si="5"/>
        <v>3.3585027428202651E-4</v>
      </c>
      <c r="AO14" s="4">
        <f t="shared" si="6"/>
        <v>2.0830365510777884E-3</v>
      </c>
      <c r="AP14" s="4">
        <f t="shared" si="7"/>
        <v>1.6877253428362307</v>
      </c>
      <c r="AQ14" s="4"/>
      <c r="AR14" s="4">
        <f t="shared" si="0"/>
        <v>-1.8026845175939279E-3</v>
      </c>
      <c r="AS14" s="4">
        <f t="shared" si="0"/>
        <v>1.8247382481694798E-3</v>
      </c>
      <c r="AT14" s="4">
        <f t="shared" si="0"/>
        <v>1.074285731565024</v>
      </c>
      <c r="AU14" s="4">
        <f t="shared" si="0"/>
        <v>0.86648633498342742</v>
      </c>
      <c r="AV14" s="4">
        <f t="shared" si="0"/>
        <v>0.37531955561797997</v>
      </c>
      <c r="AW14" s="4">
        <f t="shared" si="0"/>
        <v>4.7290393811775817E-3</v>
      </c>
      <c r="AX14" s="4">
        <f t="shared" si="0"/>
        <v>0.67493178547831578</v>
      </c>
      <c r="AY14" s="4">
        <f t="shared" si="0"/>
        <v>-7.416983884361153E-5</v>
      </c>
      <c r="AZ14" s="4">
        <f t="shared" si="0"/>
        <v>5.9698743466924861E-4</v>
      </c>
      <c r="BA14" s="4">
        <f t="shared" si="0"/>
        <v>3.7026816476736111E-3</v>
      </c>
      <c r="BB14">
        <f t="shared" si="8"/>
        <v>2.9999999999999996</v>
      </c>
      <c r="BD14" s="4">
        <f t="shared" si="9"/>
        <v>5.9780813425067691E-2</v>
      </c>
      <c r="BE14" s="4">
        <f t="shared" si="10"/>
        <v>0.31553874219291228</v>
      </c>
    </row>
    <row r="15" spans="1:57">
      <c r="A15" s="17" t="s">
        <v>71</v>
      </c>
      <c r="B15" s="55">
        <v>4</v>
      </c>
      <c r="C15" s="23">
        <v>1</v>
      </c>
      <c r="D15" s="20">
        <v>4.4349E-2</v>
      </c>
      <c r="E15" s="20">
        <v>6.6678000000000001E-2</v>
      </c>
      <c r="F15" s="20">
        <v>31.897300000000001</v>
      </c>
      <c r="G15" s="20">
        <v>36.155000000000001</v>
      </c>
      <c r="H15" s="20">
        <v>14.6881</v>
      </c>
      <c r="I15" s="20">
        <v>0.18959500000000001</v>
      </c>
      <c r="J15" s="20">
        <v>15.637499999999999</v>
      </c>
      <c r="K15" s="20">
        <v>4.9079999999999999E-2</v>
      </c>
      <c r="L15" s="20">
        <v>-8.3999999999999995E-3</v>
      </c>
      <c r="M15" s="20">
        <v>0.13538800000000001</v>
      </c>
      <c r="N15" s="21">
        <v>98.85459000000003</v>
      </c>
      <c r="P15" s="56">
        <f t="shared" si="11"/>
        <v>0.14080692469860695</v>
      </c>
      <c r="Q15" s="9"/>
      <c r="R15" s="57">
        <v>0.13100000000000001</v>
      </c>
      <c r="AF15" s="4">
        <f t="shared" si="2"/>
        <v>7.3804293559660502E-4</v>
      </c>
      <c r="AG15" s="4">
        <f t="shared" si="2"/>
        <v>8.3472709063595399E-4</v>
      </c>
      <c r="AH15" s="4">
        <f t="shared" si="3"/>
        <v>0.62568262063554336</v>
      </c>
      <c r="AI15" s="4">
        <f t="shared" si="3"/>
        <v>0.47575498388051846</v>
      </c>
      <c r="AJ15" s="4">
        <f t="shared" si="4"/>
        <v>0.20442727905358388</v>
      </c>
      <c r="AK15" s="4">
        <f t="shared" si="4"/>
        <v>2.6729874524178765E-3</v>
      </c>
      <c r="AL15" s="4">
        <f t="shared" si="4"/>
        <v>0.38793103448275856</v>
      </c>
      <c r="AM15" s="4">
        <f t="shared" si="4"/>
        <v>8.7517831669044221E-4</v>
      </c>
      <c r="AN15" s="4">
        <f t="shared" si="5"/>
        <v>-2.7105517909002902E-4</v>
      </c>
      <c r="AO15" s="4">
        <f t="shared" si="6"/>
        <v>1.8126656848306334E-3</v>
      </c>
      <c r="AP15" s="4">
        <f t="shared" si="7"/>
        <v>1.7004584643534857</v>
      </c>
      <c r="AQ15" s="4"/>
      <c r="AR15" s="4">
        <f t="shared" si="0"/>
        <v>1.3020775592020278E-3</v>
      </c>
      <c r="AS15" s="4">
        <f t="shared" si="0"/>
        <v>1.4726506553395596E-3</v>
      </c>
      <c r="AT15" s="4">
        <f t="shared" si="0"/>
        <v>1.1038481099391533</v>
      </c>
      <c r="AU15" s="4">
        <f t="shared" si="0"/>
        <v>0.83934126093706241</v>
      </c>
      <c r="AV15" s="4">
        <f t="shared" si="0"/>
        <v>0.36065675817252102</v>
      </c>
      <c r="AW15" s="4">
        <f t="shared" si="0"/>
        <v>4.7157649100840809E-3</v>
      </c>
      <c r="AX15" s="4">
        <f t="shared" si="0"/>
        <v>0.68439960625015905</v>
      </c>
      <c r="AY15" s="4">
        <f t="shared" si="0"/>
        <v>1.5440159257694985E-3</v>
      </c>
      <c r="AZ15" s="4">
        <f t="shared" si="0"/>
        <v>-4.7820370465752755E-4</v>
      </c>
      <c r="BA15" s="4">
        <f t="shared" si="0"/>
        <v>3.1979593553668052E-3</v>
      </c>
      <c r="BB15">
        <f t="shared" si="8"/>
        <v>3.0000000000000004</v>
      </c>
      <c r="BD15" s="4">
        <f t="shared" si="9"/>
        <v>5.0782968990041866E-2</v>
      </c>
      <c r="BE15" s="4">
        <f t="shared" si="10"/>
        <v>0.30987378918247915</v>
      </c>
    </row>
    <row r="16" spans="1:57">
      <c r="A16" s="17" t="s">
        <v>71</v>
      </c>
      <c r="B16" s="55">
        <v>5</v>
      </c>
      <c r="C16" s="23">
        <v>1</v>
      </c>
      <c r="D16" s="20">
        <v>-5.7599999999999998E-2</v>
      </c>
      <c r="E16" s="20">
        <v>8.2266000000000006E-2</v>
      </c>
      <c r="F16" s="20">
        <v>31.814299999999999</v>
      </c>
      <c r="G16" s="20">
        <v>35.954799999999999</v>
      </c>
      <c r="H16" s="20">
        <v>15.0997</v>
      </c>
      <c r="I16" s="20">
        <v>0.195718</v>
      </c>
      <c r="J16" s="20">
        <v>15.3475</v>
      </c>
      <c r="K16" s="20">
        <v>7.835E-3</v>
      </c>
      <c r="L16" s="20">
        <v>-3.8000000000000002E-4</v>
      </c>
      <c r="M16" s="20">
        <v>0.11718199999999999</v>
      </c>
      <c r="N16" s="21">
        <v>98.561320999999992</v>
      </c>
      <c r="P16" s="56">
        <f t="shared" si="11"/>
        <v>0.1478260447509272</v>
      </c>
      <c r="Q16" s="9"/>
      <c r="R16" s="57">
        <v>0.13100000000000001</v>
      </c>
      <c r="AF16" s="4">
        <f t="shared" si="2"/>
        <v>-9.5856215676485266E-4</v>
      </c>
      <c r="AG16" s="4">
        <f t="shared" si="2"/>
        <v>1.0298698047070606E-3</v>
      </c>
      <c r="AH16" s="4">
        <f t="shared" si="3"/>
        <v>0.62405453118870147</v>
      </c>
      <c r="AI16" s="4">
        <f t="shared" si="3"/>
        <v>0.47312060003947626</v>
      </c>
      <c r="AJ16" s="4">
        <f t="shared" si="4"/>
        <v>0.21015588030619348</v>
      </c>
      <c r="AK16" s="4">
        <f t="shared" si="4"/>
        <v>2.7593119977442548E-3</v>
      </c>
      <c r="AL16" s="4">
        <f t="shared" si="4"/>
        <v>0.38073678987844206</v>
      </c>
      <c r="AM16" s="4">
        <f t="shared" si="4"/>
        <v>1.3971112696148361E-4</v>
      </c>
      <c r="AN16" s="4">
        <f t="shared" si="5"/>
        <v>-1.2262020006453697E-5</v>
      </c>
      <c r="AO16" s="4">
        <f t="shared" si="6"/>
        <v>1.5689115008702638E-3</v>
      </c>
      <c r="AP16" s="4">
        <f t="shared" si="7"/>
        <v>1.6925947816663247</v>
      </c>
      <c r="AQ16" s="4"/>
      <c r="AR16" s="4">
        <f t="shared" ref="AR16:BA44" si="12">3*AF16/$AP16</f>
        <v>-1.6989810564484336E-3</v>
      </c>
      <c r="AS16" s="4">
        <f t="shared" si="12"/>
        <v>1.8253686278528669E-3</v>
      </c>
      <c r="AT16" s="4">
        <f t="shared" si="12"/>
        <v>1.1060908457504506</v>
      </c>
      <c r="AU16" s="4">
        <f t="shared" si="12"/>
        <v>0.83857153259157291</v>
      </c>
      <c r="AV16" s="4">
        <f t="shared" si="12"/>
        <v>0.37248587065706185</v>
      </c>
      <c r="AW16" s="4">
        <f t="shared" si="12"/>
        <v>4.8906779596019469E-3</v>
      </c>
      <c r="AX16" s="4">
        <f t="shared" si="12"/>
        <v>0.67482801081948496</v>
      </c>
      <c r="AY16" s="4">
        <f t="shared" si="12"/>
        <v>2.476277165830694E-4</v>
      </c>
      <c r="AZ16" s="4">
        <f t="shared" si="12"/>
        <v>-2.1733530327410066E-5</v>
      </c>
      <c r="BA16" s="4">
        <f t="shared" si="12"/>
        <v>2.7807804641682213E-3</v>
      </c>
      <c r="BB16">
        <f t="shared" si="8"/>
        <v>3.0000000000000004</v>
      </c>
      <c r="BD16" s="4">
        <f t="shared" si="9"/>
        <v>5.5063112984838902E-2</v>
      </c>
      <c r="BE16" s="4">
        <f t="shared" si="10"/>
        <v>0.31742275767222294</v>
      </c>
    </row>
    <row r="17" spans="1:57">
      <c r="A17" s="17"/>
      <c r="B17" s="9"/>
      <c r="C17" s="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P17" s="58"/>
      <c r="Q17" s="9"/>
      <c r="R17" s="57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D17" s="4"/>
      <c r="BE17" s="4"/>
    </row>
    <row r="18" spans="1:57">
      <c r="A18" s="17" t="s">
        <v>72</v>
      </c>
      <c r="B18" s="55">
        <v>1</v>
      </c>
      <c r="C18" s="23">
        <v>1</v>
      </c>
      <c r="D18" s="20">
        <v>-8.4769999999999998E-2</v>
      </c>
      <c r="E18" s="20">
        <v>4.0840000000000001E-2</v>
      </c>
      <c r="F18" s="20">
        <v>56.554299999999998</v>
      </c>
      <c r="G18" s="20">
        <v>12.2721</v>
      </c>
      <c r="H18" s="20">
        <v>10.4658</v>
      </c>
      <c r="I18" s="20">
        <v>8.5764999999999994E-2</v>
      </c>
      <c r="J18" s="20">
        <v>19.8704</v>
      </c>
      <c r="K18" s="20">
        <v>2.372E-3</v>
      </c>
      <c r="L18" s="20">
        <v>-1.3769999999999999E-2</v>
      </c>
      <c r="M18" s="20">
        <v>0.33228099999999999</v>
      </c>
      <c r="N18" s="21">
        <v>99.525317999999984</v>
      </c>
      <c r="P18" s="56">
        <f>BD18/(SUM(BD18:BE18))</f>
        <v>4.3825573573830719E-2</v>
      </c>
      <c r="Q18" s="9"/>
      <c r="R18" s="57">
        <v>8.8999999999999996E-2</v>
      </c>
      <c r="AF18" s="4">
        <f t="shared" si="2"/>
        <v>-1.4107172574471625E-3</v>
      </c>
      <c r="AG18" s="4">
        <f t="shared" si="2"/>
        <v>5.1126690035052582E-4</v>
      </c>
      <c r="AH18" s="4">
        <f t="shared" si="3"/>
        <v>1.1093428795606119</v>
      </c>
      <c r="AI18" s="4">
        <f t="shared" si="3"/>
        <v>0.16148562405421407</v>
      </c>
      <c r="AJ18" s="4">
        <f t="shared" si="4"/>
        <v>0.14566179540709812</v>
      </c>
      <c r="AK18" s="4">
        <f t="shared" si="4"/>
        <v>1.2091498660651344E-3</v>
      </c>
      <c r="AL18" s="4">
        <f t="shared" si="4"/>
        <v>0.49293971719176383</v>
      </c>
      <c r="AM18" s="4">
        <f t="shared" si="4"/>
        <v>4.2296718972895864E-5</v>
      </c>
      <c r="AN18" s="4">
        <f t="shared" si="5"/>
        <v>-4.4433688286544046E-4</v>
      </c>
      <c r="AO18" s="4">
        <f t="shared" si="6"/>
        <v>4.4488017137501671E-3</v>
      </c>
      <c r="AP18" s="4">
        <f t="shared" si="7"/>
        <v>1.9137864772725135</v>
      </c>
      <c r="AQ18" s="4"/>
      <c r="AR18" s="4">
        <f t="shared" si="12"/>
        <v>-2.2114022763778003E-3</v>
      </c>
      <c r="AS18" s="4">
        <f t="shared" si="12"/>
        <v>8.0144818623523596E-4</v>
      </c>
      <c r="AT18" s="4">
        <f t="shared" si="12"/>
        <v>1.7389759402129696</v>
      </c>
      <c r="AU18" s="4">
        <f t="shared" si="12"/>
        <v>0.25314050335076016</v>
      </c>
      <c r="AV18" s="4">
        <f t="shared" si="12"/>
        <v>0.22833549688577398</v>
      </c>
      <c r="AW18" s="4">
        <f t="shared" si="12"/>
        <v>1.8954306769714273E-3</v>
      </c>
      <c r="AX18" s="4">
        <f t="shared" si="12"/>
        <v>0.77271898884084089</v>
      </c>
      <c r="AY18" s="4">
        <f t="shared" si="12"/>
        <v>6.6303194439710255E-5</v>
      </c>
      <c r="AZ18" s="4">
        <f t="shared" si="12"/>
        <v>-6.965304982696392E-4</v>
      </c>
      <c r="BA18" s="4">
        <f t="shared" si="12"/>
        <v>6.9738214266575364E-3</v>
      </c>
      <c r="BB18">
        <f t="shared" si="8"/>
        <v>3.0000000000000013</v>
      </c>
      <c r="BD18" s="4">
        <f t="shared" si="9"/>
        <v>1.0006934118284683E-2</v>
      </c>
      <c r="BE18" s="4">
        <f t="shared" si="10"/>
        <v>0.2183285627674893</v>
      </c>
    </row>
    <row r="19" spans="1:57">
      <c r="A19" s="17" t="s">
        <v>72</v>
      </c>
      <c r="B19" s="55">
        <v>2</v>
      </c>
      <c r="C19" s="23">
        <v>1</v>
      </c>
      <c r="D19" s="20">
        <v>-5.4010000000000002E-2</v>
      </c>
      <c r="E19" s="20">
        <v>2.4251000000000002E-2</v>
      </c>
      <c r="F19" s="20">
        <v>50.846200000000003</v>
      </c>
      <c r="G19" s="20">
        <v>15.663399999999999</v>
      </c>
      <c r="H19" s="20">
        <v>12.237299999999999</v>
      </c>
      <c r="I19" s="20">
        <v>0.136818</v>
      </c>
      <c r="J19" s="20">
        <v>19.507000000000001</v>
      </c>
      <c r="K19" s="20">
        <v>-8.3199999999999993E-3</v>
      </c>
      <c r="L19" s="20">
        <v>-2.9260000000000001E-2</v>
      </c>
      <c r="M19" s="20">
        <v>0.30022300000000002</v>
      </c>
      <c r="N19" s="21">
        <v>98.623602000000034</v>
      </c>
      <c r="P19" s="56">
        <f t="shared" ref="P19:P21" si="13">BD19/(SUM(BD19:BE19))</f>
        <v>0.22361742581255767</v>
      </c>
      <c r="Q19" s="9"/>
      <c r="R19" s="57">
        <v>8.8999999999999996E-2</v>
      </c>
      <c r="AF19" s="4">
        <f t="shared" si="2"/>
        <v>-8.9881843900815439E-4</v>
      </c>
      <c r="AG19" s="4">
        <f t="shared" si="2"/>
        <v>3.0359288933400102E-4</v>
      </c>
      <c r="AH19" s="4">
        <f t="shared" si="3"/>
        <v>0.99737544134954892</v>
      </c>
      <c r="AI19" s="4">
        <f t="shared" si="3"/>
        <v>0.20611092835054937</v>
      </c>
      <c r="AJ19" s="4">
        <f t="shared" si="4"/>
        <v>0.17031732776617955</v>
      </c>
      <c r="AK19" s="4">
        <f t="shared" si="4"/>
        <v>1.9289158325109261E-3</v>
      </c>
      <c r="AL19" s="4">
        <f t="shared" si="4"/>
        <v>0.48392458447035475</v>
      </c>
      <c r="AM19" s="4">
        <f t="shared" si="4"/>
        <v>-1.4835948644793153E-4</v>
      </c>
      <c r="AN19" s="4">
        <f t="shared" si="5"/>
        <v>-9.4417554049693454E-4</v>
      </c>
      <c r="AO19" s="4">
        <f t="shared" si="6"/>
        <v>4.0195876288659799E-3</v>
      </c>
      <c r="AP19" s="4">
        <f t="shared" si="7"/>
        <v>1.8619890248213906</v>
      </c>
      <c r="AQ19" s="4"/>
      <c r="AR19" s="4">
        <f t="shared" si="12"/>
        <v>-1.448158545017803E-3</v>
      </c>
      <c r="AS19" s="4">
        <f t="shared" si="12"/>
        <v>4.891428767091517E-4</v>
      </c>
      <c r="AT19" s="4">
        <f t="shared" si="12"/>
        <v>1.6069516437325206</v>
      </c>
      <c r="AU19" s="4">
        <f t="shared" si="12"/>
        <v>0.33208186343147811</v>
      </c>
      <c r="AV19" s="4">
        <f t="shared" si="12"/>
        <v>0.2744119199883851</v>
      </c>
      <c r="AW19" s="4">
        <f t="shared" si="12"/>
        <v>3.1078311528113683E-3</v>
      </c>
      <c r="AX19" s="4">
        <f t="shared" si="12"/>
        <v>0.77968974792981072</v>
      </c>
      <c r="AY19" s="4">
        <f t="shared" si="12"/>
        <v>-2.3903387904581676E-4</v>
      </c>
      <c r="AZ19" s="4">
        <f t="shared" si="12"/>
        <v>-1.5212370125342229E-3</v>
      </c>
      <c r="BA19" s="4">
        <f t="shared" si="12"/>
        <v>6.4762803248825081E-3</v>
      </c>
      <c r="BB19">
        <f t="shared" si="8"/>
        <v>3</v>
      </c>
      <c r="BD19" s="4">
        <f t="shared" si="9"/>
        <v>6.1363287160084212E-2</v>
      </c>
      <c r="BE19" s="4">
        <f t="shared" si="10"/>
        <v>0.21304863282830089</v>
      </c>
    </row>
    <row r="20" spans="1:57">
      <c r="A20" s="17" t="s">
        <v>72</v>
      </c>
      <c r="B20" s="55">
        <v>3</v>
      </c>
      <c r="C20" s="23">
        <v>1</v>
      </c>
      <c r="D20" s="20">
        <v>-6.2789999999999999E-2</v>
      </c>
      <c r="E20" s="20">
        <v>3.7227999999999997E-2</v>
      </c>
      <c r="F20" s="20">
        <v>50.665500000000002</v>
      </c>
      <c r="G20" s="20">
        <v>16.461400000000001</v>
      </c>
      <c r="H20" s="20">
        <v>12.905799999999999</v>
      </c>
      <c r="I20" s="20">
        <v>0.12640000000000001</v>
      </c>
      <c r="J20" s="20">
        <v>18.239899999999999</v>
      </c>
      <c r="K20" s="20">
        <v>5.7070000000000003E-3</v>
      </c>
      <c r="L20" s="20">
        <v>-1.3440000000000001E-2</v>
      </c>
      <c r="M20" s="20">
        <v>0.25985599999999998</v>
      </c>
      <c r="N20" s="21">
        <v>98.62556099999999</v>
      </c>
      <c r="P20" s="56">
        <f t="shared" si="13"/>
        <v>0.11998323633353732</v>
      </c>
      <c r="Q20" s="9"/>
      <c r="R20" s="57">
        <v>8.8999999999999996E-2</v>
      </c>
      <c r="AF20" s="4">
        <f t="shared" si="2"/>
        <v>-1.0449326010983525E-3</v>
      </c>
      <c r="AG20" s="4">
        <f t="shared" si="2"/>
        <v>4.6604907361041562E-4</v>
      </c>
      <c r="AH20" s="4">
        <f t="shared" si="3"/>
        <v>0.99383091408395463</v>
      </c>
      <c r="AI20" s="4">
        <f t="shared" si="3"/>
        <v>0.21661161918547273</v>
      </c>
      <c r="AJ20" s="4">
        <f t="shared" si="4"/>
        <v>0.17962143354210161</v>
      </c>
      <c r="AK20" s="4">
        <f t="shared" si="4"/>
        <v>1.7820386296348513E-3</v>
      </c>
      <c r="AL20" s="4">
        <f t="shared" si="4"/>
        <v>0.45249069709749434</v>
      </c>
      <c r="AM20" s="4">
        <f t="shared" si="4"/>
        <v>1.0176533523537804E-4</v>
      </c>
      <c r="AN20" s="4">
        <f t="shared" si="5"/>
        <v>-4.3368828654404652E-4</v>
      </c>
      <c r="AO20" s="4">
        <f t="shared" si="6"/>
        <v>3.4791270585085017E-3</v>
      </c>
      <c r="AP20" s="4">
        <f t="shared" si="7"/>
        <v>1.8469050231183697</v>
      </c>
      <c r="AQ20" s="4"/>
      <c r="AR20" s="4">
        <f t="shared" si="12"/>
        <v>-1.6973248564791765E-3</v>
      </c>
      <c r="AS20" s="4">
        <f t="shared" si="12"/>
        <v>7.5702172192405068E-4</v>
      </c>
      <c r="AT20" s="4">
        <f t="shared" si="12"/>
        <v>1.6143183893765269</v>
      </c>
      <c r="AU20" s="4">
        <f t="shared" si="12"/>
        <v>0.35185071750967328</v>
      </c>
      <c r="AV20" s="4">
        <f t="shared" si="12"/>
        <v>0.29176611351485215</v>
      </c>
      <c r="AW20" s="4">
        <f t="shared" si="12"/>
        <v>2.8946349823002876E-3</v>
      </c>
      <c r="AX20" s="4">
        <f t="shared" si="12"/>
        <v>0.73499832113753549</v>
      </c>
      <c r="AY20" s="4">
        <f t="shared" si="12"/>
        <v>1.6530141067604181E-4</v>
      </c>
      <c r="AZ20" s="4">
        <f t="shared" si="12"/>
        <v>-7.0445683093946145E-4</v>
      </c>
      <c r="BA20" s="4">
        <f t="shared" si="12"/>
        <v>5.6512820339308613E-3</v>
      </c>
      <c r="BB20">
        <f t="shared" si="8"/>
        <v>3.0000000000000004</v>
      </c>
      <c r="BD20" s="4">
        <f t="shared" si="9"/>
        <v>3.500704255197018E-2</v>
      </c>
      <c r="BE20" s="4">
        <f t="shared" si="10"/>
        <v>0.25675907096288197</v>
      </c>
    </row>
    <row r="21" spans="1:57">
      <c r="A21" s="17" t="s">
        <v>72</v>
      </c>
      <c r="B21" s="55">
        <v>4</v>
      </c>
      <c r="C21" s="23">
        <v>1</v>
      </c>
      <c r="D21" s="20">
        <v>-6.9370000000000001E-2</v>
      </c>
      <c r="E21" s="20">
        <v>4.6794000000000002E-2</v>
      </c>
      <c r="F21" s="20">
        <v>50.891800000000003</v>
      </c>
      <c r="G21" s="20">
        <v>16.589200000000002</v>
      </c>
      <c r="H21" s="20">
        <v>11.1815</v>
      </c>
      <c r="I21" s="20">
        <v>0.115096</v>
      </c>
      <c r="J21" s="20">
        <v>19.329899999999999</v>
      </c>
      <c r="K21" s="20">
        <v>2.0370000000000002E-3</v>
      </c>
      <c r="L21" s="20">
        <v>-2.385E-2</v>
      </c>
      <c r="M21" s="20">
        <v>0.29996099999999998</v>
      </c>
      <c r="N21" s="21">
        <v>98.363067999999998</v>
      </c>
      <c r="P21" s="56">
        <f t="shared" si="13"/>
        <v>0.13605835230027</v>
      </c>
      <c r="Q21" s="9"/>
      <c r="R21" s="57">
        <v>8.8999999999999996E-2</v>
      </c>
      <c r="AF21" s="4">
        <f t="shared" si="2"/>
        <v>-1.1544350141454484E-3</v>
      </c>
      <c r="AG21" s="4">
        <f t="shared" si="2"/>
        <v>5.8580370555833753E-4</v>
      </c>
      <c r="AH21" s="4">
        <f t="shared" si="3"/>
        <v>0.9982699097685368</v>
      </c>
      <c r="AI21" s="4">
        <f t="shared" si="3"/>
        <v>0.21829330877031386</v>
      </c>
      <c r="AJ21" s="4">
        <f t="shared" si="4"/>
        <v>0.15562282533054977</v>
      </c>
      <c r="AK21" s="4">
        <f t="shared" si="4"/>
        <v>1.6226702382630763E-3</v>
      </c>
      <c r="AL21" s="4">
        <f t="shared" si="4"/>
        <v>0.47953113371371864</v>
      </c>
      <c r="AM21" s="4">
        <f t="shared" si="4"/>
        <v>3.6323109843081318E-5</v>
      </c>
      <c r="AN21" s="4">
        <f t="shared" si="5"/>
        <v>-7.6960309777347529E-4</v>
      </c>
      <c r="AO21" s="4">
        <f t="shared" si="6"/>
        <v>4.016079796492167E-3</v>
      </c>
      <c r="AP21" s="4">
        <f t="shared" si="7"/>
        <v>1.8560540163213568</v>
      </c>
      <c r="AQ21" s="4"/>
      <c r="AR21" s="4">
        <f t="shared" si="12"/>
        <v>-1.865950566083476E-3</v>
      </c>
      <c r="AS21" s="4">
        <f t="shared" si="12"/>
        <v>9.4685343272398316E-4</v>
      </c>
      <c r="AT21" s="4">
        <f t="shared" si="12"/>
        <v>1.6135358685525938</v>
      </c>
      <c r="AU21" s="4">
        <f t="shared" si="12"/>
        <v>0.35283451912078179</v>
      </c>
      <c r="AV21" s="4">
        <f t="shared" si="12"/>
        <v>0.25153819440932468</v>
      </c>
      <c r="AW21" s="4">
        <f t="shared" si="12"/>
        <v>2.6227742684113682E-3</v>
      </c>
      <c r="AX21" s="4">
        <f t="shared" si="12"/>
        <v>0.77508164551827252</v>
      </c>
      <c r="AY21" s="4">
        <f t="shared" si="12"/>
        <v>5.8710214557881172E-5</v>
      </c>
      <c r="AZ21" s="4">
        <f t="shared" si="12"/>
        <v>-1.24393432142477E-3</v>
      </c>
      <c r="BA21" s="4">
        <f t="shared" si="12"/>
        <v>6.4913193708423149E-3</v>
      </c>
      <c r="BB21">
        <f t="shared" si="8"/>
        <v>3</v>
      </c>
      <c r="BD21" s="4">
        <f t="shared" si="9"/>
        <v>3.4223872271917699E-2</v>
      </c>
      <c r="BE21" s="4">
        <f t="shared" si="10"/>
        <v>0.21731432213740698</v>
      </c>
    </row>
    <row r="22" spans="1:57">
      <c r="A22" s="17"/>
      <c r="B22" s="55"/>
      <c r="C22" s="23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P22" s="56"/>
      <c r="Q22" s="9"/>
      <c r="R22" s="57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D22" s="4"/>
      <c r="BE22" s="4"/>
    </row>
    <row r="23" spans="1:57">
      <c r="A23" s="17" t="s">
        <v>73</v>
      </c>
      <c r="B23" s="55">
        <v>1</v>
      </c>
      <c r="C23" s="23">
        <v>1</v>
      </c>
      <c r="D23" s="20">
        <v>-7.4759999999999993E-2</v>
      </c>
      <c r="E23" s="20">
        <v>4.0542000000000002E-2</v>
      </c>
      <c r="F23" s="20">
        <v>55.138500000000001</v>
      </c>
      <c r="G23" s="20">
        <v>13.1279</v>
      </c>
      <c r="H23" s="20">
        <v>10.624499999999999</v>
      </c>
      <c r="I23" s="20">
        <v>8.1745999999999999E-2</v>
      </c>
      <c r="J23" s="20">
        <v>19.789400000000001</v>
      </c>
      <c r="K23" s="20">
        <v>1.3764E-2</v>
      </c>
      <c r="L23" s="20">
        <v>-1.1599999999999999E-2</v>
      </c>
      <c r="M23" s="20">
        <v>0.30744100000000002</v>
      </c>
      <c r="N23" s="21">
        <v>99.037432999999979</v>
      </c>
      <c r="P23" s="56">
        <f>BD23/(SUM(BD23:BE23))</f>
        <v>7.9769610451455669E-2</v>
      </c>
      <c r="Q23" s="9"/>
      <c r="R23" s="57">
        <v>5.3999999999999999E-2</v>
      </c>
      <c r="AF23" s="4">
        <f t="shared" si="2"/>
        <v>-1.2441337993010482E-3</v>
      </c>
      <c r="AG23" s="4">
        <f t="shared" si="2"/>
        <v>5.0753630445668507E-4</v>
      </c>
      <c r="AH23" s="4">
        <f t="shared" si="3"/>
        <v>1.0815712043938801</v>
      </c>
      <c r="AI23" s="4">
        <f t="shared" si="3"/>
        <v>0.17274689124284492</v>
      </c>
      <c r="AJ23" s="4">
        <f t="shared" si="4"/>
        <v>0.1478705636743215</v>
      </c>
      <c r="AK23" s="4">
        <f t="shared" si="4"/>
        <v>1.1524883688143238E-3</v>
      </c>
      <c r="AL23" s="4">
        <f t="shared" si="4"/>
        <v>0.49093029025055818</v>
      </c>
      <c r="AM23" s="4">
        <f t="shared" si="4"/>
        <v>2.4543509272467902E-4</v>
      </c>
      <c r="AN23" s="4">
        <f t="shared" si="5"/>
        <v>-3.7431429493384964E-4</v>
      </c>
      <c r="AO23" s="4">
        <f t="shared" si="6"/>
        <v>4.1162270718971758E-3</v>
      </c>
      <c r="AP23" s="4">
        <f t="shared" si="7"/>
        <v>1.8975221883052626</v>
      </c>
      <c r="AQ23" s="4"/>
      <c r="AR23" s="4">
        <f t="shared" si="12"/>
        <v>-1.9669869585222984E-3</v>
      </c>
      <c r="AS23" s="4">
        <f t="shared" si="12"/>
        <v>8.0241955680631369E-4</v>
      </c>
      <c r="AT23" s="4">
        <f t="shared" si="12"/>
        <v>1.7099740035607158</v>
      </c>
      <c r="AU23" s="4">
        <f t="shared" si="12"/>
        <v>0.27311442096568683</v>
      </c>
      <c r="AV23" s="4">
        <f t="shared" si="12"/>
        <v>0.2337847187015864</v>
      </c>
      <c r="AW23" s="4">
        <f t="shared" si="12"/>
        <v>1.8220946915677141E-3</v>
      </c>
      <c r="AX23" s="4">
        <f t="shared" si="12"/>
        <v>0.77616529589415284</v>
      </c>
      <c r="AY23" s="4">
        <f t="shared" si="12"/>
        <v>3.8803513482583025E-4</v>
      </c>
      <c r="AZ23" s="4">
        <f t="shared" si="12"/>
        <v>-5.9179433669994915E-4</v>
      </c>
      <c r="BA23" s="4">
        <f t="shared" si="12"/>
        <v>6.5077927898806428E-3</v>
      </c>
      <c r="BB23">
        <f t="shared" si="8"/>
        <v>3</v>
      </c>
      <c r="BD23" s="4">
        <f t="shared" si="9"/>
        <v>1.8648915940328692E-2</v>
      </c>
      <c r="BE23" s="4">
        <f t="shared" si="10"/>
        <v>0.21513580276125771</v>
      </c>
    </row>
    <row r="24" spans="1:57">
      <c r="A24" s="17" t="s">
        <v>73</v>
      </c>
      <c r="B24" s="55">
        <v>2</v>
      </c>
      <c r="C24" s="23">
        <v>1</v>
      </c>
      <c r="D24" s="20">
        <v>-6.8290000000000003E-2</v>
      </c>
      <c r="E24" s="20">
        <v>8.7798000000000001E-2</v>
      </c>
      <c r="F24" s="20">
        <v>53.853499999999997</v>
      </c>
      <c r="G24" s="20">
        <v>13.5167</v>
      </c>
      <c r="H24" s="20">
        <v>10.8317</v>
      </c>
      <c r="I24" s="20">
        <v>0.133298</v>
      </c>
      <c r="J24" s="20">
        <v>19.723600000000001</v>
      </c>
      <c r="K24" s="20">
        <v>9.6699999999999998E-4</v>
      </c>
      <c r="L24" s="20">
        <v>-1.2999999999999999E-3</v>
      </c>
      <c r="M24" s="20">
        <v>0.29523100000000002</v>
      </c>
      <c r="N24" s="21">
        <v>98.373204000000001</v>
      </c>
      <c r="P24" s="56">
        <f t="shared" ref="P24:P27" si="14">BD24/(SUM(BD24:BE24))</f>
        <v>0.12717045625807377</v>
      </c>
      <c r="Q24" s="9"/>
      <c r="R24" s="57">
        <v>5.3999999999999999E-2</v>
      </c>
      <c r="AF24" s="4">
        <f t="shared" si="2"/>
        <v>-1.1364619737061076E-3</v>
      </c>
      <c r="AG24" s="4">
        <f t="shared" si="2"/>
        <v>1.0991236855282926E-3</v>
      </c>
      <c r="AH24" s="4">
        <f t="shared" si="3"/>
        <v>1.0563652412710867</v>
      </c>
      <c r="AI24" s="4">
        <f t="shared" si="3"/>
        <v>0.17786301730376997</v>
      </c>
      <c r="AJ24" s="4">
        <f t="shared" si="4"/>
        <v>0.1507543493389005</v>
      </c>
      <c r="AK24" s="4">
        <f t="shared" si="4"/>
        <v>1.8792894402932467E-3</v>
      </c>
      <c r="AL24" s="4">
        <f t="shared" si="4"/>
        <v>0.48929794095757878</v>
      </c>
      <c r="AM24" s="4">
        <f t="shared" si="4"/>
        <v>1.7243223965763196E-5</v>
      </c>
      <c r="AN24" s="4">
        <f t="shared" si="5"/>
        <v>-4.1949015811552115E-5</v>
      </c>
      <c r="AO24" s="4">
        <f t="shared" si="6"/>
        <v>3.9527513723390017E-3</v>
      </c>
      <c r="AP24" s="4">
        <f t="shared" si="7"/>
        <v>1.8800505456039447</v>
      </c>
      <c r="AQ24" s="4"/>
      <c r="AR24" s="4">
        <f t="shared" si="12"/>
        <v>-1.8134543930695738E-3</v>
      </c>
      <c r="AS24" s="4">
        <f t="shared" si="12"/>
        <v>1.7538736202039904E-3</v>
      </c>
      <c r="AT24" s="4">
        <f t="shared" si="12"/>
        <v>1.6856438946407286</v>
      </c>
      <c r="AU24" s="4">
        <f t="shared" si="12"/>
        <v>0.28381633310816146</v>
      </c>
      <c r="AV24" s="4">
        <f t="shared" si="12"/>
        <v>0.24055898341361728</v>
      </c>
      <c r="AW24" s="4">
        <f t="shared" si="12"/>
        <v>2.998785502901806E-3</v>
      </c>
      <c r="AX24" s="4">
        <f t="shared" si="12"/>
        <v>0.78077359478715092</v>
      </c>
      <c r="AY24" s="4">
        <f t="shared" si="12"/>
        <v>2.7515043155753039E-5</v>
      </c>
      <c r="AZ24" s="4">
        <f t="shared" si="12"/>
        <v>-6.6938119152657903E-5</v>
      </c>
      <c r="BA24" s="4">
        <f t="shared" si="12"/>
        <v>6.3074123963021847E-3</v>
      </c>
      <c r="BB24">
        <f t="shared" si="8"/>
        <v>3</v>
      </c>
      <c r="BD24" s="4">
        <f t="shared" si="9"/>
        <v>3.0591995677688111E-2</v>
      </c>
      <c r="BE24" s="4">
        <f t="shared" si="10"/>
        <v>0.20996698773592917</v>
      </c>
    </row>
    <row r="25" spans="1:57">
      <c r="A25" s="17" t="s">
        <v>73</v>
      </c>
      <c r="B25" s="55">
        <v>3</v>
      </c>
      <c r="C25" s="23">
        <v>1</v>
      </c>
      <c r="D25" s="20">
        <v>-8.6069999999999994E-2</v>
      </c>
      <c r="E25" s="20">
        <v>2.7962000000000001E-2</v>
      </c>
      <c r="F25" s="20">
        <v>54.664400000000001</v>
      </c>
      <c r="G25" s="20">
        <v>13.9442</v>
      </c>
      <c r="H25" s="20">
        <v>10.384</v>
      </c>
      <c r="I25" s="20">
        <v>0.116731</v>
      </c>
      <c r="J25" s="20">
        <v>19.677900000000001</v>
      </c>
      <c r="K25" s="20">
        <v>-3.4099999999999998E-3</v>
      </c>
      <c r="L25" s="20">
        <v>-1.873E-2</v>
      </c>
      <c r="M25" s="20">
        <v>0.30668699999999999</v>
      </c>
      <c r="N25" s="21">
        <v>99.013670000000005</v>
      </c>
      <c r="P25" s="56">
        <f t="shared" si="14"/>
        <v>5.144399645930791E-2</v>
      </c>
      <c r="Q25" s="9"/>
      <c r="R25" s="57">
        <v>5.3999999999999999E-2</v>
      </c>
      <c r="AF25" s="4">
        <f t="shared" si="2"/>
        <v>-1.4323514727908136E-3</v>
      </c>
      <c r="AG25" s="4">
        <f t="shared" si="2"/>
        <v>3.5005007511266904E-4</v>
      </c>
      <c r="AH25" s="4">
        <f t="shared" si="3"/>
        <v>1.072271479011377</v>
      </c>
      <c r="AI25" s="4">
        <f t="shared" si="3"/>
        <v>0.18348838739390749</v>
      </c>
      <c r="AJ25" s="4">
        <f t="shared" si="4"/>
        <v>0.14452331245650663</v>
      </c>
      <c r="AK25" s="4">
        <f t="shared" si="4"/>
        <v>1.6457211335119131E-3</v>
      </c>
      <c r="AL25" s="4">
        <f t="shared" si="4"/>
        <v>0.48816422723889852</v>
      </c>
      <c r="AM25" s="4">
        <f t="shared" si="4"/>
        <v>-6.0805991440798855E-5</v>
      </c>
      <c r="AN25" s="4">
        <f t="shared" si="5"/>
        <v>-6.043885124233624E-4</v>
      </c>
      <c r="AO25" s="4">
        <f t="shared" si="6"/>
        <v>4.1061320123175794E-3</v>
      </c>
      <c r="AP25" s="4">
        <f t="shared" si="7"/>
        <v>1.8924517633449769</v>
      </c>
      <c r="AQ25" s="4"/>
      <c r="AR25" s="4">
        <f t="shared" si="12"/>
        <v>-2.2706282408896075E-3</v>
      </c>
      <c r="AS25" s="4">
        <f t="shared" si="12"/>
        <v>5.549151876303724E-4</v>
      </c>
      <c r="AT25" s="4">
        <f t="shared" si="12"/>
        <v>1.6998131732289414</v>
      </c>
      <c r="AU25" s="4">
        <f t="shared" si="12"/>
        <v>0.29087407818984795</v>
      </c>
      <c r="AV25" s="4">
        <f t="shared" si="12"/>
        <v>0.22910488170286009</v>
      </c>
      <c r="AW25" s="4">
        <f t="shared" si="12"/>
        <v>2.6088714630216649E-3</v>
      </c>
      <c r="AX25" s="4">
        <f t="shared" si="12"/>
        <v>0.77385997893449698</v>
      </c>
      <c r="AY25" s="4">
        <f t="shared" si="12"/>
        <v>-9.6392403682705341E-5</v>
      </c>
      <c r="AZ25" s="4">
        <f t="shared" si="12"/>
        <v>-9.5810396459735997E-4</v>
      </c>
      <c r="BA25" s="4">
        <f t="shared" si="12"/>
        <v>6.5092259023709692E-3</v>
      </c>
      <c r="BB25">
        <f t="shared" si="8"/>
        <v>3</v>
      </c>
      <c r="BD25" s="4">
        <f t="shared" si="9"/>
        <v>1.1786070723132092E-2</v>
      </c>
      <c r="BE25" s="4">
        <f t="shared" si="10"/>
        <v>0.21731881097972799</v>
      </c>
    </row>
    <row r="26" spans="1:57">
      <c r="A26" s="17" t="s">
        <v>73</v>
      </c>
      <c r="B26" s="55">
        <v>4</v>
      </c>
      <c r="C26" s="23">
        <v>1</v>
      </c>
      <c r="D26" s="20">
        <v>-9.5339999999999994E-2</v>
      </c>
      <c r="E26" s="20">
        <v>2.6880999999999999E-2</v>
      </c>
      <c r="F26" s="20">
        <v>54.943100000000001</v>
      </c>
      <c r="G26" s="20">
        <v>12.772500000000001</v>
      </c>
      <c r="H26" s="20">
        <v>11.164</v>
      </c>
      <c r="I26" s="20">
        <v>0.101464</v>
      </c>
      <c r="J26" s="20">
        <v>19.587499999999999</v>
      </c>
      <c r="K26" s="20">
        <v>-9.3900000000000008E-3</v>
      </c>
      <c r="L26" s="20">
        <v>-5.8100000000000001E-3</v>
      </c>
      <c r="M26" s="20">
        <v>0.26497100000000001</v>
      </c>
      <c r="N26" s="21">
        <v>98.749876000000029</v>
      </c>
      <c r="P26" s="56">
        <f t="shared" si="14"/>
        <v>0.10828870706715847</v>
      </c>
      <c r="Q26" s="9"/>
      <c r="R26" s="57">
        <v>5.3999999999999999E-2</v>
      </c>
      <c r="AF26" s="4">
        <f t="shared" si="2"/>
        <v>-1.5866200698951571E-3</v>
      </c>
      <c r="AG26" s="4">
        <f t="shared" si="2"/>
        <v>3.3651727591387079E-4</v>
      </c>
      <c r="AH26" s="4">
        <f t="shared" si="3"/>
        <v>1.0777383287563751</v>
      </c>
      <c r="AI26" s="4">
        <f t="shared" si="3"/>
        <v>0.16807026778077505</v>
      </c>
      <c r="AJ26" s="4">
        <f t="shared" si="4"/>
        <v>0.15537926235212249</v>
      </c>
      <c r="AK26" s="4">
        <f t="shared" si="4"/>
        <v>1.4304807556746086E-3</v>
      </c>
      <c r="AL26" s="4">
        <f t="shared" si="4"/>
        <v>0.48592160754155289</v>
      </c>
      <c r="AM26" s="4">
        <f t="shared" si="4"/>
        <v>-1.6743937232524967E-4</v>
      </c>
      <c r="AN26" s="4">
        <f t="shared" si="5"/>
        <v>-1.8747983220393676E-4</v>
      </c>
      <c r="AO26" s="4">
        <f t="shared" si="6"/>
        <v>3.5476101218369261E-3</v>
      </c>
      <c r="AP26" s="4">
        <f t="shared" si="7"/>
        <v>1.8904825353098267</v>
      </c>
      <c r="AQ26" s="4"/>
      <c r="AR26" s="4">
        <f t="shared" si="12"/>
        <v>-2.5178017362140767E-3</v>
      </c>
      <c r="AS26" s="4">
        <f t="shared" si="12"/>
        <v>5.3401806622675795E-4</v>
      </c>
      <c r="AT26" s="4">
        <f t="shared" si="12"/>
        <v>1.7102591142103523</v>
      </c>
      <c r="AU26" s="4">
        <f t="shared" si="12"/>
        <v>0.26671010915194265</v>
      </c>
      <c r="AV26" s="4">
        <f t="shared" si="12"/>
        <v>0.24657079785186867</v>
      </c>
      <c r="AW26" s="4">
        <f t="shared" si="12"/>
        <v>2.2700248147600644E-3</v>
      </c>
      <c r="AX26" s="4">
        <f t="shared" si="12"/>
        <v>0.77110726779909078</v>
      </c>
      <c r="AY26" s="4">
        <f t="shared" si="12"/>
        <v>-2.6570894340128106E-4</v>
      </c>
      <c r="AZ26" s="4">
        <f t="shared" si="12"/>
        <v>-2.9751107778397612E-4</v>
      </c>
      <c r="BA26" s="4">
        <f t="shared" si="12"/>
        <v>5.6296898631579004E-3</v>
      </c>
      <c r="BB26">
        <f t="shared" si="8"/>
        <v>2.9999999999999996</v>
      </c>
      <c r="BD26" s="4">
        <f t="shared" si="9"/>
        <v>2.6700832899896554E-2</v>
      </c>
      <c r="BE26" s="4">
        <f t="shared" si="10"/>
        <v>0.21986996495197211</v>
      </c>
    </row>
    <row r="27" spans="1:57">
      <c r="A27" s="17" t="s">
        <v>73</v>
      </c>
      <c r="B27" s="55">
        <v>5</v>
      </c>
      <c r="C27" s="23">
        <v>1</v>
      </c>
      <c r="D27" s="20">
        <v>-6.7919999999999994E-2</v>
      </c>
      <c r="E27" s="20">
        <v>4.6191999999999997E-2</v>
      </c>
      <c r="F27" s="20">
        <v>55.306899999999999</v>
      </c>
      <c r="G27" s="20">
        <v>13.2026</v>
      </c>
      <c r="H27" s="20">
        <v>10.459199999999999</v>
      </c>
      <c r="I27" s="20">
        <v>0.121258</v>
      </c>
      <c r="J27" s="20">
        <v>19.912500000000001</v>
      </c>
      <c r="K27" s="20">
        <v>-5.0899999999999999E-3</v>
      </c>
      <c r="L27" s="20">
        <v>-1.993E-2</v>
      </c>
      <c r="M27" s="20">
        <v>0.29048299999999999</v>
      </c>
      <c r="N27" s="21">
        <v>99.246192999999991</v>
      </c>
      <c r="P27" s="56">
        <f t="shared" si="14"/>
        <v>6.9868664923858709E-2</v>
      </c>
      <c r="Q27" s="9"/>
      <c r="R27" s="57">
        <v>5.3999999999999999E-2</v>
      </c>
      <c r="AF27" s="4">
        <f t="shared" si="2"/>
        <v>-1.130304543185222E-3</v>
      </c>
      <c r="AG27" s="4">
        <f t="shared" si="2"/>
        <v>5.7826740110165247E-4</v>
      </c>
      <c r="AH27" s="4">
        <f t="shared" si="3"/>
        <v>1.0848744605727736</v>
      </c>
      <c r="AI27" s="4">
        <f t="shared" si="3"/>
        <v>0.17372985064806895</v>
      </c>
      <c r="AJ27" s="4">
        <f t="shared" si="4"/>
        <v>0.14556993736951984</v>
      </c>
      <c r="AK27" s="4">
        <f t="shared" si="4"/>
        <v>1.7095446214577751E-3</v>
      </c>
      <c r="AL27" s="4">
        <f t="shared" si="4"/>
        <v>0.4939841230463905</v>
      </c>
      <c r="AM27" s="4">
        <f t="shared" si="4"/>
        <v>-9.0763195435092722E-5</v>
      </c>
      <c r="AN27" s="4">
        <f t="shared" si="5"/>
        <v>-6.4311068086479511E-4</v>
      </c>
      <c r="AO27" s="4">
        <f t="shared" si="6"/>
        <v>3.8891819520685501E-3</v>
      </c>
      <c r="AP27" s="4">
        <f t="shared" si="7"/>
        <v>1.9024711871918958</v>
      </c>
      <c r="AQ27" s="4"/>
      <c r="AR27" s="4">
        <f t="shared" si="12"/>
        <v>-1.7823731851417711E-3</v>
      </c>
      <c r="AS27" s="4">
        <f t="shared" si="12"/>
        <v>9.118677933123272E-4</v>
      </c>
      <c r="AT27" s="4">
        <f t="shared" si="12"/>
        <v>1.7107346506110517</v>
      </c>
      <c r="AU27" s="4">
        <f t="shared" si="12"/>
        <v>0.27395397914724701</v>
      </c>
      <c r="AV27" s="4">
        <f t="shared" si="12"/>
        <v>0.22954871277349342</v>
      </c>
      <c r="AW27" s="4">
        <f t="shared" si="12"/>
        <v>2.6957747896005414E-3</v>
      </c>
      <c r="AX27" s="4">
        <f t="shared" si="12"/>
        <v>0.77896179406878552</v>
      </c>
      <c r="AY27" s="4">
        <f t="shared" si="12"/>
        <v>-1.4312415774726437E-4</v>
      </c>
      <c r="AZ27" s="4">
        <f t="shared" si="12"/>
        <v>-1.0141189288875049E-3</v>
      </c>
      <c r="BA27" s="4">
        <f t="shared" si="12"/>
        <v>6.1328370882858391E-3</v>
      </c>
      <c r="BB27">
        <f t="shared" si="8"/>
        <v>2.9999999999999996</v>
      </c>
      <c r="BD27" s="4">
        <f t="shared" si="9"/>
        <v>1.6038262096474298E-2</v>
      </c>
      <c r="BE27" s="4">
        <f t="shared" si="10"/>
        <v>0.21351045067701913</v>
      </c>
    </row>
    <row r="28" spans="1:57">
      <c r="A28" s="17"/>
      <c r="B28" s="9"/>
      <c r="C28" s="9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1"/>
      <c r="P28" s="58"/>
      <c r="Q28" s="9"/>
      <c r="R28" s="57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D28" s="4"/>
      <c r="BE28" s="4"/>
    </row>
    <row r="29" spans="1:57">
      <c r="A29" s="17" t="s">
        <v>74</v>
      </c>
      <c r="B29" s="55">
        <v>1</v>
      </c>
      <c r="C29" s="23">
        <v>1</v>
      </c>
      <c r="D29" s="20">
        <v>-8.1589999999999996E-2</v>
      </c>
      <c r="E29" s="20">
        <v>5.1450000000000003E-2</v>
      </c>
      <c r="F29" s="20">
        <v>50.711399999999998</v>
      </c>
      <c r="G29" s="20">
        <v>16.666799999999999</v>
      </c>
      <c r="H29" s="20">
        <v>11.854100000000001</v>
      </c>
      <c r="I29" s="20">
        <v>0.11497400000000001</v>
      </c>
      <c r="J29" s="20">
        <v>19.011099999999999</v>
      </c>
      <c r="K29" s="20">
        <v>5.6800000000000002E-3</v>
      </c>
      <c r="L29" s="20">
        <v>-1.532E-2</v>
      </c>
      <c r="M29" s="20">
        <v>0.28831000000000001</v>
      </c>
      <c r="N29" s="21">
        <v>98.606903999999986</v>
      </c>
      <c r="P29" s="56">
        <f>BD29/(SUM(BD29:BE29))</f>
        <v>0.14287213664888904</v>
      </c>
      <c r="Q29" s="9"/>
      <c r="R29" s="57">
        <v>9.4E-2</v>
      </c>
      <c r="AF29" s="4">
        <f t="shared" si="2"/>
        <v>-1.3577966383757694E-3</v>
      </c>
      <c r="AG29" s="4">
        <f t="shared" si="2"/>
        <v>6.440911367050576E-4</v>
      </c>
      <c r="AH29" s="4">
        <f t="shared" si="3"/>
        <v>0.99473126716359361</v>
      </c>
      <c r="AI29" s="4">
        <f t="shared" si="3"/>
        <v>0.21931442858082764</v>
      </c>
      <c r="AJ29" s="4">
        <f t="shared" si="4"/>
        <v>0.16498399443284623</v>
      </c>
      <c r="AK29" s="4">
        <f t="shared" si="4"/>
        <v>1.6209502326237134E-3</v>
      </c>
      <c r="AL29" s="4">
        <f t="shared" si="4"/>
        <v>0.47162242619697342</v>
      </c>
      <c r="AM29" s="4">
        <f t="shared" si="4"/>
        <v>1.0128388017118402E-4</v>
      </c>
      <c r="AN29" s="4">
        <f t="shared" si="5"/>
        <v>-4.9435301710229105E-4</v>
      </c>
      <c r="AO29" s="4">
        <f t="shared" si="6"/>
        <v>3.8600883652430045E-3</v>
      </c>
      <c r="AP29" s="4">
        <f t="shared" si="7"/>
        <v>1.8550263803335061</v>
      </c>
      <c r="AQ29" s="4"/>
      <c r="AR29" s="4">
        <f t="shared" si="12"/>
        <v>-2.1958663005077986E-3</v>
      </c>
      <c r="AS29" s="4">
        <f t="shared" si="12"/>
        <v>1.0416420114563432E-3</v>
      </c>
      <c r="AT29" s="4">
        <f t="shared" si="12"/>
        <v>1.6087069343748455</v>
      </c>
      <c r="AU29" s="4">
        <f t="shared" si="12"/>
        <v>0.35468136341230605</v>
      </c>
      <c r="AV29" s="4">
        <f t="shared" si="12"/>
        <v>0.26681668171724526</v>
      </c>
      <c r="AW29" s="4">
        <f t="shared" si="12"/>
        <v>2.6214455758827929E-3</v>
      </c>
      <c r="AX29" s="4">
        <f t="shared" si="12"/>
        <v>0.76272083976323191</v>
      </c>
      <c r="AY29" s="4">
        <f t="shared" si="12"/>
        <v>1.6379909403710155E-4</v>
      </c>
      <c r="AZ29" s="4">
        <f t="shared" si="12"/>
        <v>-7.9948138044281679E-4</v>
      </c>
      <c r="BA29" s="4">
        <f t="shared" si="12"/>
        <v>6.2426417319451036E-3</v>
      </c>
      <c r="BB29">
        <f t="shared" si="8"/>
        <v>2.9999999999999996</v>
      </c>
      <c r="BD29" s="4">
        <f t="shared" si="9"/>
        <v>3.81206694105094E-2</v>
      </c>
      <c r="BE29" s="4">
        <f t="shared" si="10"/>
        <v>0.22869601230673586</v>
      </c>
    </row>
    <row r="30" spans="1:57">
      <c r="A30" s="17" t="s">
        <v>74</v>
      </c>
      <c r="B30" s="55">
        <v>2</v>
      </c>
      <c r="C30" s="23">
        <v>1</v>
      </c>
      <c r="D30" s="20">
        <v>-6.411E-2</v>
      </c>
      <c r="E30" s="20">
        <v>5.4052000000000003E-2</v>
      </c>
      <c r="F30" s="20">
        <v>54.738900000000001</v>
      </c>
      <c r="G30" s="20">
        <v>13.1767</v>
      </c>
      <c r="H30" s="20">
        <v>11.5349</v>
      </c>
      <c r="I30" s="20">
        <v>9.5010999999999998E-2</v>
      </c>
      <c r="J30" s="20">
        <v>19.3004</v>
      </c>
      <c r="K30" s="20">
        <v>1.1950000000000001E-3</v>
      </c>
      <c r="L30" s="20">
        <v>-2.4029999999999999E-2</v>
      </c>
      <c r="M30" s="20">
        <v>0.30840600000000001</v>
      </c>
      <c r="N30" s="21">
        <v>99.12142399999999</v>
      </c>
      <c r="P30" s="56">
        <f t="shared" ref="P30:P33" si="15">BD30/(SUM(BD30:BE30))</f>
        <v>8.3516041203184177E-2</v>
      </c>
      <c r="Q30" s="9"/>
      <c r="R30" s="57">
        <v>9.4E-2</v>
      </c>
      <c r="AF30" s="4">
        <f t="shared" si="2"/>
        <v>-1.0668996505242135E-3</v>
      </c>
      <c r="AG30" s="4">
        <f t="shared" si="2"/>
        <v>6.7666499749624446E-4</v>
      </c>
      <c r="AH30" s="4">
        <f t="shared" si="3"/>
        <v>1.073732836406434</v>
      </c>
      <c r="AI30" s="4">
        <f t="shared" si="3"/>
        <v>0.17338903875254949</v>
      </c>
      <c r="AJ30" s="4">
        <f t="shared" si="4"/>
        <v>0.16054140570633266</v>
      </c>
      <c r="AK30" s="4">
        <f t="shared" si="4"/>
        <v>1.339503736077823E-3</v>
      </c>
      <c r="AL30" s="4">
        <f t="shared" si="4"/>
        <v>0.47879930538327953</v>
      </c>
      <c r="AM30" s="4">
        <f t="shared" si="4"/>
        <v>2.1308844507845938E-5</v>
      </c>
      <c r="AN30" s="4">
        <f t="shared" si="5"/>
        <v>-7.7541142303969024E-4</v>
      </c>
      <c r="AO30" s="4">
        <f t="shared" si="6"/>
        <v>4.1291471415182759E-3</v>
      </c>
      <c r="AP30" s="4">
        <f t="shared" si="7"/>
        <v>1.8907868998946318</v>
      </c>
      <c r="AQ30" s="4"/>
      <c r="AR30" s="4">
        <f t="shared" si="12"/>
        <v>-1.6927867184562187E-3</v>
      </c>
      <c r="AS30" s="4">
        <f t="shared" si="12"/>
        <v>1.0736244219810595E-3</v>
      </c>
      <c r="AT30" s="4">
        <f t="shared" si="12"/>
        <v>1.7036285312738364</v>
      </c>
      <c r="AU30" s="4">
        <f t="shared" si="12"/>
        <v>0.27510615621815226</v>
      </c>
      <c r="AV30" s="4">
        <f t="shared" si="12"/>
        <v>0.25472157499390202</v>
      </c>
      <c r="AW30" s="4">
        <f t="shared" si="12"/>
        <v>2.1253115348204548E-3</v>
      </c>
      <c r="AX30" s="4">
        <f t="shared" si="12"/>
        <v>0.75968260422678247</v>
      </c>
      <c r="AY30" s="4">
        <f t="shared" si="12"/>
        <v>3.3809486160021658E-5</v>
      </c>
      <c r="AZ30" s="4">
        <f t="shared" si="12"/>
        <v>-1.2302995484307117E-3</v>
      </c>
      <c r="BA30" s="4">
        <f t="shared" si="12"/>
        <v>6.5514741112523813E-3</v>
      </c>
      <c r="BB30">
        <f t="shared" si="8"/>
        <v>3.0000000000000009</v>
      </c>
      <c r="BD30" s="4">
        <f t="shared" si="9"/>
        <v>2.1273337552530691E-2</v>
      </c>
      <c r="BE30" s="4">
        <f t="shared" si="10"/>
        <v>0.23344823744137133</v>
      </c>
    </row>
    <row r="31" spans="1:57">
      <c r="A31" s="17" t="s">
        <v>74</v>
      </c>
      <c r="B31" s="55">
        <v>3</v>
      </c>
      <c r="C31" s="23">
        <v>1</v>
      </c>
      <c r="D31" s="20">
        <v>-7.6899999999999996E-2</v>
      </c>
      <c r="E31" s="20">
        <v>4.7569E-2</v>
      </c>
      <c r="F31" s="20">
        <v>50.482799999999997</v>
      </c>
      <c r="G31" s="20">
        <v>18.010899999999999</v>
      </c>
      <c r="H31" s="20">
        <v>11.9053</v>
      </c>
      <c r="I31" s="20">
        <v>0.112974</v>
      </c>
      <c r="J31" s="20">
        <v>19.140899999999998</v>
      </c>
      <c r="K31" s="20">
        <v>3.9779999999999998E-3</v>
      </c>
      <c r="L31" s="20">
        <v>-1.206E-2</v>
      </c>
      <c r="M31" s="20">
        <v>0.28157700000000002</v>
      </c>
      <c r="N31" s="21">
        <v>99.897037999999995</v>
      </c>
      <c r="P31" s="56">
        <f t="shared" si="15"/>
        <v>0.13174337562685601</v>
      </c>
      <c r="Q31" s="9"/>
      <c r="R31" s="57">
        <v>9.4E-2</v>
      </c>
      <c r="AF31" s="4">
        <f t="shared" si="2"/>
        <v>-1.2797470460975202E-3</v>
      </c>
      <c r="AG31" s="4">
        <f t="shared" si="2"/>
        <v>5.95505758637957E-4</v>
      </c>
      <c r="AH31" s="4">
        <f t="shared" si="3"/>
        <v>0.99024715574735189</v>
      </c>
      <c r="AI31" s="4">
        <f t="shared" si="3"/>
        <v>0.23700111849463779</v>
      </c>
      <c r="AJ31" s="4">
        <f t="shared" si="4"/>
        <v>0.16569659011830204</v>
      </c>
      <c r="AK31" s="4">
        <f t="shared" si="4"/>
        <v>1.5927534188636683E-3</v>
      </c>
      <c r="AL31" s="4">
        <f t="shared" si="4"/>
        <v>0.47484247085090542</v>
      </c>
      <c r="AM31" s="4">
        <f t="shared" si="4"/>
        <v>7.0934379457917259E-5</v>
      </c>
      <c r="AN31" s="4">
        <f t="shared" si="5"/>
        <v>-3.8915779283639886E-4</v>
      </c>
      <c r="AO31" s="4">
        <f t="shared" si="6"/>
        <v>3.7699424287053157E-3</v>
      </c>
      <c r="AP31" s="4">
        <f t="shared" si="7"/>
        <v>1.8721475663579277</v>
      </c>
      <c r="AQ31" s="4"/>
      <c r="AR31" s="4">
        <f t="shared" si="12"/>
        <v>-2.050715022299985E-3</v>
      </c>
      <c r="AS31" s="4">
        <f t="shared" si="12"/>
        <v>9.542609290085815E-4</v>
      </c>
      <c r="AT31" s="4">
        <f t="shared" si="12"/>
        <v>1.5868094591610267</v>
      </c>
      <c r="AU31" s="4">
        <f t="shared" si="12"/>
        <v>0.37977954743551434</v>
      </c>
      <c r="AV31" s="4">
        <f t="shared" si="12"/>
        <v>0.26551847690187347</v>
      </c>
      <c r="AW31" s="4">
        <f t="shared" si="12"/>
        <v>2.5522882610619327E-3</v>
      </c>
      <c r="AX31" s="4">
        <f t="shared" si="12"/>
        <v>0.76090551735939771</v>
      </c>
      <c r="AY31" s="4">
        <f t="shared" si="12"/>
        <v>1.1366792992057703E-4</v>
      </c>
      <c r="AZ31" s="4">
        <f t="shared" si="12"/>
        <v>-6.2360115168720229E-4</v>
      </c>
      <c r="BA31" s="4">
        <f t="shared" si="12"/>
        <v>6.0410981961844298E-3</v>
      </c>
      <c r="BB31">
        <f t="shared" si="8"/>
        <v>3.0000000000000004</v>
      </c>
      <c r="BD31" s="4">
        <f t="shared" si="9"/>
        <v>3.4980300438354206E-2</v>
      </c>
      <c r="BE31" s="4">
        <f t="shared" si="10"/>
        <v>0.23053817646351926</v>
      </c>
    </row>
    <row r="32" spans="1:57">
      <c r="A32" s="17" t="s">
        <v>74</v>
      </c>
      <c r="B32" s="55">
        <v>4</v>
      </c>
      <c r="C32" s="23">
        <v>1</v>
      </c>
      <c r="D32" s="20">
        <v>-8.0710000000000004E-2</v>
      </c>
      <c r="E32" s="20">
        <v>8.5110000000000005E-2</v>
      </c>
      <c r="F32" s="20">
        <v>50.216700000000003</v>
      </c>
      <c r="G32" s="20">
        <v>17.090299999999999</v>
      </c>
      <c r="H32" s="20">
        <v>11.9183</v>
      </c>
      <c r="I32" s="20">
        <v>0.103515</v>
      </c>
      <c r="J32" s="20">
        <v>18.964600000000001</v>
      </c>
      <c r="K32" s="20">
        <v>-7.6000000000000004E-4</v>
      </c>
      <c r="L32" s="20">
        <v>-4.1110000000000001E-2</v>
      </c>
      <c r="M32" s="20">
        <v>0.282138</v>
      </c>
      <c r="N32" s="21">
        <v>98.538083</v>
      </c>
      <c r="P32" s="56">
        <f t="shared" si="15"/>
        <v>0.13604953320073196</v>
      </c>
      <c r="Q32" s="9"/>
      <c r="R32" s="57">
        <v>9.4E-2</v>
      </c>
      <c r="AF32" s="4">
        <f t="shared" si="2"/>
        <v>-1.3431519387585289E-3</v>
      </c>
      <c r="AG32" s="4">
        <f t="shared" si="2"/>
        <v>1.0654732098147222E-3</v>
      </c>
      <c r="AH32" s="4">
        <f t="shared" si="3"/>
        <v>0.9850274617497059</v>
      </c>
      <c r="AI32" s="4">
        <f t="shared" si="3"/>
        <v>0.22488716362918609</v>
      </c>
      <c r="AJ32" s="4">
        <f t="shared" si="4"/>
        <v>0.1658775226165623</v>
      </c>
      <c r="AK32" s="4">
        <f t="shared" si="4"/>
        <v>1.4593965881855347E-3</v>
      </c>
      <c r="AL32" s="4">
        <f t="shared" si="4"/>
        <v>0.47046886628628132</v>
      </c>
      <c r="AM32" s="4">
        <f t="shared" si="4"/>
        <v>-1.3552068473609131E-5</v>
      </c>
      <c r="AN32" s="4">
        <f t="shared" si="5"/>
        <v>-1.3265569538560827E-3</v>
      </c>
      <c r="AO32" s="4">
        <f t="shared" si="6"/>
        <v>3.777453474360691E-3</v>
      </c>
      <c r="AP32" s="4">
        <f t="shared" si="7"/>
        <v>1.8498800765930081</v>
      </c>
      <c r="AQ32" s="4"/>
      <c r="AR32" s="4">
        <f t="shared" si="12"/>
        <v>-2.1782254251296023E-3</v>
      </c>
      <c r="AS32" s="4">
        <f t="shared" si="12"/>
        <v>1.7279064031713504E-3</v>
      </c>
      <c r="AT32" s="4">
        <f t="shared" si="12"/>
        <v>1.5974453818063716</v>
      </c>
      <c r="AU32" s="4">
        <f t="shared" si="12"/>
        <v>0.36470552844166371</v>
      </c>
      <c r="AV32" s="4">
        <f t="shared" si="12"/>
        <v>0.26900801524723433</v>
      </c>
      <c r="AW32" s="4">
        <f t="shared" si="12"/>
        <v>2.36674248236679E-3</v>
      </c>
      <c r="AX32" s="4">
        <f t="shared" si="12"/>
        <v>0.76297194435343252</v>
      </c>
      <c r="AY32" s="4">
        <f t="shared" si="12"/>
        <v>-2.1977751928495505E-5</v>
      </c>
      <c r="AZ32" s="4">
        <f t="shared" si="12"/>
        <v>-2.1513128942378546E-3</v>
      </c>
      <c r="BA32" s="4">
        <f t="shared" si="12"/>
        <v>6.1259973370561922E-3</v>
      </c>
      <c r="BB32">
        <f t="shared" si="8"/>
        <v>3.0000000000000004</v>
      </c>
      <c r="BD32" s="4">
        <f t="shared" si="9"/>
        <v>3.6598414901641618E-2</v>
      </c>
      <c r="BE32" s="4">
        <f t="shared" si="10"/>
        <v>0.23240960034559272</v>
      </c>
    </row>
    <row r="33" spans="1:57">
      <c r="A33" s="17" t="s">
        <v>74</v>
      </c>
      <c r="B33" s="55">
        <v>5</v>
      </c>
      <c r="C33" s="23">
        <v>1</v>
      </c>
      <c r="D33" s="20">
        <v>-6.5740000000000007E-2</v>
      </c>
      <c r="E33" s="20">
        <v>6.5181000000000003E-2</v>
      </c>
      <c r="F33" s="20">
        <v>50.297600000000003</v>
      </c>
      <c r="G33" s="20">
        <v>17.452400000000001</v>
      </c>
      <c r="H33" s="20">
        <v>11.759499999999999</v>
      </c>
      <c r="I33" s="20">
        <v>0.12256499999999999</v>
      </c>
      <c r="J33" s="20">
        <v>19.313400000000001</v>
      </c>
      <c r="K33" s="20">
        <v>-7.6000000000000004E-4</v>
      </c>
      <c r="L33" s="20">
        <v>-2.3720000000000001E-2</v>
      </c>
      <c r="M33" s="20">
        <v>0.30978800000000001</v>
      </c>
      <c r="N33" s="21">
        <v>99.230214000000004</v>
      </c>
      <c r="P33" s="56">
        <f t="shared" si="15"/>
        <v>0.1595131350061437</v>
      </c>
      <c r="Q33" s="9"/>
      <c r="R33" s="57">
        <v>9.4E-2</v>
      </c>
      <c r="AF33" s="4">
        <f t="shared" si="2"/>
        <v>-1.0940256282243302E-3</v>
      </c>
      <c r="AG33" s="4">
        <f t="shared" si="2"/>
        <v>8.1598647971957948E-4</v>
      </c>
      <c r="AH33" s="4">
        <f t="shared" si="3"/>
        <v>0.98661435857198909</v>
      </c>
      <c r="AI33" s="4">
        <f t="shared" si="3"/>
        <v>0.22965195078623593</v>
      </c>
      <c r="AJ33" s="4">
        <f t="shared" si="4"/>
        <v>0.16366736256089073</v>
      </c>
      <c r="AK33" s="4">
        <f t="shared" si="4"/>
        <v>1.7279712392499645E-3</v>
      </c>
      <c r="AL33" s="4">
        <f t="shared" si="4"/>
        <v>0.47912180600347309</v>
      </c>
      <c r="AM33" s="4">
        <f t="shared" si="4"/>
        <v>-1.3552068473609131E-5</v>
      </c>
      <c r="AN33" s="4">
        <f t="shared" si="5"/>
        <v>-7.6540819619232018E-4</v>
      </c>
      <c r="AO33" s="4">
        <f t="shared" si="6"/>
        <v>4.147650287856474E-3</v>
      </c>
      <c r="AP33" s="4">
        <f t="shared" si="7"/>
        <v>1.8638741000365244</v>
      </c>
      <c r="AQ33" s="4"/>
      <c r="AR33" s="4">
        <f t="shared" si="12"/>
        <v>-1.7608897964774954E-3</v>
      </c>
      <c r="AS33" s="4">
        <f t="shared" si="12"/>
        <v>1.3133716698519328E-3</v>
      </c>
      <c r="AT33" s="4">
        <f t="shared" si="12"/>
        <v>1.5880059042925518</v>
      </c>
      <c r="AU33" s="4">
        <f t="shared" si="12"/>
        <v>0.36963647509518321</v>
      </c>
      <c r="AV33" s="4">
        <f t="shared" si="12"/>
        <v>0.26343093005748108</v>
      </c>
      <c r="AW33" s="4">
        <f t="shared" si="12"/>
        <v>2.7812574452578689E-3</v>
      </c>
      <c r="AX33" s="4">
        <f t="shared" si="12"/>
        <v>0.77117087360259629</v>
      </c>
      <c r="AY33" s="4">
        <f t="shared" si="12"/>
        <v>-2.1812742298436731E-5</v>
      </c>
      <c r="AZ33" s="4">
        <f t="shared" si="12"/>
        <v>-1.2319633544626023E-3</v>
      </c>
      <c r="BA33" s="4">
        <f t="shared" si="12"/>
        <v>6.6758537303166507E-3</v>
      </c>
      <c r="BB33">
        <f t="shared" si="8"/>
        <v>3</v>
      </c>
      <c r="BD33" s="4">
        <f t="shared" si="9"/>
        <v>4.2020693511052976E-2</v>
      </c>
      <c r="BE33" s="4">
        <f t="shared" si="10"/>
        <v>0.22141023654642811</v>
      </c>
    </row>
    <row r="34" spans="1:57">
      <c r="A34" s="17"/>
      <c r="B34" s="9"/>
      <c r="C34" s="9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  <c r="P34" s="58"/>
      <c r="Q34" s="9"/>
      <c r="R34" s="57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D34" s="4"/>
      <c r="BE34" s="4"/>
    </row>
    <row r="35" spans="1:57">
      <c r="A35" s="17" t="s">
        <v>75</v>
      </c>
      <c r="B35" s="55">
        <v>1</v>
      </c>
      <c r="C35" s="23">
        <v>1</v>
      </c>
      <c r="D35" s="20">
        <v>-6.6629999999999995E-2</v>
      </c>
      <c r="E35" s="20">
        <v>2.3074999999999998E-2</v>
      </c>
      <c r="F35" s="20">
        <v>36.902200000000001</v>
      </c>
      <c r="G35" s="20">
        <v>31.9803</v>
      </c>
      <c r="H35" s="20">
        <v>13.670500000000001</v>
      </c>
      <c r="I35" s="20">
        <v>0.188392</v>
      </c>
      <c r="J35" s="20">
        <v>16.338699999999999</v>
      </c>
      <c r="K35" s="20">
        <v>-4.15E-3</v>
      </c>
      <c r="L35" s="20">
        <v>-1.1429999999999999E-2</v>
      </c>
      <c r="M35" s="20">
        <v>0.11482199999999999</v>
      </c>
      <c r="N35" s="21">
        <v>99.135778999999999</v>
      </c>
      <c r="P35" s="56">
        <f>BD35/(SUM(BD35:BE35))</f>
        <v>9.842126836761951E-2</v>
      </c>
      <c r="Q35" s="9"/>
      <c r="R35" s="57">
        <v>9.1999999999999998E-2</v>
      </c>
      <c r="AF35" s="4">
        <f t="shared" si="2"/>
        <v>-1.1088367448826759E-3</v>
      </c>
      <c r="AG35" s="4">
        <f t="shared" si="2"/>
        <v>2.8887080620931398E-4</v>
      </c>
      <c r="AH35" s="4">
        <f t="shared" si="3"/>
        <v>0.72385641428010994</v>
      </c>
      <c r="AI35" s="4">
        <f t="shared" si="3"/>
        <v>0.42082110665175337</v>
      </c>
      <c r="AJ35" s="4">
        <f t="shared" si="4"/>
        <v>0.19026443980514965</v>
      </c>
      <c r="AK35" s="4">
        <f t="shared" si="4"/>
        <v>2.6560270689412096E-3</v>
      </c>
      <c r="AL35" s="4">
        <f t="shared" si="4"/>
        <v>0.40532622178119571</v>
      </c>
      <c r="AM35" s="4">
        <f t="shared" si="4"/>
        <v>-7.4001426533523547E-5</v>
      </c>
      <c r="AN35" s="4">
        <f t="shared" si="5"/>
        <v>-3.6882865440464666E-4</v>
      </c>
      <c r="AO35" s="4">
        <f t="shared" si="6"/>
        <v>1.5373142321595929E-3</v>
      </c>
      <c r="AP35" s="4">
        <f t="shared" si="7"/>
        <v>1.7431987277996981</v>
      </c>
      <c r="AQ35" s="4"/>
      <c r="AR35" s="4">
        <f t="shared" si="12"/>
        <v>-1.9082794070454715E-3</v>
      </c>
      <c r="AS35" s="4">
        <f t="shared" si="12"/>
        <v>4.9713919865109022E-4</v>
      </c>
      <c r="AT35" s="4">
        <f t="shared" si="12"/>
        <v>1.2457381985250358</v>
      </c>
      <c r="AU35" s="4">
        <f t="shared" si="12"/>
        <v>0.72422225866856149</v>
      </c>
      <c r="AV35" s="4">
        <f t="shared" si="12"/>
        <v>0.32744018815107573</v>
      </c>
      <c r="AW35" s="4">
        <f t="shared" si="12"/>
        <v>4.57095400527346E-3</v>
      </c>
      <c r="AX35" s="4">
        <f t="shared" si="12"/>
        <v>0.69755596189449998</v>
      </c>
      <c r="AY35" s="4">
        <f t="shared" si="12"/>
        <v>-1.2735454429845132E-4</v>
      </c>
      <c r="AZ35" s="4">
        <f t="shared" si="12"/>
        <v>-6.3474459083077105E-4</v>
      </c>
      <c r="BA35" s="4">
        <f t="shared" si="12"/>
        <v>2.6456780990771309E-3</v>
      </c>
      <c r="BB35">
        <f t="shared" si="8"/>
        <v>3.0000000000000004</v>
      </c>
      <c r="BD35" s="4">
        <f t="shared" si="9"/>
        <v>3.222707863236085E-2</v>
      </c>
      <c r="BE35" s="4">
        <f t="shared" si="10"/>
        <v>0.29521310951871488</v>
      </c>
    </row>
    <row r="36" spans="1:57">
      <c r="A36" s="17" t="s">
        <v>75</v>
      </c>
      <c r="B36" s="55">
        <v>2</v>
      </c>
      <c r="C36" s="23">
        <v>1</v>
      </c>
      <c r="D36" s="20">
        <v>-6.3850000000000004E-2</v>
      </c>
      <c r="E36" s="20">
        <v>2.2787000000000002E-2</v>
      </c>
      <c r="F36" s="20">
        <v>36.018000000000001</v>
      </c>
      <c r="G36" s="20">
        <v>32.954500000000003</v>
      </c>
      <c r="H36" s="20">
        <v>13.166399999999999</v>
      </c>
      <c r="I36" s="20">
        <v>0.16209399999999999</v>
      </c>
      <c r="J36" s="20">
        <v>16.698799999999999</v>
      </c>
      <c r="K36" s="20">
        <v>3.0669999999999998E-3</v>
      </c>
      <c r="L36" s="20">
        <v>-1.515E-2</v>
      </c>
      <c r="M36" s="20">
        <v>0.18970400000000001</v>
      </c>
      <c r="N36" s="21">
        <v>99.136352000000002</v>
      </c>
      <c r="P36" s="56">
        <f t="shared" ref="P36:P38" si="16">BD36/(SUM(BD36:BE36))</f>
        <v>0.11875989384048279</v>
      </c>
      <c r="Q36" s="9"/>
      <c r="R36" s="57">
        <v>9.1999999999999998E-2</v>
      </c>
      <c r="AF36" s="4">
        <f t="shared" si="2"/>
        <v>-1.0625728074554835E-3</v>
      </c>
      <c r="AG36" s="4">
        <f t="shared" si="2"/>
        <v>2.8526539809714573E-4</v>
      </c>
      <c r="AH36" s="4">
        <f t="shared" si="3"/>
        <v>0.70651235778736765</v>
      </c>
      <c r="AI36" s="4">
        <f t="shared" si="3"/>
        <v>0.43364037107704456</v>
      </c>
      <c r="AJ36" s="4">
        <f t="shared" si="4"/>
        <v>0.18324843423799583</v>
      </c>
      <c r="AK36" s="4">
        <f t="shared" si="4"/>
        <v>2.285267164810376E-3</v>
      </c>
      <c r="AL36" s="4">
        <f t="shared" si="4"/>
        <v>0.41425948896055564</v>
      </c>
      <c r="AM36" s="4">
        <f t="shared" si="4"/>
        <v>5.468972895863053E-5</v>
      </c>
      <c r="AN36" s="4">
        <f t="shared" si="5"/>
        <v>-4.8886737657308818E-4</v>
      </c>
      <c r="AO36" s="4">
        <f t="shared" si="6"/>
        <v>2.5398848574106308E-3</v>
      </c>
      <c r="AP36" s="4">
        <f t="shared" si="7"/>
        <v>1.7412743190282118</v>
      </c>
      <c r="AQ36" s="4"/>
      <c r="AR36" s="4">
        <f t="shared" si="12"/>
        <v>-1.8306813507394314E-3</v>
      </c>
      <c r="AS36" s="4">
        <f t="shared" si="12"/>
        <v>4.914769516436954E-4</v>
      </c>
      <c r="AT36" s="4">
        <f t="shared" si="12"/>
        <v>1.217233292997163</v>
      </c>
      <c r="AU36" s="4">
        <f t="shared" si="12"/>
        <v>0.74710865428553785</v>
      </c>
      <c r="AV36" s="4">
        <f t="shared" si="12"/>
        <v>0.31571435741428433</v>
      </c>
      <c r="AW36" s="4">
        <f t="shared" si="12"/>
        <v>3.9372323013741363E-3</v>
      </c>
      <c r="AX36" s="4">
        <f t="shared" si="12"/>
        <v>0.7137177946638813</v>
      </c>
      <c r="AY36" s="4">
        <f t="shared" si="12"/>
        <v>9.4223629834187757E-5</v>
      </c>
      <c r="AZ36" s="4">
        <f t="shared" si="12"/>
        <v>-8.4225794505357479E-4</v>
      </c>
      <c r="BA36" s="4">
        <f t="shared" si="12"/>
        <v>4.3759070520745669E-3</v>
      </c>
      <c r="BB36">
        <f t="shared" si="8"/>
        <v>2.9999999999999996</v>
      </c>
      <c r="BD36" s="4">
        <f t="shared" si="9"/>
        <v>3.7494203570436646E-2</v>
      </c>
      <c r="BE36" s="4">
        <f t="shared" si="10"/>
        <v>0.27822015384384768</v>
      </c>
    </row>
    <row r="37" spans="1:57">
      <c r="A37" s="17" t="s">
        <v>75</v>
      </c>
      <c r="B37" s="55">
        <v>3</v>
      </c>
      <c r="C37" s="23">
        <v>1</v>
      </c>
      <c r="D37" s="20">
        <v>-7.5120000000000006E-2</v>
      </c>
      <c r="E37" s="20">
        <v>3.2453000000000003E-2</v>
      </c>
      <c r="F37" s="20">
        <v>35.8643</v>
      </c>
      <c r="G37" s="20">
        <v>32.731499999999997</v>
      </c>
      <c r="H37" s="20">
        <v>13.617000000000001</v>
      </c>
      <c r="I37" s="20">
        <v>0.178895</v>
      </c>
      <c r="J37" s="20">
        <v>16.085699999999999</v>
      </c>
      <c r="K37" s="20">
        <v>8.2400000000000008E-3</v>
      </c>
      <c r="L37" s="20">
        <v>7.0439999999999999E-3</v>
      </c>
      <c r="M37" s="20">
        <v>0.138157</v>
      </c>
      <c r="N37" s="21">
        <v>98.588169000000008</v>
      </c>
      <c r="P37" s="56">
        <f t="shared" si="16"/>
        <v>9.9348433575942738E-2</v>
      </c>
      <c r="Q37" s="9"/>
      <c r="R37" s="57">
        <v>9.1999999999999998E-2</v>
      </c>
      <c r="AF37" s="4">
        <f t="shared" si="2"/>
        <v>-1.2501248127808288E-3</v>
      </c>
      <c r="AG37" s="4">
        <f t="shared" si="2"/>
        <v>4.0627190786179273E-4</v>
      </c>
      <c r="AH37" s="4">
        <f t="shared" si="3"/>
        <v>0.70349744998038455</v>
      </c>
      <c r="AI37" s="4">
        <f t="shared" si="3"/>
        <v>0.43070596749786161</v>
      </c>
      <c r="AJ37" s="4">
        <f t="shared" si="4"/>
        <v>0.18951983298538624</v>
      </c>
      <c r="AK37" s="4">
        <f t="shared" si="4"/>
        <v>2.5221344988016351E-3</v>
      </c>
      <c r="AL37" s="4">
        <f t="shared" si="4"/>
        <v>0.39904986355742988</v>
      </c>
      <c r="AM37" s="4">
        <f t="shared" si="4"/>
        <v>1.4693295292439375E-4</v>
      </c>
      <c r="AN37" s="4">
        <f t="shared" si="5"/>
        <v>2.2729912875121009E-4</v>
      </c>
      <c r="AO37" s="4">
        <f t="shared" si="6"/>
        <v>1.8497389208729416E-3</v>
      </c>
      <c r="AP37" s="4">
        <f t="shared" si="7"/>
        <v>1.7266753666174937</v>
      </c>
      <c r="AQ37" s="4"/>
      <c r="AR37" s="4">
        <f t="shared" si="12"/>
        <v>-2.1720205840947159E-3</v>
      </c>
      <c r="AS37" s="4">
        <f t="shared" si="12"/>
        <v>7.0587427558719521E-4</v>
      </c>
      <c r="AT37" s="4">
        <f t="shared" si="12"/>
        <v>1.2222867081700171</v>
      </c>
      <c r="AU37" s="4">
        <f t="shared" si="12"/>
        <v>0.74832706105306057</v>
      </c>
      <c r="AV37" s="4">
        <f t="shared" si="12"/>
        <v>0.32927990399837009</v>
      </c>
      <c r="AW37" s="4">
        <f t="shared" si="12"/>
        <v>4.3820648876385301E-3</v>
      </c>
      <c r="AX37" s="4">
        <f t="shared" si="12"/>
        <v>0.69332638538619484</v>
      </c>
      <c r="AY37" s="4">
        <f t="shared" si="12"/>
        <v>2.5528762805986701E-4</v>
      </c>
      <c r="AZ37" s="4">
        <f t="shared" si="12"/>
        <v>3.9491927633707272E-4</v>
      </c>
      <c r="BA37" s="4">
        <f t="shared" si="12"/>
        <v>3.213815908829219E-3</v>
      </c>
      <c r="BB37">
        <f t="shared" si="8"/>
        <v>2.9999999999999996</v>
      </c>
      <c r="BD37" s="4">
        <f t="shared" si="9"/>
        <v>3.2713442670274873E-2</v>
      </c>
      <c r="BE37" s="4">
        <f t="shared" si="10"/>
        <v>0.29656646132809522</v>
      </c>
    </row>
    <row r="38" spans="1:57">
      <c r="A38" s="17" t="s">
        <v>75</v>
      </c>
      <c r="B38" s="55">
        <v>4</v>
      </c>
      <c r="C38" s="23">
        <v>1</v>
      </c>
      <c r="D38" s="20">
        <v>-3.8760000000000003E-2</v>
      </c>
      <c r="E38" s="20">
        <v>2.3427E-2</v>
      </c>
      <c r="F38" s="20">
        <v>36.332099999999997</v>
      </c>
      <c r="G38" s="20">
        <v>32.171999999999997</v>
      </c>
      <c r="H38" s="20">
        <v>13.3797</v>
      </c>
      <c r="I38" s="20">
        <v>0.155386</v>
      </c>
      <c r="J38" s="20">
        <v>16.483899999999998</v>
      </c>
      <c r="K38" s="20">
        <v>-1.6999999999999999E-3</v>
      </c>
      <c r="L38" s="20">
        <v>-9.2200000000000008E-3</v>
      </c>
      <c r="M38" s="20">
        <v>0.16905700000000001</v>
      </c>
      <c r="N38" s="21">
        <v>98.665889999999976</v>
      </c>
      <c r="P38" s="56">
        <f t="shared" si="16"/>
        <v>0.11284446681614262</v>
      </c>
      <c r="Q38" s="9"/>
      <c r="R38" s="57">
        <v>9.1999999999999998E-2</v>
      </c>
      <c r="AF38" s="4">
        <f t="shared" si="2"/>
        <v>-6.4503245132301545E-4</v>
      </c>
      <c r="AG38" s="4">
        <f t="shared" si="2"/>
        <v>2.9327741612418631E-4</v>
      </c>
      <c r="AH38" s="4">
        <f t="shared" si="3"/>
        <v>0.71267359748921144</v>
      </c>
      <c r="AI38" s="4">
        <f t="shared" si="3"/>
        <v>0.42334364102901501</v>
      </c>
      <c r="AJ38" s="4">
        <f t="shared" si="4"/>
        <v>0.18621711899791232</v>
      </c>
      <c r="AK38" s="4">
        <f t="shared" si="4"/>
        <v>2.1906950514591849E-3</v>
      </c>
      <c r="AL38" s="4">
        <f t="shared" si="4"/>
        <v>0.4089283056313569</v>
      </c>
      <c r="AM38" s="4">
        <f t="shared" si="4"/>
        <v>-3.0313837375178315E-5</v>
      </c>
      <c r="AN38" s="4">
        <f t="shared" si="5"/>
        <v>-2.9751532752500813E-4</v>
      </c>
      <c r="AO38" s="4">
        <f t="shared" si="6"/>
        <v>2.263448922211809E-3</v>
      </c>
      <c r="AP38" s="4">
        <f t="shared" si="7"/>
        <v>1.7349372229210676</v>
      </c>
      <c r="AQ38" s="4"/>
      <c r="AR38" s="4">
        <f t="shared" si="12"/>
        <v>-1.1153702441815011E-3</v>
      </c>
      <c r="AS38" s="4">
        <f t="shared" si="12"/>
        <v>5.0712627335945269E-4</v>
      </c>
      <c r="AT38" s="4">
        <f t="shared" si="12"/>
        <v>1.2323332304023691</v>
      </c>
      <c r="AU38" s="4">
        <f t="shared" si="12"/>
        <v>0.73203278268981276</v>
      </c>
      <c r="AV38" s="4">
        <f t="shared" si="12"/>
        <v>0.32200090563112749</v>
      </c>
      <c r="AW38" s="4">
        <f t="shared" si="12"/>
        <v>3.78808239719032E-3</v>
      </c>
      <c r="AX38" s="4">
        <f t="shared" si="12"/>
        <v>0.70710622879401119</v>
      </c>
      <c r="AY38" s="4">
        <f t="shared" si="12"/>
        <v>-5.2417753751584819E-5</v>
      </c>
      <c r="AZ38" s="4">
        <f t="shared" si="12"/>
        <v>-5.1445433920212311E-4</v>
      </c>
      <c r="BA38" s="4">
        <f t="shared" si="12"/>
        <v>3.9138861492652175E-3</v>
      </c>
      <c r="BB38">
        <f t="shared" si="8"/>
        <v>3.0000000000000004</v>
      </c>
      <c r="BD38" s="4">
        <f t="shared" si="9"/>
        <v>3.6336020510259637E-2</v>
      </c>
      <c r="BE38" s="4">
        <f t="shared" si="10"/>
        <v>0.28566488512086785</v>
      </c>
    </row>
    <row r="39" spans="1:57">
      <c r="A39" s="17"/>
      <c r="B39" s="55"/>
      <c r="C39" s="23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1"/>
      <c r="P39" s="56"/>
      <c r="Q39" s="9"/>
      <c r="R39" s="57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D39" s="4"/>
      <c r="BE39" s="4"/>
    </row>
    <row r="40" spans="1:57">
      <c r="A40" s="17" t="s">
        <v>76</v>
      </c>
      <c r="B40" s="55">
        <v>1</v>
      </c>
      <c r="C40" s="23">
        <v>1</v>
      </c>
      <c r="D40" s="20">
        <v>-7.3830000000000007E-2</v>
      </c>
      <c r="E40" s="20">
        <v>0.10018100000000001</v>
      </c>
      <c r="F40" s="20">
        <v>30.8108</v>
      </c>
      <c r="G40" s="20">
        <v>37.831299999999999</v>
      </c>
      <c r="H40" s="20">
        <v>15.068899999999999</v>
      </c>
      <c r="I40" s="20">
        <v>0.225967</v>
      </c>
      <c r="J40" s="20">
        <v>14.8438</v>
      </c>
      <c r="K40" s="20">
        <v>-9.1599999999999997E-3</v>
      </c>
      <c r="L40" s="20">
        <v>-1.8509999999999999E-2</v>
      </c>
      <c r="M40" s="20">
        <v>0.101733</v>
      </c>
      <c r="N40" s="21">
        <v>98.881180999999998</v>
      </c>
      <c r="P40" s="56">
        <f>BD40/(SUM(BD40:BE40))</f>
        <v>9.4462302073269486E-2</v>
      </c>
      <c r="Q40" s="9"/>
      <c r="R40" s="57">
        <v>8.3000000000000004E-2</v>
      </c>
      <c r="AF40" s="4">
        <f t="shared" si="2"/>
        <v>-1.2286570144782827E-3</v>
      </c>
      <c r="AG40" s="4">
        <f t="shared" si="2"/>
        <v>1.2541437155733602E-3</v>
      </c>
      <c r="AH40" s="4">
        <f t="shared" si="3"/>
        <v>0.60437034131031786</v>
      </c>
      <c r="AI40" s="4">
        <f t="shared" si="3"/>
        <v>0.49781301401407985</v>
      </c>
      <c r="AJ40" s="4">
        <f t="shared" si="4"/>
        <v>0.20972720946416146</v>
      </c>
      <c r="AK40" s="4">
        <f t="shared" si="4"/>
        <v>3.1857747074580571E-3</v>
      </c>
      <c r="AL40" s="4">
        <f t="shared" si="4"/>
        <v>0.36824113123294466</v>
      </c>
      <c r="AM40" s="4">
        <f t="shared" si="4"/>
        <v>-1.6333808844507845E-4</v>
      </c>
      <c r="AN40" s="4">
        <f t="shared" si="5"/>
        <v>-5.972894482090997E-4</v>
      </c>
      <c r="AO40" s="4">
        <f t="shared" si="6"/>
        <v>1.3620698888740126E-3</v>
      </c>
      <c r="AP40" s="4">
        <f t="shared" si="7"/>
        <v>1.6839643997822766</v>
      </c>
      <c r="AQ40" s="4"/>
      <c r="AR40" s="4">
        <f t="shared" si="12"/>
        <v>-2.1888651826080263E-3</v>
      </c>
      <c r="AS40" s="4">
        <f t="shared" si="12"/>
        <v>2.2342700042866305E-3</v>
      </c>
      <c r="AT40" s="4">
        <f t="shared" si="12"/>
        <v>1.0766920156776323</v>
      </c>
      <c r="AU40" s="4">
        <f t="shared" si="12"/>
        <v>0.88685903468940874</v>
      </c>
      <c r="AV40" s="4">
        <f t="shared" si="12"/>
        <v>0.37363119343486872</v>
      </c>
      <c r="AW40" s="4">
        <f t="shared" si="12"/>
        <v>5.6754906004009703E-3</v>
      </c>
      <c r="AX40" s="4">
        <f t="shared" si="12"/>
        <v>0.65602538500319008</v>
      </c>
      <c r="AY40" s="4">
        <f t="shared" si="12"/>
        <v>-2.9098849441151509E-4</v>
      </c>
      <c r="AZ40" s="4">
        <f t="shared" si="12"/>
        <v>-1.0640773313610275E-3</v>
      </c>
      <c r="BA40" s="4">
        <f t="shared" si="12"/>
        <v>2.4265415985933862E-3</v>
      </c>
      <c r="BB40">
        <f t="shared" si="8"/>
        <v>3.0000000000000004</v>
      </c>
      <c r="BD40" s="4">
        <f t="shared" si="9"/>
        <v>3.5294062658240755E-2</v>
      </c>
      <c r="BE40" s="4">
        <f t="shared" si="10"/>
        <v>0.33833713077662797</v>
      </c>
    </row>
    <row r="41" spans="1:57">
      <c r="A41" s="17" t="s">
        <v>76</v>
      </c>
      <c r="B41" s="55">
        <v>2</v>
      </c>
      <c r="C41" s="23">
        <v>1</v>
      </c>
      <c r="D41" s="20">
        <v>-6.0310000000000002E-2</v>
      </c>
      <c r="E41" s="20">
        <v>9.1716000000000006E-2</v>
      </c>
      <c r="F41" s="20">
        <v>31.035299999999999</v>
      </c>
      <c r="G41" s="20">
        <v>38.074199999999998</v>
      </c>
      <c r="H41" s="20">
        <v>14.627700000000001</v>
      </c>
      <c r="I41" s="20">
        <v>0.223079</v>
      </c>
      <c r="J41" s="20">
        <v>15.2659</v>
      </c>
      <c r="K41" s="20">
        <v>-1.6299999999999999E-3</v>
      </c>
      <c r="L41" s="20">
        <v>-1.9220000000000001E-2</v>
      </c>
      <c r="M41" s="20">
        <v>0.11992999999999999</v>
      </c>
      <c r="N41" s="21">
        <v>99.356664999999992</v>
      </c>
      <c r="P41" s="56">
        <f t="shared" ref="P41:P44" si="17">BD41/(SUM(BD41:BE41))</f>
        <v>9.9186726115963977E-2</v>
      </c>
      <c r="Q41" s="9"/>
      <c r="R41" s="57">
        <v>8.3000000000000004E-2</v>
      </c>
      <c r="AF41" s="4">
        <f t="shared" si="2"/>
        <v>-1.0036611749043101E-3</v>
      </c>
      <c r="AG41" s="4">
        <f t="shared" si="2"/>
        <v>1.1481722583875816E-3</v>
      </c>
      <c r="AH41" s="4">
        <f t="shared" si="3"/>
        <v>0.60877402903099254</v>
      </c>
      <c r="AI41" s="4">
        <f t="shared" si="3"/>
        <v>0.50100927692611352</v>
      </c>
      <c r="AJ41" s="4">
        <f t="shared" si="4"/>
        <v>0.20358663883089773</v>
      </c>
      <c r="AK41" s="4">
        <f t="shared" si="4"/>
        <v>3.1450585083885518E-3</v>
      </c>
      <c r="AL41" s="4">
        <f t="shared" si="4"/>
        <v>0.37871247829322746</v>
      </c>
      <c r="AM41" s="4">
        <f t="shared" si="4"/>
        <v>-2.9065620542082739E-5</v>
      </c>
      <c r="AN41" s="4">
        <f t="shared" si="5"/>
        <v>-6.2020006453694751E-4</v>
      </c>
      <c r="AO41" s="4">
        <f t="shared" si="6"/>
        <v>1.6057035747757398E-3</v>
      </c>
      <c r="AP41" s="4">
        <f t="shared" si="7"/>
        <v>1.6963284305627995</v>
      </c>
      <c r="AQ41" s="4"/>
      <c r="AR41" s="4">
        <f t="shared" si="12"/>
        <v>-1.7750003303982596E-3</v>
      </c>
      <c r="AS41" s="4">
        <f t="shared" si="12"/>
        <v>2.0305718592595538E-3</v>
      </c>
      <c r="AT41" s="4">
        <f t="shared" si="12"/>
        <v>1.0766323632782888</v>
      </c>
      <c r="AU41" s="4">
        <f t="shared" si="12"/>
        <v>0.88604765663196106</v>
      </c>
      <c r="AV41" s="4">
        <f t="shared" si="12"/>
        <v>0.36004815193132039</v>
      </c>
      <c r="AW41" s="4">
        <f t="shared" si="12"/>
        <v>5.5621160119537104E-3</v>
      </c>
      <c r="AX41" s="4">
        <f t="shared" si="12"/>
        <v>0.66976265586891115</v>
      </c>
      <c r="AY41" s="4">
        <f t="shared" si="12"/>
        <v>-5.1403289631429729E-5</v>
      </c>
      <c r="AZ41" s="4">
        <f t="shared" si="12"/>
        <v>-1.0968395978563784E-3</v>
      </c>
      <c r="BA41" s="4">
        <f t="shared" si="12"/>
        <v>2.8397276361919028E-3</v>
      </c>
      <c r="BB41">
        <f t="shared" si="8"/>
        <v>3.0000000000000004</v>
      </c>
      <c r="BD41" s="4">
        <f t="shared" si="9"/>
        <v>3.5711997434170861E-2</v>
      </c>
      <c r="BE41" s="4">
        <f t="shared" si="10"/>
        <v>0.32433615449714953</v>
      </c>
    </row>
    <row r="42" spans="1:57">
      <c r="A42" s="17" t="s">
        <v>76</v>
      </c>
      <c r="B42" s="55">
        <v>3</v>
      </c>
      <c r="C42" s="23">
        <v>1</v>
      </c>
      <c r="D42" s="20">
        <v>-4.6449999999999998E-2</v>
      </c>
      <c r="E42" s="20">
        <v>0.10012699999999999</v>
      </c>
      <c r="F42" s="20">
        <v>31.409400000000002</v>
      </c>
      <c r="G42" s="20">
        <v>36.908099999999997</v>
      </c>
      <c r="H42" s="20">
        <v>15.3787</v>
      </c>
      <c r="I42" s="20">
        <v>0.209422</v>
      </c>
      <c r="J42" s="20">
        <v>15.1463</v>
      </c>
      <c r="K42" s="20">
        <v>-9.3600000000000003E-3</v>
      </c>
      <c r="L42" s="20">
        <v>-3.8400000000000001E-3</v>
      </c>
      <c r="M42" s="20">
        <v>8.6694999999999994E-2</v>
      </c>
      <c r="N42" s="21">
        <v>99.179094000000006</v>
      </c>
      <c r="P42" s="56">
        <f t="shared" si="17"/>
        <v>0.12948284996266465</v>
      </c>
      <c r="Q42" s="9"/>
      <c r="R42" s="57">
        <v>8.3000000000000004E-2</v>
      </c>
      <c r="AF42" s="4">
        <f t="shared" si="2"/>
        <v>-7.7300715593276749E-4</v>
      </c>
      <c r="AG42" s="4">
        <f t="shared" si="2"/>
        <v>1.2534677015523285E-3</v>
      </c>
      <c r="AH42" s="4">
        <f t="shared" si="3"/>
        <v>0.6161122008630836</v>
      </c>
      <c r="AI42" s="4">
        <f t="shared" si="3"/>
        <v>0.48566484637147173</v>
      </c>
      <c r="AJ42" s="4">
        <f t="shared" si="4"/>
        <v>0.21403897007654837</v>
      </c>
      <c r="AK42" s="4">
        <f t="shared" si="4"/>
        <v>2.9525165656280835E-3</v>
      </c>
      <c r="AL42" s="4">
        <f t="shared" si="4"/>
        <v>0.37574547258744728</v>
      </c>
      <c r="AM42" s="4">
        <f t="shared" si="4"/>
        <v>-1.6690442225392299E-4</v>
      </c>
      <c r="AN42" s="4">
        <f t="shared" si="5"/>
        <v>-1.2391093901258473E-4</v>
      </c>
      <c r="AO42" s="4">
        <f t="shared" si="6"/>
        <v>1.1607310215557638E-3</v>
      </c>
      <c r="AP42" s="4">
        <f t="shared" si="7"/>
        <v>1.6958643826700881</v>
      </c>
      <c r="AQ42" s="4"/>
      <c r="AR42" s="4">
        <f t="shared" si="12"/>
        <v>-1.3674569095832251E-3</v>
      </c>
      <c r="AS42" s="4">
        <f t="shared" si="12"/>
        <v>2.2173961214612824E-3</v>
      </c>
      <c r="AT42" s="4">
        <f t="shared" si="12"/>
        <v>1.0899082624042729</v>
      </c>
      <c r="AU42" s="4">
        <f t="shared" si="12"/>
        <v>0.85914566872406428</v>
      </c>
      <c r="AV42" s="4">
        <f t="shared" si="12"/>
        <v>0.37863694573185808</v>
      </c>
      <c r="AW42" s="4">
        <f t="shared" si="12"/>
        <v>5.223029498938059E-3</v>
      </c>
      <c r="AX42" s="4">
        <f t="shared" si="12"/>
        <v>0.66469726546620533</v>
      </c>
      <c r="AY42" s="4">
        <f t="shared" si="12"/>
        <v>-2.9525548851578026E-4</v>
      </c>
      <c r="AZ42" s="4">
        <f t="shared" si="12"/>
        <v>-2.191996133868157E-4</v>
      </c>
      <c r="BA42" s="4">
        <f t="shared" si="12"/>
        <v>2.0533440646855745E-3</v>
      </c>
      <c r="BB42">
        <f t="shared" si="8"/>
        <v>3</v>
      </c>
      <c r="BD42" s="4">
        <f t="shared" si="9"/>
        <v>4.9026990834519779E-2</v>
      </c>
      <c r="BE42" s="4">
        <f t="shared" si="10"/>
        <v>0.3296099548973383</v>
      </c>
    </row>
    <row r="43" spans="1:57">
      <c r="A43" s="17" t="s">
        <v>76</v>
      </c>
      <c r="B43" s="55">
        <v>4</v>
      </c>
      <c r="C43" s="23">
        <v>1</v>
      </c>
      <c r="D43" s="20">
        <v>-6.4399999999999999E-2</v>
      </c>
      <c r="E43" s="20">
        <v>8.3802000000000001E-2</v>
      </c>
      <c r="F43" s="20">
        <v>36.511899999999997</v>
      </c>
      <c r="G43" s="20">
        <v>31.907699999999998</v>
      </c>
      <c r="H43" s="20">
        <v>13.5863</v>
      </c>
      <c r="I43" s="20">
        <v>0.16223099999999999</v>
      </c>
      <c r="J43" s="20">
        <v>16.467600000000001</v>
      </c>
      <c r="K43" s="20">
        <v>-5.45E-3</v>
      </c>
      <c r="L43" s="20">
        <v>-9.9500000000000005E-3</v>
      </c>
      <c r="M43" s="20">
        <v>0.132185</v>
      </c>
      <c r="N43" s="21">
        <v>98.771917999999999</v>
      </c>
      <c r="P43" s="56">
        <f t="shared" si="17"/>
        <v>0.11558974952073436</v>
      </c>
      <c r="Q43" s="9"/>
      <c r="R43" s="57">
        <v>8.3000000000000004E-2</v>
      </c>
      <c r="AF43" s="4">
        <f t="shared" si="2"/>
        <v>-1.0717257447162589E-3</v>
      </c>
      <c r="AG43" s="4">
        <f t="shared" si="2"/>
        <v>1.049098647971958E-3</v>
      </c>
      <c r="AH43" s="4">
        <f t="shared" si="3"/>
        <v>0.71620047077285209</v>
      </c>
      <c r="AI43" s="4">
        <f t="shared" si="3"/>
        <v>0.41986578064346336</v>
      </c>
      <c r="AJ43" s="4">
        <f t="shared" si="4"/>
        <v>0.18909255393180238</v>
      </c>
      <c r="AK43" s="4">
        <f t="shared" si="4"/>
        <v>2.2871986465529391E-3</v>
      </c>
      <c r="AL43" s="4">
        <f t="shared" si="4"/>
        <v>0.40852393946911436</v>
      </c>
      <c r="AM43" s="4">
        <f t="shared" si="4"/>
        <v>-9.7182596291012842E-5</v>
      </c>
      <c r="AN43" s="4">
        <f t="shared" si="5"/>
        <v>-3.2107131332687966E-4</v>
      </c>
      <c r="AO43" s="4">
        <f t="shared" si="6"/>
        <v>1.7697817646271255E-3</v>
      </c>
      <c r="AP43" s="4">
        <f t="shared" si="7"/>
        <v>1.7372988442220503</v>
      </c>
      <c r="AQ43" s="4"/>
      <c r="AR43" s="4">
        <f t="shared" si="12"/>
        <v>-1.8506759760083241E-3</v>
      </c>
      <c r="AS43" s="4">
        <f t="shared" si="12"/>
        <v>1.8116030839387394E-3</v>
      </c>
      <c r="AT43" s="4">
        <f t="shared" si="12"/>
        <v>1.2367483115898144</v>
      </c>
      <c r="AU43" s="4">
        <f t="shared" si="12"/>
        <v>0.725032049678493</v>
      </c>
      <c r="AV43" s="4">
        <f t="shared" si="12"/>
        <v>0.32652854382656887</v>
      </c>
      <c r="AW43" s="4">
        <f t="shared" si="12"/>
        <v>3.9495772201076839E-3</v>
      </c>
      <c r="AX43" s="4">
        <f t="shared" si="12"/>
        <v>0.70544674710593347</v>
      </c>
      <c r="AY43" s="4">
        <f t="shared" si="12"/>
        <v>-1.6781671722321988E-4</v>
      </c>
      <c r="AZ43" s="4">
        <f t="shared" si="12"/>
        <v>-5.544319235485126E-4</v>
      </c>
      <c r="BA43" s="4">
        <f t="shared" si="12"/>
        <v>3.0560921119238199E-3</v>
      </c>
      <c r="BB43">
        <f t="shared" si="8"/>
        <v>2.9999999999999996</v>
      </c>
      <c r="BD43" s="4">
        <f t="shared" si="9"/>
        <v>3.774335259228323E-2</v>
      </c>
      <c r="BE43" s="4">
        <f t="shared" si="10"/>
        <v>0.28878519123428564</v>
      </c>
    </row>
    <row r="44" spans="1:57" ht="15" thickBot="1">
      <c r="A44" s="26" t="s">
        <v>76</v>
      </c>
      <c r="B44" s="59">
        <v>5</v>
      </c>
      <c r="C44" s="31">
        <v>1</v>
      </c>
      <c r="D44" s="28">
        <v>-6.2019999999999999E-2</v>
      </c>
      <c r="E44" s="28">
        <v>0.111137</v>
      </c>
      <c r="F44" s="28">
        <v>28.707000000000001</v>
      </c>
      <c r="G44" s="28">
        <v>40.1663</v>
      </c>
      <c r="H44" s="28">
        <v>13.837</v>
      </c>
      <c r="I44" s="28">
        <v>0.20541400000000001</v>
      </c>
      <c r="J44" s="28">
        <v>15.2287</v>
      </c>
      <c r="K44" s="28">
        <v>9.1800000000000007E-3</v>
      </c>
      <c r="L44" s="28">
        <v>-1.3559999999999999E-2</v>
      </c>
      <c r="M44" s="28">
        <v>8.0588999999999994E-2</v>
      </c>
      <c r="N44" s="29">
        <v>98.269740000000013</v>
      </c>
      <c r="P44" s="60">
        <f t="shared" si="17"/>
        <v>9.3040551266793683E-2</v>
      </c>
      <c r="Q44" s="61"/>
      <c r="R44" s="62">
        <v>8.3000000000000004E-2</v>
      </c>
      <c r="AF44" s="4">
        <f t="shared" si="2"/>
        <v>-1.0321184889332668E-3</v>
      </c>
      <c r="AG44" s="4">
        <f t="shared" si="2"/>
        <v>1.3912994491737608E-3</v>
      </c>
      <c r="AH44" s="4">
        <f t="shared" si="3"/>
        <v>0.56310317771675167</v>
      </c>
      <c r="AI44" s="4">
        <f t="shared" si="3"/>
        <v>0.52853871965260868</v>
      </c>
      <c r="AJ44" s="4">
        <f t="shared" si="4"/>
        <v>0.19258176757132917</v>
      </c>
      <c r="AK44" s="4">
        <f t="shared" si="4"/>
        <v>2.8960101508529535E-3</v>
      </c>
      <c r="AL44" s="4">
        <f t="shared" si="4"/>
        <v>0.37778963036467378</v>
      </c>
      <c r="AM44" s="4">
        <f t="shared" si="4"/>
        <v>1.6369472182596292E-4</v>
      </c>
      <c r="AN44" s="4">
        <f t="shared" si="5"/>
        <v>-4.3756050338818973E-4</v>
      </c>
      <c r="AO44" s="4">
        <f t="shared" si="6"/>
        <v>1.0789797831034945E-3</v>
      </c>
      <c r="AP44" s="4">
        <f t="shared" si="7"/>
        <v>1.6660736004179981</v>
      </c>
      <c r="AQ44" s="4"/>
      <c r="AR44" s="4">
        <f t="shared" si="12"/>
        <v>-1.8584745992151616E-3</v>
      </c>
      <c r="AS44" s="4">
        <f t="shared" si="12"/>
        <v>2.5052304690945828E-3</v>
      </c>
      <c r="AT44" s="4">
        <f t="shared" si="12"/>
        <v>1.0139465223663753</v>
      </c>
      <c r="AU44" s="4">
        <f t="shared" si="12"/>
        <v>0.95170835103564067</v>
      </c>
      <c r="AV44" s="4">
        <f t="shared" si="12"/>
        <v>0.34677057638332309</v>
      </c>
      <c r="AW44" s="4">
        <f t="shared" si="12"/>
        <v>5.2146738597737439E-3</v>
      </c>
      <c r="AX44" s="4">
        <f t="shared" si="12"/>
        <v>0.68026339941385094</v>
      </c>
      <c r="AY44" s="4">
        <f t="shared" si="12"/>
        <v>2.9475538496899625E-4</v>
      </c>
      <c r="AZ44" s="4">
        <f t="shared" si="12"/>
        <v>-7.8788926841841386E-4</v>
      </c>
      <c r="BA44" s="4">
        <f t="shared" si="12"/>
        <v>1.9428549546060714E-3</v>
      </c>
      <c r="BB44">
        <f t="shared" si="8"/>
        <v>3</v>
      </c>
      <c r="BD44" s="4">
        <f t="shared" si="9"/>
        <v>3.2263725589808168E-2</v>
      </c>
      <c r="BE44" s="4">
        <f t="shared" si="10"/>
        <v>0.31450685079351492</v>
      </c>
    </row>
    <row r="45" spans="1:57" ht="15" thickBot="1"/>
    <row r="46" spans="1:57">
      <c r="A46" s="13" t="s">
        <v>77</v>
      </c>
      <c r="B46" s="51">
        <v>41599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  <c r="P46" s="52"/>
      <c r="Q46" s="53"/>
      <c r="R46" s="54"/>
      <c r="S46" s="9"/>
    </row>
    <row r="47" spans="1:57">
      <c r="A47" s="17" t="s">
        <v>78</v>
      </c>
      <c r="B47" s="55">
        <v>1</v>
      </c>
      <c r="C47" s="23">
        <v>3</v>
      </c>
      <c r="D47" s="20">
        <v>-5.6643333333333344E-2</v>
      </c>
      <c r="E47" s="20">
        <v>9.3800333333333333E-2</v>
      </c>
      <c r="F47" s="20">
        <v>58.905333333333338</v>
      </c>
      <c r="G47" s="20">
        <v>9.4556133333333339</v>
      </c>
      <c r="H47" s="20">
        <v>9.6933966666666667</v>
      </c>
      <c r="I47" s="20">
        <v>9.2717333333333332E-2</v>
      </c>
      <c r="J47" s="20">
        <v>20.995699999999999</v>
      </c>
      <c r="K47" s="20">
        <v>2.1182999999999997E-2</v>
      </c>
      <c r="L47" s="20">
        <v>-1.7993333333333333E-2</v>
      </c>
      <c r="M47" s="20">
        <v>0.38183566666666663</v>
      </c>
      <c r="N47" s="21">
        <v>99.564943</v>
      </c>
      <c r="O47" s="4"/>
      <c r="P47" s="56">
        <f>BD47/(SUM(BD47:BE47))</f>
        <v>0.10232833099082975</v>
      </c>
      <c r="Q47" s="9"/>
      <c r="R47" s="57">
        <v>0.13</v>
      </c>
      <c r="S47" s="9"/>
      <c r="T47" s="4">
        <v>1.1416082223483349E-2</v>
      </c>
      <c r="U47" s="4">
        <v>1.7634293757713387E-2</v>
      </c>
      <c r="V47" s="4">
        <v>7.4886336092329059E-2</v>
      </c>
      <c r="W47" s="4">
        <v>5.268843263310527E-2</v>
      </c>
      <c r="X47" s="4">
        <v>4.5475835707915926E-2</v>
      </c>
      <c r="Y47" s="4">
        <v>2.1319001391559903E-2</v>
      </c>
      <c r="Z47" s="4">
        <v>0.10711937266433109</v>
      </c>
      <c r="AA47" s="4">
        <v>8.3348913010308692E-3</v>
      </c>
      <c r="AB47" s="4">
        <v>6.40457128411678E-3</v>
      </c>
      <c r="AC47" s="4">
        <v>1.3229952431257385E-2</v>
      </c>
      <c r="AF47" s="4">
        <f t="shared" ref="AF47:AG52" si="18">D47/AF$3</f>
        <v>-9.4264159316580698E-4</v>
      </c>
      <c r="AG47" s="4">
        <f t="shared" si="18"/>
        <v>1.1742655650141881E-3</v>
      </c>
      <c r="AH47" s="4">
        <f t="shared" ref="AH47:AI52" si="19">2*F47/AH$3</f>
        <v>1.15545965738198</v>
      </c>
      <c r="AI47" s="4">
        <f t="shared" si="19"/>
        <v>0.12442415071166962</v>
      </c>
      <c r="AJ47" s="4">
        <f t="shared" ref="AJ47:AM52" si="20">H47/AJ$3</f>
        <v>0.13491157504059384</v>
      </c>
      <c r="AK47" s="4">
        <f t="shared" si="20"/>
        <v>1.3071666901640112E-3</v>
      </c>
      <c r="AL47" s="4">
        <f t="shared" si="20"/>
        <v>0.52085586703051345</v>
      </c>
      <c r="AM47" s="4">
        <f t="shared" si="20"/>
        <v>3.7772824536376601E-4</v>
      </c>
      <c r="AN47" s="4">
        <f t="shared" ref="AN47:AN52" si="21">2*L47/AN$3</f>
        <v>-5.8061740346348285E-4</v>
      </c>
      <c r="AO47" s="4">
        <f t="shared" ref="AO47:AO52" si="22">M47/AO$3</f>
        <v>5.1122729504172798E-3</v>
      </c>
      <c r="AP47" s="4">
        <f>SUM(AF47:AO47)</f>
        <v>1.942099424619087</v>
      </c>
      <c r="AQ47" s="4"/>
      <c r="AR47" s="4">
        <f t="shared" ref="AR47:BA52" si="23">3*AF47/$AP47</f>
        <v>-1.4561174076101048E-3</v>
      </c>
      <c r="AS47" s="4">
        <f t="shared" si="23"/>
        <v>1.8139116104900278E-3</v>
      </c>
      <c r="AT47" s="4">
        <f t="shared" si="23"/>
        <v>1.7848617471403747</v>
      </c>
      <c r="AU47" s="4">
        <f t="shared" si="23"/>
        <v>0.19220048541449958</v>
      </c>
      <c r="AV47" s="4">
        <f t="shared" si="23"/>
        <v>0.20840062047861635</v>
      </c>
      <c r="AW47" s="4">
        <f t="shared" si="23"/>
        <v>2.0192066486303477E-3</v>
      </c>
      <c r="AX47" s="4">
        <f t="shared" si="23"/>
        <v>0.80457652233639587</v>
      </c>
      <c r="AY47" s="4">
        <f t="shared" si="23"/>
        <v>5.8348440956546531E-4</v>
      </c>
      <c r="AZ47" s="4">
        <f t="shared" si="23"/>
        <v>-8.9689136833562787E-4</v>
      </c>
      <c r="BA47" s="4">
        <f t="shared" si="23"/>
        <v>7.8970307373732521E-3</v>
      </c>
      <c r="BB47">
        <f>SUM(AR47:BA47)</f>
        <v>3</v>
      </c>
      <c r="BD47" s="4">
        <f>-1*((AR47+AS47)*4+(AT47+AU47)*3+SUM(AV47:AY47,BA47)*2+AZ47-8)</f>
        <v>2.1325287671030146E-2</v>
      </c>
      <c r="BE47" s="4">
        <f>AV47-BD47</f>
        <v>0.1870753328075862</v>
      </c>
    </row>
    <row r="48" spans="1:57">
      <c r="A48" s="17" t="s">
        <v>78</v>
      </c>
      <c r="B48" s="55">
        <v>2</v>
      </c>
      <c r="C48" s="23">
        <v>3</v>
      </c>
      <c r="D48" s="20">
        <v>-6.8376666666666655E-2</v>
      </c>
      <c r="E48" s="20">
        <v>9.7264000000000017E-2</v>
      </c>
      <c r="F48" s="20">
        <v>58.730999999999995</v>
      </c>
      <c r="G48" s="20">
        <v>9.7028966666666676</v>
      </c>
      <c r="H48" s="20">
        <v>9.7851300000000005</v>
      </c>
      <c r="I48" s="20">
        <v>0.11029133333333334</v>
      </c>
      <c r="J48" s="20">
        <v>21.247666666666667</v>
      </c>
      <c r="K48" s="20">
        <v>3.7363333333333333E-3</v>
      </c>
      <c r="L48" s="20">
        <v>-5.7989999999999995E-3</v>
      </c>
      <c r="M48" s="20">
        <v>0.38699833333333333</v>
      </c>
      <c r="N48" s="21">
        <v>99.990807666666683</v>
      </c>
      <c r="O48" s="4"/>
      <c r="P48" s="56">
        <f t="shared" ref="P48:P123" si="24">BD48/(SUM(BD48:BE48))</f>
        <v>0.14495390148286158</v>
      </c>
      <c r="Q48" s="23"/>
      <c r="R48" s="57">
        <v>0.13</v>
      </c>
      <c r="S48" s="23"/>
      <c r="T48" s="4">
        <v>1.5295830586579313E-2</v>
      </c>
      <c r="U48" s="4">
        <v>5.3590794918530558E-3</v>
      </c>
      <c r="V48" s="4">
        <v>9.9087688438073016E-2</v>
      </c>
      <c r="W48" s="4">
        <v>0.11088644025909217</v>
      </c>
      <c r="X48" s="4">
        <v>2.0366828422707556E-2</v>
      </c>
      <c r="Y48" s="4">
        <v>5.1304173644386173E-3</v>
      </c>
      <c r="Z48" s="4">
        <v>8.6811999938565712E-2</v>
      </c>
      <c r="AA48" s="4">
        <v>6.6272566219615593E-3</v>
      </c>
      <c r="AB48" s="4">
        <v>1.3679467570048186E-2</v>
      </c>
      <c r="AC48" s="4">
        <v>1.476088216650121E-2</v>
      </c>
      <c r="AF48" s="4">
        <f t="shared" si="18"/>
        <v>-1.1379042547290173E-3</v>
      </c>
      <c r="AG48" s="4">
        <f t="shared" si="18"/>
        <v>1.2176264396594895E-3</v>
      </c>
      <c r="AH48" s="4">
        <f t="shared" si="19"/>
        <v>1.1520400156924284</v>
      </c>
      <c r="AI48" s="4">
        <f t="shared" si="19"/>
        <v>0.1276780928569862</v>
      </c>
      <c r="AJ48" s="4">
        <f t="shared" si="20"/>
        <v>0.13618830897703552</v>
      </c>
      <c r="AK48" s="4">
        <f t="shared" si="20"/>
        <v>1.5549320926735279E-3</v>
      </c>
      <c r="AL48" s="4">
        <f t="shared" si="20"/>
        <v>0.5271065905895973</v>
      </c>
      <c r="AM48" s="4">
        <f t="shared" si="20"/>
        <v>6.6625059438896818E-5</v>
      </c>
      <c r="AN48" s="4">
        <f t="shared" si="21"/>
        <v>-1.871248789932236E-4</v>
      </c>
      <c r="AO48" s="4">
        <f t="shared" si="22"/>
        <v>5.1813942071674028E-3</v>
      </c>
      <c r="AP48" s="4">
        <f t="shared" ref="AP48:AP111" si="25">SUM(AF48:AO48)</f>
        <v>1.9497085567812646</v>
      </c>
      <c r="AQ48" s="4"/>
      <c r="AR48" s="4">
        <f t="shared" si="23"/>
        <v>-1.75088361402213E-3</v>
      </c>
      <c r="AS48" s="4">
        <f t="shared" si="23"/>
        <v>1.873551462998621E-3</v>
      </c>
      <c r="AT48" s="4">
        <f t="shared" si="23"/>
        <v>1.7726341893800404</v>
      </c>
      <c r="AU48" s="4">
        <f t="shared" si="23"/>
        <v>0.19645719727634695</v>
      </c>
      <c r="AV48" s="4">
        <f t="shared" si="23"/>
        <v>0.20955179455415548</v>
      </c>
      <c r="AW48" s="4">
        <f t="shared" si="23"/>
        <v>2.3925608069965102E-3</v>
      </c>
      <c r="AX48" s="4">
        <f t="shared" si="23"/>
        <v>0.81105443491480667</v>
      </c>
      <c r="AY48" s="4">
        <f t="shared" si="23"/>
        <v>1.0251541319932475E-4</v>
      </c>
      <c r="AZ48" s="4">
        <f t="shared" si="23"/>
        <v>-2.8792746230053639E-4</v>
      </c>
      <c r="BA48" s="4">
        <f t="shared" si="23"/>
        <v>7.972567267778622E-3</v>
      </c>
      <c r="BB48">
        <f t="shared" ref="BB48:BB111" si="26">SUM(AR48:BA48)</f>
        <v>3</v>
      </c>
      <c r="BD48" s="4">
        <f t="shared" ref="BD48:BD123" si="27">-1*((AR48+AS48)*4+(AT48+AU48)*3+SUM(AV48:AY48,BA48)*2+AZ48-8)</f>
        <v>3.0375350183359906E-2</v>
      </c>
      <c r="BE48" s="4">
        <f t="shared" ref="BE48:BE111" si="28">AV48-BD48</f>
        <v>0.17917644437079558</v>
      </c>
    </row>
    <row r="49" spans="1:57">
      <c r="A49" s="17" t="s">
        <v>78</v>
      </c>
      <c r="B49" s="55">
        <v>3</v>
      </c>
      <c r="C49" s="23">
        <v>3</v>
      </c>
      <c r="D49" s="20">
        <v>-6.2239999999999997E-2</v>
      </c>
      <c r="E49" s="20">
        <v>9.732466666666667E-2</v>
      </c>
      <c r="F49" s="20">
        <v>58.975699999999996</v>
      </c>
      <c r="G49" s="20">
        <v>9.7296800000000001</v>
      </c>
      <c r="H49" s="20">
        <v>9.8150633333333328</v>
      </c>
      <c r="I49" s="20">
        <v>8.8718333333333343E-2</v>
      </c>
      <c r="J49" s="20">
        <v>21.079533333333334</v>
      </c>
      <c r="K49" s="20">
        <v>1.8974333333333333E-2</v>
      </c>
      <c r="L49" s="20">
        <v>-1.3843333333333332E-2</v>
      </c>
      <c r="M49" s="20">
        <v>0.38422033333333339</v>
      </c>
      <c r="N49" s="21">
        <v>100.113131</v>
      </c>
      <c r="O49" s="4"/>
      <c r="P49" s="56">
        <f t="shared" si="24"/>
        <v>0.10910602099147146</v>
      </c>
      <c r="Q49" s="23"/>
      <c r="R49" s="57">
        <v>0.13</v>
      </c>
      <c r="S49" s="23"/>
      <c r="T49" s="4">
        <v>2.1253773782554469E-2</v>
      </c>
      <c r="U49" s="4">
        <v>8.3007118570236731E-3</v>
      </c>
      <c r="V49" s="4">
        <v>8.8329893014764002E-2</v>
      </c>
      <c r="W49" s="4">
        <v>3.7808332414963346E-3</v>
      </c>
      <c r="X49" s="4">
        <v>5.9529153642004368E-2</v>
      </c>
      <c r="Y49" s="4">
        <v>2.8414435298512179E-3</v>
      </c>
      <c r="Z49" s="4">
        <v>6.1553987144078531E-2</v>
      </c>
      <c r="AA49" s="4">
        <v>9.5187883857838392E-3</v>
      </c>
      <c r="AB49" s="4">
        <v>5.3193451977976867E-3</v>
      </c>
      <c r="AC49" s="4">
        <v>9.4639905078847866E-3</v>
      </c>
      <c r="AF49" s="4">
        <f t="shared" si="18"/>
        <v>-1.0357796638375768E-3</v>
      </c>
      <c r="AG49" s="4">
        <f t="shared" si="18"/>
        <v>1.2183859122016358E-3</v>
      </c>
      <c r="AH49" s="4">
        <f t="shared" si="19"/>
        <v>1.1568399372302864</v>
      </c>
      <c r="AI49" s="4">
        <f t="shared" si="19"/>
        <v>0.12803052832423184</v>
      </c>
      <c r="AJ49" s="4">
        <f t="shared" si="20"/>
        <v>0.13660491765251681</v>
      </c>
      <c r="AK49" s="4">
        <f t="shared" si="20"/>
        <v>1.2507871610508013E-3</v>
      </c>
      <c r="AL49" s="4">
        <f t="shared" si="20"/>
        <v>0.52293558256842798</v>
      </c>
      <c r="AM49" s="4">
        <f t="shared" si="20"/>
        <v>3.3834403233475984E-4</v>
      </c>
      <c r="AN49" s="4">
        <f t="shared" si="21"/>
        <v>-4.4670323760352801E-4</v>
      </c>
      <c r="AO49" s="4">
        <f t="shared" si="22"/>
        <v>5.144200473066453E-3</v>
      </c>
      <c r="AP49" s="4">
        <f t="shared" si="25"/>
        <v>1.9508802004526757</v>
      </c>
      <c r="AQ49" s="4"/>
      <c r="AR49" s="4">
        <f t="shared" si="23"/>
        <v>-1.5927882146693139E-3</v>
      </c>
      <c r="AS49" s="4">
        <f t="shared" si="23"/>
        <v>1.8735941529145544E-3</v>
      </c>
      <c r="AT49" s="4">
        <f t="shared" si="23"/>
        <v>1.7789507581683239</v>
      </c>
      <c r="AU49" s="4">
        <f t="shared" si="23"/>
        <v>0.19688117439685543</v>
      </c>
      <c r="AV49" s="4">
        <f t="shared" si="23"/>
        <v>0.21006659089700044</v>
      </c>
      <c r="AW49" s="4">
        <f t="shared" si="23"/>
        <v>1.9234197375531919E-3</v>
      </c>
      <c r="AX49" s="4">
        <f t="shared" si="23"/>
        <v>0.80415329826058168</v>
      </c>
      <c r="AY49" s="4">
        <f t="shared" si="23"/>
        <v>5.2029442749419199E-4</v>
      </c>
      <c r="AZ49" s="4">
        <f t="shared" si="23"/>
        <v>-6.8692568231490034E-4</v>
      </c>
      <c r="BA49" s="4">
        <f t="shared" si="23"/>
        <v>7.910583856260589E-3</v>
      </c>
      <c r="BB49">
        <f t="shared" si="26"/>
        <v>3</v>
      </c>
      <c r="BD49" s="4">
        <f t="shared" si="27"/>
        <v>2.2919529876014977E-2</v>
      </c>
      <c r="BE49" s="4">
        <f t="shared" si="28"/>
        <v>0.18714706102098547</v>
      </c>
    </row>
    <row r="50" spans="1:57">
      <c r="A50" s="17" t="s">
        <v>78</v>
      </c>
      <c r="B50" s="55">
        <v>4</v>
      </c>
      <c r="C50" s="23">
        <v>3</v>
      </c>
      <c r="D50" s="20">
        <v>-4.0223333333333333E-2</v>
      </c>
      <c r="E50" s="20">
        <v>0.101428</v>
      </c>
      <c r="F50" s="20">
        <v>59.084166666666668</v>
      </c>
      <c r="G50" s="20">
        <v>9.4342100000000002</v>
      </c>
      <c r="H50" s="20">
        <v>9.7355</v>
      </c>
      <c r="I50" s="20">
        <v>9.9478999999999998E-2</v>
      </c>
      <c r="J50" s="20">
        <v>20.910499999999999</v>
      </c>
      <c r="K50" s="20">
        <v>1.0634666666666667E-2</v>
      </c>
      <c r="L50" s="20">
        <v>-1.2610000000000001E-2</v>
      </c>
      <c r="M50" s="20">
        <v>0.34712666666666664</v>
      </c>
      <c r="N50" s="21">
        <v>99.670211666666674</v>
      </c>
      <c r="O50" s="4"/>
      <c r="P50" s="56">
        <f t="shared" si="24"/>
        <v>8.2198103678150294E-2</v>
      </c>
      <c r="Q50" s="23"/>
      <c r="R50" s="57">
        <v>0.13</v>
      </c>
      <c r="S50" s="23"/>
      <c r="T50" s="4">
        <v>5.3132883728754391E-3</v>
      </c>
      <c r="U50" s="4">
        <v>2.6710769363685475E-3</v>
      </c>
      <c r="V50" s="4">
        <v>0.26056535328652769</v>
      </c>
      <c r="W50" s="4">
        <v>4.3692763702928669E-2</v>
      </c>
      <c r="X50" s="4">
        <v>4.7653582236805526E-2</v>
      </c>
      <c r="Y50" s="4">
        <v>1.351910991892581E-2</v>
      </c>
      <c r="Z50" s="4">
        <v>0.22401848138044386</v>
      </c>
      <c r="AA50" s="4">
        <v>9.8672284524750596E-3</v>
      </c>
      <c r="AB50" s="4">
        <v>6.0582258128927449E-3</v>
      </c>
      <c r="AC50" s="4">
        <v>6.9239334437394152E-3</v>
      </c>
      <c r="AF50" s="4">
        <f t="shared" si="18"/>
        <v>-6.6938481167138177E-4</v>
      </c>
      <c r="AG50" s="4">
        <f t="shared" si="18"/>
        <v>1.2697546319479221E-3</v>
      </c>
      <c r="AH50" s="4">
        <f t="shared" si="19"/>
        <v>1.1589675689812999</v>
      </c>
      <c r="AI50" s="4">
        <f t="shared" si="19"/>
        <v>0.12414250937561681</v>
      </c>
      <c r="AJ50" s="4">
        <f t="shared" si="20"/>
        <v>0.13549756437021573</v>
      </c>
      <c r="AK50" s="4">
        <f t="shared" si="20"/>
        <v>1.4024954180177638E-3</v>
      </c>
      <c r="AL50" s="4">
        <f t="shared" si="20"/>
        <v>0.51874224758124532</v>
      </c>
      <c r="AM50" s="4">
        <f t="shared" si="20"/>
        <v>1.8963385639562532E-4</v>
      </c>
      <c r="AN50" s="4">
        <f t="shared" si="21"/>
        <v>-4.0690545337205555E-4</v>
      </c>
      <c r="AO50" s="4">
        <f t="shared" si="22"/>
        <v>4.6475654929263172E-3</v>
      </c>
      <c r="AP50" s="4">
        <f t="shared" si="25"/>
        <v>1.943783049442622</v>
      </c>
      <c r="AQ50" s="4"/>
      <c r="AR50" s="4">
        <f t="shared" si="23"/>
        <v>-1.0331165484697387E-3</v>
      </c>
      <c r="AS50" s="4">
        <f t="shared" si="23"/>
        <v>1.9597165933389884E-3</v>
      </c>
      <c r="AT50" s="4">
        <f t="shared" si="23"/>
        <v>1.7887298214380964</v>
      </c>
      <c r="AU50" s="4">
        <f t="shared" si="23"/>
        <v>0.19159932906794494</v>
      </c>
      <c r="AV50" s="4">
        <f t="shared" si="23"/>
        <v>0.20912451789679334</v>
      </c>
      <c r="AW50" s="4">
        <f t="shared" si="23"/>
        <v>2.1645863489033841E-3</v>
      </c>
      <c r="AX50" s="4">
        <f t="shared" si="23"/>
        <v>0.80061750882640037</v>
      </c>
      <c r="AY50" s="4">
        <f t="shared" si="23"/>
        <v>2.9267750294972882E-4</v>
      </c>
      <c r="AZ50" s="4">
        <f t="shared" si="23"/>
        <v>-6.2801060049690516E-4</v>
      </c>
      <c r="BA50" s="4">
        <f t="shared" si="23"/>
        <v>7.1729694745393561E-3</v>
      </c>
      <c r="BB50">
        <f t="shared" si="26"/>
        <v>3.0000000000000004</v>
      </c>
      <c r="BD50" s="4">
        <f t="shared" si="27"/>
        <v>1.7189638803723817E-2</v>
      </c>
      <c r="BE50" s="4">
        <f t="shared" si="28"/>
        <v>0.19193487909306953</v>
      </c>
    </row>
    <row r="51" spans="1:57">
      <c r="A51" s="17" t="s">
        <v>78</v>
      </c>
      <c r="B51" s="55">
        <v>5</v>
      </c>
      <c r="C51" s="23">
        <v>3</v>
      </c>
      <c r="D51" s="20">
        <v>-5.6409999999999995E-2</v>
      </c>
      <c r="E51" s="20">
        <v>0.10123866666666666</v>
      </c>
      <c r="F51" s="20">
        <v>58.883533333333332</v>
      </c>
      <c r="G51" s="20">
        <v>9.8795833333333345</v>
      </c>
      <c r="H51" s="20">
        <v>9.8638866666666676</v>
      </c>
      <c r="I51" s="20">
        <v>0.10316699999999999</v>
      </c>
      <c r="J51" s="20">
        <v>21.209233333333334</v>
      </c>
      <c r="K51" s="20">
        <v>9.900666666666667E-3</v>
      </c>
      <c r="L51" s="20">
        <v>-4.8233333333333331E-3</v>
      </c>
      <c r="M51" s="20">
        <v>0.37610133333333334</v>
      </c>
      <c r="N51" s="21">
        <v>100.36541100000001</v>
      </c>
      <c r="O51" s="4"/>
      <c r="P51" s="56">
        <f t="shared" si="24"/>
        <v>0.12888183502446665</v>
      </c>
      <c r="Q51" s="23"/>
      <c r="R51" s="57">
        <v>0.13</v>
      </c>
      <c r="S51" s="23"/>
      <c r="T51" s="4">
        <v>4.6009672896033518E-3</v>
      </c>
      <c r="U51" s="4">
        <v>8.73408027976234E-3</v>
      </c>
      <c r="V51" s="4">
        <v>0.11160261346999441</v>
      </c>
      <c r="W51" s="4">
        <v>3.3111566458465087E-2</v>
      </c>
      <c r="X51" s="4">
        <v>4.1106890338888209E-2</v>
      </c>
      <c r="Y51" s="4">
        <v>3.5888718882122299E-2</v>
      </c>
      <c r="Z51" s="4">
        <v>0.1823942524679259</v>
      </c>
      <c r="AA51" s="4">
        <v>1.0256613931182813E-2</v>
      </c>
      <c r="AB51" s="4">
        <v>2.6345840911486062E-3</v>
      </c>
      <c r="AC51" s="4">
        <v>4.5561691510888156E-3</v>
      </c>
      <c r="AF51" s="4">
        <f t="shared" si="18"/>
        <v>-9.387585288733565E-4</v>
      </c>
      <c r="AG51" s="4">
        <f t="shared" si="18"/>
        <v>1.2673844099482558E-3</v>
      </c>
      <c r="AH51" s="4">
        <f t="shared" si="19"/>
        <v>1.1550320387079902</v>
      </c>
      <c r="AI51" s="4">
        <f t="shared" si="19"/>
        <v>0.13000307037743711</v>
      </c>
      <c r="AJ51" s="4">
        <f t="shared" si="20"/>
        <v>0.13728443516585481</v>
      </c>
      <c r="AK51" s="4">
        <f t="shared" si="20"/>
        <v>1.4544903425912871E-3</v>
      </c>
      <c r="AL51" s="4">
        <f t="shared" si="20"/>
        <v>0.52615314644835853</v>
      </c>
      <c r="AM51" s="4">
        <f t="shared" si="20"/>
        <v>1.7654541131716597E-4</v>
      </c>
      <c r="AN51" s="4">
        <f t="shared" si="21"/>
        <v>-1.5564160481875875E-4</v>
      </c>
      <c r="AO51" s="4">
        <f t="shared" si="22"/>
        <v>5.0354978354978357E-3</v>
      </c>
      <c r="AP51" s="4">
        <f t="shared" si="25"/>
        <v>1.955312208565303</v>
      </c>
      <c r="AQ51" s="4"/>
      <c r="AR51" s="4">
        <f t="shared" si="23"/>
        <v>-1.4403201566907274E-3</v>
      </c>
      <c r="AS51" s="4">
        <f t="shared" si="23"/>
        <v>1.9445248759708668E-3</v>
      </c>
      <c r="AT51" s="4">
        <f t="shared" si="23"/>
        <v>1.7721446738505569</v>
      </c>
      <c r="AU51" s="4">
        <f t="shared" si="23"/>
        <v>0.19946134915123245</v>
      </c>
      <c r="AV51" s="4">
        <f t="shared" si="23"/>
        <v>0.21063301486761493</v>
      </c>
      <c r="AW51" s="4">
        <f t="shared" si="23"/>
        <v>2.2315981093247142E-3</v>
      </c>
      <c r="AX51" s="4">
        <f t="shared" si="23"/>
        <v>0.80726721412088931</v>
      </c>
      <c r="AY51" s="4">
        <f t="shared" si="23"/>
        <v>2.7087041733356483E-4</v>
      </c>
      <c r="AZ51" s="4">
        <f t="shared" si="23"/>
        <v>-2.3879808677657629E-4</v>
      </c>
      <c r="BA51" s="4">
        <f t="shared" si="23"/>
        <v>7.7258728505448212E-3</v>
      </c>
      <c r="BB51">
        <f t="shared" si="26"/>
        <v>3.0000000000000004</v>
      </c>
      <c r="BD51" s="4">
        <f t="shared" si="27"/>
        <v>2.7146769472873977E-2</v>
      </c>
      <c r="BE51" s="4">
        <f t="shared" si="28"/>
        <v>0.18348624539474095</v>
      </c>
    </row>
    <row r="52" spans="1:57">
      <c r="A52" s="17" t="s">
        <v>78</v>
      </c>
      <c r="B52" s="55">
        <v>6</v>
      </c>
      <c r="C52" s="23">
        <v>3</v>
      </c>
      <c r="D52" s="20">
        <v>-5.2799999999999993E-2</v>
      </c>
      <c r="E52" s="20">
        <v>0.10745900000000001</v>
      </c>
      <c r="F52" s="20">
        <v>58.852166666666669</v>
      </c>
      <c r="G52" s="20">
        <v>9.6189833333333326</v>
      </c>
      <c r="H52" s="20">
        <v>9.751949999999999</v>
      </c>
      <c r="I52" s="20">
        <v>9.7048333333333334E-2</v>
      </c>
      <c r="J52" s="20">
        <v>20.898500000000002</v>
      </c>
      <c r="K52" s="20">
        <v>2.1776E-2</v>
      </c>
      <c r="L52" s="20">
        <v>-1.9470000000000001E-2</v>
      </c>
      <c r="M52" s="20">
        <v>0.37318499999999993</v>
      </c>
      <c r="N52" s="21">
        <v>99.648798333333346</v>
      </c>
      <c r="O52" s="4"/>
      <c r="P52" s="56">
        <f t="shared" si="24"/>
        <v>8.8044225956974531E-2</v>
      </c>
      <c r="Q52" s="23"/>
      <c r="R52" s="57">
        <v>0.13</v>
      </c>
      <c r="S52" s="23"/>
      <c r="T52" s="4">
        <v>5.4280106853247835E-3</v>
      </c>
      <c r="U52" s="4">
        <v>3.9814797500426916E-3</v>
      </c>
      <c r="V52" s="4">
        <v>0.11155475486653947</v>
      </c>
      <c r="W52" s="4">
        <v>2.4692876165674411E-2</v>
      </c>
      <c r="X52" s="4">
        <v>6.9037560066966652E-2</v>
      </c>
      <c r="Y52" s="4">
        <v>1.8435828767195048E-2</v>
      </c>
      <c r="Z52" s="4">
        <v>0.14308500969703405</v>
      </c>
      <c r="AA52" s="4">
        <v>4.3818627317614598E-3</v>
      </c>
      <c r="AB52" s="4">
        <v>3.7031203059041985E-3</v>
      </c>
      <c r="AC52" s="4">
        <v>1.8526462236487573E-2</v>
      </c>
      <c r="AF52" s="4">
        <f t="shared" si="18"/>
        <v>-8.7868197703444811E-4</v>
      </c>
      <c r="AG52" s="4">
        <f t="shared" si="18"/>
        <v>1.3452553830746122E-3</v>
      </c>
      <c r="AH52" s="4">
        <f t="shared" si="19"/>
        <v>1.1544167647443444</v>
      </c>
      <c r="AI52" s="4">
        <f t="shared" si="19"/>
        <v>0.12657389740553104</v>
      </c>
      <c r="AJ52" s="4">
        <f t="shared" si="20"/>
        <v>0.13572651356993737</v>
      </c>
      <c r="AK52" s="4">
        <f t="shared" si="20"/>
        <v>1.3682268903613889E-3</v>
      </c>
      <c r="AL52" s="4">
        <f t="shared" si="20"/>
        <v>0.51844455470106676</v>
      </c>
      <c r="AM52" s="4">
        <f t="shared" si="20"/>
        <v>3.8830242510699001E-4</v>
      </c>
      <c r="AN52" s="4">
        <f t="shared" si="21"/>
        <v>-6.28267182962246E-4</v>
      </c>
      <c r="AO52" s="4">
        <f t="shared" si="22"/>
        <v>4.9964520016066404E-3</v>
      </c>
      <c r="AP52" s="4">
        <f t="shared" si="25"/>
        <v>1.9417530179610325</v>
      </c>
      <c r="AQ52" s="4"/>
      <c r="AR52" s="4">
        <f t="shared" si="23"/>
        <v>-1.3575598475811124E-3</v>
      </c>
      <c r="AS52" s="4">
        <f t="shared" si="23"/>
        <v>2.0784137384586916E-3</v>
      </c>
      <c r="AT52" s="4">
        <f t="shared" si="23"/>
        <v>1.783568899957046</v>
      </c>
      <c r="AU52" s="4">
        <f t="shared" si="23"/>
        <v>0.19555612310330059</v>
      </c>
      <c r="AV52" s="4">
        <f t="shared" si="23"/>
        <v>0.20969687542310464</v>
      </c>
      <c r="AW52" s="4">
        <f t="shared" si="23"/>
        <v>2.1139046176914659E-3</v>
      </c>
      <c r="AX52" s="4">
        <f t="shared" si="23"/>
        <v>0.8009945908241215</v>
      </c>
      <c r="AY52" s="4">
        <f t="shared" si="23"/>
        <v>5.9992556444907641E-4</v>
      </c>
      <c r="AZ52" s="4">
        <f t="shared" si="23"/>
        <v>-9.706700756751766E-4</v>
      </c>
      <c r="BA52" s="4">
        <f t="shared" si="23"/>
        <v>7.7194966950841788E-3</v>
      </c>
      <c r="BB52">
        <f t="shared" si="26"/>
        <v>2.9999999999999996</v>
      </c>
      <c r="BD52" s="4">
        <f t="shared" si="27"/>
        <v>1.8462599082223363E-2</v>
      </c>
      <c r="BE52" s="4">
        <f t="shared" si="28"/>
        <v>0.19123427634088128</v>
      </c>
    </row>
    <row r="53" spans="1:57">
      <c r="A53" s="17"/>
      <c r="B53" s="55"/>
      <c r="C53" s="23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1"/>
      <c r="O53" s="4"/>
      <c r="P53" s="56"/>
      <c r="Q53" s="23"/>
      <c r="R53" s="57"/>
      <c r="S53" s="23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D53" s="4"/>
      <c r="BE53" s="4"/>
    </row>
    <row r="54" spans="1:57">
      <c r="A54" s="17" t="s">
        <v>79</v>
      </c>
      <c r="B54" s="55">
        <v>1</v>
      </c>
      <c r="C54" s="23">
        <v>3</v>
      </c>
      <c r="D54" s="20">
        <v>-6.7703333333333324E-2</v>
      </c>
      <c r="E54" s="20">
        <v>0.12230866666666666</v>
      </c>
      <c r="F54" s="20">
        <v>59.876599999999996</v>
      </c>
      <c r="G54" s="20">
        <v>7.7998900000000004</v>
      </c>
      <c r="H54" s="20">
        <v>11.217466666666667</v>
      </c>
      <c r="I54" s="20">
        <v>0.11485333333333332</v>
      </c>
      <c r="J54" s="20">
        <v>20.466833333333334</v>
      </c>
      <c r="K54" s="20">
        <v>1.7038666666666667E-2</v>
      </c>
      <c r="L54" s="20">
        <v>3.2333333333333335E-4</v>
      </c>
      <c r="M54" s="20">
        <v>0.3856216666666667</v>
      </c>
      <c r="N54" s="21">
        <v>99.933232333333322</v>
      </c>
      <c r="O54" s="4"/>
      <c r="P54" s="56">
        <f t="shared" si="24"/>
        <v>0.13488589345132418</v>
      </c>
      <c r="Q54" s="23"/>
      <c r="R54" s="57">
        <v>0.15</v>
      </c>
      <c r="S54" s="23"/>
      <c r="T54" s="4">
        <v>1.0159352013457088E-2</v>
      </c>
      <c r="U54" s="4">
        <v>5.5895138727203508E-3</v>
      </c>
      <c r="V54" s="4">
        <v>3.8720666316579957E-2</v>
      </c>
      <c r="W54" s="4">
        <v>6.7250084758310985E-2</v>
      </c>
      <c r="X54" s="4">
        <v>3.3550161450182574E-2</v>
      </c>
      <c r="Y54" s="4">
        <v>1.0498404466076416E-2</v>
      </c>
      <c r="Z54" s="4">
        <v>0.12685796519467499</v>
      </c>
      <c r="AA54" s="4">
        <v>1.3255927064273297E-2</v>
      </c>
      <c r="AB54" s="4">
        <v>9.6400069156268419E-4</v>
      </c>
      <c r="AC54" s="4">
        <v>2.4714298944807898E-2</v>
      </c>
      <c r="AF54" s="4">
        <f t="shared" ref="AF54:AG58" si="29">D54/AF$3</f>
        <v>-1.1266988406279468E-3</v>
      </c>
      <c r="AG54" s="4">
        <f t="shared" si="29"/>
        <v>1.5311550659322317E-3</v>
      </c>
      <c r="AH54" s="4">
        <f t="shared" ref="AH54:AI58" si="30">2*F54/AH$3</f>
        <v>1.1745115731659475</v>
      </c>
      <c r="AI54" s="4">
        <f t="shared" si="30"/>
        <v>0.10263688400552667</v>
      </c>
      <c r="AJ54" s="4">
        <f t="shared" ref="AJ54:AM58" si="31">H54/AJ$3</f>
        <v>0.15612340524240317</v>
      </c>
      <c r="AK54" s="4">
        <f t="shared" si="31"/>
        <v>1.6192490248601904E-3</v>
      </c>
      <c r="AL54" s="4">
        <f t="shared" si="31"/>
        <v>0.50773588026130823</v>
      </c>
      <c r="AM54" s="4">
        <f t="shared" si="31"/>
        <v>3.0382786495482646E-4</v>
      </c>
      <c r="AN54" s="4">
        <f>2*L54/AN$3</f>
        <v>1.0433473163386039E-5</v>
      </c>
      <c r="AO54" s="4">
        <f>M54/AO$3</f>
        <v>5.1629624670861789E-3</v>
      </c>
      <c r="AP54" s="4">
        <f t="shared" si="25"/>
        <v>1.9485086717305544</v>
      </c>
      <c r="AQ54" s="4"/>
      <c r="AR54" s="4">
        <f t="shared" ref="AR54:BA58" si="32">3*AF54/$AP54</f>
        <v>-1.7347095093407159E-3</v>
      </c>
      <c r="AS54" s="4">
        <f t="shared" si="32"/>
        <v>2.3574260994779364E-3</v>
      </c>
      <c r="AT54" s="4">
        <f t="shared" si="32"/>
        <v>1.808323858455523</v>
      </c>
      <c r="AU54" s="4">
        <f t="shared" si="32"/>
        <v>0.15802375246455092</v>
      </c>
      <c r="AV54" s="4">
        <f t="shared" si="32"/>
        <v>0.24037368810436432</v>
      </c>
      <c r="AW54" s="4">
        <f t="shared" si="32"/>
        <v>2.4930589968923246E-3</v>
      </c>
      <c r="AX54" s="4">
        <f t="shared" si="32"/>
        <v>0.78172997784562004</v>
      </c>
      <c r="AY54" s="4">
        <f t="shared" si="32"/>
        <v>4.677852390849005E-4</v>
      </c>
      <c r="AZ54" s="4">
        <f t="shared" si="32"/>
        <v>1.6063782493900257E-5</v>
      </c>
      <c r="BA54" s="4">
        <f t="shared" si="32"/>
        <v>7.9490985213333375E-3</v>
      </c>
      <c r="BB54">
        <f t="shared" si="26"/>
        <v>2.9999999999999996</v>
      </c>
      <c r="BD54" s="4">
        <f t="shared" si="27"/>
        <v>3.2423019682147114E-2</v>
      </c>
      <c r="BE54" s="4">
        <f t="shared" si="28"/>
        <v>0.20795066842221721</v>
      </c>
    </row>
    <row r="55" spans="1:57">
      <c r="A55" s="17" t="s">
        <v>79</v>
      </c>
      <c r="B55" s="55">
        <v>2</v>
      </c>
      <c r="C55" s="23">
        <v>3</v>
      </c>
      <c r="D55" s="20">
        <v>-7.5623333333333334E-2</v>
      </c>
      <c r="E55" s="20">
        <v>0.12222666666666666</v>
      </c>
      <c r="F55" s="20">
        <v>59.139166666666661</v>
      </c>
      <c r="G55" s="20">
        <v>8.1298200000000005</v>
      </c>
      <c r="H55" s="20">
        <v>11.560499999999999</v>
      </c>
      <c r="I55" s="20">
        <v>0.10236833333333334</v>
      </c>
      <c r="J55" s="20">
        <v>20.030633333333331</v>
      </c>
      <c r="K55" s="20">
        <v>1.2860999999999999E-2</v>
      </c>
      <c r="L55" s="20">
        <v>-9.2843333333333319E-3</v>
      </c>
      <c r="M55" s="20">
        <v>0.38999200000000006</v>
      </c>
      <c r="N55" s="21">
        <v>99.40266033333333</v>
      </c>
      <c r="O55" s="4"/>
      <c r="P55" s="56">
        <f t="shared" si="24"/>
        <v>0.12389596751726917</v>
      </c>
      <c r="Q55" s="23"/>
      <c r="R55" s="57">
        <v>0.15</v>
      </c>
      <c r="S55" s="23"/>
      <c r="T55" s="4">
        <v>2.1696986733953011E-2</v>
      </c>
      <c r="U55" s="4">
        <v>1.1980018461310204E-2</v>
      </c>
      <c r="V55" s="4">
        <v>7.8485688716690538E-2</v>
      </c>
      <c r="W55" s="4">
        <v>5.0805266459295263E-2</v>
      </c>
      <c r="X55" s="4">
        <v>2.6007498918580424E-2</v>
      </c>
      <c r="Y55" s="4">
        <v>1.8991527619792253E-2</v>
      </c>
      <c r="Z55" s="4">
        <v>6.9744557732724977E-2</v>
      </c>
      <c r="AA55" s="4">
        <v>2.0186761330139115E-2</v>
      </c>
      <c r="AB55" s="4">
        <v>2.5202666651236202E-2</v>
      </c>
      <c r="AC55" s="4">
        <v>1.9629943377401766E-2</v>
      </c>
      <c r="AF55" s="4">
        <f t="shared" si="29"/>
        <v>-1.2585011371831142E-3</v>
      </c>
      <c r="AG55" s="4">
        <f t="shared" si="29"/>
        <v>1.5301285261225173E-3</v>
      </c>
      <c r="AH55" s="4">
        <f t="shared" si="30"/>
        <v>1.1600464234340264</v>
      </c>
      <c r="AI55" s="4">
        <f t="shared" si="30"/>
        <v>0.10697835383906835</v>
      </c>
      <c r="AJ55" s="4">
        <f t="shared" si="31"/>
        <v>0.16089770354906055</v>
      </c>
      <c r="AK55" s="4">
        <f t="shared" si="31"/>
        <v>1.443230414963109E-3</v>
      </c>
      <c r="AL55" s="4">
        <f t="shared" si="31"/>
        <v>0.49691474406681541</v>
      </c>
      <c r="AM55" s="4">
        <f t="shared" si="31"/>
        <v>2.2933309557774607E-4</v>
      </c>
      <c r="AN55" s="4">
        <f>2*L55/AN$3</f>
        <v>-2.9959126599978485E-4</v>
      </c>
      <c r="AO55" s="4">
        <f>M55/AO$3</f>
        <v>5.221475431784711E-3</v>
      </c>
      <c r="AP55" s="4">
        <f t="shared" si="25"/>
        <v>1.9317032999542361</v>
      </c>
      <c r="AQ55" s="4"/>
      <c r="AR55" s="4">
        <f t="shared" si="32"/>
        <v>-1.9544944669498614E-3</v>
      </c>
      <c r="AS55" s="4">
        <f t="shared" si="32"/>
        <v>2.3763409103646003E-3</v>
      </c>
      <c r="AT55" s="4">
        <f t="shared" si="32"/>
        <v>1.8015909950480113</v>
      </c>
      <c r="AU55" s="4">
        <f t="shared" si="32"/>
        <v>0.16614097078200796</v>
      </c>
      <c r="AV55" s="4">
        <f t="shared" si="32"/>
        <v>0.24987952894143586</v>
      </c>
      <c r="AW55" s="4">
        <f t="shared" si="32"/>
        <v>2.2413852298082742E-3</v>
      </c>
      <c r="AX55" s="4">
        <f t="shared" si="32"/>
        <v>0.77172526041435219</v>
      </c>
      <c r="AY55" s="4">
        <f t="shared" si="32"/>
        <v>3.5616198758346457E-4</v>
      </c>
      <c r="AZ55" s="4">
        <f t="shared" si="32"/>
        <v>-4.6527528219299902E-4</v>
      </c>
      <c r="BA55" s="4">
        <f t="shared" si="32"/>
        <v>8.1091264355790237E-3</v>
      </c>
      <c r="BB55">
        <f t="shared" si="26"/>
        <v>2.9999999999999996</v>
      </c>
      <c r="BD55" s="4">
        <f t="shared" si="27"/>
        <v>3.0959066000958657E-2</v>
      </c>
      <c r="BE55" s="4">
        <f t="shared" si="28"/>
        <v>0.21892046294047721</v>
      </c>
    </row>
    <row r="56" spans="1:57">
      <c r="A56" s="17" t="s">
        <v>79</v>
      </c>
      <c r="B56" s="55">
        <v>3</v>
      </c>
      <c r="C56" s="23">
        <v>3</v>
      </c>
      <c r="D56" s="20">
        <v>-6.550333333333333E-2</v>
      </c>
      <c r="E56" s="20">
        <v>2.0676333333333335E-2</v>
      </c>
      <c r="F56" s="20">
        <v>60.132466666666666</v>
      </c>
      <c r="G56" s="20">
        <v>7.8199466666666666</v>
      </c>
      <c r="H56" s="20">
        <v>11.043766666666665</v>
      </c>
      <c r="I56" s="20">
        <v>9.2137333333333335E-2</v>
      </c>
      <c r="J56" s="20">
        <v>20.655533333333334</v>
      </c>
      <c r="K56" s="20">
        <v>2.2753333333333334E-2</v>
      </c>
      <c r="L56" s="20">
        <v>-8.0166666666666667E-3</v>
      </c>
      <c r="M56" s="20">
        <v>0.38717866666666662</v>
      </c>
      <c r="N56" s="21">
        <v>100.10093900000001</v>
      </c>
      <c r="O56" s="4"/>
      <c r="P56" s="56">
        <f t="shared" si="24"/>
        <v>0.14231338250489745</v>
      </c>
      <c r="Q56" s="23"/>
      <c r="R56" s="57">
        <v>0.15</v>
      </c>
      <c r="S56" s="23"/>
      <c r="T56" s="4">
        <v>6.8488125491455295E-3</v>
      </c>
      <c r="U56" s="4">
        <v>8.214197607394981E-3</v>
      </c>
      <c r="V56" s="4">
        <v>0.23922659411807665</v>
      </c>
      <c r="W56" s="4">
        <v>0.10089165393298545</v>
      </c>
      <c r="X56" s="4">
        <v>4.495623798021027E-2</v>
      </c>
      <c r="Y56" s="4">
        <v>6.6395356263320847E-4</v>
      </c>
      <c r="Z56" s="4">
        <v>7.1177618204975396E-2</v>
      </c>
      <c r="AA56" s="4">
        <v>9.9277728788149337E-3</v>
      </c>
      <c r="AB56" s="4">
        <v>4.3392318828720522E-3</v>
      </c>
      <c r="AC56" s="4">
        <v>8.5852328060066745E-3</v>
      </c>
      <c r="AF56" s="4">
        <f t="shared" si="29"/>
        <v>-1.0900870915848447E-3</v>
      </c>
      <c r="AG56" s="4">
        <f t="shared" si="29"/>
        <v>2.588424303121349E-4</v>
      </c>
      <c r="AH56" s="4">
        <f t="shared" si="30"/>
        <v>1.179530534850268</v>
      </c>
      <c r="AI56" s="4">
        <f t="shared" si="30"/>
        <v>0.10290080487751387</v>
      </c>
      <c r="AJ56" s="4">
        <f t="shared" si="31"/>
        <v>0.15370586870795638</v>
      </c>
      <c r="AK56" s="4">
        <f t="shared" si="31"/>
        <v>1.2989896141735982E-3</v>
      </c>
      <c r="AL56" s="4">
        <f t="shared" si="31"/>
        <v>0.51241710080211689</v>
      </c>
      <c r="AM56" s="4">
        <f t="shared" si="31"/>
        <v>4.0572990965287686E-4</v>
      </c>
      <c r="AN56" s="4">
        <f>2*L56/AN$3</f>
        <v>-2.5868559750457141E-4</v>
      </c>
      <c r="AO56" s="4">
        <f>M56/AO$3</f>
        <v>5.183808631231311E-3</v>
      </c>
      <c r="AP56" s="4">
        <f t="shared" si="25"/>
        <v>1.9543529071341357</v>
      </c>
      <c r="AQ56" s="4"/>
      <c r="AR56" s="4">
        <f t="shared" si="32"/>
        <v>-1.6733217745970187E-3</v>
      </c>
      <c r="AS56" s="4">
        <f t="shared" si="32"/>
        <v>3.9733217480925938E-4</v>
      </c>
      <c r="AT56" s="4">
        <f t="shared" si="32"/>
        <v>1.8106205852758688</v>
      </c>
      <c r="AU56" s="4">
        <f t="shared" si="32"/>
        <v>0.15795633097055281</v>
      </c>
      <c r="AV56" s="4">
        <f t="shared" si="32"/>
        <v>0.23594387914312379</v>
      </c>
      <c r="AW56" s="4">
        <f t="shared" si="32"/>
        <v>1.9939944460876887E-3</v>
      </c>
      <c r="AX56" s="4">
        <f t="shared" si="32"/>
        <v>0.78657815422935917</v>
      </c>
      <c r="AY56" s="4">
        <f t="shared" si="32"/>
        <v>6.2280958803060716E-4</v>
      </c>
      <c r="AZ56" s="4">
        <f t="shared" si="32"/>
        <v>-3.9709143096971382E-4</v>
      </c>
      <c r="BA56" s="4">
        <f t="shared" si="32"/>
        <v>7.9573273777347377E-3</v>
      </c>
      <c r="BB56">
        <f t="shared" si="26"/>
        <v>3</v>
      </c>
      <c r="BD56" s="4">
        <f t="shared" si="27"/>
        <v>3.3577971522184669E-2</v>
      </c>
      <c r="BE56" s="4">
        <f t="shared" si="28"/>
        <v>0.20236590762093912</v>
      </c>
    </row>
    <row r="57" spans="1:57">
      <c r="A57" s="17" t="s">
        <v>79</v>
      </c>
      <c r="B57" s="55">
        <v>4</v>
      </c>
      <c r="C57" s="23">
        <v>3</v>
      </c>
      <c r="D57" s="20">
        <v>-6.8323333333333333E-2</v>
      </c>
      <c r="E57" s="20">
        <v>1.6021000000000001E-2</v>
      </c>
      <c r="F57" s="20">
        <v>59.720866666666666</v>
      </c>
      <c r="G57" s="20">
        <v>8.1411899999999999</v>
      </c>
      <c r="H57" s="20">
        <v>10.993733333333333</v>
      </c>
      <c r="I57" s="20">
        <v>0.109303</v>
      </c>
      <c r="J57" s="20">
        <v>20.244633333333336</v>
      </c>
      <c r="K57" s="20">
        <v>1.8464333333333333E-2</v>
      </c>
      <c r="L57" s="20">
        <v>-8.4600000000000005E-3</v>
      </c>
      <c r="M57" s="20">
        <v>0.37472433333333338</v>
      </c>
      <c r="N57" s="21">
        <v>99.542152666666667</v>
      </c>
      <c r="O57" s="4"/>
      <c r="P57" s="56">
        <f t="shared" si="24"/>
        <v>0.10464915709145865</v>
      </c>
      <c r="Q57" s="23"/>
      <c r="R57" s="57">
        <v>0.15</v>
      </c>
      <c r="S57" s="23"/>
      <c r="T57" s="4">
        <v>2.2786979469278823E-2</v>
      </c>
      <c r="U57" s="4">
        <v>9.9250172292041899E-3</v>
      </c>
      <c r="V57" s="4">
        <v>4.6797471441664185E-2</v>
      </c>
      <c r="W57" s="4">
        <v>3.6242981389504686E-2</v>
      </c>
      <c r="X57" s="4">
        <v>5.0288799283074059E-2</v>
      </c>
      <c r="Y57" s="4">
        <v>3.3861971295245027E-3</v>
      </c>
      <c r="Z57" s="4">
        <v>0.19542779570300081</v>
      </c>
      <c r="AA57" s="4">
        <v>3.0638936556828043E-3</v>
      </c>
      <c r="AB57" s="4">
        <v>8.7012412907584609E-3</v>
      </c>
      <c r="AC57" s="4">
        <v>1.6809052332994061E-2</v>
      </c>
      <c r="AF57" s="4">
        <f t="shared" si="29"/>
        <v>-1.1370166971764574E-3</v>
      </c>
      <c r="AG57" s="4">
        <f t="shared" si="29"/>
        <v>2.0056334501752631E-4</v>
      </c>
      <c r="AH57" s="4">
        <f t="shared" si="30"/>
        <v>1.1714567804367726</v>
      </c>
      <c r="AI57" s="4">
        <f t="shared" si="30"/>
        <v>0.10712796894532535</v>
      </c>
      <c r="AJ57" s="4">
        <f t="shared" si="31"/>
        <v>0.15300951055439574</v>
      </c>
      <c r="AK57" s="4">
        <f t="shared" si="31"/>
        <v>1.5409981672071054E-3</v>
      </c>
      <c r="AL57" s="4">
        <f t="shared" si="31"/>
        <v>0.50222360043000092</v>
      </c>
      <c r="AM57" s="4">
        <f t="shared" si="31"/>
        <v>3.2924988112220638E-4</v>
      </c>
      <c r="AN57" s="4">
        <f>2*L57/AN$3</f>
        <v>-2.729912875121007E-4</v>
      </c>
      <c r="AO57" s="4">
        <f>M57/AO$3</f>
        <v>5.0170616325255508E-3</v>
      </c>
      <c r="AP57" s="4">
        <f t="shared" si="25"/>
        <v>1.9394957254076786</v>
      </c>
      <c r="AQ57" s="4"/>
      <c r="AR57" s="4">
        <f t="shared" si="32"/>
        <v>-1.7587303992703442E-3</v>
      </c>
      <c r="AS57" s="4">
        <f t="shared" si="32"/>
        <v>3.1023014238719436E-4</v>
      </c>
      <c r="AT57" s="4">
        <f t="shared" si="32"/>
        <v>1.8120021071825787</v>
      </c>
      <c r="AU57" s="4">
        <f t="shared" si="32"/>
        <v>0.16570488020458088</v>
      </c>
      <c r="AV57" s="4">
        <f t="shared" si="32"/>
        <v>0.23667416517079473</v>
      </c>
      <c r="AW57" s="4">
        <f t="shared" si="32"/>
        <v>2.3836064400964692E-3</v>
      </c>
      <c r="AX57" s="4">
        <f t="shared" si="32"/>
        <v>0.7768363608913359</v>
      </c>
      <c r="AY57" s="4">
        <f t="shared" si="32"/>
        <v>5.0928168101994442E-4</v>
      </c>
      <c r="AZ57" s="4">
        <f t="shared" si="32"/>
        <v>-4.2226123615928842E-4</v>
      </c>
      <c r="BA57" s="4">
        <f t="shared" si="32"/>
        <v>7.7603599226355189E-3</v>
      </c>
      <c r="BB57">
        <f t="shared" si="26"/>
        <v>2.9999999999999996</v>
      </c>
      <c r="BD57" s="4">
        <f t="shared" si="27"/>
        <v>2.4767751890448331E-2</v>
      </c>
      <c r="BE57" s="4">
        <f t="shared" si="28"/>
        <v>0.2119064132803464</v>
      </c>
    </row>
    <row r="58" spans="1:57">
      <c r="A58" s="17" t="s">
        <v>79</v>
      </c>
      <c r="B58" s="55">
        <v>5</v>
      </c>
      <c r="C58" s="23">
        <v>3</v>
      </c>
      <c r="D58" s="20">
        <v>-5.4893333333333329E-2</v>
      </c>
      <c r="E58" s="20">
        <v>0.13272599999999998</v>
      </c>
      <c r="F58" s="20">
        <v>59.4161</v>
      </c>
      <c r="G58" s="20">
        <v>7.8195000000000006</v>
      </c>
      <c r="H58" s="20">
        <v>11.648633333333331</v>
      </c>
      <c r="I58" s="20">
        <v>0.10019066666666666</v>
      </c>
      <c r="J58" s="20">
        <v>20.462533333333337</v>
      </c>
      <c r="K58" s="20">
        <v>2.0223333333333334E-3</v>
      </c>
      <c r="L58" s="20">
        <v>-4.3040000000000005E-3</v>
      </c>
      <c r="M58" s="20">
        <v>0.39737966666666669</v>
      </c>
      <c r="N58" s="21">
        <v>99.919888</v>
      </c>
      <c r="O58" s="4"/>
      <c r="P58" s="56">
        <f t="shared" si="24"/>
        <v>0.16650775248071958</v>
      </c>
      <c r="Q58" s="23"/>
      <c r="R58" s="57">
        <v>0.15</v>
      </c>
      <c r="S58" s="23"/>
      <c r="T58" s="4">
        <v>8.9645431190514928E-3</v>
      </c>
      <c r="U58" s="4">
        <v>7.3857945408737193E-3</v>
      </c>
      <c r="V58" s="4">
        <v>0.20873938296354233</v>
      </c>
      <c r="W58" s="4">
        <v>6.6558095675883153E-2</v>
      </c>
      <c r="X58" s="4">
        <v>6.9518366877633922E-2</v>
      </c>
      <c r="Y58" s="4">
        <v>6.5090295231572965E-3</v>
      </c>
      <c r="Z58" s="4">
        <v>0.14089575342547916</v>
      </c>
      <c r="AA58" s="4">
        <v>2.1592226224577526E-3</v>
      </c>
      <c r="AB58" s="4">
        <v>7.4385017308595145E-3</v>
      </c>
      <c r="AC58" s="4">
        <v>1.7493305357574155E-2</v>
      </c>
      <c r="AF58" s="4">
        <f t="shared" si="29"/>
        <v>-9.1351861097243008E-4</v>
      </c>
      <c r="AG58" s="4">
        <f t="shared" si="29"/>
        <v>1.6615673510265397E-3</v>
      </c>
      <c r="AH58" s="4">
        <f t="shared" si="30"/>
        <v>1.1654786190663007</v>
      </c>
      <c r="AI58" s="4">
        <f t="shared" si="30"/>
        <v>0.10289492729784855</v>
      </c>
      <c r="AJ58" s="4">
        <f t="shared" si="31"/>
        <v>0.16212433310136856</v>
      </c>
      <c r="AK58" s="4">
        <f t="shared" si="31"/>
        <v>1.4125287842473798E-3</v>
      </c>
      <c r="AL58" s="4">
        <f t="shared" si="31"/>
        <v>0.5076292069792443</v>
      </c>
      <c r="AM58" s="4">
        <f t="shared" si="31"/>
        <v>3.6061578697099388E-5</v>
      </c>
      <c r="AN58" s="4">
        <f>2*L58/AN$3</f>
        <v>-1.3888351080993872E-4</v>
      </c>
      <c r="AO58" s="4">
        <f>M58/AO$3</f>
        <v>5.3203864863658685E-3</v>
      </c>
      <c r="AP58" s="4">
        <f t="shared" si="25"/>
        <v>1.9455052285233168</v>
      </c>
      <c r="AQ58" s="4"/>
      <c r="AR58" s="4">
        <f t="shared" si="32"/>
        <v>-1.4086602249830165E-3</v>
      </c>
      <c r="AS58" s="4">
        <f t="shared" si="32"/>
        <v>2.5621632776916888E-3</v>
      </c>
      <c r="AT58" s="4">
        <f t="shared" si="32"/>
        <v>1.7971865641567961</v>
      </c>
      <c r="AU58" s="4">
        <f t="shared" si="32"/>
        <v>0.15866561413861863</v>
      </c>
      <c r="AV58" s="4">
        <f t="shared" si="32"/>
        <v>0.24999829975953033</v>
      </c>
      <c r="AW58" s="4">
        <f t="shared" si="32"/>
        <v>2.1781418474822421E-3</v>
      </c>
      <c r="AX58" s="4">
        <f t="shared" si="32"/>
        <v>0.78277230953197674</v>
      </c>
      <c r="AY58" s="4">
        <f t="shared" si="32"/>
        <v>5.560752780572729E-5</v>
      </c>
      <c r="AZ58" s="4">
        <f t="shared" si="32"/>
        <v>-2.1416058220828502E-4</v>
      </c>
      <c r="BA58" s="4">
        <f t="shared" si="32"/>
        <v>8.2041205672896047E-3</v>
      </c>
      <c r="BB58">
        <f t="shared" si="26"/>
        <v>3.0000000000000004</v>
      </c>
      <c r="BD58" s="4">
        <f t="shared" si="27"/>
        <v>4.1626655016960612E-2</v>
      </c>
      <c r="BE58" s="4">
        <f t="shared" si="28"/>
        <v>0.20837164474256972</v>
      </c>
    </row>
    <row r="59" spans="1:57">
      <c r="A59" s="17"/>
      <c r="B59" s="55"/>
      <c r="C59" s="23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1"/>
      <c r="O59" s="4"/>
      <c r="P59" s="56"/>
      <c r="Q59" s="23"/>
      <c r="R59" s="57"/>
      <c r="S59" s="23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D59" s="4"/>
      <c r="BE59" s="4"/>
    </row>
    <row r="60" spans="1:57">
      <c r="A60" s="17" t="s">
        <v>80</v>
      </c>
      <c r="B60" s="55">
        <v>1</v>
      </c>
      <c r="C60" s="23">
        <v>3</v>
      </c>
      <c r="D60" s="20">
        <v>-4.6813333333333339E-2</v>
      </c>
      <c r="E60" s="20">
        <v>8.7205666666666667E-2</v>
      </c>
      <c r="F60" s="20">
        <v>59.064033333333327</v>
      </c>
      <c r="G60" s="20">
        <v>8.6170633333333324</v>
      </c>
      <c r="H60" s="20">
        <v>11.028700000000001</v>
      </c>
      <c r="I60" s="20">
        <v>0.10587133333333332</v>
      </c>
      <c r="J60" s="20">
        <v>20.481200000000001</v>
      </c>
      <c r="K60" s="20">
        <v>1.0668333333333333E-2</v>
      </c>
      <c r="L60" s="20">
        <v>-9.3533333333333333E-3</v>
      </c>
      <c r="M60" s="20">
        <v>0.36934466666666665</v>
      </c>
      <c r="N60" s="21">
        <v>99.707919999999987</v>
      </c>
      <c r="O60" s="4"/>
      <c r="P60" s="56">
        <f t="shared" si="24"/>
        <v>0.13401086478449475</v>
      </c>
      <c r="Q60" s="23"/>
      <c r="R60" s="57">
        <v>0.14000000000000001</v>
      </c>
      <c r="S60" s="23"/>
      <c r="T60" s="4">
        <v>1.52059341486583E-2</v>
      </c>
      <c r="U60" s="4">
        <v>1.043369935992663E-2</v>
      </c>
      <c r="V60" s="4">
        <v>5.3189503977130639E-2</v>
      </c>
      <c r="W60" s="4">
        <v>6.2922143426089455E-2</v>
      </c>
      <c r="X60" s="4">
        <v>5.9609059714106863E-2</v>
      </c>
      <c r="Y60" s="4">
        <v>1.9402513350938257E-2</v>
      </c>
      <c r="Z60" s="4">
        <v>7.6708995561146784E-2</v>
      </c>
      <c r="AA60" s="4">
        <v>1.2587770745184924E-2</v>
      </c>
      <c r="AB60" s="4">
        <v>4.3467842519882838E-3</v>
      </c>
      <c r="AC60" s="4">
        <v>8.2820496456694377E-3</v>
      </c>
      <c r="AF60" s="4">
        <f t="shared" ref="AF60:AG65" si="33">D60/AF$3</f>
        <v>-7.790536417595829E-4</v>
      </c>
      <c r="AG60" s="4">
        <f t="shared" si="33"/>
        <v>1.0917083959272242E-3</v>
      </c>
      <c r="AH60" s="4">
        <f t="shared" ref="AH60:AI65" si="34">2*F60/AH$3</f>
        <v>1.1585726428664835</v>
      </c>
      <c r="AI60" s="4">
        <f t="shared" si="34"/>
        <v>0.11338987214071099</v>
      </c>
      <c r="AJ60" s="4">
        <f t="shared" ref="AJ60:AM65" si="35">H60/AJ$3</f>
        <v>0.15349617258176759</v>
      </c>
      <c r="AK60" s="4">
        <f t="shared" si="35"/>
        <v>1.4926171342638278E-3</v>
      </c>
      <c r="AL60" s="4">
        <f t="shared" si="35"/>
        <v>0.5080922847928554</v>
      </c>
      <c r="AM60" s="4">
        <f t="shared" si="35"/>
        <v>1.9023418925344748E-4</v>
      </c>
      <c r="AN60" s="4">
        <f t="shared" ref="AN60:AN65" si="36">2*L60/AN$3</f>
        <v>-3.0181779068516726E-4</v>
      </c>
      <c r="AO60" s="4">
        <f t="shared" ref="AO60:AO65" si="37">M60/AO$3</f>
        <v>4.9450350336948277E-3</v>
      </c>
      <c r="AP60" s="4">
        <f t="shared" si="25"/>
        <v>1.940189695702512</v>
      </c>
      <c r="AQ60" s="4"/>
      <c r="AR60" s="4">
        <f t="shared" ref="AR60:BA65" si="38">3*AF60/$AP60</f>
        <v>-1.204604338666225E-3</v>
      </c>
      <c r="AS60" s="4">
        <f t="shared" si="38"/>
        <v>1.6880438005809537E-3</v>
      </c>
      <c r="AT60" s="4">
        <f t="shared" si="38"/>
        <v>1.7914320111575215</v>
      </c>
      <c r="AU60" s="4">
        <f t="shared" si="38"/>
        <v>0.17532801930429948</v>
      </c>
      <c r="AV60" s="4">
        <f t="shared" si="38"/>
        <v>0.23734200772495451</v>
      </c>
      <c r="AW60" s="4">
        <f t="shared" si="38"/>
        <v>2.3079451523270382E-3</v>
      </c>
      <c r="AX60" s="4">
        <f t="shared" si="38"/>
        <v>0.78563289855358687</v>
      </c>
      <c r="AY60" s="4">
        <f t="shared" si="38"/>
        <v>2.941478191665687E-4</v>
      </c>
      <c r="AZ60" s="4">
        <f t="shared" si="38"/>
        <v>-4.6668290943976558E-4</v>
      </c>
      <c r="BA60" s="4">
        <f t="shared" si="38"/>
        <v>7.6462137356692467E-3</v>
      </c>
      <c r="BB60">
        <f t="shared" si="26"/>
        <v>3</v>
      </c>
      <c r="BD60" s="4">
        <f t="shared" si="27"/>
        <v>3.180640770490939E-2</v>
      </c>
      <c r="BE60" s="4">
        <f t="shared" si="28"/>
        <v>0.20553560002004512</v>
      </c>
    </row>
    <row r="61" spans="1:57">
      <c r="A61" s="17" t="s">
        <v>80</v>
      </c>
      <c r="B61" s="55">
        <v>2</v>
      </c>
      <c r="C61" s="23">
        <v>3</v>
      </c>
      <c r="D61" s="20">
        <v>-4.2746666666666662E-2</v>
      </c>
      <c r="E61" s="20">
        <v>5.983666666666667E-2</v>
      </c>
      <c r="F61" s="20">
        <v>59.41343333333333</v>
      </c>
      <c r="G61" s="20">
        <v>8.4055</v>
      </c>
      <c r="H61" s="20">
        <v>10.971566666666668</v>
      </c>
      <c r="I61" s="20">
        <v>0.10643866666666667</v>
      </c>
      <c r="J61" s="20">
        <v>20.641833333333334</v>
      </c>
      <c r="K61" s="20">
        <v>1.4025333333333334E-2</v>
      </c>
      <c r="L61" s="20">
        <v>-1.8109999999999998E-2</v>
      </c>
      <c r="M61" s="20">
        <v>0.38173300000000004</v>
      </c>
      <c r="N61" s="21">
        <v>99.933510333333345</v>
      </c>
      <c r="O61" s="4"/>
      <c r="P61" s="56">
        <f t="shared" si="24"/>
        <v>0.14008789120987541</v>
      </c>
      <c r="Q61" s="23"/>
      <c r="R61" s="57">
        <v>0.14000000000000001</v>
      </c>
      <c r="S61" s="23"/>
      <c r="T61" s="4">
        <v>5.9703377905553495E-3</v>
      </c>
      <c r="U61" s="4">
        <v>7.4832145721830919E-3</v>
      </c>
      <c r="V61" s="4">
        <v>0.11852026549638262</v>
      </c>
      <c r="W61" s="4">
        <v>3.5187139696201741E-2</v>
      </c>
      <c r="X61" s="4">
        <v>5.1138667692200705E-2</v>
      </c>
      <c r="Y61" s="4">
        <v>1.5590639638364254E-2</v>
      </c>
      <c r="Z61" s="4">
        <v>0.12601199678337655</v>
      </c>
      <c r="AA61" s="4">
        <v>7.2002000203698043E-3</v>
      </c>
      <c r="AB61" s="4">
        <v>9.9669905187072406E-3</v>
      </c>
      <c r="AC61" s="4">
        <v>2.818157644632395E-2</v>
      </c>
      <c r="AF61" s="4">
        <f t="shared" si="33"/>
        <v>-7.11377378376879E-4</v>
      </c>
      <c r="AG61" s="4">
        <f t="shared" si="33"/>
        <v>7.4908195626773499E-4</v>
      </c>
      <c r="AH61" s="4">
        <f t="shared" si="34"/>
        <v>1.165426310971623</v>
      </c>
      <c r="AI61" s="4">
        <f t="shared" si="34"/>
        <v>0.11060596091848147</v>
      </c>
      <c r="AJ61" s="4">
        <f t="shared" si="35"/>
        <v>0.15270099744838786</v>
      </c>
      <c r="AK61" s="4">
        <f t="shared" si="35"/>
        <v>1.5006156304337608E-3</v>
      </c>
      <c r="AL61" s="4">
        <f t="shared" si="35"/>
        <v>0.51207723476391298</v>
      </c>
      <c r="AM61" s="4">
        <f t="shared" si="35"/>
        <v>2.5009510223490255E-4</v>
      </c>
      <c r="AN61" s="4">
        <f t="shared" si="36"/>
        <v>-5.8438205872862205E-4</v>
      </c>
      <c r="AO61" s="4">
        <f t="shared" si="37"/>
        <v>5.1108983799705455E-3</v>
      </c>
      <c r="AP61" s="4">
        <f t="shared" si="25"/>
        <v>1.9471254357342067</v>
      </c>
      <c r="AQ61" s="4"/>
      <c r="AR61" s="4">
        <f t="shared" si="38"/>
        <v>-1.0960424510739932E-3</v>
      </c>
      <c r="AS61" s="4">
        <f t="shared" si="38"/>
        <v>1.1541351304651985E-3</v>
      </c>
      <c r="AT61" s="4">
        <f t="shared" si="38"/>
        <v>1.7956105286029094</v>
      </c>
      <c r="AU61" s="4">
        <f t="shared" si="38"/>
        <v>0.17041423046806697</v>
      </c>
      <c r="AV61" s="4">
        <f t="shared" si="38"/>
        <v>0.23527143343614415</v>
      </c>
      <c r="AW61" s="4">
        <f t="shared" si="38"/>
        <v>2.3120477030817285E-3</v>
      </c>
      <c r="AX61" s="4">
        <f t="shared" si="38"/>
        <v>0.78897418527762642</v>
      </c>
      <c r="AY61" s="4">
        <f t="shared" si="38"/>
        <v>3.8532972397938811E-4</v>
      </c>
      <c r="AZ61" s="4">
        <f t="shared" si="38"/>
        <v>-9.0037659824663717E-4</v>
      </c>
      <c r="BA61" s="4">
        <f t="shared" si="38"/>
        <v>7.8745287070476309E-3</v>
      </c>
      <c r="BB61">
        <f t="shared" si="26"/>
        <v>3.0000000000000004</v>
      </c>
      <c r="BD61" s="4">
        <f t="shared" si="27"/>
        <v>3.2958678971994004E-2</v>
      </c>
      <c r="BE61" s="4">
        <f t="shared" si="28"/>
        <v>0.20231275446415015</v>
      </c>
    </row>
    <row r="62" spans="1:57">
      <c r="A62" s="17" t="s">
        <v>80</v>
      </c>
      <c r="B62" s="55">
        <v>3</v>
      </c>
      <c r="C62" s="23">
        <v>3</v>
      </c>
      <c r="D62" s="20">
        <v>-6.1690000000000002E-2</v>
      </c>
      <c r="E62" s="20">
        <v>6.4277666666666664E-2</v>
      </c>
      <c r="F62" s="20">
        <v>59.139766666666674</v>
      </c>
      <c r="G62" s="20">
        <v>8.5360433333333336</v>
      </c>
      <c r="H62" s="20">
        <v>10.971766666666667</v>
      </c>
      <c r="I62" s="20">
        <v>0.11151299999999999</v>
      </c>
      <c r="J62" s="20">
        <v>20.639333333333337</v>
      </c>
      <c r="K62" s="20">
        <v>2.3700000000000001E-3</v>
      </c>
      <c r="L62" s="20">
        <v>-7.5059999999999997E-3</v>
      </c>
      <c r="M62" s="20">
        <v>0.41117133333333333</v>
      </c>
      <c r="N62" s="21">
        <v>99.807046</v>
      </c>
      <c r="O62" s="4"/>
      <c r="P62" s="56">
        <f t="shared" si="24"/>
        <v>0.15492242688637828</v>
      </c>
      <c r="Q62" s="23"/>
      <c r="R62" s="57">
        <v>0.14000000000000001</v>
      </c>
      <c r="S62" s="23"/>
      <c r="T62" s="4">
        <v>8.8857132521818049E-3</v>
      </c>
      <c r="U62" s="4">
        <v>4.8232151448316437E-3</v>
      </c>
      <c r="V62" s="4">
        <v>6.4488319355782822E-2</v>
      </c>
      <c r="W62" s="4">
        <v>0.11574593138997724</v>
      </c>
      <c r="X62" s="4">
        <v>7.7301379892815464E-2</v>
      </c>
      <c r="Y62" s="4">
        <v>1.9849238348108044E-2</v>
      </c>
      <c r="Z62" s="4">
        <v>0.16636515059751353</v>
      </c>
      <c r="AA62" s="4">
        <v>2.2708119693184638E-3</v>
      </c>
      <c r="AB62" s="4">
        <v>1.0695605078722756E-2</v>
      </c>
      <c r="AC62" s="4">
        <v>6.3949933802415421E-3</v>
      </c>
      <c r="AF62" s="4">
        <f t="shared" si="33"/>
        <v>-1.0266267265768014E-3</v>
      </c>
      <c r="AG62" s="4">
        <f t="shared" si="33"/>
        <v>8.0467785010849614E-4</v>
      </c>
      <c r="AH62" s="4">
        <f t="shared" si="34"/>
        <v>1.1600581927553291</v>
      </c>
      <c r="AI62" s="4">
        <f t="shared" si="34"/>
        <v>0.11232374936947606</v>
      </c>
      <c r="AJ62" s="4">
        <f t="shared" si="35"/>
        <v>0.15270378102528417</v>
      </c>
      <c r="AK62" s="4">
        <f t="shared" si="35"/>
        <v>1.5721556464119552E-3</v>
      </c>
      <c r="AL62" s="4">
        <f t="shared" si="35"/>
        <v>0.51201521541387585</v>
      </c>
      <c r="AM62" s="4">
        <f t="shared" si="35"/>
        <v>4.2261055634807424E-5</v>
      </c>
      <c r="AN62" s="4">
        <f t="shared" si="36"/>
        <v>-2.4220716360116168E-4</v>
      </c>
      <c r="AO62" s="4">
        <f t="shared" si="37"/>
        <v>5.5050386040076766E-3</v>
      </c>
      <c r="AP62" s="4">
        <f t="shared" si="25"/>
        <v>1.9437562378299498</v>
      </c>
      <c r="AQ62" s="4"/>
      <c r="AR62" s="4">
        <f t="shared" si="38"/>
        <v>-1.5844991875981565E-3</v>
      </c>
      <c r="AS62" s="4">
        <f t="shared" si="38"/>
        <v>1.2419425354593672E-3</v>
      </c>
      <c r="AT62" s="4">
        <f t="shared" si="38"/>
        <v>1.7904377671097931</v>
      </c>
      <c r="AU62" s="4">
        <f t="shared" si="38"/>
        <v>0.17336085747286395</v>
      </c>
      <c r="AV62" s="4">
        <f t="shared" si="38"/>
        <v>0.23568353590844171</v>
      </c>
      <c r="AW62" s="4">
        <f t="shared" si="38"/>
        <v>2.4264703811324754E-3</v>
      </c>
      <c r="AX62" s="4">
        <f t="shared" si="38"/>
        <v>0.79024602794664267</v>
      </c>
      <c r="AY62" s="4">
        <f t="shared" si="38"/>
        <v>6.5225857253564711E-5</v>
      </c>
      <c r="AZ62" s="4">
        <f t="shared" si="38"/>
        <v>-3.7382336152124742E-4</v>
      </c>
      <c r="BA62" s="4">
        <f t="shared" si="38"/>
        <v>8.4964953375330898E-3</v>
      </c>
      <c r="BB62">
        <f t="shared" si="26"/>
        <v>3.0000000000000004</v>
      </c>
      <c r="BD62" s="4">
        <f t="shared" si="27"/>
        <v>3.6512665360098673E-2</v>
      </c>
      <c r="BE62" s="4">
        <f t="shared" si="28"/>
        <v>0.19917087054834304</v>
      </c>
    </row>
    <row r="63" spans="1:57">
      <c r="A63" s="17" t="s">
        <v>80</v>
      </c>
      <c r="B63" s="55">
        <v>4</v>
      </c>
      <c r="C63" s="23">
        <v>3</v>
      </c>
      <c r="D63" s="20">
        <v>-6.1450000000000005E-2</v>
      </c>
      <c r="E63" s="20">
        <v>7.2024333333333343E-2</v>
      </c>
      <c r="F63" s="20">
        <v>59.383933333333339</v>
      </c>
      <c r="G63" s="20">
        <v>8.3666933333333322</v>
      </c>
      <c r="H63" s="20">
        <v>10.914266666666668</v>
      </c>
      <c r="I63" s="20">
        <v>0.11625599999999998</v>
      </c>
      <c r="J63" s="20">
        <v>20.674566666666667</v>
      </c>
      <c r="K63" s="20">
        <v>2.1743333333333333E-2</v>
      </c>
      <c r="L63" s="20">
        <v>-7.3863333333333324E-3</v>
      </c>
      <c r="M63" s="20">
        <v>0.38838066666666665</v>
      </c>
      <c r="N63" s="21">
        <v>99.869028</v>
      </c>
      <c r="O63" s="4"/>
      <c r="P63" s="56">
        <f t="shared" si="24"/>
        <v>0.15006908060330257</v>
      </c>
      <c r="Q63" s="23"/>
      <c r="R63" s="57">
        <v>0.14000000000000001</v>
      </c>
      <c r="S63" s="23"/>
      <c r="T63" s="4">
        <v>1.9791432489842633E-2</v>
      </c>
      <c r="U63" s="4">
        <v>1.1296620836928709E-2</v>
      </c>
      <c r="V63" s="4">
        <v>5.4097720223069488E-2</v>
      </c>
      <c r="W63" s="4">
        <v>8.768068335348099E-2</v>
      </c>
      <c r="X63" s="4">
        <v>4.2503921387718677E-2</v>
      </c>
      <c r="Y63" s="4">
        <v>2.3779536749062261E-2</v>
      </c>
      <c r="Z63" s="4">
        <v>0.10510434497837427</v>
      </c>
      <c r="AA63" s="4">
        <v>1.3257882799803796E-2</v>
      </c>
      <c r="AB63" s="4">
        <v>1.2247341357753256E-2</v>
      </c>
      <c r="AC63" s="4">
        <v>1.1935093729557956E-2</v>
      </c>
      <c r="AF63" s="4">
        <f t="shared" si="33"/>
        <v>-1.0226327175902813E-3</v>
      </c>
      <c r="AG63" s="4">
        <f t="shared" si="33"/>
        <v>9.01656651644133E-4</v>
      </c>
      <c r="AH63" s="4">
        <f t="shared" si="34"/>
        <v>1.1648476526742515</v>
      </c>
      <c r="AI63" s="4">
        <f t="shared" si="34"/>
        <v>0.1100953132881549</v>
      </c>
      <c r="AJ63" s="4">
        <f t="shared" si="35"/>
        <v>0.15190350266759456</v>
      </c>
      <c r="AK63" s="4">
        <f t="shared" si="35"/>
        <v>1.6390243902439021E-3</v>
      </c>
      <c r="AL63" s="4">
        <f t="shared" si="35"/>
        <v>0.51288927478706692</v>
      </c>
      <c r="AM63" s="4">
        <f t="shared" si="35"/>
        <v>3.8771992391821208E-4</v>
      </c>
      <c r="AN63" s="4">
        <f t="shared" si="36"/>
        <v>-2.3834570291491879E-4</v>
      </c>
      <c r="AO63" s="4">
        <f t="shared" si="37"/>
        <v>5.1999018163966619E-3</v>
      </c>
      <c r="AP63" s="4">
        <f t="shared" si="25"/>
        <v>1.9466030677787654</v>
      </c>
      <c r="AQ63" s="4"/>
      <c r="AR63" s="4">
        <f t="shared" si="38"/>
        <v>-1.5760265683088482E-3</v>
      </c>
      <c r="AS63" s="4">
        <f t="shared" si="38"/>
        <v>1.3895847590638974E-3</v>
      </c>
      <c r="AT63" s="4">
        <f t="shared" si="38"/>
        <v>1.7952005808818108</v>
      </c>
      <c r="AU63" s="4">
        <f t="shared" si="38"/>
        <v>0.1696729781903345</v>
      </c>
      <c r="AV63" s="4">
        <f t="shared" si="38"/>
        <v>0.23410551208202243</v>
      </c>
      <c r="AW63" s="4">
        <f t="shared" si="38"/>
        <v>2.5259762774043565E-3</v>
      </c>
      <c r="AX63" s="4">
        <f t="shared" si="38"/>
        <v>0.79043737772228406</v>
      </c>
      <c r="AY63" s="4">
        <f t="shared" si="38"/>
        <v>5.9753310318261114E-4</v>
      </c>
      <c r="AZ63" s="4">
        <f t="shared" si="38"/>
        <v>-3.6732558402914297E-4</v>
      </c>
      <c r="BA63" s="4">
        <f t="shared" si="38"/>
        <v>8.0138091362357382E-3</v>
      </c>
      <c r="BB63">
        <f t="shared" si="26"/>
        <v>3</v>
      </c>
      <c r="BD63" s="4">
        <f t="shared" si="27"/>
        <v>3.5131998962314448E-2</v>
      </c>
      <c r="BE63" s="4">
        <f t="shared" si="28"/>
        <v>0.19897351311970798</v>
      </c>
    </row>
    <row r="64" spans="1:57">
      <c r="A64" s="17" t="s">
        <v>80</v>
      </c>
      <c r="B64" s="55">
        <v>5</v>
      </c>
      <c r="C64" s="23">
        <v>3</v>
      </c>
      <c r="D64" s="20">
        <v>-5.2700000000000004E-2</v>
      </c>
      <c r="E64" s="20">
        <v>7.5243666666666667E-2</v>
      </c>
      <c r="F64" s="20">
        <v>58.942599999999999</v>
      </c>
      <c r="G64" s="20">
        <v>8.5820466666666686</v>
      </c>
      <c r="H64" s="20">
        <v>11.012366666666667</v>
      </c>
      <c r="I64" s="20">
        <v>9.9030999999999994E-2</v>
      </c>
      <c r="J64" s="20">
        <v>20.458233333333332</v>
      </c>
      <c r="K64" s="20">
        <v>1.1920666666666668E-2</v>
      </c>
      <c r="L64" s="20">
        <v>-1.1926666666666667E-2</v>
      </c>
      <c r="M64" s="20">
        <v>0.38269400000000003</v>
      </c>
      <c r="N64" s="21">
        <v>99.499509333333322</v>
      </c>
      <c r="O64" s="4"/>
      <c r="P64" s="56">
        <f t="shared" si="24"/>
        <v>0.13863217553056037</v>
      </c>
      <c r="Q64" s="23"/>
      <c r="R64" s="57">
        <v>0.14000000000000001</v>
      </c>
      <c r="S64" s="23"/>
      <c r="T64" s="4">
        <v>7.6732848246366557E-3</v>
      </c>
      <c r="U64" s="4">
        <v>2.5488292083490661E-3</v>
      </c>
      <c r="V64" s="4">
        <v>9.3733451872850926E-2</v>
      </c>
      <c r="W64" s="4">
        <v>3.7193732446923526E-2</v>
      </c>
      <c r="X64" s="4">
        <v>1.9691707222415322E-2</v>
      </c>
      <c r="Y64" s="4">
        <v>9.8783227827399928E-3</v>
      </c>
      <c r="Z64" s="4">
        <v>0.13096283187734353</v>
      </c>
      <c r="AA64" s="4">
        <v>1.1483602672216296E-2</v>
      </c>
      <c r="AB64" s="4">
        <v>6.3433771236883988E-3</v>
      </c>
      <c r="AC64" s="4">
        <v>1.5391760165751023E-2</v>
      </c>
      <c r="AF64" s="4">
        <f t="shared" si="33"/>
        <v>-8.7701780662339829E-4</v>
      </c>
      <c r="AG64" s="4">
        <f t="shared" si="33"/>
        <v>9.4195877149056925E-4</v>
      </c>
      <c r="AH64" s="4">
        <f t="shared" si="34"/>
        <v>1.1561906630051</v>
      </c>
      <c r="AI64" s="4">
        <f t="shared" si="34"/>
        <v>0.11292909621247013</v>
      </c>
      <c r="AJ64" s="4">
        <f t="shared" si="35"/>
        <v>0.15326884713523545</v>
      </c>
      <c r="AK64" s="4">
        <f t="shared" si="35"/>
        <v>1.3961793317355136E-3</v>
      </c>
      <c r="AL64" s="4">
        <f t="shared" si="35"/>
        <v>0.50752253369718014</v>
      </c>
      <c r="AM64" s="4">
        <f t="shared" si="35"/>
        <v>2.1256538278649552E-4</v>
      </c>
      <c r="AN64" s="4">
        <f t="shared" si="36"/>
        <v>-3.8485532967623968E-4</v>
      </c>
      <c r="AO64" s="4">
        <f t="shared" si="37"/>
        <v>5.1237648948989165E-3</v>
      </c>
      <c r="AP64" s="4">
        <f t="shared" si="25"/>
        <v>1.9363237352945977</v>
      </c>
      <c r="AQ64" s="4"/>
      <c r="AR64" s="4">
        <f t="shared" si="38"/>
        <v>-1.3587879815303195E-3</v>
      </c>
      <c r="AS64" s="4">
        <f t="shared" si="38"/>
        <v>1.4594028172885932E-3</v>
      </c>
      <c r="AT64" s="4">
        <f t="shared" si="38"/>
        <v>1.7913182211173906</v>
      </c>
      <c r="AU64" s="4">
        <f t="shared" si="38"/>
        <v>0.17496417694113858</v>
      </c>
      <c r="AV64" s="4">
        <f t="shared" si="38"/>
        <v>0.23746367047230874</v>
      </c>
      <c r="AW64" s="4">
        <f t="shared" si="38"/>
        <v>2.1631393133593364E-3</v>
      </c>
      <c r="AX64" s="4">
        <f t="shared" si="38"/>
        <v>0.78631872002534375</v>
      </c>
      <c r="AY64" s="4">
        <f t="shared" si="38"/>
        <v>3.2933343569352348E-4</v>
      </c>
      <c r="AZ64" s="4">
        <f t="shared" si="38"/>
        <v>-5.9626702290723095E-4</v>
      </c>
      <c r="BA64" s="4">
        <f t="shared" si="38"/>
        <v>7.9383908819142361E-3</v>
      </c>
      <c r="BB64">
        <f t="shared" si="26"/>
        <v>3</v>
      </c>
      <c r="BD64" s="4">
        <f t="shared" si="27"/>
        <v>3.2920105247048248E-2</v>
      </c>
      <c r="BE64" s="4">
        <f t="shared" si="28"/>
        <v>0.20454356522526049</v>
      </c>
    </row>
    <row r="65" spans="1:57">
      <c r="A65" s="17" t="s">
        <v>80</v>
      </c>
      <c r="B65" s="55">
        <v>6</v>
      </c>
      <c r="C65" s="23">
        <v>3</v>
      </c>
      <c r="D65" s="20">
        <v>-5.3589999999999999E-2</v>
      </c>
      <c r="E65" s="20">
        <v>6.9695333333333345E-2</v>
      </c>
      <c r="F65" s="20">
        <v>59.54396666666667</v>
      </c>
      <c r="G65" s="20">
        <v>8.2989933333333337</v>
      </c>
      <c r="H65" s="20">
        <v>10.951633333333334</v>
      </c>
      <c r="I65" s="20">
        <v>9.9457333333333328E-2</v>
      </c>
      <c r="J65" s="20">
        <v>20.826066666666666</v>
      </c>
      <c r="K65" s="20">
        <v>8.4019999999999997E-3</v>
      </c>
      <c r="L65" s="20">
        <v>-1.8166666666666667E-3</v>
      </c>
      <c r="M65" s="20">
        <v>0.37752300000000005</v>
      </c>
      <c r="N65" s="21">
        <v>100.12033099999999</v>
      </c>
      <c r="O65" s="4"/>
      <c r="P65" s="56">
        <f t="shared" si="24"/>
        <v>0.16171704919023303</v>
      </c>
      <c r="Q65" s="23"/>
      <c r="R65" s="57">
        <v>0.14000000000000001</v>
      </c>
      <c r="S65" s="23"/>
      <c r="T65" s="4">
        <v>8.4256987840772447E-3</v>
      </c>
      <c r="U65" s="4">
        <v>6.8846638504238772E-3</v>
      </c>
      <c r="V65" s="4">
        <v>0.16426531384724183</v>
      </c>
      <c r="W65" s="4">
        <v>0.18386394816095236</v>
      </c>
      <c r="X65" s="4">
        <v>5.5539205371821443E-2</v>
      </c>
      <c r="Y65" s="4">
        <v>2.9279230255137116E-2</v>
      </c>
      <c r="Z65" s="4">
        <v>2.6184028210597388E-2</v>
      </c>
      <c r="AA65" s="4">
        <v>1.602744209161275E-3</v>
      </c>
      <c r="AB65" s="4">
        <v>1.4477683976842892E-3</v>
      </c>
      <c r="AC65" s="4">
        <v>9.449431093986568E-3</v>
      </c>
      <c r="AF65" s="4">
        <f t="shared" si="33"/>
        <v>-8.9182892328174403E-4</v>
      </c>
      <c r="AG65" s="4">
        <f t="shared" si="33"/>
        <v>8.7250041729260576E-4</v>
      </c>
      <c r="AH65" s="4">
        <f t="shared" si="34"/>
        <v>1.167986792206094</v>
      </c>
      <c r="AI65" s="4">
        <f t="shared" si="34"/>
        <v>0.10920446520604425</v>
      </c>
      <c r="AJ65" s="4">
        <f t="shared" si="35"/>
        <v>0.15242356761772213</v>
      </c>
      <c r="AK65" s="4">
        <f t="shared" si="35"/>
        <v>1.4021899525353634E-3</v>
      </c>
      <c r="AL65" s="4">
        <f t="shared" si="35"/>
        <v>0.5166476473993219</v>
      </c>
      <c r="AM65" s="4">
        <f t="shared" si="35"/>
        <v>1.4982168330955777E-4</v>
      </c>
      <c r="AN65" s="4">
        <f t="shared" si="36"/>
        <v>-5.8621060557168987E-5</v>
      </c>
      <c r="AO65" s="4">
        <f t="shared" si="37"/>
        <v>5.0545320658722725E-3</v>
      </c>
      <c r="AP65" s="4">
        <f t="shared" si="25"/>
        <v>1.9527910665643533</v>
      </c>
      <c r="AQ65" s="4"/>
      <c r="AR65" s="4">
        <f t="shared" si="38"/>
        <v>-1.3700834747018558E-3</v>
      </c>
      <c r="AS65" s="4">
        <f t="shared" si="38"/>
        <v>1.3403898126607692E-3</v>
      </c>
      <c r="AT65" s="4">
        <f t="shared" si="38"/>
        <v>1.7943344972296404</v>
      </c>
      <c r="AU65" s="4">
        <f t="shared" si="38"/>
        <v>0.1677667422939004</v>
      </c>
      <c r="AV65" s="4">
        <f t="shared" si="38"/>
        <v>0.23416263556431896</v>
      </c>
      <c r="AW65" s="4">
        <f t="shared" si="38"/>
        <v>2.1541320674960517E-3</v>
      </c>
      <c r="AX65" s="4">
        <f t="shared" si="38"/>
        <v>0.793706489514447</v>
      </c>
      <c r="AY65" s="4">
        <f t="shared" si="38"/>
        <v>2.3016545785384018E-4</v>
      </c>
      <c r="AZ65" s="4">
        <f t="shared" si="38"/>
        <v>-9.0057346473277432E-5</v>
      </c>
      <c r="BA65" s="4">
        <f t="shared" si="38"/>
        <v>7.7650888808575508E-3</v>
      </c>
      <c r="BB65">
        <f t="shared" si="26"/>
        <v>2.9999999999999996</v>
      </c>
      <c r="BD65" s="4">
        <f t="shared" si="27"/>
        <v>3.7868090454069581E-2</v>
      </c>
      <c r="BE65" s="4">
        <f t="shared" si="28"/>
        <v>0.19629454511024938</v>
      </c>
    </row>
    <row r="66" spans="1:57">
      <c r="A66" s="17"/>
      <c r="B66" s="55"/>
      <c r="C66" s="23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1"/>
      <c r="O66" s="4"/>
      <c r="P66" s="56"/>
      <c r="Q66" s="23"/>
      <c r="R66" s="57"/>
      <c r="S66" s="23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D66" s="4"/>
      <c r="BE66" s="4"/>
    </row>
    <row r="67" spans="1:57">
      <c r="A67" s="17" t="s">
        <v>81</v>
      </c>
      <c r="B67" s="55">
        <v>1</v>
      </c>
      <c r="C67" s="23">
        <v>3</v>
      </c>
      <c r="D67" s="20">
        <v>-3.5383333333333329E-2</v>
      </c>
      <c r="E67" s="20">
        <v>0.15038166666666666</v>
      </c>
      <c r="F67" s="20">
        <v>63.302466666666668</v>
      </c>
      <c r="G67" s="20">
        <v>4.2577933333333329</v>
      </c>
      <c r="H67" s="20">
        <v>10.353999999999999</v>
      </c>
      <c r="I67" s="20">
        <v>8.8707666666666671E-2</v>
      </c>
      <c r="J67" s="20">
        <v>21.3126</v>
      </c>
      <c r="K67" s="20">
        <v>1.8450333333333332E-2</v>
      </c>
      <c r="L67" s="20">
        <v>-1.5066666666666667E-2</v>
      </c>
      <c r="M67" s="20">
        <v>0.52225466666666664</v>
      </c>
      <c r="N67" s="21">
        <v>99.956204333333332</v>
      </c>
      <c r="O67" s="4"/>
      <c r="P67" s="56">
        <f t="shared" si="24"/>
        <v>0.13287767188979022</v>
      </c>
      <c r="Q67" s="23"/>
      <c r="R67" s="57">
        <v>0.16</v>
      </c>
      <c r="S67" s="23"/>
      <c r="T67" s="4">
        <v>1.1379210576016848E-2</v>
      </c>
      <c r="U67" s="4">
        <v>8.7570418711647967E-3</v>
      </c>
      <c r="V67" s="4">
        <v>0.18933759091457025</v>
      </c>
      <c r="W67" s="4">
        <v>2.9346335943918854E-2</v>
      </c>
      <c r="X67" s="4">
        <v>4.311797768912589E-2</v>
      </c>
      <c r="Y67" s="4">
        <v>1.3214181031502993E-2</v>
      </c>
      <c r="Z67" s="4">
        <v>0.15765249760152969</v>
      </c>
      <c r="AA67" s="4">
        <v>8.4361309457199225E-3</v>
      </c>
      <c r="AB67" s="4">
        <v>5.3142481437483948E-3</v>
      </c>
      <c r="AC67" s="4">
        <v>3.1502422134390459E-2</v>
      </c>
      <c r="AF67" s="4">
        <f t="shared" ref="AF67:AG71" si="39">D67/AF$3</f>
        <v>-5.8883896377655732E-4</v>
      </c>
      <c r="AG67" s="4">
        <f t="shared" si="39"/>
        <v>1.8825947254214655E-3</v>
      </c>
      <c r="AH67" s="4">
        <f t="shared" ref="AH67:AI71" si="40">2*F67/AH$3</f>
        <v>1.2417117823983261</v>
      </c>
      <c r="AI67" s="4">
        <f t="shared" si="40"/>
        <v>5.6027282496655471E-2</v>
      </c>
      <c r="AJ67" s="4">
        <f t="shared" ref="AJ67:AM71" si="41">H67/AJ$3</f>
        <v>0.14410577592205984</v>
      </c>
      <c r="AK67" s="4">
        <f t="shared" si="41"/>
        <v>1.2506367780440811E-3</v>
      </c>
      <c r="AL67" s="4">
        <f t="shared" si="41"/>
        <v>0.52871743984123043</v>
      </c>
      <c r="AM67" s="4">
        <f t="shared" si="41"/>
        <v>3.2900023775558727E-4</v>
      </c>
      <c r="AN67" s="4">
        <f>2*L67/AN$3</f>
        <v>-4.8617833709798866E-4</v>
      </c>
      <c r="AO67" s="4">
        <f>M67/AO$3</f>
        <v>6.9922970500290085E-3</v>
      </c>
      <c r="AP67" s="4">
        <f t="shared" si="25"/>
        <v>1.9799417921486473</v>
      </c>
      <c r="AQ67" s="4"/>
      <c r="AR67" s="4">
        <f t="shared" ref="AR67:BA71" si="42">3*AF67/$AP67</f>
        <v>-8.9220647714730798E-4</v>
      </c>
      <c r="AS67" s="4">
        <f t="shared" si="42"/>
        <v>2.8525001081649878E-3</v>
      </c>
      <c r="AT67" s="4">
        <f t="shared" si="42"/>
        <v>1.8814367987820664</v>
      </c>
      <c r="AU67" s="4">
        <f t="shared" si="42"/>
        <v>8.4892317620894678E-2</v>
      </c>
      <c r="AV67" s="4">
        <f t="shared" si="42"/>
        <v>0.21834850371890255</v>
      </c>
      <c r="AW67" s="4">
        <f t="shared" si="42"/>
        <v>1.8949599170087939E-3</v>
      </c>
      <c r="AX67" s="4">
        <f t="shared" si="42"/>
        <v>0.80111058103500465</v>
      </c>
      <c r="AY67" s="4">
        <f t="shared" si="42"/>
        <v>4.9849986357208083E-4</v>
      </c>
      <c r="AZ67" s="4">
        <f t="shared" si="42"/>
        <v>-7.3665550021607105E-4</v>
      </c>
      <c r="BA67" s="4">
        <f t="shared" si="42"/>
        <v>1.0594700931749487E-2</v>
      </c>
      <c r="BB67">
        <f t="shared" si="26"/>
        <v>2.9999999999999996</v>
      </c>
      <c r="BD67" s="4">
        <f t="shared" si="27"/>
        <v>2.9013640834786969E-2</v>
      </c>
      <c r="BE67" s="4">
        <f t="shared" si="28"/>
        <v>0.18933486288411558</v>
      </c>
    </row>
    <row r="68" spans="1:57">
      <c r="A68" s="17" t="s">
        <v>81</v>
      </c>
      <c r="B68" s="55">
        <v>2</v>
      </c>
      <c r="C68" s="23">
        <v>3</v>
      </c>
      <c r="D68" s="20">
        <v>-3.9170000000000003E-2</v>
      </c>
      <c r="E68" s="20">
        <v>0.14887766666666666</v>
      </c>
      <c r="F68" s="20">
        <v>62.993166666666667</v>
      </c>
      <c r="G68" s="20">
        <v>4.4489433333333332</v>
      </c>
      <c r="H68" s="20">
        <v>10.573866666666667</v>
      </c>
      <c r="I68" s="20">
        <v>8.9933333333333351E-2</v>
      </c>
      <c r="J68" s="20">
        <v>21.444366666666667</v>
      </c>
      <c r="K68" s="20">
        <v>6.3096666666666674E-3</v>
      </c>
      <c r="L68" s="20">
        <v>6.2633333333333345E-4</v>
      </c>
      <c r="M68" s="20">
        <v>0.53667300000000007</v>
      </c>
      <c r="N68" s="21">
        <v>100.20359333333333</v>
      </c>
      <c r="O68" s="4"/>
      <c r="P68" s="56">
        <f t="shared" si="24"/>
        <v>0.17327824983843121</v>
      </c>
      <c r="Q68" s="23"/>
      <c r="R68" s="57">
        <v>0.16</v>
      </c>
      <c r="S68" s="23"/>
      <c r="T68" s="4">
        <v>1.0321807012340402E-2</v>
      </c>
      <c r="U68" s="4">
        <v>1.3755491351941354E-2</v>
      </c>
      <c r="V68" s="4">
        <v>8.8639851835014119E-2</v>
      </c>
      <c r="W68" s="4">
        <v>1.3807658502922772E-2</v>
      </c>
      <c r="X68" s="4">
        <v>5.6345393186429629E-2</v>
      </c>
      <c r="Y68" s="4">
        <v>1.2036322126519098E-2</v>
      </c>
      <c r="Z68" s="4">
        <v>3.1967848431404461E-2</v>
      </c>
      <c r="AA68" s="4">
        <v>1.0900801820661329E-2</v>
      </c>
      <c r="AB68" s="4">
        <v>1.1465903031743E-2</v>
      </c>
      <c r="AC68" s="4">
        <v>3.4849358501986817E-2</v>
      </c>
      <c r="AF68" s="4">
        <f t="shared" si="39"/>
        <v>-6.5185555000832091E-4</v>
      </c>
      <c r="AG68" s="4">
        <f t="shared" si="39"/>
        <v>1.8637664830579203E-3</v>
      </c>
      <c r="AH68" s="4">
        <f t="shared" si="40"/>
        <v>1.2356446972669022</v>
      </c>
      <c r="AI68" s="4">
        <f t="shared" si="40"/>
        <v>5.8542579555672519E-2</v>
      </c>
      <c r="AJ68" s="4">
        <f t="shared" si="41"/>
        <v>0.14716585479007194</v>
      </c>
      <c r="AK68" s="4">
        <f t="shared" si="41"/>
        <v>1.2679167254100287E-3</v>
      </c>
      <c r="AL68" s="4">
        <f t="shared" si="41"/>
        <v>0.53198627305052504</v>
      </c>
      <c r="AM68" s="4">
        <f t="shared" si="41"/>
        <v>1.1251188777936283E-4</v>
      </c>
      <c r="AN68" s="4">
        <f>2*L68/AN$3</f>
        <v>2.0210820694847806E-5</v>
      </c>
      <c r="AO68" s="4">
        <f>M68/AO$3</f>
        <v>7.1853394028651768E-3</v>
      </c>
      <c r="AP68" s="4">
        <f t="shared" si="25"/>
        <v>1.9831372944329702</v>
      </c>
      <c r="AQ68" s="4"/>
      <c r="AR68" s="4">
        <f t="shared" si="42"/>
        <v>-9.860974605815729E-4</v>
      </c>
      <c r="AS68" s="4">
        <f t="shared" si="42"/>
        <v>2.8194212598742219E-3</v>
      </c>
      <c r="AT68" s="4">
        <f t="shared" si="42"/>
        <v>1.8692271595147496</v>
      </c>
      <c r="AU68" s="4">
        <f t="shared" si="42"/>
        <v>8.8560554612147541E-2</v>
      </c>
      <c r="AV68" s="4">
        <f t="shared" si="42"/>
        <v>0.22262581900384829</v>
      </c>
      <c r="AW68" s="4">
        <f t="shared" si="42"/>
        <v>1.9180468174885873E-3</v>
      </c>
      <c r="AX68" s="4">
        <f t="shared" si="42"/>
        <v>0.80476466436878769</v>
      </c>
      <c r="AY68" s="4">
        <f t="shared" si="42"/>
        <v>1.7020287212872904E-4</v>
      </c>
      <c r="AZ68" s="4">
        <f t="shared" si="42"/>
        <v>3.0574011317698402E-5</v>
      </c>
      <c r="BA68" s="4">
        <f t="shared" si="42"/>
        <v>1.0869655000239883E-2</v>
      </c>
      <c r="BB68">
        <f t="shared" si="26"/>
        <v>3.0000000000000004</v>
      </c>
      <c r="BD68" s="4">
        <f t="shared" si="27"/>
        <v>3.8576212285834188E-2</v>
      </c>
      <c r="BE68" s="4">
        <f t="shared" si="28"/>
        <v>0.1840496067180141</v>
      </c>
    </row>
    <row r="69" spans="1:57">
      <c r="A69" s="17" t="s">
        <v>81</v>
      </c>
      <c r="B69" s="55">
        <v>3</v>
      </c>
      <c r="C69" s="23">
        <v>3</v>
      </c>
      <c r="D69" s="20">
        <v>-3.1009999999999999E-2</v>
      </c>
      <c r="E69" s="20">
        <v>0.14386600000000002</v>
      </c>
      <c r="F69" s="20">
        <v>63.540233333333333</v>
      </c>
      <c r="G69" s="20">
        <v>3.9327966666666665</v>
      </c>
      <c r="H69" s="20">
        <v>10.4102</v>
      </c>
      <c r="I69" s="20">
        <v>8.5671333333333322E-2</v>
      </c>
      <c r="J69" s="20">
        <v>21.672066666666666</v>
      </c>
      <c r="K69" s="20">
        <v>1.1364666666666667E-2</v>
      </c>
      <c r="L69" s="20">
        <v>-1.4453333333333332E-3</v>
      </c>
      <c r="M69" s="20">
        <v>0.50680966666666671</v>
      </c>
      <c r="N69" s="21">
        <v>100.27055300000001</v>
      </c>
      <c r="O69" s="4"/>
      <c r="P69" s="56">
        <f t="shared" si="24"/>
        <v>0.1793072757413369</v>
      </c>
      <c r="Q69" s="23"/>
      <c r="R69" s="57">
        <v>0.16</v>
      </c>
      <c r="S69" s="23"/>
      <c r="T69" s="4">
        <v>1.5523311502382469E-2</v>
      </c>
      <c r="U69" s="4">
        <v>5.8901092519579078E-3</v>
      </c>
      <c r="V69" s="4">
        <v>0.10283138301770145</v>
      </c>
      <c r="W69" s="4">
        <v>1.2636393209034454E-2</v>
      </c>
      <c r="X69" s="4">
        <v>2.5802325476591597E-2</v>
      </c>
      <c r="Y69" s="4">
        <v>4.3911042271088645E-3</v>
      </c>
      <c r="Z69" s="4">
        <v>0.15577475191228263</v>
      </c>
      <c r="AA69" s="4">
        <v>2.2385350261573605E-2</v>
      </c>
      <c r="AB69" s="4">
        <v>3.4166306989976739E-3</v>
      </c>
      <c r="AC69" s="4">
        <v>2.805282606678576E-2</v>
      </c>
      <c r="AF69" s="4">
        <f t="shared" si="39"/>
        <v>-5.1605924446663338E-4</v>
      </c>
      <c r="AG69" s="4">
        <f t="shared" si="39"/>
        <v>1.801026539809715E-3</v>
      </c>
      <c r="AH69" s="4">
        <f t="shared" si="40"/>
        <v>1.2463757028900222</v>
      </c>
      <c r="AI69" s="4">
        <f t="shared" si="40"/>
        <v>5.1750729214641307E-2</v>
      </c>
      <c r="AJ69" s="4">
        <f t="shared" si="41"/>
        <v>0.14488796102992346</v>
      </c>
      <c r="AK69" s="4">
        <f t="shared" si="41"/>
        <v>1.2078293152873723E-3</v>
      </c>
      <c r="AL69" s="4">
        <f t="shared" si="41"/>
        <v>0.53763499545191429</v>
      </c>
      <c r="AM69" s="4">
        <f t="shared" si="41"/>
        <v>2.0265097479790775E-4</v>
      </c>
      <c r="AN69" s="4">
        <f>2*L69/AN$3</f>
        <v>-4.663870065612563E-5</v>
      </c>
      <c r="AO69" s="4">
        <f>M69/AO$3</f>
        <v>6.7855089927254886E-3</v>
      </c>
      <c r="AP69" s="4">
        <f t="shared" si="25"/>
        <v>1.9900837064639987</v>
      </c>
      <c r="AQ69" s="4"/>
      <c r="AR69" s="4">
        <f t="shared" si="42"/>
        <v>-7.7794603733061989E-4</v>
      </c>
      <c r="AS69" s="4">
        <f t="shared" si="42"/>
        <v>2.7150011840604399E-3</v>
      </c>
      <c r="AT69" s="4">
        <f t="shared" si="42"/>
        <v>1.8788793137318762</v>
      </c>
      <c r="AU69" s="4">
        <f t="shared" si="42"/>
        <v>7.8012893196225203E-2</v>
      </c>
      <c r="AV69" s="4">
        <f t="shared" si="42"/>
        <v>0.21841487454921465</v>
      </c>
      <c r="AW69" s="4">
        <f t="shared" si="42"/>
        <v>1.8207716258831985E-3</v>
      </c>
      <c r="AX69" s="4">
        <f t="shared" si="42"/>
        <v>0.81047092698506085</v>
      </c>
      <c r="AY69" s="4">
        <f t="shared" si="42"/>
        <v>3.0549113206596739E-4</v>
      </c>
      <c r="AZ69" s="4">
        <f t="shared" si="42"/>
        <v>-7.0306641632165951E-5</v>
      </c>
      <c r="BA69" s="4">
        <f t="shared" si="42"/>
        <v>1.0228980274576568E-2</v>
      </c>
      <c r="BB69">
        <f t="shared" si="26"/>
        <v>3.0000000000000004</v>
      </c>
      <c r="BD69" s="4">
        <f t="shared" si="27"/>
        <v>3.9163376136805539E-2</v>
      </c>
      <c r="BE69" s="4">
        <f t="shared" si="28"/>
        <v>0.17925149841240912</v>
      </c>
    </row>
    <row r="70" spans="1:57">
      <c r="A70" s="17" t="s">
        <v>81</v>
      </c>
      <c r="B70" s="55">
        <v>4</v>
      </c>
      <c r="C70" s="23">
        <v>3</v>
      </c>
      <c r="D70" s="20">
        <v>-2.8206666666666668E-2</v>
      </c>
      <c r="E70" s="20">
        <v>0.14357266666666665</v>
      </c>
      <c r="F70" s="20">
        <v>62.627533333333332</v>
      </c>
      <c r="G70" s="20">
        <v>4.8132566666666667</v>
      </c>
      <c r="H70" s="20">
        <v>10.551666666666668</v>
      </c>
      <c r="I70" s="20">
        <v>8.2114333333333331E-2</v>
      </c>
      <c r="J70" s="20">
        <v>21.197466666666667</v>
      </c>
      <c r="K70" s="20">
        <v>3.826E-3</v>
      </c>
      <c r="L70" s="20">
        <v>-1.4799999999999999E-2</v>
      </c>
      <c r="M70" s="20">
        <v>0.50465366666666667</v>
      </c>
      <c r="N70" s="21">
        <v>99.881083333333351</v>
      </c>
      <c r="O70" s="4"/>
      <c r="P70" s="56">
        <f t="shared" si="24"/>
        <v>0.14048277360746245</v>
      </c>
      <c r="Q70" s="23"/>
      <c r="R70" s="57">
        <v>0.16</v>
      </c>
      <c r="S70" s="23"/>
      <c r="T70" s="4">
        <v>4.1247707006975944E-3</v>
      </c>
      <c r="U70" s="4">
        <v>9.1730357752127668E-3</v>
      </c>
      <c r="V70" s="4">
        <v>0.21359588791297793</v>
      </c>
      <c r="W70" s="4">
        <v>4.4662792493678112E-2</v>
      </c>
      <c r="X70" s="4">
        <v>6.3669799224854884E-2</v>
      </c>
      <c r="Y70" s="4">
        <v>6.7428209477438565E-3</v>
      </c>
      <c r="Z70" s="4">
        <v>0.16444580667603895</v>
      </c>
      <c r="AA70" s="4">
        <v>1.4301045416332332E-3</v>
      </c>
      <c r="AB70" s="4">
        <v>2.9812581236786585E-3</v>
      </c>
      <c r="AC70" s="4">
        <v>1.6470043300894275E-2</v>
      </c>
      <c r="AF70" s="4">
        <f t="shared" si="39"/>
        <v>-4.6940700061019584E-4</v>
      </c>
      <c r="AG70" s="4">
        <f t="shared" si="39"/>
        <v>1.7973543648806543E-3</v>
      </c>
      <c r="AH70" s="4">
        <f t="shared" si="40"/>
        <v>1.2284726036354126</v>
      </c>
      <c r="AI70" s="4">
        <f t="shared" si="40"/>
        <v>6.3336491435840081E-2</v>
      </c>
      <c r="AJ70" s="4">
        <f t="shared" si="41"/>
        <v>0.14685687775458134</v>
      </c>
      <c r="AK70" s="4">
        <f t="shared" si="41"/>
        <v>1.1576812820151322E-3</v>
      </c>
      <c r="AL70" s="4">
        <f t="shared" si="41"/>
        <v>0.52586124204085005</v>
      </c>
      <c r="AM70" s="4">
        <f t="shared" si="41"/>
        <v>6.8223965763195436E-5</v>
      </c>
      <c r="AN70" s="4">
        <f>2*L70/AN$3</f>
        <v>-4.775734107776702E-4</v>
      </c>
      <c r="AO70" s="4">
        <f>M70/AO$3</f>
        <v>6.7566430133440443E-3</v>
      </c>
      <c r="AP70" s="4">
        <f t="shared" si="25"/>
        <v>1.9733601370812994</v>
      </c>
      <c r="AQ70" s="4"/>
      <c r="AR70" s="4">
        <f t="shared" si="42"/>
        <v>-7.1361581465480424E-4</v>
      </c>
      <c r="AS70" s="4">
        <f t="shared" si="42"/>
        <v>2.7324272915622487E-3</v>
      </c>
      <c r="AT70" s="4">
        <f t="shared" si="42"/>
        <v>1.8675850097778699</v>
      </c>
      <c r="AU70" s="4">
        <f t="shared" si="42"/>
        <v>9.6287277084938977E-2</v>
      </c>
      <c r="AV70" s="4">
        <f t="shared" si="42"/>
        <v>0.22325911271085597</v>
      </c>
      <c r="AW70" s="4">
        <f t="shared" si="42"/>
        <v>1.759964529932284E-3</v>
      </c>
      <c r="AX70" s="4">
        <f t="shared" si="42"/>
        <v>0.79944035377945621</v>
      </c>
      <c r="AY70" s="4">
        <f t="shared" si="42"/>
        <v>1.037174580775238E-4</v>
      </c>
      <c r="AZ70" s="4">
        <f t="shared" si="42"/>
        <v>-7.2603079661479183E-4</v>
      </c>
      <c r="BA70" s="4">
        <f t="shared" si="42"/>
        <v>1.0271783978575951E-2</v>
      </c>
      <c r="BB70">
        <f t="shared" si="26"/>
        <v>2.9999999999999991</v>
      </c>
      <c r="BD70" s="4">
        <f t="shared" si="27"/>
        <v>3.1364059386762122E-2</v>
      </c>
      <c r="BE70" s="4">
        <f t="shared" si="28"/>
        <v>0.19189505332409384</v>
      </c>
    </row>
    <row r="71" spans="1:57">
      <c r="A71" s="17" t="s">
        <v>81</v>
      </c>
      <c r="B71" s="55">
        <v>5</v>
      </c>
      <c r="C71" s="23">
        <v>3</v>
      </c>
      <c r="D71" s="20">
        <v>-3.9156666666666666E-2</v>
      </c>
      <c r="E71" s="20">
        <v>0.14059200000000002</v>
      </c>
      <c r="F71" s="20">
        <v>63.558566666666671</v>
      </c>
      <c r="G71" s="20">
        <v>4.1089066666666669</v>
      </c>
      <c r="H71" s="20">
        <v>10.4293</v>
      </c>
      <c r="I71" s="20">
        <v>7.2083333333333333E-2</v>
      </c>
      <c r="J71" s="20">
        <v>21.522366666666667</v>
      </c>
      <c r="K71" s="20">
        <v>7.390333333333333E-3</v>
      </c>
      <c r="L71" s="20">
        <v>2.1670000000000001E-3</v>
      </c>
      <c r="M71" s="20">
        <v>0.5249113333333334</v>
      </c>
      <c r="N71" s="21">
        <v>100.32712733333335</v>
      </c>
      <c r="O71" s="4"/>
      <c r="P71" s="56">
        <f t="shared" si="24"/>
        <v>0.15986382019234516</v>
      </c>
      <c r="Q71" s="23"/>
      <c r="R71" s="57">
        <v>0.16</v>
      </c>
      <c r="S71" s="23"/>
      <c r="T71" s="4">
        <v>7.0108582451318862E-3</v>
      </c>
      <c r="U71" s="4">
        <v>1.0137268912285996E-2</v>
      </c>
      <c r="V71" s="4">
        <v>0.14735594095024812</v>
      </c>
      <c r="W71" s="4">
        <v>4.8013886880082152E-2</v>
      </c>
      <c r="X71" s="4">
        <v>3.4969129242805104E-2</v>
      </c>
      <c r="Y71" s="4">
        <v>9.3967146031648918E-3</v>
      </c>
      <c r="Z71" s="4">
        <v>0.21626660244552945</v>
      </c>
      <c r="AA71" s="4">
        <v>6.6987708076432454E-3</v>
      </c>
      <c r="AB71" s="4">
        <v>8.5376669529796025E-3</v>
      </c>
      <c r="AC71" s="4">
        <v>1.8390338233249887E-2</v>
      </c>
      <c r="AF71" s="4">
        <f t="shared" si="39"/>
        <v>-6.5163366062018083E-4</v>
      </c>
      <c r="AG71" s="4">
        <f t="shared" si="39"/>
        <v>1.7600400600901356E-3</v>
      </c>
      <c r="AH71" s="4">
        <f t="shared" si="40"/>
        <v>1.2467353210409313</v>
      </c>
      <c r="AI71" s="4">
        <f t="shared" si="40"/>
        <v>5.4068118516569071E-2</v>
      </c>
      <c r="AJ71" s="4">
        <f t="shared" si="41"/>
        <v>0.14515379262352124</v>
      </c>
      <c r="AK71" s="4">
        <f t="shared" si="41"/>
        <v>1.0162601626016259E-3</v>
      </c>
      <c r="AL71" s="4">
        <f t="shared" si="41"/>
        <v>0.5339212767716861</v>
      </c>
      <c r="AM71" s="4">
        <f t="shared" si="41"/>
        <v>1.3178197812648598E-4</v>
      </c>
      <c r="AN71" s="4">
        <f>2*L71/AN$3</f>
        <v>6.9925782510487267E-5</v>
      </c>
      <c r="AO71" s="4">
        <f>M71/AO$3</f>
        <v>7.0278662917838183E-3</v>
      </c>
      <c r="AP71" s="4">
        <f t="shared" si="25"/>
        <v>1.9892327495672</v>
      </c>
      <c r="AQ71" s="4"/>
      <c r="AR71" s="4">
        <f t="shared" si="42"/>
        <v>-9.8274120124247546E-4</v>
      </c>
      <c r="AS71" s="4">
        <f t="shared" si="42"/>
        <v>2.6543501163547654E-3</v>
      </c>
      <c r="AT71" s="4">
        <f t="shared" si="42"/>
        <v>1.8802254104938476</v>
      </c>
      <c r="AU71" s="4">
        <f t="shared" si="42"/>
        <v>8.1541164846093667E-2</v>
      </c>
      <c r="AV71" s="4">
        <f t="shared" si="42"/>
        <v>0.21890921410041517</v>
      </c>
      <c r="AW71" s="4">
        <f t="shared" si="42"/>
        <v>1.5326414108495876E-3</v>
      </c>
      <c r="AX71" s="4">
        <f t="shared" si="42"/>
        <v>0.8052169011713467</v>
      </c>
      <c r="AY71" s="4">
        <f t="shared" si="42"/>
        <v>1.9874292461024177E-4</v>
      </c>
      <c r="AZ71" s="4">
        <f t="shared" si="42"/>
        <v>1.0545641156224848E-4</v>
      </c>
      <c r="BA71" s="4">
        <f t="shared" si="42"/>
        <v>1.0598859726162582E-2</v>
      </c>
      <c r="BB71">
        <f t="shared" si="26"/>
        <v>3</v>
      </c>
      <c r="BD71" s="4">
        <f t="shared" si="27"/>
        <v>3.4995663241396358E-2</v>
      </c>
      <c r="BE71" s="4">
        <f t="shared" si="28"/>
        <v>0.18391355085901881</v>
      </c>
    </row>
    <row r="72" spans="1:57">
      <c r="A72" s="17"/>
      <c r="B72" s="55"/>
      <c r="C72" s="23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  <c r="O72" s="4"/>
      <c r="P72" s="56"/>
      <c r="Q72" s="23"/>
      <c r="R72" s="57"/>
      <c r="S72" s="23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D72" s="4"/>
      <c r="BE72" s="4"/>
    </row>
    <row r="73" spans="1:57">
      <c r="A73" s="17" t="s">
        <v>82</v>
      </c>
      <c r="B73" s="55">
        <v>1</v>
      </c>
      <c r="C73" s="23">
        <v>3</v>
      </c>
      <c r="D73" s="20">
        <v>-2.4650000000000002E-2</v>
      </c>
      <c r="E73" s="20">
        <v>7.6173333333333329E-2</v>
      </c>
      <c r="F73" s="20">
        <v>57.297966666666667</v>
      </c>
      <c r="G73" s="20">
        <v>9.9499366666666678</v>
      </c>
      <c r="H73" s="20">
        <v>10.945766666666666</v>
      </c>
      <c r="I73" s="20">
        <v>9.7508999999999998E-2</v>
      </c>
      <c r="J73" s="20">
        <v>20.642799999999998</v>
      </c>
      <c r="K73" s="20">
        <v>8.5606666666666678E-3</v>
      </c>
      <c r="L73" s="20">
        <v>-1.5763333333333334E-2</v>
      </c>
      <c r="M73" s="20">
        <v>0.36291133333333336</v>
      </c>
      <c r="N73" s="21">
        <v>99.341211000000001</v>
      </c>
      <c r="O73" s="4"/>
      <c r="P73" s="56">
        <f t="shared" si="24"/>
        <v>0.1796022846290932</v>
      </c>
      <c r="Q73" s="23"/>
      <c r="R73" s="57">
        <v>0.16</v>
      </c>
      <c r="S73" s="23"/>
      <c r="T73" s="4">
        <v>8.5444953039954252E-3</v>
      </c>
      <c r="U73" s="4">
        <v>9.4447903276532706E-3</v>
      </c>
      <c r="V73" s="4">
        <v>0.32114684076498901</v>
      </c>
      <c r="W73" s="4">
        <v>5.9920808016358657E-2</v>
      </c>
      <c r="X73" s="4">
        <v>3.8759041955824226E-2</v>
      </c>
      <c r="Y73" s="4">
        <v>1.0279350806349594E-2</v>
      </c>
      <c r="Z73" s="4">
        <v>8.0915944040714241E-2</v>
      </c>
      <c r="AA73" s="4">
        <v>4.6208348091371226E-3</v>
      </c>
      <c r="AB73" s="4">
        <v>9.3826240110820476E-3</v>
      </c>
      <c r="AC73" s="4">
        <v>3.722269649465676E-2</v>
      </c>
      <c r="AF73" s="4">
        <f t="shared" ref="AF73:AG77" si="43">D73/AF$3</f>
        <v>-4.1021800632384754E-4</v>
      </c>
      <c r="AG73" s="4">
        <f t="shared" si="43"/>
        <v>9.5359706226005674E-4</v>
      </c>
      <c r="AH73" s="4">
        <f t="shared" ref="AH73:AI77" si="44">2*F73/AH$3</f>
        <v>1.123930299463842</v>
      </c>
      <c r="AI73" s="4">
        <f t="shared" si="44"/>
        <v>0.13092883303726122</v>
      </c>
      <c r="AJ73" s="4">
        <f t="shared" ref="AJ73:AM77" si="45">H73/AJ$3</f>
        <v>0.15234191602876362</v>
      </c>
      <c r="AK73" s="4">
        <f t="shared" si="45"/>
        <v>1.3747215564641193E-3</v>
      </c>
      <c r="AL73" s="4">
        <f t="shared" si="45"/>
        <v>0.51210121557926069</v>
      </c>
      <c r="AM73" s="4">
        <f t="shared" si="45"/>
        <v>1.5265097479790778E-4</v>
      </c>
      <c r="AN73" s="4">
        <f>2*L73/AN$3</f>
        <v>-5.086587071098204E-4</v>
      </c>
      <c r="AO73" s="4">
        <f>M73/AO$3</f>
        <v>4.8589012362208247E-3</v>
      </c>
      <c r="AP73" s="4">
        <f t="shared" si="25"/>
        <v>1.9257232582254369</v>
      </c>
      <c r="AQ73" s="4"/>
      <c r="AR73" s="4">
        <f t="shared" ref="AR73:BA77" si="46">3*AF73/$AP73</f>
        <v>-6.3906068211773903E-4</v>
      </c>
      <c r="AS73" s="4">
        <f t="shared" si="46"/>
        <v>1.4855671366904518E-3</v>
      </c>
      <c r="AT73" s="4">
        <f t="shared" si="46"/>
        <v>1.750921833648438</v>
      </c>
      <c r="AU73" s="4">
        <f t="shared" si="46"/>
        <v>0.203968299927861</v>
      </c>
      <c r="AV73" s="4">
        <f t="shared" si="46"/>
        <v>0.23732680494675143</v>
      </c>
      <c r="AW73" s="4">
        <f t="shared" si="46"/>
        <v>2.1416185590409265E-3</v>
      </c>
      <c r="AX73" s="4">
        <f t="shared" si="46"/>
        <v>0.79778007570698051</v>
      </c>
      <c r="AY73" s="4">
        <f t="shared" si="46"/>
        <v>2.3780827407969779E-4</v>
      </c>
      <c r="AZ73" s="4">
        <f t="shared" si="46"/>
        <v>-7.9241714239649131E-4</v>
      </c>
      <c r="BA73" s="4">
        <f t="shared" si="46"/>
        <v>7.56946962467233E-3</v>
      </c>
      <c r="BB73">
        <f t="shared" si="26"/>
        <v>3</v>
      </c>
      <c r="BD73" s="4">
        <f t="shared" si="27"/>
        <v>4.2624436372159735E-2</v>
      </c>
      <c r="BE73" s="4">
        <f t="shared" si="28"/>
        <v>0.19470236857459169</v>
      </c>
    </row>
    <row r="74" spans="1:57">
      <c r="A74" s="17" t="s">
        <v>82</v>
      </c>
      <c r="B74" s="55">
        <v>2</v>
      </c>
      <c r="C74" s="23">
        <v>3</v>
      </c>
      <c r="D74" s="20">
        <v>-4.0170000000000004E-2</v>
      </c>
      <c r="E74" s="20">
        <v>0.12403833333333332</v>
      </c>
      <c r="F74" s="20">
        <v>56.868933333333338</v>
      </c>
      <c r="G74" s="20">
        <v>10.625400000000001</v>
      </c>
      <c r="H74" s="20">
        <v>11.129066666666667</v>
      </c>
      <c r="I74" s="20">
        <v>0.11151833333333334</v>
      </c>
      <c r="J74" s="20">
        <v>20.563800000000001</v>
      </c>
      <c r="K74" s="20">
        <v>1.5920666666666666E-2</v>
      </c>
      <c r="L74" s="20">
        <v>-6.2886666666666672E-3</v>
      </c>
      <c r="M74" s="20">
        <v>0.36322399999999999</v>
      </c>
      <c r="N74" s="21">
        <v>99.755442666666681</v>
      </c>
      <c r="O74" s="4"/>
      <c r="P74" s="56">
        <f t="shared" si="24"/>
        <v>0.17996030747765585</v>
      </c>
      <c r="Q74" s="23"/>
      <c r="R74" s="57">
        <v>0.16</v>
      </c>
      <c r="S74" s="23"/>
      <c r="T74" s="4">
        <v>9.6785691091193626E-3</v>
      </c>
      <c r="U74" s="4">
        <v>9.8351136410990917E-3</v>
      </c>
      <c r="V74" s="4">
        <v>0.13152799448533026</v>
      </c>
      <c r="W74" s="4">
        <v>7.5707529348143426E-2</v>
      </c>
      <c r="X74" s="4">
        <v>0.10127745718240265</v>
      </c>
      <c r="Y74" s="4">
        <v>7.1261358626771437E-3</v>
      </c>
      <c r="Z74" s="4">
        <v>0.18170033021433929</v>
      </c>
      <c r="AA74" s="4">
        <v>8.5139365943923597E-3</v>
      </c>
      <c r="AB74" s="4">
        <v>1.2501591312042374E-2</v>
      </c>
      <c r="AC74" s="4">
        <v>3.6447637001594486E-2</v>
      </c>
      <c r="AF74" s="4">
        <f t="shared" si="43"/>
        <v>-6.6849725411882179E-4</v>
      </c>
      <c r="AG74" s="4">
        <f t="shared" si="43"/>
        <v>1.5528083792355199E-3</v>
      </c>
      <c r="AH74" s="4">
        <f t="shared" si="44"/>
        <v>1.1155145808813915</v>
      </c>
      <c r="AI74" s="4">
        <f t="shared" si="44"/>
        <v>0.13981709322981775</v>
      </c>
      <c r="AJ74" s="4">
        <f t="shared" si="45"/>
        <v>0.15489306425423338</v>
      </c>
      <c r="AK74" s="4">
        <f t="shared" si="45"/>
        <v>1.5722308379153157E-3</v>
      </c>
      <c r="AL74" s="4">
        <f t="shared" si="45"/>
        <v>0.51014140411808484</v>
      </c>
      <c r="AM74" s="4">
        <f t="shared" si="45"/>
        <v>2.8389205896338566E-4</v>
      </c>
      <c r="AN74" s="4">
        <f>2*L74/AN$3</f>
        <v>-2.0292567494890827E-4</v>
      </c>
      <c r="AO74" s="4">
        <f>M74/AO$3</f>
        <v>4.8630874280358814E-3</v>
      </c>
      <c r="AP74" s="4">
        <f t="shared" si="25"/>
        <v>1.9277667382586099</v>
      </c>
      <c r="AQ74" s="4"/>
      <c r="AR74" s="4">
        <f t="shared" si="46"/>
        <v>-1.0403186871914109E-3</v>
      </c>
      <c r="AS74" s="4">
        <f t="shared" si="46"/>
        <v>2.4164879729767553E-3</v>
      </c>
      <c r="AT74" s="4">
        <f t="shared" si="46"/>
        <v>1.7359692312500288</v>
      </c>
      <c r="AU74" s="4">
        <f t="shared" si="46"/>
        <v>0.21758404238697052</v>
      </c>
      <c r="AV74" s="4">
        <f t="shared" si="46"/>
        <v>0.24104534202226879</v>
      </c>
      <c r="AW74" s="4">
        <f t="shared" si="46"/>
        <v>2.4467132978996352E-3</v>
      </c>
      <c r="AX74" s="4">
        <f t="shared" si="46"/>
        <v>0.79388454110206164</v>
      </c>
      <c r="AY74" s="4">
        <f t="shared" si="46"/>
        <v>4.4179420673037085E-4</v>
      </c>
      <c r="AZ74" s="4">
        <f t="shared" si="46"/>
        <v>-3.1579392504543639E-4</v>
      </c>
      <c r="BA74" s="4">
        <f t="shared" si="46"/>
        <v>7.5679603733003588E-3</v>
      </c>
      <c r="BB74">
        <f t="shared" si="26"/>
        <v>3.0000000000000004</v>
      </c>
      <c r="BD74" s="4">
        <f t="shared" si="27"/>
        <v>4.3378593866384207E-2</v>
      </c>
      <c r="BE74" s="4">
        <f t="shared" si="28"/>
        <v>0.19766674815588459</v>
      </c>
    </row>
    <row r="75" spans="1:57">
      <c r="A75" s="17" t="s">
        <v>82</v>
      </c>
      <c r="B75" s="55">
        <v>3</v>
      </c>
      <c r="C75" s="23">
        <v>3</v>
      </c>
      <c r="D75" s="20">
        <v>-3.1406666666666666E-2</v>
      </c>
      <c r="E75" s="20">
        <v>9.2680333333333323E-2</v>
      </c>
      <c r="F75" s="20">
        <v>57.759866666666674</v>
      </c>
      <c r="G75" s="20">
        <v>9.6191966666666655</v>
      </c>
      <c r="H75" s="20">
        <v>10.841099999999999</v>
      </c>
      <c r="I75" s="20">
        <v>8.9747333333333332E-2</v>
      </c>
      <c r="J75" s="20">
        <v>20.677533333333333</v>
      </c>
      <c r="K75" s="20">
        <v>6.0546666666666665E-3</v>
      </c>
      <c r="L75" s="20">
        <v>-2.5809999999999995E-3</v>
      </c>
      <c r="M75" s="20">
        <v>0.378523</v>
      </c>
      <c r="N75" s="21">
        <v>99.430714333333327</v>
      </c>
      <c r="O75" s="4"/>
      <c r="P75" s="56">
        <f t="shared" si="24"/>
        <v>0.17241427651892688</v>
      </c>
      <c r="Q75" s="23"/>
      <c r="R75" s="57">
        <v>0.16</v>
      </c>
      <c r="S75" s="23"/>
      <c r="T75" s="4">
        <v>6.576916704150464E-3</v>
      </c>
      <c r="U75" s="4">
        <v>3.9548603430884016E-3</v>
      </c>
      <c r="V75" s="4">
        <v>0.12852246236877318</v>
      </c>
      <c r="W75" s="4">
        <v>2.8274384756053022E-2</v>
      </c>
      <c r="X75" s="4">
        <v>5.2293689867899347E-2</v>
      </c>
      <c r="Y75" s="4">
        <v>1.649505945225218E-2</v>
      </c>
      <c r="Z75" s="4">
        <v>8.3227419360049001E-2</v>
      </c>
      <c r="AA75" s="4">
        <v>3.0822993581632119E-3</v>
      </c>
      <c r="AB75" s="4">
        <v>9.6861717411988943E-3</v>
      </c>
      <c r="AC75" s="4">
        <v>1.5698704691789061E-2</v>
      </c>
      <c r="AF75" s="4">
        <f t="shared" si="43"/>
        <v>-5.2266045376379866E-4</v>
      </c>
      <c r="AG75" s="4">
        <f t="shared" si="43"/>
        <v>1.160244533466867E-3</v>
      </c>
      <c r="AH75" s="4">
        <f t="shared" si="44"/>
        <v>1.1329907153131948</v>
      </c>
      <c r="AI75" s="4">
        <f t="shared" si="44"/>
        <v>0.12657670460775927</v>
      </c>
      <c r="AJ75" s="4">
        <f t="shared" si="45"/>
        <v>0.15088517745302713</v>
      </c>
      <c r="AK75" s="4">
        <f t="shared" si="45"/>
        <v>1.2652944217303444E-3</v>
      </c>
      <c r="AL75" s="4">
        <f t="shared" si="45"/>
        <v>0.51296287108244432</v>
      </c>
      <c r="AM75" s="4">
        <f t="shared" si="45"/>
        <v>1.0796481217308607E-4</v>
      </c>
      <c r="AN75" s="4">
        <f>2*L75/AN$3</f>
        <v>-8.3284930622781525E-5</v>
      </c>
      <c r="AO75" s="4">
        <f>M75/AO$3</f>
        <v>5.0679207390547602E-3</v>
      </c>
      <c r="AP75" s="4">
        <f t="shared" si="25"/>
        <v>1.9304109475784641</v>
      </c>
      <c r="AQ75" s="4"/>
      <c r="AR75" s="4">
        <f t="shared" si="46"/>
        <v>-8.1225262592832628E-4</v>
      </c>
      <c r="AS75" s="4">
        <f t="shared" si="46"/>
        <v>1.8031049838206131E-3</v>
      </c>
      <c r="AT75" s="4">
        <f t="shared" si="46"/>
        <v>1.7607505542813593</v>
      </c>
      <c r="AU75" s="4">
        <f t="shared" si="46"/>
        <v>0.19670946971141914</v>
      </c>
      <c r="AV75" s="4">
        <f t="shared" si="46"/>
        <v>0.23448661691796721</v>
      </c>
      <c r="AW75" s="4">
        <f t="shared" si="46"/>
        <v>1.9663602042625404E-3</v>
      </c>
      <c r="AX75" s="4">
        <f t="shared" si="46"/>
        <v>0.79718187216962144</v>
      </c>
      <c r="AY75" s="4">
        <f t="shared" si="46"/>
        <v>1.6778522569277601E-4</v>
      </c>
      <c r="AZ75" s="4">
        <f t="shared" si="46"/>
        <v>-1.2943088215582599E-4</v>
      </c>
      <c r="BA75" s="4">
        <f t="shared" si="46"/>
        <v>7.8759200139411258E-3</v>
      </c>
      <c r="BB75">
        <f t="shared" si="26"/>
        <v>3</v>
      </c>
      <c r="BD75" s="4">
        <f t="shared" si="27"/>
        <v>4.0428840409282074E-2</v>
      </c>
      <c r="BE75" s="4">
        <f t="shared" si="28"/>
        <v>0.19405777650868514</v>
      </c>
    </row>
    <row r="76" spans="1:57">
      <c r="A76" s="17" t="s">
        <v>82</v>
      </c>
      <c r="B76" s="55">
        <v>4</v>
      </c>
      <c r="C76" s="23">
        <v>3</v>
      </c>
      <c r="D76" s="20">
        <v>-2.8680000000000001E-2</v>
      </c>
      <c r="E76" s="20">
        <v>9.4915666666666662E-2</v>
      </c>
      <c r="F76" s="20">
        <v>57.395900000000005</v>
      </c>
      <c r="G76" s="20">
        <v>9.9154333333333327</v>
      </c>
      <c r="H76" s="20">
        <v>10.911433333333335</v>
      </c>
      <c r="I76" s="20">
        <v>9.6826999999999996E-2</v>
      </c>
      <c r="J76" s="20">
        <v>20.666866666666667</v>
      </c>
      <c r="K76" s="20">
        <v>7.2353333333333332E-3</v>
      </c>
      <c r="L76" s="20">
        <v>-1.1833333333333335E-2</v>
      </c>
      <c r="M76" s="20">
        <v>0.37023933333333336</v>
      </c>
      <c r="N76" s="21">
        <v>99.418337333333326</v>
      </c>
      <c r="O76" s="4"/>
      <c r="P76" s="56">
        <f t="shared" si="24"/>
        <v>0.17767600480140189</v>
      </c>
      <c r="Q76" s="23"/>
      <c r="R76" s="57">
        <v>0.16</v>
      </c>
      <c r="S76" s="23"/>
      <c r="T76" s="4">
        <v>1.521831462416254E-2</v>
      </c>
      <c r="U76" s="4">
        <v>1.3233076223362965E-2</v>
      </c>
      <c r="V76" s="4">
        <v>0.32127189419555596</v>
      </c>
      <c r="W76" s="4">
        <v>1.943106361816908E-2</v>
      </c>
      <c r="X76" s="4">
        <v>7.8377569070068848E-2</v>
      </c>
      <c r="Y76" s="4">
        <v>7.2655442328844154E-3</v>
      </c>
      <c r="Z76" s="4">
        <v>0.13662215535312527</v>
      </c>
      <c r="AA76" s="4">
        <v>5.8020784494294221E-3</v>
      </c>
      <c r="AB76" s="4">
        <v>4.9629863321727233E-3</v>
      </c>
      <c r="AC76" s="4">
        <v>2.660975536026839E-2</v>
      </c>
      <c r="AF76" s="4">
        <f t="shared" si="43"/>
        <v>-4.7728407388916624E-4</v>
      </c>
      <c r="AG76" s="4">
        <f t="shared" si="43"/>
        <v>1.1882281755967285E-3</v>
      </c>
      <c r="AH76" s="4">
        <f t="shared" si="44"/>
        <v>1.125851314240879</v>
      </c>
      <c r="AI76" s="4">
        <f t="shared" si="44"/>
        <v>0.13047481193938196</v>
      </c>
      <c r="AJ76" s="4">
        <f t="shared" si="45"/>
        <v>0.15186406866156349</v>
      </c>
      <c r="AK76" s="4">
        <f t="shared" si="45"/>
        <v>1.3651064429719439E-3</v>
      </c>
      <c r="AL76" s="4">
        <f t="shared" si="45"/>
        <v>0.51269825518895229</v>
      </c>
      <c r="AM76" s="4">
        <f t="shared" si="45"/>
        <v>1.2901806942463149E-4</v>
      </c>
      <c r="AN76" s="4">
        <f>2*L76/AN$3</f>
        <v>-3.8184360546412825E-4</v>
      </c>
      <c r="AO76" s="4">
        <f>M76/AO$3</f>
        <v>4.9570134333020936E-3</v>
      </c>
      <c r="AP76" s="4">
        <f t="shared" si="25"/>
        <v>1.927668688472719</v>
      </c>
      <c r="AQ76" s="4"/>
      <c r="AR76" s="4">
        <f t="shared" si="46"/>
        <v>-7.4278958320475044E-4</v>
      </c>
      <c r="AS76" s="4">
        <f t="shared" si="46"/>
        <v>1.8492205367585572E-3</v>
      </c>
      <c r="AT76" s="4">
        <f t="shared" si="46"/>
        <v>1.7521444234271679</v>
      </c>
      <c r="AU76" s="4">
        <f t="shared" si="46"/>
        <v>0.20305586647686291</v>
      </c>
      <c r="AV76" s="4">
        <f t="shared" si="46"/>
        <v>0.23634362518263116</v>
      </c>
      <c r="AW76" s="4">
        <f t="shared" si="46"/>
        <v>2.1244933599873588E-3</v>
      </c>
      <c r="AX76" s="4">
        <f t="shared" si="46"/>
        <v>0.79790410808896872</v>
      </c>
      <c r="AY76" s="4">
        <f t="shared" si="46"/>
        <v>2.0078876136155708E-4</v>
      </c>
      <c r="AZ76" s="4">
        <f t="shared" si="46"/>
        <v>-5.9425710613164671E-4</v>
      </c>
      <c r="BA76" s="4">
        <f t="shared" si="46"/>
        <v>7.7145208555981278E-3</v>
      </c>
      <c r="BB76">
        <f t="shared" si="26"/>
        <v>3</v>
      </c>
      <c r="BD76" s="4">
        <f t="shared" si="27"/>
        <v>4.1992591082729902E-2</v>
      </c>
      <c r="BE76" s="4">
        <f t="shared" si="28"/>
        <v>0.19435103409990126</v>
      </c>
    </row>
    <row r="77" spans="1:57">
      <c r="A77" s="17" t="s">
        <v>82</v>
      </c>
      <c r="B77" s="55">
        <v>5</v>
      </c>
      <c r="C77" s="23">
        <v>3</v>
      </c>
      <c r="D77" s="20">
        <v>-4.2703333333333336E-2</v>
      </c>
      <c r="E77" s="20">
        <v>9.985366666666666E-2</v>
      </c>
      <c r="F77" s="20">
        <v>57.701533333333337</v>
      </c>
      <c r="G77" s="20">
        <v>9.8319500000000009</v>
      </c>
      <c r="H77" s="20">
        <v>10.8805</v>
      </c>
      <c r="I77" s="20">
        <v>9.7476000000000007E-2</v>
      </c>
      <c r="J77" s="20">
        <v>20.675533333333334</v>
      </c>
      <c r="K77" s="20">
        <v>2.9804666666666663E-2</v>
      </c>
      <c r="L77" s="20">
        <v>-9.7900000000000001E-3</v>
      </c>
      <c r="M77" s="20">
        <v>0.35765200000000003</v>
      </c>
      <c r="N77" s="21">
        <v>99.621809666666678</v>
      </c>
      <c r="O77" s="4"/>
      <c r="P77" s="56">
        <f t="shared" si="24"/>
        <v>0.16976019403159912</v>
      </c>
      <c r="Q77" s="23"/>
      <c r="R77" s="57">
        <v>0.16</v>
      </c>
      <c r="S77" s="23"/>
      <c r="T77" s="4">
        <v>1.0829138162076112E-2</v>
      </c>
      <c r="U77" s="4">
        <v>7.3621336807567763E-3</v>
      </c>
      <c r="V77" s="4">
        <v>0.30590982876222605</v>
      </c>
      <c r="W77" s="4">
        <v>3.1141591160375633E-2</v>
      </c>
      <c r="X77" s="4">
        <v>5.4858271937784468E-2</v>
      </c>
      <c r="Y77" s="4">
        <v>6.4585842875974015E-3</v>
      </c>
      <c r="Z77" s="4">
        <v>0.10730770397941246</v>
      </c>
      <c r="AA77" s="4">
        <v>1.3103184091408213E-3</v>
      </c>
      <c r="AB77" s="4">
        <v>1.5962208493814384E-2</v>
      </c>
      <c r="AC77" s="4">
        <v>3.8237166474518014E-3</v>
      </c>
      <c r="AF77" s="4">
        <f t="shared" si="43"/>
        <v>-7.1065623786542413E-4</v>
      </c>
      <c r="AG77" s="4">
        <f t="shared" si="43"/>
        <v>1.2500459021866132E-3</v>
      </c>
      <c r="AH77" s="4">
        <f t="shared" si="44"/>
        <v>1.1318464757421212</v>
      </c>
      <c r="AI77" s="4">
        <f t="shared" si="44"/>
        <v>0.12937627475491809</v>
      </c>
      <c r="AJ77" s="4">
        <f t="shared" si="45"/>
        <v>0.15143354210160057</v>
      </c>
      <c r="AK77" s="4">
        <f t="shared" si="45"/>
        <v>1.3742563090370788E-3</v>
      </c>
      <c r="AL77" s="4">
        <f t="shared" si="45"/>
        <v>0.51291325560241463</v>
      </c>
      <c r="AM77" s="4">
        <f t="shared" si="45"/>
        <v>5.314669519733713E-4</v>
      </c>
      <c r="AN77" s="4">
        <f>2*L77/AN$3</f>
        <v>-3.1590835753468865E-4</v>
      </c>
      <c r="AO77" s="4">
        <f>M77/AO$3</f>
        <v>4.7884857410630611E-3</v>
      </c>
      <c r="AP77" s="4">
        <f t="shared" si="25"/>
        <v>1.9324872385099146</v>
      </c>
      <c r="AQ77" s="4"/>
      <c r="AR77" s="4">
        <f t="shared" si="46"/>
        <v>-1.103225248328249E-3</v>
      </c>
      <c r="AS77" s="4">
        <f t="shared" si="46"/>
        <v>1.9405756642674975E-3</v>
      </c>
      <c r="AT77" s="4">
        <f t="shared" si="46"/>
        <v>1.7570824580681663</v>
      </c>
      <c r="AU77" s="4">
        <f t="shared" si="46"/>
        <v>0.20084418490857889</v>
      </c>
      <c r="AV77" s="4">
        <f t="shared" si="46"/>
        <v>0.23508596447710564</v>
      </c>
      <c r="AW77" s="4">
        <f t="shared" si="46"/>
        <v>2.133400337634408E-3</v>
      </c>
      <c r="AX77" s="4">
        <f t="shared" si="46"/>
        <v>0.79624834572968362</v>
      </c>
      <c r="AY77" s="4">
        <f t="shared" si="46"/>
        <v>8.2505116936736447E-4</v>
      </c>
      <c r="AZ77" s="4">
        <f t="shared" si="46"/>
        <v>-4.9041724763721059E-4</v>
      </c>
      <c r="BA77" s="4">
        <f t="shared" si="46"/>
        <v>7.4336621411616541E-3</v>
      </c>
      <c r="BB77">
        <f t="shared" si="26"/>
        <v>2.9999999999999996</v>
      </c>
      <c r="BD77" s="4">
        <f t="shared" si="27"/>
        <v>3.9908238943739072E-2</v>
      </c>
      <c r="BE77" s="4">
        <f t="shared" si="28"/>
        <v>0.19517772553336657</v>
      </c>
    </row>
    <row r="78" spans="1:57">
      <c r="A78" s="17"/>
      <c r="B78" s="55"/>
      <c r="C78" s="23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1"/>
      <c r="O78" s="4"/>
      <c r="P78" s="56"/>
      <c r="Q78" s="23"/>
      <c r="R78" s="57"/>
      <c r="S78" s="23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D78" s="4"/>
      <c r="BE78" s="4"/>
    </row>
    <row r="79" spans="1:57">
      <c r="A79" s="17" t="s">
        <v>83</v>
      </c>
      <c r="B79" s="55">
        <v>1</v>
      </c>
      <c r="C79" s="23">
        <v>3</v>
      </c>
      <c r="D79" s="20">
        <v>-1.6016666666666665E-2</v>
      </c>
      <c r="E79" s="20">
        <v>9.3579000000000009E-2</v>
      </c>
      <c r="F79" s="20">
        <v>54.875866666666667</v>
      </c>
      <c r="G79" s="20">
        <v>12.9339</v>
      </c>
      <c r="H79" s="20">
        <v>10.776833333333334</v>
      </c>
      <c r="I79" s="20">
        <v>9.6358000000000013E-2</v>
      </c>
      <c r="J79" s="20">
        <v>20.607066666666668</v>
      </c>
      <c r="K79" s="20">
        <v>1.2747E-2</v>
      </c>
      <c r="L79" s="20">
        <v>-5.7899999999999991E-3</v>
      </c>
      <c r="M79" s="20">
        <v>0.34647666666666671</v>
      </c>
      <c r="N79" s="21">
        <v>99.721020666666647</v>
      </c>
      <c r="O79" s="4"/>
      <c r="P79" s="56">
        <f t="shared" si="24"/>
        <v>0.18599525392752886</v>
      </c>
      <c r="Q79" s="23"/>
      <c r="R79" s="57">
        <v>0.18</v>
      </c>
      <c r="S79" s="23"/>
      <c r="T79" s="4">
        <v>7.6645960972078209E-3</v>
      </c>
      <c r="U79" s="4">
        <v>1.3196073961599284E-2</v>
      </c>
      <c r="V79" s="4">
        <v>0.1356592913638191</v>
      </c>
      <c r="W79" s="4">
        <v>4.4435233767811146E-2</v>
      </c>
      <c r="X79" s="4">
        <v>4.3359235848125281E-2</v>
      </c>
      <c r="Y79" s="4">
        <v>7.0143084477373814E-3</v>
      </c>
      <c r="Z79" s="4">
        <v>0.12710996551542811</v>
      </c>
      <c r="AA79" s="4">
        <v>1.3300657615321133E-2</v>
      </c>
      <c r="AB79" s="4">
        <v>1.3554183855916963E-2</v>
      </c>
      <c r="AC79" s="4">
        <v>3.3197944399214453E-2</v>
      </c>
      <c r="AF79" s="4">
        <f t="shared" ref="AF79:AG83" si="47">D79/AF$3</f>
        <v>-2.6654462750318962E-4</v>
      </c>
      <c r="AG79" s="4">
        <f t="shared" si="47"/>
        <v>1.1714947421131699E-3</v>
      </c>
      <c r="AH79" s="4">
        <f t="shared" ref="AH79:AI83" si="48">2*F79/AH$3</f>
        <v>1.0764195109193149</v>
      </c>
      <c r="AI79" s="4">
        <f t="shared" si="48"/>
        <v>0.17019409171656028</v>
      </c>
      <c r="AJ79" s="4">
        <f t="shared" ref="AJ79:AM83" si="49">H79/AJ$3</f>
        <v>0.14999072141034564</v>
      </c>
      <c r="AK79" s="4">
        <f t="shared" si="49"/>
        <v>1.3584942901452136E-3</v>
      </c>
      <c r="AL79" s="4">
        <f t="shared" si="49"/>
        <v>0.51121475233606217</v>
      </c>
      <c r="AM79" s="4">
        <f t="shared" si="49"/>
        <v>2.2730028530670472E-4</v>
      </c>
      <c r="AN79" s="4">
        <f>2*L79/AN$3</f>
        <v>-1.8683446272991285E-4</v>
      </c>
      <c r="AO79" s="4">
        <f>M79/AO$3</f>
        <v>4.6388628553577019E-3</v>
      </c>
      <c r="AP79" s="4">
        <f t="shared" si="25"/>
        <v>1.9147618494649727</v>
      </c>
      <c r="AQ79" s="4"/>
      <c r="AR79" s="4">
        <f t="shared" ref="AR79:BA83" si="50">3*AF79/$AP79</f>
        <v>-4.1761532001120892E-4</v>
      </c>
      <c r="AS79" s="4">
        <f t="shared" si="50"/>
        <v>1.8354680647734523E-3</v>
      </c>
      <c r="AT79" s="4">
        <f t="shared" si="50"/>
        <v>1.6865066189094333</v>
      </c>
      <c r="AU79" s="4">
        <f t="shared" si="50"/>
        <v>0.26665575945768344</v>
      </c>
      <c r="AV79" s="4">
        <f t="shared" si="50"/>
        <v>0.2350016344626718</v>
      </c>
      <c r="AW79" s="4">
        <f t="shared" si="50"/>
        <v>2.1284541843020438E-3</v>
      </c>
      <c r="AX79" s="4">
        <f t="shared" si="50"/>
        <v>0.8009582274875181</v>
      </c>
      <c r="AY79" s="4">
        <f t="shared" si="50"/>
        <v>3.5612828619426088E-4</v>
      </c>
      <c r="AZ79" s="4">
        <f t="shared" si="50"/>
        <v>-2.9272746809027754E-4</v>
      </c>
      <c r="BA79" s="4">
        <f t="shared" si="50"/>
        <v>7.2680519355248861E-3</v>
      </c>
      <c r="BB79">
        <f t="shared" si="26"/>
        <v>3</v>
      </c>
      <c r="BD79" s="4">
        <f t="shared" si="27"/>
        <v>4.3709188675268962E-2</v>
      </c>
      <c r="BE79" s="4">
        <f t="shared" si="28"/>
        <v>0.19129244578740284</v>
      </c>
    </row>
    <row r="80" spans="1:57">
      <c r="A80" s="17" t="s">
        <v>83</v>
      </c>
      <c r="B80" s="55">
        <v>2</v>
      </c>
      <c r="C80" s="23">
        <v>3</v>
      </c>
      <c r="D80" s="20">
        <v>-1.8603333333333336E-2</v>
      </c>
      <c r="E80" s="20">
        <v>8.454533333333332E-2</v>
      </c>
      <c r="F80" s="20">
        <v>55.221166666666669</v>
      </c>
      <c r="G80" s="20">
        <v>12.721966666666667</v>
      </c>
      <c r="H80" s="20">
        <v>10.682866666666667</v>
      </c>
      <c r="I80" s="20">
        <v>0.11045466666666666</v>
      </c>
      <c r="J80" s="20">
        <v>20.707466666666665</v>
      </c>
      <c r="K80" s="20">
        <v>1.3157999999999998E-2</v>
      </c>
      <c r="L80" s="20">
        <v>-6.874333333333333E-3</v>
      </c>
      <c r="M80" s="20">
        <v>0.34618733333333335</v>
      </c>
      <c r="N80" s="21">
        <v>99.862334333333337</v>
      </c>
      <c r="O80" s="4"/>
      <c r="P80" s="56">
        <f t="shared" si="24"/>
        <v>0.18591685213064069</v>
      </c>
      <c r="Q80" s="23"/>
      <c r="R80" s="57">
        <v>0.18</v>
      </c>
      <c r="S80" s="23"/>
      <c r="T80" s="4">
        <v>6.7114553811623593E-3</v>
      </c>
      <c r="U80" s="4">
        <v>1.2049674532257476E-2</v>
      </c>
      <c r="V80" s="4">
        <v>0.18244268506392042</v>
      </c>
      <c r="W80" s="4">
        <v>6.4443489456525241E-2</v>
      </c>
      <c r="X80" s="4">
        <v>3.7057972601497763E-2</v>
      </c>
      <c r="Y80" s="4">
        <v>8.9865813485069668E-3</v>
      </c>
      <c r="Z80" s="4">
        <v>0.17881628374768863</v>
      </c>
      <c r="AA80" s="4">
        <v>1.0759006692069677E-2</v>
      </c>
      <c r="AB80" s="4">
        <v>9.3674738501547637E-3</v>
      </c>
      <c r="AC80" s="4">
        <v>1.3724010213247909E-2</v>
      </c>
      <c r="AF80" s="4">
        <f t="shared" si="47"/>
        <v>-3.0959116880235204E-4</v>
      </c>
      <c r="AG80" s="4">
        <f t="shared" si="47"/>
        <v>1.058404273076281E-3</v>
      </c>
      <c r="AH80" s="4">
        <f t="shared" si="48"/>
        <v>1.0831927553288871</v>
      </c>
      <c r="AI80" s="4">
        <f t="shared" si="48"/>
        <v>0.16740531175296619</v>
      </c>
      <c r="AJ80" s="4">
        <f t="shared" si="49"/>
        <v>0.14868290419856184</v>
      </c>
      <c r="AK80" s="4">
        <f t="shared" si="49"/>
        <v>1.5572348324639313E-3</v>
      </c>
      <c r="AL80" s="4">
        <f t="shared" si="49"/>
        <v>0.51370544943355656</v>
      </c>
      <c r="AM80" s="4">
        <f t="shared" si="49"/>
        <v>2.3462910128388013E-4</v>
      </c>
      <c r="AN80" s="4">
        <f>2*L80/AN$3</f>
        <v>-2.218242443799075E-4</v>
      </c>
      <c r="AO80" s="4">
        <f>M80/AO$3</f>
        <v>4.6349890659169012E-3</v>
      </c>
      <c r="AP80" s="4">
        <f t="shared" si="25"/>
        <v>1.9199402625735302</v>
      </c>
      <c r="AQ80" s="4"/>
      <c r="AR80" s="4">
        <f t="shared" si="50"/>
        <v>-4.8375125232391749E-4</v>
      </c>
      <c r="AS80" s="4">
        <f t="shared" si="50"/>
        <v>1.6538081320158981E-3</v>
      </c>
      <c r="AT80" s="4">
        <f t="shared" si="50"/>
        <v>1.6925413406513259</v>
      </c>
      <c r="AU80" s="4">
        <f t="shared" si="50"/>
        <v>0.26157893818306477</v>
      </c>
      <c r="AV80" s="4">
        <f t="shared" si="50"/>
        <v>0.23232426617159016</v>
      </c>
      <c r="AW80" s="4">
        <f t="shared" si="50"/>
        <v>2.4332551321829868E-3</v>
      </c>
      <c r="AX80" s="4">
        <f t="shared" si="50"/>
        <v>0.80268973902079821</v>
      </c>
      <c r="AY80" s="4">
        <f t="shared" si="50"/>
        <v>3.6661937747382536E-4</v>
      </c>
      <c r="AZ80" s="4">
        <f t="shared" si="50"/>
        <v>-3.4661116604102471E-4</v>
      </c>
      <c r="BA80" s="4">
        <f t="shared" si="50"/>
        <v>7.2423957499136871E-3</v>
      </c>
      <c r="BB80">
        <f t="shared" si="26"/>
        <v>3.0000000000000004</v>
      </c>
      <c r="BD80" s="4">
        <f t="shared" si="27"/>
        <v>4.3192996240183135E-2</v>
      </c>
      <c r="BE80" s="4">
        <f t="shared" si="28"/>
        <v>0.18913126993140703</v>
      </c>
    </row>
    <row r="81" spans="1:57">
      <c r="A81" s="17" t="s">
        <v>83</v>
      </c>
      <c r="B81" s="55">
        <v>3</v>
      </c>
      <c r="C81" s="23">
        <v>3</v>
      </c>
      <c r="D81" s="20">
        <v>-2.061E-2</v>
      </c>
      <c r="E81" s="20">
        <v>0.10019833333333333</v>
      </c>
      <c r="F81" s="20">
        <v>54.826699999999995</v>
      </c>
      <c r="G81" s="20">
        <v>13.030433333333335</v>
      </c>
      <c r="H81" s="20">
        <v>10.809233333333333</v>
      </c>
      <c r="I81" s="20">
        <v>0.11351800000000001</v>
      </c>
      <c r="J81" s="20">
        <v>20.776133333333334</v>
      </c>
      <c r="K81" s="20">
        <v>2.0486333333333332E-2</v>
      </c>
      <c r="L81" s="20">
        <v>1.5353333333333336E-3</v>
      </c>
      <c r="M81" s="20">
        <v>0.35718266666666665</v>
      </c>
      <c r="N81" s="21">
        <v>100.01481066666668</v>
      </c>
      <c r="O81" s="4"/>
      <c r="P81" s="56">
        <f t="shared" si="24"/>
        <v>0.21022499801545377</v>
      </c>
      <c r="Q81" s="23"/>
      <c r="R81" s="57">
        <v>0.18</v>
      </c>
      <c r="S81" s="23"/>
      <c r="T81" s="4">
        <v>3.1148194169164927E-3</v>
      </c>
      <c r="U81" s="4">
        <v>8.2682157889918031E-3</v>
      </c>
      <c r="V81" s="4">
        <v>0.11948418305365587</v>
      </c>
      <c r="W81" s="4">
        <v>5.1705447810973595E-2</v>
      </c>
      <c r="X81" s="4">
        <v>4.5179014302365532E-2</v>
      </c>
      <c r="Y81" s="4">
        <v>1.4586987934456983E-2</v>
      </c>
      <c r="Z81" s="4">
        <v>5.8937113378017478E-2</v>
      </c>
      <c r="AA81" s="4">
        <v>6.1574050811468734E-3</v>
      </c>
      <c r="AB81" s="4">
        <v>7.8612220636064805E-3</v>
      </c>
      <c r="AC81" s="4">
        <v>6.531528636799607E-3</v>
      </c>
      <c r="AF81" s="4">
        <f t="shared" si="47"/>
        <v>-3.4298552171742384E-4</v>
      </c>
      <c r="AG81" s="4">
        <f t="shared" si="47"/>
        <v>1.2543607077282592E-3</v>
      </c>
      <c r="AH81" s="4">
        <f t="shared" si="48"/>
        <v>1.0754550804236955</v>
      </c>
      <c r="AI81" s="4">
        <f t="shared" si="48"/>
        <v>0.17146435072482841</v>
      </c>
      <c r="AJ81" s="4">
        <f t="shared" si="49"/>
        <v>0.15044166086754815</v>
      </c>
      <c r="AK81" s="4">
        <f t="shared" si="49"/>
        <v>1.6004229522064005E-3</v>
      </c>
      <c r="AL81" s="4">
        <f t="shared" si="49"/>
        <v>0.51540891424791202</v>
      </c>
      <c r="AM81" s="4">
        <f t="shared" si="49"/>
        <v>3.6530551592962434E-4</v>
      </c>
      <c r="AN81" s="4">
        <f>2*L81/AN$3</f>
        <v>4.9542863289233096E-5</v>
      </c>
      <c r="AO81" s="4">
        <f>M81/AO$3</f>
        <v>4.7822019904494133E-3</v>
      </c>
      <c r="AP81" s="4">
        <f t="shared" si="25"/>
        <v>1.9204788547718692</v>
      </c>
      <c r="AQ81" s="4"/>
      <c r="AR81" s="4">
        <f t="shared" si="50"/>
        <v>-5.3578125194952985E-4</v>
      </c>
      <c r="AS81" s="4">
        <f t="shared" si="50"/>
        <v>1.9594499121063161E-3</v>
      </c>
      <c r="AT81" s="4">
        <f t="shared" si="50"/>
        <v>1.6799795703318701</v>
      </c>
      <c r="AU81" s="4">
        <f t="shared" si="50"/>
        <v>0.26784624620904207</v>
      </c>
      <c r="AV81" s="4">
        <f t="shared" si="50"/>
        <v>0.23500648365964782</v>
      </c>
      <c r="AW81" s="4">
        <f t="shared" si="50"/>
        <v>2.5000373446910653E-3</v>
      </c>
      <c r="AX81" s="4">
        <f t="shared" si="50"/>
        <v>0.8051256273412134</v>
      </c>
      <c r="AY81" s="4">
        <f t="shared" si="50"/>
        <v>5.7064754712910144E-4</v>
      </c>
      <c r="AZ81" s="4">
        <f t="shared" si="50"/>
        <v>7.7391422195770374E-5</v>
      </c>
      <c r="BA81" s="4">
        <f t="shared" si="50"/>
        <v>7.4703274840547266E-3</v>
      </c>
      <c r="BB81">
        <f t="shared" si="26"/>
        <v>3.0000000000000009</v>
      </c>
      <c r="BD81" s="4">
        <f t="shared" si="27"/>
        <v>4.9404237560968234E-2</v>
      </c>
      <c r="BE81" s="4">
        <f t="shared" si="28"/>
        <v>0.18560224609867959</v>
      </c>
    </row>
    <row r="82" spans="1:57">
      <c r="A82" s="17" t="s">
        <v>83</v>
      </c>
      <c r="B82" s="55">
        <v>4</v>
      </c>
      <c r="C82" s="23">
        <v>3</v>
      </c>
      <c r="D82" s="20">
        <v>-1.4836666666666666E-2</v>
      </c>
      <c r="E82" s="20">
        <v>7.2325666666666663E-2</v>
      </c>
      <c r="F82" s="20">
        <v>55.262233333333334</v>
      </c>
      <c r="G82" s="20">
        <v>12.473666666666666</v>
      </c>
      <c r="H82" s="20">
        <v>10.744633333333335</v>
      </c>
      <c r="I82" s="20">
        <v>0.10468366666666667</v>
      </c>
      <c r="J82" s="20">
        <v>20.801066666666667</v>
      </c>
      <c r="K82" s="20">
        <v>1.5623666666666668E-2</v>
      </c>
      <c r="L82" s="20">
        <v>-1.7216666666666665E-2</v>
      </c>
      <c r="M82" s="20">
        <v>0.35493233333333335</v>
      </c>
      <c r="N82" s="21">
        <v>99.797112000000013</v>
      </c>
      <c r="O82" s="4"/>
      <c r="P82" s="56">
        <f t="shared" si="24"/>
        <v>0.20196026235530062</v>
      </c>
      <c r="Q82" s="23"/>
      <c r="R82" s="57">
        <v>0.18</v>
      </c>
      <c r="S82" s="23"/>
      <c r="T82" s="4">
        <v>7.0405705261245219E-3</v>
      </c>
      <c r="U82" s="4">
        <v>2.4216515714142995E-3</v>
      </c>
      <c r="V82" s="4">
        <v>0.60404053947838088</v>
      </c>
      <c r="W82" s="4">
        <v>5.0614457750066982E-2</v>
      </c>
      <c r="X82" s="4">
        <v>4.8072271980148719E-2</v>
      </c>
      <c r="Y82" s="4">
        <v>5.9483087792525811E-3</v>
      </c>
      <c r="Z82" s="4">
        <v>4.8224924399456873E-2</v>
      </c>
      <c r="AA82" s="4">
        <v>7.5732968602408111E-3</v>
      </c>
      <c r="AB82" s="4">
        <v>6.1985831714459951E-3</v>
      </c>
      <c r="AC82" s="4">
        <v>1.2912530090316683E-2</v>
      </c>
      <c r="AF82" s="4">
        <f t="shared" si="47"/>
        <v>-2.4690741665279857E-4</v>
      </c>
      <c r="AG82" s="4">
        <f t="shared" si="47"/>
        <v>9.0542897679853117E-4</v>
      </c>
      <c r="AH82" s="4">
        <f t="shared" si="48"/>
        <v>1.0839982999869231</v>
      </c>
      <c r="AI82" s="4">
        <f t="shared" si="48"/>
        <v>0.16413799153453076</v>
      </c>
      <c r="AJ82" s="4">
        <f t="shared" si="49"/>
        <v>0.14954256553003947</v>
      </c>
      <c r="AK82" s="4">
        <f t="shared" si="49"/>
        <v>1.4758729263593213E-3</v>
      </c>
      <c r="AL82" s="4">
        <f t="shared" si="49"/>
        <v>0.51602745389894977</v>
      </c>
      <c r="AM82" s="4">
        <f t="shared" si="49"/>
        <v>2.7859605325725157E-4</v>
      </c>
      <c r="AN82" s="4">
        <f>2*L82/AN$3</f>
        <v>-5.5555555555555556E-4</v>
      </c>
      <c r="AO82" s="4">
        <f>M82/AO$3</f>
        <v>4.7520730128977557E-3</v>
      </c>
      <c r="AP82" s="4">
        <f t="shared" si="25"/>
        <v>1.9203158189475475</v>
      </c>
      <c r="AQ82" s="4"/>
      <c r="AR82" s="4">
        <f t="shared" si="50"/>
        <v>-3.8572939026475212E-4</v>
      </c>
      <c r="AS82" s="4">
        <f t="shared" si="50"/>
        <v>1.4145001064899249E-3</v>
      </c>
      <c r="AT82" s="4">
        <f t="shared" si="50"/>
        <v>1.6934687866827367</v>
      </c>
      <c r="AU82" s="4">
        <f t="shared" si="50"/>
        <v>0.25642343292962388</v>
      </c>
      <c r="AV82" s="4">
        <f t="shared" si="50"/>
        <v>0.23362183041120513</v>
      </c>
      <c r="AW82" s="4">
        <f t="shared" si="50"/>
        <v>2.3056721896425217E-3</v>
      </c>
      <c r="AX82" s="4">
        <f t="shared" si="50"/>
        <v>0.80616029218844565</v>
      </c>
      <c r="AY82" s="4">
        <f t="shared" si="50"/>
        <v>4.3523474187168783E-4</v>
      </c>
      <c r="AZ82" s="4">
        <f t="shared" si="50"/>
        <v>-8.6791279341754497E-4</v>
      </c>
      <c r="BA82" s="4">
        <f t="shared" si="50"/>
        <v>7.423892933666798E-3</v>
      </c>
      <c r="BB82">
        <f t="shared" si="26"/>
        <v>2.9999999999999996</v>
      </c>
      <c r="BD82" s="4">
        <f t="shared" si="27"/>
        <v>4.7182326161772536E-2</v>
      </c>
      <c r="BE82" s="4">
        <f t="shared" si="28"/>
        <v>0.18643950424943259</v>
      </c>
    </row>
    <row r="83" spans="1:57">
      <c r="A83" s="17" t="s">
        <v>83</v>
      </c>
      <c r="B83" s="55">
        <v>5</v>
      </c>
      <c r="C83" s="23">
        <v>3</v>
      </c>
      <c r="D83" s="20">
        <v>-5.0966666666666669E-3</v>
      </c>
      <c r="E83" s="20">
        <v>9.0558333333333338E-2</v>
      </c>
      <c r="F83" s="20">
        <v>55.054566666666666</v>
      </c>
      <c r="G83" s="20">
        <v>12.86</v>
      </c>
      <c r="H83" s="20">
        <v>10.863466666666667</v>
      </c>
      <c r="I83" s="20">
        <v>0.11246366666666667</v>
      </c>
      <c r="J83" s="20">
        <v>20.836066666666667</v>
      </c>
      <c r="K83" s="20">
        <v>6.5736666666666652E-3</v>
      </c>
      <c r="L83" s="20">
        <v>-6.7786666666666663E-3</v>
      </c>
      <c r="M83" s="20">
        <v>0.36277933333333334</v>
      </c>
      <c r="N83" s="21">
        <v>100.17459966666668</v>
      </c>
      <c r="O83" s="4"/>
      <c r="P83" s="56">
        <f t="shared" si="24"/>
        <v>0.20915086324388915</v>
      </c>
      <c r="Q83" s="23"/>
      <c r="R83" s="57">
        <v>0.18</v>
      </c>
      <c r="S83" s="23"/>
      <c r="T83" s="4">
        <v>4.5770113975533572E-3</v>
      </c>
      <c r="U83" s="4">
        <v>2.5521489637819594E-3</v>
      </c>
      <c r="V83" s="4">
        <v>0.15881801954857935</v>
      </c>
      <c r="W83" s="4">
        <v>7.5500397349948026E-2</v>
      </c>
      <c r="X83" s="4">
        <v>5.2792076425665385E-2</v>
      </c>
      <c r="Y83" s="4">
        <v>1.0555676308666032E-2</v>
      </c>
      <c r="Z83" s="4">
        <v>9.0103847494619332E-2</v>
      </c>
      <c r="AA83" s="4">
        <v>7.1032000065698103E-3</v>
      </c>
      <c r="AB83" s="4">
        <v>7.9401502084868233E-3</v>
      </c>
      <c r="AC83" s="4">
        <v>2.0094622622316993E-2</v>
      </c>
      <c r="AF83" s="4">
        <f t="shared" si="47"/>
        <v>-8.481721861651966E-5</v>
      </c>
      <c r="AG83" s="4">
        <f t="shared" si="47"/>
        <v>1.1336796861959608E-3</v>
      </c>
      <c r="AH83" s="4">
        <f t="shared" si="48"/>
        <v>1.0799248071139009</v>
      </c>
      <c r="AI83" s="4">
        <f t="shared" si="48"/>
        <v>0.16922165931969207</v>
      </c>
      <c r="AJ83" s="4">
        <f t="shared" si="49"/>
        <v>0.15119647413593137</v>
      </c>
      <c r="AK83" s="4">
        <f t="shared" si="49"/>
        <v>1.5855585318858968E-3</v>
      </c>
      <c r="AL83" s="4">
        <f t="shared" si="49"/>
        <v>0.51689572479947077</v>
      </c>
      <c r="AM83" s="4">
        <f t="shared" si="49"/>
        <v>1.1721944840703754E-4</v>
      </c>
      <c r="AN83" s="4">
        <f>2*L83/AN$3</f>
        <v>-2.1873722706249328E-4</v>
      </c>
      <c r="AO83" s="4">
        <f>M83/AO$3</f>
        <v>4.8571339313607355E-3</v>
      </c>
      <c r="AP83" s="4">
        <f t="shared" si="25"/>
        <v>1.9246287025211657</v>
      </c>
      <c r="AQ83" s="4"/>
      <c r="AR83" s="4">
        <f t="shared" si="50"/>
        <v>-1.3220817891588141E-4</v>
      </c>
      <c r="AS83" s="4">
        <f t="shared" si="50"/>
        <v>1.7671143811441108E-3</v>
      </c>
      <c r="AT83" s="4">
        <f t="shared" si="50"/>
        <v>1.6833243820471777</v>
      </c>
      <c r="AU83" s="4">
        <f t="shared" si="50"/>
        <v>0.26377294347427166</v>
      </c>
      <c r="AV83" s="4">
        <f t="shared" si="50"/>
        <v>0.2356763264590282</v>
      </c>
      <c r="AW83" s="4">
        <f t="shared" si="50"/>
        <v>2.4714770123851352E-3</v>
      </c>
      <c r="AX83" s="4">
        <f t="shared" si="50"/>
        <v>0.80570718516620421</v>
      </c>
      <c r="AY83" s="4">
        <f t="shared" si="50"/>
        <v>1.827149022356666E-4</v>
      </c>
      <c r="AZ83" s="4">
        <f t="shared" si="50"/>
        <v>-3.4095494903919698E-4</v>
      </c>
      <c r="BA83" s="4">
        <f t="shared" si="50"/>
        <v>7.5710196855083853E-3</v>
      </c>
      <c r="BB83">
        <f t="shared" si="26"/>
        <v>2.9999999999999996</v>
      </c>
      <c r="BD83" s="4">
        <f t="shared" si="27"/>
        <v>4.9291907125054379E-2</v>
      </c>
      <c r="BE83" s="4">
        <f t="shared" si="28"/>
        <v>0.18638441933397382</v>
      </c>
    </row>
    <row r="84" spans="1:57">
      <c r="A84" s="17"/>
      <c r="B84" s="55"/>
      <c r="C84" s="23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1"/>
      <c r="O84" s="4"/>
      <c r="P84" s="56"/>
      <c r="Q84" s="23"/>
      <c r="R84" s="57"/>
      <c r="S84" s="23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D84" s="4"/>
      <c r="BE84" s="4"/>
    </row>
    <row r="85" spans="1:57">
      <c r="A85" s="17" t="s">
        <v>84</v>
      </c>
      <c r="B85" s="55">
        <v>1</v>
      </c>
      <c r="C85" s="23">
        <v>3</v>
      </c>
      <c r="D85" s="20">
        <v>-5.7233333333333337E-2</v>
      </c>
      <c r="E85" s="20">
        <v>0.13827633333333333</v>
      </c>
      <c r="F85" s="20">
        <v>58.249166666666667</v>
      </c>
      <c r="G85" s="20">
        <v>8.6374466666666674</v>
      </c>
      <c r="H85" s="20">
        <v>11.607133333333335</v>
      </c>
      <c r="I85" s="20">
        <v>0.11029066666666666</v>
      </c>
      <c r="J85" s="20">
        <v>20.591200000000001</v>
      </c>
      <c r="K85" s="20">
        <v>5.8180000000000003E-3</v>
      </c>
      <c r="L85" s="20">
        <v>-1.2760666666666665E-2</v>
      </c>
      <c r="M85" s="20">
        <v>0.35766866666666663</v>
      </c>
      <c r="N85" s="21">
        <v>99.627006333333355</v>
      </c>
      <c r="O85" s="4"/>
      <c r="P85" s="56">
        <f t="shared" si="24"/>
        <v>0.19851967583140176</v>
      </c>
      <c r="Q85" s="9"/>
      <c r="R85" s="57">
        <v>0.22</v>
      </c>
      <c r="T85" s="4">
        <v>8.1102548254251994E-3</v>
      </c>
      <c r="U85" s="4">
        <v>9.8119956345961122E-3</v>
      </c>
      <c r="V85" s="4">
        <v>5.2461922699549107E-2</v>
      </c>
      <c r="W85" s="4">
        <v>5.4718238580325131E-2</v>
      </c>
      <c r="X85" s="4">
        <v>6.3626828722899847E-2</v>
      </c>
      <c r="Y85" s="4">
        <v>2.2660285133539963E-2</v>
      </c>
      <c r="Z85" s="4">
        <v>0.12922774469903894</v>
      </c>
      <c r="AA85" s="4">
        <v>1.4241516773153063E-3</v>
      </c>
      <c r="AB85" s="4">
        <v>1.6018123527221699E-2</v>
      </c>
      <c r="AC85" s="4">
        <v>3.0222137669816358E-2</v>
      </c>
      <c r="AF85" s="4">
        <f t="shared" ref="AF85:AG89" si="51">D85/AF$3</f>
        <v>-9.5246019859100239E-4</v>
      </c>
      <c r="AG85" s="4">
        <f t="shared" si="51"/>
        <v>1.731050742780838E-3</v>
      </c>
      <c r="AH85" s="4">
        <f t="shared" ref="AH85:AI89" si="52">2*F85/AH$3</f>
        <v>1.1425885968353604</v>
      </c>
      <c r="AI85" s="4">
        <f t="shared" si="52"/>
        <v>0.11365809154111016</v>
      </c>
      <c r="AJ85" s="4">
        <f t="shared" ref="AJ85:AM89" si="53">H85/AJ$3</f>
        <v>0.16154674089538396</v>
      </c>
      <c r="AK85" s="4">
        <f t="shared" si="53"/>
        <v>1.5549226937356076E-3</v>
      </c>
      <c r="AL85" s="4">
        <f t="shared" si="53"/>
        <v>0.51082113619449265</v>
      </c>
      <c r="AM85" s="4">
        <f t="shared" si="53"/>
        <v>1.0374465049928673E-4</v>
      </c>
      <c r="AN85" s="4">
        <f>2*L85/AN$3</f>
        <v>-4.1176723674303534E-4</v>
      </c>
      <c r="AO85" s="4">
        <f>M85/AO$3</f>
        <v>4.7887088856161022E-3</v>
      </c>
      <c r="AP85" s="4">
        <f t="shared" si="25"/>
        <v>1.935428765003645</v>
      </c>
      <c r="AQ85" s="4"/>
      <c r="AR85" s="4">
        <f t="shared" ref="AR85:BA89" si="54">3*AF85/$AP85</f>
        <v>-1.4763553417413561E-3</v>
      </c>
      <c r="AS85" s="4">
        <f t="shared" si="54"/>
        <v>2.6832050459541109E-3</v>
      </c>
      <c r="AT85" s="4">
        <f t="shared" si="54"/>
        <v>1.7710627497569642</v>
      </c>
      <c r="AU85" s="4">
        <f t="shared" si="54"/>
        <v>0.17617505784186704</v>
      </c>
      <c r="AV85" s="4">
        <f t="shared" si="54"/>
        <v>0.25040457776044223</v>
      </c>
      <c r="AW85" s="4">
        <f t="shared" si="54"/>
        <v>2.4101987970598536E-3</v>
      </c>
      <c r="AX85" s="4">
        <f t="shared" si="54"/>
        <v>0.79179530463400549</v>
      </c>
      <c r="AY85" s="4">
        <f t="shared" si="54"/>
        <v>1.6080878672756219E-4</v>
      </c>
      <c r="AZ85" s="4">
        <f t="shared" si="54"/>
        <v>-6.3825738904256676E-4</v>
      </c>
      <c r="BA85" s="4">
        <f t="shared" si="54"/>
        <v>7.4227101077632531E-3</v>
      </c>
      <c r="BB85">
        <f t="shared" si="26"/>
        <v>3</v>
      </c>
      <c r="BD85" s="4">
        <f t="shared" si="27"/>
        <v>4.9710235603702024E-2</v>
      </c>
      <c r="BE85" s="4">
        <f t="shared" si="28"/>
        <v>0.2006943421567402</v>
      </c>
    </row>
    <row r="86" spans="1:57">
      <c r="A86" s="17" t="s">
        <v>84</v>
      </c>
      <c r="B86" s="55">
        <v>2</v>
      </c>
      <c r="C86" s="23">
        <v>3</v>
      </c>
      <c r="D86" s="20">
        <v>-3.2596E-2</v>
      </c>
      <c r="E86" s="20">
        <v>0.13190066666666667</v>
      </c>
      <c r="F86" s="20">
        <v>57.973366666666664</v>
      </c>
      <c r="G86" s="20">
        <v>8.976440000000002</v>
      </c>
      <c r="H86" s="20">
        <v>11.625833333333333</v>
      </c>
      <c r="I86" s="20">
        <v>9.6645333333333319E-2</v>
      </c>
      <c r="J86" s="20">
        <v>20.988833333333332</v>
      </c>
      <c r="K86" s="20">
        <v>8.8019999999999991E-3</v>
      </c>
      <c r="L86" s="20">
        <v>-1.2133333333333331E-2</v>
      </c>
      <c r="M86" s="20">
        <v>0.35707866666666671</v>
      </c>
      <c r="N86" s="21">
        <v>100.11417066666665</v>
      </c>
      <c r="O86" s="4"/>
      <c r="P86" s="56">
        <f t="shared" si="24"/>
        <v>0.23875246634766964</v>
      </c>
      <c r="Q86" s="9"/>
      <c r="R86" s="57">
        <v>0.22</v>
      </c>
      <c r="T86" s="4">
        <v>4.6378987354188751E-2</v>
      </c>
      <c r="U86" s="4">
        <v>1.4832244750317919E-2</v>
      </c>
      <c r="V86" s="4">
        <v>0.26272528110810739</v>
      </c>
      <c r="W86" s="4">
        <v>0.10239657611463383</v>
      </c>
      <c r="X86" s="4">
        <v>5.7503420188136048E-2</v>
      </c>
      <c r="Y86" s="4">
        <v>1.1170445395476999E-2</v>
      </c>
      <c r="Z86" s="4">
        <v>8.0059373800530922E-2</v>
      </c>
      <c r="AA86" s="4">
        <v>8.0168399634768829E-3</v>
      </c>
      <c r="AB86" s="4">
        <v>1.8338097865736605E-2</v>
      </c>
      <c r="AC86" s="4">
        <v>3.4672467713350523E-2</v>
      </c>
      <c r="AF86" s="4">
        <f t="shared" si="51"/>
        <v>-5.4245298718588785E-4</v>
      </c>
      <c r="AG86" s="4">
        <f t="shared" si="51"/>
        <v>1.6512351861125022E-3</v>
      </c>
      <c r="AH86" s="4">
        <f t="shared" si="52"/>
        <v>1.1371786321433242</v>
      </c>
      <c r="AI86" s="4">
        <f t="shared" si="52"/>
        <v>0.11811882360681626</v>
      </c>
      <c r="AJ86" s="4">
        <f t="shared" si="53"/>
        <v>0.16180700533518905</v>
      </c>
      <c r="AK86" s="4">
        <f t="shared" si="53"/>
        <v>1.3625452323887397E-3</v>
      </c>
      <c r="AL86" s="4">
        <f t="shared" si="53"/>
        <v>0.52068552054907791</v>
      </c>
      <c r="AM86" s="4">
        <f t="shared" si="53"/>
        <v>1.5695435092724679E-4</v>
      </c>
      <c r="AN86" s="4">
        <f>2*L86/AN$3</f>
        <v>-3.9152414757448635E-4</v>
      </c>
      <c r="AO86" s="4">
        <f>M86/AO$3</f>
        <v>4.7808095684384348E-3</v>
      </c>
      <c r="AP86" s="4">
        <f t="shared" si="25"/>
        <v>1.9448075488375138</v>
      </c>
      <c r="AQ86" s="4"/>
      <c r="AR86" s="4">
        <f t="shared" si="54"/>
        <v>-8.3677120778886244E-4</v>
      </c>
      <c r="AS86" s="4">
        <f t="shared" si="54"/>
        <v>2.5471443492177549E-3</v>
      </c>
      <c r="AT86" s="4">
        <f t="shared" si="54"/>
        <v>1.754176601417029</v>
      </c>
      <c r="AU86" s="4">
        <f t="shared" si="54"/>
        <v>0.18220644558494298</v>
      </c>
      <c r="AV86" s="4">
        <f t="shared" si="54"/>
        <v>0.24959848407402671</v>
      </c>
      <c r="AW86" s="4">
        <f t="shared" si="54"/>
        <v>2.1018201516183727E-3</v>
      </c>
      <c r="AX86" s="4">
        <f t="shared" si="54"/>
        <v>0.80319338670858975</v>
      </c>
      <c r="AY86" s="4">
        <f t="shared" si="54"/>
        <v>2.421129294069191E-4</v>
      </c>
      <c r="AZ86" s="4">
        <f t="shared" si="54"/>
        <v>-6.0395304585564064E-4</v>
      </c>
      <c r="BA86" s="4">
        <f t="shared" si="54"/>
        <v>7.3747290388132868E-3</v>
      </c>
      <c r="BB86">
        <f t="shared" si="26"/>
        <v>3.0000000000000004</v>
      </c>
      <c r="BD86" s="4">
        <f t="shared" si="27"/>
        <v>5.9592253669313422E-2</v>
      </c>
      <c r="BE86" s="4">
        <f t="shared" si="28"/>
        <v>0.19000623040471329</v>
      </c>
    </row>
    <row r="87" spans="1:57">
      <c r="A87" s="17" t="s">
        <v>84</v>
      </c>
      <c r="B87" s="55">
        <v>3</v>
      </c>
      <c r="C87" s="23">
        <v>3</v>
      </c>
      <c r="D87" s="20">
        <v>-6.5773333333333336E-2</v>
      </c>
      <c r="E87" s="20">
        <v>0.12238699999999998</v>
      </c>
      <c r="F87" s="20">
        <v>57.352200000000003</v>
      </c>
      <c r="G87" s="20">
        <v>9.7068766666666662</v>
      </c>
      <c r="H87" s="20">
        <v>11.420833333333334</v>
      </c>
      <c r="I87" s="20">
        <v>0.12101833333333334</v>
      </c>
      <c r="J87" s="20">
        <v>20.783666666666665</v>
      </c>
      <c r="K87" s="20">
        <v>2.3509000000000002E-2</v>
      </c>
      <c r="L87" s="20">
        <v>-4.5166666666666662E-3</v>
      </c>
      <c r="M87" s="20">
        <v>0.35875866666666667</v>
      </c>
      <c r="N87" s="21">
        <v>99.818959666666672</v>
      </c>
      <c r="O87" s="4"/>
      <c r="P87" s="56">
        <f t="shared" si="24"/>
        <v>0.22596306759536094</v>
      </c>
      <c r="Q87" s="9"/>
      <c r="R87" s="57">
        <v>0.22</v>
      </c>
      <c r="T87" s="4">
        <v>8.9775293557488433E-3</v>
      </c>
      <c r="U87" s="4">
        <v>7.1128873883957965E-3</v>
      </c>
      <c r="V87" s="4">
        <v>0.16992913228755252</v>
      </c>
      <c r="W87" s="4">
        <v>5.3900224798542534E-2</v>
      </c>
      <c r="X87" s="4">
        <v>0.10843441950475528</v>
      </c>
      <c r="Y87" s="4">
        <v>7.0818450514914151E-3</v>
      </c>
      <c r="Z87" s="4">
        <v>6.8192546024717166E-2</v>
      </c>
      <c r="AA87" s="4">
        <v>5.4297266045354245E-3</v>
      </c>
      <c r="AB87" s="4">
        <v>5.7356981557028725E-3</v>
      </c>
      <c r="AC87" s="4">
        <v>1.4018225006516821E-2</v>
      </c>
      <c r="AF87" s="4">
        <f t="shared" si="51"/>
        <v>-1.0945803516946803E-3</v>
      </c>
      <c r="AG87" s="4">
        <f t="shared" si="51"/>
        <v>1.5321357035553329E-3</v>
      </c>
      <c r="AH87" s="4">
        <f t="shared" si="52"/>
        <v>1.124994115339349</v>
      </c>
      <c r="AI87" s="4">
        <f t="shared" si="52"/>
        <v>0.12773046472355637</v>
      </c>
      <c r="AJ87" s="4">
        <f t="shared" si="53"/>
        <v>0.15895383901646953</v>
      </c>
      <c r="AK87" s="4">
        <f t="shared" si="53"/>
        <v>1.7061657032755298E-3</v>
      </c>
      <c r="AL87" s="4">
        <f t="shared" si="53"/>
        <v>0.51559579922269072</v>
      </c>
      <c r="AM87" s="4">
        <f t="shared" si="53"/>
        <v>4.1920470756062772E-4</v>
      </c>
      <c r="AN87" s="4">
        <f>2*L87/AN$3</f>
        <v>-1.4574593955039259E-4</v>
      </c>
      <c r="AO87" s="4">
        <f>M87/AO$3</f>
        <v>4.8033025393850138E-3</v>
      </c>
      <c r="AP87" s="4">
        <f t="shared" si="25"/>
        <v>1.9344947006645972</v>
      </c>
      <c r="AQ87" s="4"/>
      <c r="AR87" s="4">
        <f t="shared" si="54"/>
        <v>-1.6974670718694184E-3</v>
      </c>
      <c r="AS87" s="4">
        <f t="shared" si="54"/>
        <v>2.3760246585771984E-3</v>
      </c>
      <c r="AT87" s="4">
        <f t="shared" si="54"/>
        <v>1.7446325104217497</v>
      </c>
      <c r="AU87" s="4">
        <f t="shared" si="54"/>
        <v>0.19808345509502995</v>
      </c>
      <c r="AV87" s="4">
        <f t="shared" si="54"/>
        <v>0.2465044318216961</v>
      </c>
      <c r="AW87" s="4">
        <f t="shared" si="54"/>
        <v>2.6459090883361562E-3</v>
      </c>
      <c r="AX87" s="4">
        <f t="shared" si="54"/>
        <v>0.79958213229360209</v>
      </c>
      <c r="AY87" s="4">
        <f t="shared" si="54"/>
        <v>6.5009954395317223E-4</v>
      </c>
      <c r="AZ87" s="4">
        <f t="shared" si="54"/>
        <v>-2.2602171952239744E-4</v>
      </c>
      <c r="BA87" s="4">
        <f t="shared" si="54"/>
        <v>7.4489258684474584E-3</v>
      </c>
      <c r="BB87">
        <f t="shared" si="26"/>
        <v>3.0000000000000004</v>
      </c>
      <c r="BD87" s="4">
        <f t="shared" si="27"/>
        <v>5.5700897590281961E-2</v>
      </c>
      <c r="BE87" s="4">
        <f t="shared" si="28"/>
        <v>0.19080353423141413</v>
      </c>
    </row>
    <row r="88" spans="1:57">
      <c r="A88" s="17" t="s">
        <v>84</v>
      </c>
      <c r="B88" s="55">
        <v>4</v>
      </c>
      <c r="C88" s="23">
        <v>3</v>
      </c>
      <c r="D88" s="20">
        <v>-5.4186666666666661E-2</v>
      </c>
      <c r="E88" s="20">
        <v>0.12603933333333331</v>
      </c>
      <c r="F88" s="20">
        <v>57.072433333333343</v>
      </c>
      <c r="G88" s="20">
        <v>9.5822400000000005</v>
      </c>
      <c r="H88" s="20">
        <v>11.487</v>
      </c>
      <c r="I88" s="20">
        <v>0.10424</v>
      </c>
      <c r="J88" s="20">
        <v>20.885866666666669</v>
      </c>
      <c r="K88" s="20">
        <v>7.7466666666666665E-3</v>
      </c>
      <c r="L88" s="20">
        <v>2.1523333333333338E-3</v>
      </c>
      <c r="M88" s="20">
        <v>0.36644266666666664</v>
      </c>
      <c r="N88" s="21">
        <v>99.57997433333334</v>
      </c>
      <c r="O88" s="4"/>
      <c r="P88" s="56">
        <f t="shared" si="24"/>
        <v>0.25245966304904366</v>
      </c>
      <c r="Q88" s="9"/>
      <c r="R88" s="57">
        <v>0.22</v>
      </c>
      <c r="T88" s="4">
        <v>1.3535539639531679E-2</v>
      </c>
      <c r="U88" s="4">
        <v>1.0209599126965431E-2</v>
      </c>
      <c r="V88" s="4">
        <v>0.11880556945418283</v>
      </c>
      <c r="W88" s="4">
        <v>4.3386791768924647E-2</v>
      </c>
      <c r="X88" s="4">
        <v>4.9790360512854771E-2</v>
      </c>
      <c r="Y88" s="4">
        <v>3.4785393586964052E-2</v>
      </c>
      <c r="Z88" s="4">
        <v>0.11800687833060258</v>
      </c>
      <c r="AA88" s="4">
        <v>9.157880777414246E-3</v>
      </c>
      <c r="AB88" s="4">
        <v>5.542804915684236E-3</v>
      </c>
      <c r="AC88" s="4">
        <v>1.243289927303093E-2</v>
      </c>
      <c r="AF88" s="4">
        <f t="shared" si="51"/>
        <v>-9.0175847340100948E-4</v>
      </c>
      <c r="AG88" s="4">
        <f t="shared" si="51"/>
        <v>1.5778584543481888E-3</v>
      </c>
      <c r="AH88" s="4">
        <f t="shared" si="52"/>
        <v>1.1195063423564799</v>
      </c>
      <c r="AI88" s="4">
        <f t="shared" si="52"/>
        <v>0.12609040068425553</v>
      </c>
      <c r="AJ88" s="4">
        <f t="shared" si="53"/>
        <v>0.15987473903966598</v>
      </c>
      <c r="AK88" s="4">
        <f t="shared" si="53"/>
        <v>1.4696179331735513E-3</v>
      </c>
      <c r="AL88" s="4">
        <f t="shared" si="53"/>
        <v>0.51813115025221201</v>
      </c>
      <c r="AM88" s="4">
        <f t="shared" si="53"/>
        <v>1.381359961959106E-4</v>
      </c>
      <c r="AN88" s="4">
        <f>2*L88/AN$3</f>
        <v>6.9452511562869754E-5</v>
      </c>
      <c r="AO88" s="4">
        <f>M88/AO$3</f>
        <v>4.9061811041192479E-3</v>
      </c>
      <c r="AP88" s="4">
        <f t="shared" si="25"/>
        <v>1.9308621198586122</v>
      </c>
      <c r="AQ88" s="4"/>
      <c r="AR88" s="4">
        <f t="shared" si="54"/>
        <v>-1.4010712584703474E-3</v>
      </c>
      <c r="AS88" s="4">
        <f t="shared" si="54"/>
        <v>2.451534635415181E-3</v>
      </c>
      <c r="AT88" s="4">
        <f t="shared" si="54"/>
        <v>1.7393883242762918</v>
      </c>
      <c r="AU88" s="4">
        <f t="shared" si="54"/>
        <v>0.19590793053647226</v>
      </c>
      <c r="AV88" s="4">
        <f t="shared" si="54"/>
        <v>0.248398998657718</v>
      </c>
      <c r="AW88" s="4">
        <f t="shared" si="54"/>
        <v>2.2833602431661421E-3</v>
      </c>
      <c r="AX88" s="4">
        <f t="shared" si="54"/>
        <v>0.8050256073543236</v>
      </c>
      <c r="AY88" s="4">
        <f t="shared" si="54"/>
        <v>2.1462329408486035E-4</v>
      </c>
      <c r="AZ88" s="4">
        <f t="shared" si="54"/>
        <v>1.0790906950096793E-4</v>
      </c>
      <c r="BA88" s="4">
        <f t="shared" si="54"/>
        <v>7.6227831914976469E-3</v>
      </c>
      <c r="BB88">
        <f t="shared" si="26"/>
        <v>3.0000000000000004</v>
      </c>
      <c r="BD88" s="4">
        <f t="shared" si="27"/>
        <v>6.2710727502847341E-2</v>
      </c>
      <c r="BE88" s="4">
        <f t="shared" si="28"/>
        <v>0.18568827115487066</v>
      </c>
    </row>
    <row r="89" spans="1:57">
      <c r="A89" s="17" t="s">
        <v>84</v>
      </c>
      <c r="B89" s="55">
        <v>5</v>
      </c>
      <c r="C89" s="23">
        <v>3</v>
      </c>
      <c r="D89" s="20">
        <v>-6.0996666666666664E-2</v>
      </c>
      <c r="E89" s="20">
        <v>0.11489100000000001</v>
      </c>
      <c r="F89" s="20">
        <v>56.873866666666665</v>
      </c>
      <c r="G89" s="20">
        <v>9.9005399999999995</v>
      </c>
      <c r="H89" s="20">
        <v>11.653266666666667</v>
      </c>
      <c r="I89" s="20">
        <v>0.12122933333333334</v>
      </c>
      <c r="J89" s="20">
        <v>20.637666666666664</v>
      </c>
      <c r="K89" s="20">
        <v>2.1903666666666665E-2</v>
      </c>
      <c r="L89" s="20">
        <v>-9.8333333333333328E-3</v>
      </c>
      <c r="M89" s="20">
        <v>0.33721200000000001</v>
      </c>
      <c r="N89" s="21">
        <v>99.589745999999977</v>
      </c>
      <c r="O89" s="4"/>
      <c r="P89" s="56">
        <f t="shared" si="24"/>
        <v>0.23097546558186438</v>
      </c>
      <c r="Q89" s="9"/>
      <c r="R89" s="57">
        <v>0.22</v>
      </c>
      <c r="T89" s="4">
        <v>1.9882998600144166E-2</v>
      </c>
      <c r="U89" s="4">
        <v>1.0732087448395119E-2</v>
      </c>
      <c r="V89" s="4">
        <v>0.19148927733252555</v>
      </c>
      <c r="W89" s="4">
        <v>1.4657861371974322E-2</v>
      </c>
      <c r="X89" s="4">
        <v>0.2739814105616164</v>
      </c>
      <c r="Y89" s="4">
        <v>1.3423989210861772E-2</v>
      </c>
      <c r="Z89" s="4">
        <v>0.20349035194164083</v>
      </c>
      <c r="AA89" s="4">
        <v>7.0936072863764799E-3</v>
      </c>
      <c r="AB89" s="4">
        <v>3.420955032345986E-3</v>
      </c>
      <c r="AC89" s="4">
        <v>2.4608719999219698E-3</v>
      </c>
      <c r="AF89" s="4">
        <f t="shared" si="51"/>
        <v>-1.0150884783935207E-3</v>
      </c>
      <c r="AG89" s="4">
        <f t="shared" si="51"/>
        <v>1.4382949424136206E-3</v>
      </c>
      <c r="AH89" s="4">
        <f t="shared" si="52"/>
        <v>1.1156113508565451</v>
      </c>
      <c r="AI89" s="4">
        <f t="shared" si="52"/>
        <v>0.13027883413382457</v>
      </c>
      <c r="AJ89" s="4">
        <f t="shared" si="53"/>
        <v>0.16218881929946649</v>
      </c>
      <c r="AK89" s="4">
        <f t="shared" si="53"/>
        <v>1.7091404671272146E-3</v>
      </c>
      <c r="AL89" s="4">
        <f t="shared" si="53"/>
        <v>0.51197386918051757</v>
      </c>
      <c r="AM89" s="4">
        <f t="shared" si="53"/>
        <v>3.9057893485496909E-4</v>
      </c>
      <c r="AN89" s="4">
        <f>2*L89/AN$3</f>
        <v>-3.1730665806174035E-4</v>
      </c>
      <c r="AO89" s="4">
        <f>M89/AO$3</f>
        <v>4.5148212612130144E-3</v>
      </c>
      <c r="AP89" s="4">
        <f t="shared" si="25"/>
        <v>1.9267733139395073</v>
      </c>
      <c r="AQ89" s="4"/>
      <c r="AR89" s="4">
        <f t="shared" si="54"/>
        <v>-1.5805001102875823E-3</v>
      </c>
      <c r="AS89" s="4">
        <f t="shared" si="54"/>
        <v>2.2394356388601771E-3</v>
      </c>
      <c r="AT89" s="4">
        <f t="shared" si="54"/>
        <v>1.7370149505167538</v>
      </c>
      <c r="AU89" s="4">
        <f t="shared" si="54"/>
        <v>0.20284508798928921</v>
      </c>
      <c r="AV89" s="4">
        <f t="shared" si="54"/>
        <v>0.25252916592640523</v>
      </c>
      <c r="AW89" s="4">
        <f t="shared" si="54"/>
        <v>2.6611440818110807E-3</v>
      </c>
      <c r="AX89" s="4">
        <f t="shared" si="54"/>
        <v>0.79714702109984392</v>
      </c>
      <c r="AY89" s="4">
        <f t="shared" si="54"/>
        <v>6.0813422943312319E-4</v>
      </c>
      <c r="AZ89" s="4">
        <f t="shared" si="54"/>
        <v>-4.9404876396119083E-4</v>
      </c>
      <c r="BA89" s="4">
        <f t="shared" si="54"/>
        <v>7.0296093918520413E-3</v>
      </c>
      <c r="BB89">
        <f t="shared" si="26"/>
        <v>2.9999999999999996</v>
      </c>
      <c r="BD89" s="4">
        <f t="shared" si="27"/>
        <v>5.8328041672851327E-2</v>
      </c>
      <c r="BE89" s="4">
        <f t="shared" si="28"/>
        <v>0.1942011242535539</v>
      </c>
    </row>
    <row r="90" spans="1:57">
      <c r="A90" s="17"/>
      <c r="B90" s="55"/>
      <c r="C90" s="23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  <c r="O90" s="4"/>
      <c r="P90" s="56"/>
      <c r="Q90" s="9"/>
      <c r="R90" s="57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D90" s="4"/>
      <c r="BE90" s="4"/>
    </row>
    <row r="91" spans="1:57">
      <c r="A91" s="17" t="s">
        <v>85</v>
      </c>
      <c r="B91" s="55">
        <v>1</v>
      </c>
      <c r="C91" s="23">
        <v>3</v>
      </c>
      <c r="D91" s="20">
        <v>-3.2910000000000005E-3</v>
      </c>
      <c r="E91" s="20">
        <v>0.17675399999999999</v>
      </c>
      <c r="F91" s="20">
        <v>38.532866666666671</v>
      </c>
      <c r="G91" s="20">
        <v>29.623466666666669</v>
      </c>
      <c r="H91" s="20">
        <v>12.4253</v>
      </c>
      <c r="I91" s="20">
        <v>0.16275799999999999</v>
      </c>
      <c r="J91" s="20">
        <v>17.99733333333333</v>
      </c>
      <c r="K91" s="20">
        <v>1.1427333333333333E-2</v>
      </c>
      <c r="L91" s="20">
        <v>-1.2120000000000001E-2</v>
      </c>
      <c r="M91" s="20">
        <v>0.25023933333333331</v>
      </c>
      <c r="N91" s="21">
        <v>99.164734333333342</v>
      </c>
      <c r="O91" s="4"/>
      <c r="P91" s="56">
        <f t="shared" si="24"/>
        <v>0.18171368196462301</v>
      </c>
      <c r="Q91" s="9"/>
      <c r="R91" s="57">
        <v>0.18</v>
      </c>
      <c r="T91" s="4">
        <v>2.4805290625187198E-2</v>
      </c>
      <c r="U91" s="4">
        <v>6.5462255537064957E-3</v>
      </c>
      <c r="V91" s="4">
        <v>0.13841865240397724</v>
      </c>
      <c r="W91" s="4">
        <v>0.32581363282302078</v>
      </c>
      <c r="X91" s="4">
        <v>7.6122204382164022E-2</v>
      </c>
      <c r="Y91" s="4">
        <v>2.0677524198994549E-2</v>
      </c>
      <c r="Z91" s="4">
        <v>3.3922313207287308E-2</v>
      </c>
      <c r="AA91" s="4">
        <v>6.6908295698914167E-3</v>
      </c>
      <c r="AB91" s="4">
        <v>2.9925407265399074E-3</v>
      </c>
      <c r="AC91" s="4">
        <v>5.6168277820610943E-3</v>
      </c>
      <c r="AF91" s="4">
        <f t="shared" ref="AF91:AG95" si="55">D91/AF$3</f>
        <v>-5.4767848227658515E-5</v>
      </c>
      <c r="AG91" s="4">
        <f t="shared" si="55"/>
        <v>2.2127441161742616E-3</v>
      </c>
      <c r="AH91" s="4">
        <f t="shared" ref="AH91:AI95" si="56">2*F91/AH$3</f>
        <v>0.75584281417549382</v>
      </c>
      <c r="AI91" s="4">
        <f t="shared" si="56"/>
        <v>0.38980810141018052</v>
      </c>
      <c r="AJ91" s="4">
        <f t="shared" ref="AJ91:AM95" si="57">H91/AJ$3</f>
        <v>0.1729338900487126</v>
      </c>
      <c r="AK91" s="4">
        <f t="shared" si="57"/>
        <v>2.2946285069787111E-3</v>
      </c>
      <c r="AL91" s="4">
        <f t="shared" si="57"/>
        <v>0.44647316629455047</v>
      </c>
      <c r="AM91" s="4">
        <f t="shared" si="57"/>
        <v>2.0376842605801236E-4</v>
      </c>
      <c r="AN91" s="4">
        <f>2*L91/AN$3</f>
        <v>-3.9109390125847049E-4</v>
      </c>
      <c r="AO91" s="4">
        <f>M91/AO$3</f>
        <v>3.350372651403579E-3</v>
      </c>
      <c r="AP91" s="4">
        <f t="shared" si="25"/>
        <v>1.7726736238800656</v>
      </c>
      <c r="AQ91" s="4"/>
      <c r="AR91" s="4">
        <f t="shared" ref="AR91:BA95" si="58">3*AF91/$AP91</f>
        <v>-9.268685587104549E-5</v>
      </c>
      <c r="AS91" s="4">
        <f t="shared" si="58"/>
        <v>3.7447572181916267E-3</v>
      </c>
      <c r="AT91" s="4">
        <f t="shared" si="58"/>
        <v>1.2791573203211923</v>
      </c>
      <c r="AU91" s="4">
        <f t="shared" si="58"/>
        <v>0.65969521319490321</v>
      </c>
      <c r="AV91" s="4">
        <f t="shared" si="58"/>
        <v>0.29266620947999084</v>
      </c>
      <c r="AW91" s="4">
        <f t="shared" si="58"/>
        <v>3.8833349964719054E-3</v>
      </c>
      <c r="AX91" s="4">
        <f t="shared" si="58"/>
        <v>0.75559284057710618</v>
      </c>
      <c r="AY91" s="4">
        <f t="shared" si="58"/>
        <v>3.448493111980756E-4</v>
      </c>
      <c r="AZ91" s="4">
        <f t="shared" si="58"/>
        <v>-6.6187124802325858E-4</v>
      </c>
      <c r="BA91" s="4">
        <f t="shared" si="58"/>
        <v>5.6700330048408106E-3</v>
      </c>
      <c r="BB91">
        <f t="shared" si="26"/>
        <v>3.0000000000000009</v>
      </c>
      <c r="BD91" s="4">
        <f t="shared" si="27"/>
        <v>5.318145451123879E-2</v>
      </c>
      <c r="BE91" s="4">
        <f t="shared" si="28"/>
        <v>0.23948475496875204</v>
      </c>
    </row>
    <row r="92" spans="1:57">
      <c r="A92" s="17" t="s">
        <v>85</v>
      </c>
      <c r="B92" s="55">
        <v>2</v>
      </c>
      <c r="C92" s="23">
        <v>3</v>
      </c>
      <c r="D92" s="20">
        <v>-2.1093333333333335E-2</v>
      </c>
      <c r="E92" s="20">
        <v>0.18273866666666669</v>
      </c>
      <c r="F92" s="20">
        <v>38.631866666666667</v>
      </c>
      <c r="G92" s="20">
        <v>29.540666666666667</v>
      </c>
      <c r="H92" s="20">
        <v>12.564533333333335</v>
      </c>
      <c r="I92" s="20">
        <v>0.16540066666666667</v>
      </c>
      <c r="J92" s="20">
        <v>18.217633333333335</v>
      </c>
      <c r="K92" s="20">
        <v>5.3446666666666668E-3</v>
      </c>
      <c r="L92" s="20">
        <v>-2.3423333333333339E-3</v>
      </c>
      <c r="M92" s="20">
        <v>0.24901499999999999</v>
      </c>
      <c r="N92" s="21">
        <v>99.533763333333354</v>
      </c>
      <c r="O92" s="4"/>
      <c r="P92" s="56">
        <f t="shared" si="24"/>
        <v>0.21065849462006275</v>
      </c>
      <c r="Q92" s="9"/>
      <c r="R92" s="57">
        <v>0.18</v>
      </c>
      <c r="T92" s="4">
        <v>1.1707750993821714E-2</v>
      </c>
      <c r="U92" s="4">
        <v>1.9303459802152909E-2</v>
      </c>
      <c r="V92" s="4">
        <v>0.14345693895149533</v>
      </c>
      <c r="W92" s="4">
        <v>0.11962049712876742</v>
      </c>
      <c r="X92" s="4">
        <v>5.5103659890549189E-2</v>
      </c>
      <c r="Y92" s="4">
        <v>7.552129390664142E-3</v>
      </c>
      <c r="Z92" s="4">
        <v>1.3259084935745572E-2</v>
      </c>
      <c r="AA92" s="4">
        <v>8.730465814223966E-4</v>
      </c>
      <c r="AB92" s="4">
        <v>2.1209510940456248E-2</v>
      </c>
      <c r="AC92" s="4">
        <v>1.6733932353155966E-2</v>
      </c>
      <c r="AF92" s="4">
        <f t="shared" si="55"/>
        <v>-3.510290120374993E-4</v>
      </c>
      <c r="AG92" s="4">
        <f t="shared" si="55"/>
        <v>2.2876648305792027E-3</v>
      </c>
      <c r="AH92" s="4">
        <f t="shared" si="56"/>
        <v>0.75778475219040153</v>
      </c>
      <c r="AI92" s="4">
        <f t="shared" si="56"/>
        <v>0.38871855604535382</v>
      </c>
      <c r="AJ92" s="4">
        <f t="shared" si="57"/>
        <v>0.17487172349802835</v>
      </c>
      <c r="AK92" s="4">
        <f t="shared" si="57"/>
        <v>2.3318858968936506E-3</v>
      </c>
      <c r="AL92" s="4">
        <f t="shared" si="57"/>
        <v>0.45193831141982965</v>
      </c>
      <c r="AM92" s="4">
        <f t="shared" si="57"/>
        <v>9.5304327151688072E-5</v>
      </c>
      <c r="AN92" s="4">
        <f>2*L92/AN$3</f>
        <v>-7.5583521566096611E-5</v>
      </c>
      <c r="AO92" s="4">
        <f>M92/AO$3</f>
        <v>3.3339804525371534E-3</v>
      </c>
      <c r="AP92" s="4">
        <f t="shared" si="25"/>
        <v>1.7809355661271717</v>
      </c>
      <c r="AQ92" s="4"/>
      <c r="AR92" s="4">
        <f t="shared" si="58"/>
        <v>-5.9131113788835402E-4</v>
      </c>
      <c r="AS92" s="4">
        <f t="shared" si="58"/>
        <v>3.8535894404433161E-3</v>
      </c>
      <c r="AT92" s="4">
        <f t="shared" si="58"/>
        <v>1.2764943885728826</v>
      </c>
      <c r="AU92" s="4">
        <f t="shared" si="58"/>
        <v>0.65479947187083654</v>
      </c>
      <c r="AV92" s="4">
        <f t="shared" si="58"/>
        <v>0.29457279672105985</v>
      </c>
      <c r="AW92" s="4">
        <f t="shared" si="58"/>
        <v>3.9280801752383061E-3</v>
      </c>
      <c r="AX92" s="4">
        <f t="shared" si="58"/>
        <v>0.76129364815137501</v>
      </c>
      <c r="AY92" s="4">
        <f t="shared" si="58"/>
        <v>1.6054089035731457E-4</v>
      </c>
      <c r="AZ92" s="4">
        <f t="shared" si="58"/>
        <v>-1.2732103789211326E-4</v>
      </c>
      <c r="BA92" s="4">
        <f t="shared" si="58"/>
        <v>5.61611635358696E-3</v>
      </c>
      <c r="BB92">
        <f t="shared" si="26"/>
        <v>2.9999999999999991</v>
      </c>
      <c r="BD92" s="4">
        <f t="shared" si="27"/>
        <v>6.2054261913280229E-2</v>
      </c>
      <c r="BE92" s="4">
        <f t="shared" si="28"/>
        <v>0.23251853480777962</v>
      </c>
    </row>
    <row r="93" spans="1:57">
      <c r="A93" s="17" t="s">
        <v>85</v>
      </c>
      <c r="B93" s="55">
        <v>3</v>
      </c>
      <c r="C93" s="23">
        <v>3</v>
      </c>
      <c r="D93" s="20">
        <v>-1.3550000000000001E-2</v>
      </c>
      <c r="E93" s="20">
        <v>0.17276633333333336</v>
      </c>
      <c r="F93" s="20">
        <v>38.603499999999997</v>
      </c>
      <c r="G93" s="20">
        <v>29.751099999999997</v>
      </c>
      <c r="H93" s="20">
        <v>12.599133333333333</v>
      </c>
      <c r="I93" s="20">
        <v>0.14654400000000001</v>
      </c>
      <c r="J93" s="20">
        <v>18.000900000000001</v>
      </c>
      <c r="K93" s="20">
        <v>1.5222333333333333E-2</v>
      </c>
      <c r="L93" s="20">
        <v>-5.1600000000000005E-3</v>
      </c>
      <c r="M93" s="20">
        <v>0.250249</v>
      </c>
      <c r="N93" s="21">
        <v>99.520704999999978</v>
      </c>
      <c r="O93" s="4"/>
      <c r="P93" s="56">
        <f t="shared" si="24"/>
        <v>0.18611580854418147</v>
      </c>
      <c r="Q93" s="9"/>
      <c r="R93" s="57">
        <v>0.18</v>
      </c>
      <c r="T93" s="4">
        <v>9.2653062550570858E-3</v>
      </c>
      <c r="U93" s="4">
        <v>5.8407364547061417E-3</v>
      </c>
      <c r="V93" s="4">
        <v>0.12627220596790176</v>
      </c>
      <c r="W93" s="4">
        <v>0.13526488827482272</v>
      </c>
      <c r="X93" s="4">
        <v>7.5569195664194733E-2</v>
      </c>
      <c r="Y93" s="4">
        <v>1.6356077616592551E-2</v>
      </c>
      <c r="Z93" s="4">
        <v>2.3614402384985342E-2</v>
      </c>
      <c r="AA93" s="4">
        <v>1.3290934705028588E-2</v>
      </c>
      <c r="AB93" s="4">
        <v>4.3456990231722217E-3</v>
      </c>
      <c r="AC93" s="4">
        <v>3.3442281187144401E-2</v>
      </c>
      <c r="AF93" s="4">
        <f t="shared" si="55"/>
        <v>-2.2549509069728742E-4</v>
      </c>
      <c r="AG93" s="4">
        <f t="shared" si="55"/>
        <v>2.1628234017693209E-3</v>
      </c>
      <c r="AH93" s="4">
        <f t="shared" si="56"/>
        <v>0.75722832483326796</v>
      </c>
      <c r="AI93" s="4">
        <f t="shared" si="56"/>
        <v>0.39148759786828075</v>
      </c>
      <c r="AJ93" s="4">
        <f t="shared" si="57"/>
        <v>0.17535328230109024</v>
      </c>
      <c r="AK93" s="4">
        <f t="shared" si="57"/>
        <v>2.0660369378260254E-3</v>
      </c>
      <c r="AL93" s="4">
        <f t="shared" si="57"/>
        <v>0.44656164723393699</v>
      </c>
      <c r="AM93" s="4">
        <f t="shared" si="57"/>
        <v>2.7143961008083687E-4</v>
      </c>
      <c r="AN93" s="4">
        <f>2*L93/AN$3</f>
        <v>-1.6650532429816073E-4</v>
      </c>
      <c r="AO93" s="4">
        <f>M93/AO$3</f>
        <v>3.3505020752443433E-3</v>
      </c>
      <c r="AP93" s="4">
        <f t="shared" si="25"/>
        <v>1.778089653846501</v>
      </c>
      <c r="AQ93" s="4"/>
      <c r="AR93" s="4">
        <f t="shared" si="58"/>
        <v>-3.8045622200682459E-4</v>
      </c>
      <c r="AS93" s="4">
        <f t="shared" si="58"/>
        <v>3.649124323552304E-3</v>
      </c>
      <c r="AT93" s="4">
        <f t="shared" si="58"/>
        <v>1.2775986686529104</v>
      </c>
      <c r="AU93" s="4">
        <f t="shared" si="58"/>
        <v>0.66051944628559844</v>
      </c>
      <c r="AV93" s="4">
        <f t="shared" si="58"/>
        <v>0.29585676164599312</v>
      </c>
      <c r="AW93" s="4">
        <f t="shared" si="58"/>
        <v>3.4858258131528091E-3</v>
      </c>
      <c r="AX93" s="4">
        <f t="shared" si="58"/>
        <v>0.75344060340472752</v>
      </c>
      <c r="AY93" s="4">
        <f t="shared" si="58"/>
        <v>4.5797399950048257E-4</v>
      </c>
      <c r="AZ93" s="4">
        <f t="shared" si="58"/>
        <v>-2.8092845139382629E-4</v>
      </c>
      <c r="BA93" s="4">
        <f t="shared" si="58"/>
        <v>5.6529805479655281E-3</v>
      </c>
      <c r="BB93">
        <f t="shared" si="26"/>
        <v>2.9999999999999996</v>
      </c>
      <c r="BD93" s="4">
        <f t="shared" si="27"/>
        <v>5.5063620407007186E-2</v>
      </c>
      <c r="BE93" s="4">
        <f t="shared" si="28"/>
        <v>0.24079314123898593</v>
      </c>
    </row>
    <row r="94" spans="1:57">
      <c r="A94" s="17" t="s">
        <v>85</v>
      </c>
      <c r="B94" s="55">
        <v>4</v>
      </c>
      <c r="C94" s="23">
        <v>3</v>
      </c>
      <c r="D94" s="20">
        <v>-1.9059999999999997E-2</v>
      </c>
      <c r="E94" s="20">
        <v>0.17084633333333335</v>
      </c>
      <c r="F94" s="20">
        <v>38.726966666666669</v>
      </c>
      <c r="G94" s="20">
        <v>29.647233333333332</v>
      </c>
      <c r="H94" s="20">
        <v>12.401666666666666</v>
      </c>
      <c r="I94" s="20">
        <v>0.15674666666666667</v>
      </c>
      <c r="J94" s="20">
        <v>18.179366666666663</v>
      </c>
      <c r="K94" s="20">
        <v>9.6876666666666673E-3</v>
      </c>
      <c r="L94" s="20">
        <v>-4.9003333333333338E-3</v>
      </c>
      <c r="M94" s="20">
        <v>0.22470066666666666</v>
      </c>
      <c r="N94" s="21">
        <v>99.493254333333326</v>
      </c>
      <c r="O94" s="4"/>
      <c r="P94" s="56">
        <f t="shared" si="24"/>
        <v>0.19335485313005679</v>
      </c>
      <c r="Q94" s="9"/>
      <c r="R94" s="57">
        <v>0.18</v>
      </c>
      <c r="T94" s="4">
        <v>1.6582846559019954E-2</v>
      </c>
      <c r="U94" s="4">
        <v>9.6336166798006561E-3</v>
      </c>
      <c r="V94" s="4">
        <v>7.6807573411307756E-2</v>
      </c>
      <c r="W94" s="4">
        <v>0.22823050482644369</v>
      </c>
      <c r="X94" s="4">
        <v>8.3807955071898463E-2</v>
      </c>
      <c r="Y94" s="4">
        <v>4.3244667108596627E-3</v>
      </c>
      <c r="Z94" s="4">
        <v>0.10912091153089488</v>
      </c>
      <c r="AA94" s="4">
        <v>8.2914424157279985E-3</v>
      </c>
      <c r="AB94" s="4">
        <v>1.7842705577723727E-2</v>
      </c>
      <c r="AC94" s="4">
        <v>2.8089836708911912E-2</v>
      </c>
      <c r="AF94" s="4">
        <f t="shared" si="55"/>
        <v>-3.171908803461474E-4</v>
      </c>
      <c r="AG94" s="4">
        <f t="shared" si="55"/>
        <v>2.1387873476881995E-3</v>
      </c>
      <c r="AH94" s="4">
        <f t="shared" si="56"/>
        <v>0.75965018961684327</v>
      </c>
      <c r="AI94" s="4">
        <f t="shared" si="56"/>
        <v>0.39012084128341773</v>
      </c>
      <c r="AJ94" s="4">
        <f t="shared" si="57"/>
        <v>0.17260496404546508</v>
      </c>
      <c r="AK94" s="4">
        <f t="shared" si="57"/>
        <v>2.2098782837539355E-3</v>
      </c>
      <c r="AL94" s="4">
        <f t="shared" si="57"/>
        <v>0.45098900190192664</v>
      </c>
      <c r="AM94" s="4">
        <f t="shared" si="57"/>
        <v>1.7274726581074657E-4</v>
      </c>
      <c r="AN94" s="4">
        <f>2*L94/AN$3</f>
        <v>-1.581262772937507E-4</v>
      </c>
      <c r="AO94" s="4">
        <f>M94/AO$3</f>
        <v>3.0084437898870889E-3</v>
      </c>
      <c r="AP94" s="4">
        <f t="shared" si="25"/>
        <v>1.7804195363771529</v>
      </c>
      <c r="AQ94" s="4"/>
      <c r="AR94" s="4">
        <f t="shared" si="58"/>
        <v>-5.3446540076432128E-4</v>
      </c>
      <c r="AS94" s="4">
        <f t="shared" si="58"/>
        <v>3.603848369424653E-3</v>
      </c>
      <c r="AT94" s="4">
        <f t="shared" si="58"/>
        <v>1.2800076174673987</v>
      </c>
      <c r="AU94" s="4">
        <f t="shared" si="58"/>
        <v>0.65735210153430434</v>
      </c>
      <c r="AV94" s="4">
        <f t="shared" si="58"/>
        <v>0.29083869366546006</v>
      </c>
      <c r="AW94" s="4">
        <f t="shared" si="58"/>
        <v>3.723636320432639E-3</v>
      </c>
      <c r="AX94" s="4">
        <f t="shared" si="58"/>
        <v>0.75991471563990742</v>
      </c>
      <c r="AY94" s="4">
        <f t="shared" si="58"/>
        <v>2.9107847158696794E-4</v>
      </c>
      <c r="AZ94" s="4">
        <f t="shared" si="58"/>
        <v>-2.6644216275369082E-4</v>
      </c>
      <c r="BA94" s="4">
        <f t="shared" si="58"/>
        <v>5.0692160950032376E-3</v>
      </c>
      <c r="BB94">
        <f t="shared" si="26"/>
        <v>3</v>
      </c>
      <c r="BD94" s="4">
        <f t="shared" si="27"/>
        <v>5.6235072898222604E-2</v>
      </c>
      <c r="BE94" s="4">
        <f t="shared" si="28"/>
        <v>0.23460362076723745</v>
      </c>
    </row>
    <row r="95" spans="1:57">
      <c r="A95" s="17" t="s">
        <v>85</v>
      </c>
      <c r="B95" s="55">
        <v>5</v>
      </c>
      <c r="C95" s="23">
        <v>3</v>
      </c>
      <c r="D95" s="20">
        <v>-2.5749999999999999E-2</v>
      </c>
      <c r="E95" s="20">
        <v>0.16897433333333334</v>
      </c>
      <c r="F95" s="20">
        <v>38.780933333333337</v>
      </c>
      <c r="G95" s="20">
        <v>29.484633333333335</v>
      </c>
      <c r="H95" s="20">
        <v>12.417866666666667</v>
      </c>
      <c r="I95" s="20">
        <v>0.14063133333333336</v>
      </c>
      <c r="J95" s="20">
        <v>18.037599999999998</v>
      </c>
      <c r="K95" s="20">
        <v>1.1975666666666667E-2</v>
      </c>
      <c r="L95" s="20">
        <v>-1.7156666666666668E-3</v>
      </c>
      <c r="M95" s="20">
        <v>0.25151399999999996</v>
      </c>
      <c r="N95" s="21">
        <v>99.266663000000008</v>
      </c>
      <c r="O95" s="4"/>
      <c r="P95" s="56">
        <f t="shared" si="24"/>
        <v>0.18518777585636884</v>
      </c>
      <c r="Q95" s="9"/>
      <c r="R95" s="57">
        <v>0.18</v>
      </c>
      <c r="T95" s="4">
        <v>1.4788265618388106E-2</v>
      </c>
      <c r="U95" s="4">
        <v>8.1590495361490035E-3</v>
      </c>
      <c r="V95" s="4">
        <v>8.862467677421949E-3</v>
      </c>
      <c r="W95" s="4">
        <v>0.13883494997057963</v>
      </c>
      <c r="X95" s="4">
        <v>5.8722426153329524E-2</v>
      </c>
      <c r="Y95" s="4">
        <v>8.9585601707714915E-3</v>
      </c>
      <c r="Z95" s="4">
        <v>0.11241454532221322</v>
      </c>
      <c r="AA95" s="4">
        <v>3.6710839452855498E-3</v>
      </c>
      <c r="AB95" s="4">
        <v>3.9311329579821306E-3</v>
      </c>
      <c r="AC95" s="4">
        <v>1.1465493752996435E-2</v>
      </c>
      <c r="AF95" s="4">
        <f t="shared" si="55"/>
        <v>-4.2852388084539851E-4</v>
      </c>
      <c r="AG95" s="4">
        <f t="shared" si="55"/>
        <v>2.1153521949591053E-3</v>
      </c>
      <c r="AH95" s="4">
        <f t="shared" si="56"/>
        <v>0.76070877468288234</v>
      </c>
      <c r="AI95" s="4">
        <f t="shared" si="56"/>
        <v>0.38798122683509878</v>
      </c>
      <c r="AJ95" s="4">
        <f t="shared" si="57"/>
        <v>0.17283043377406634</v>
      </c>
      <c r="AK95" s="4">
        <f t="shared" si="57"/>
        <v>1.9826777574134123E-3</v>
      </c>
      <c r="AL95" s="4">
        <f t="shared" si="57"/>
        <v>0.44747209129248317</v>
      </c>
      <c r="AM95" s="4">
        <f t="shared" si="57"/>
        <v>2.1354612458392773E-4</v>
      </c>
      <c r="AN95" s="4">
        <f>2*L95/AN$3</f>
        <v>-5.5361944713348397E-5</v>
      </c>
      <c r="AO95" s="4">
        <f>M95/AO$3</f>
        <v>3.3674387468201898E-3</v>
      </c>
      <c r="AP95" s="4">
        <f t="shared" si="25"/>
        <v>1.7761876555827485</v>
      </c>
      <c r="AQ95" s="4"/>
      <c r="AR95" s="4">
        <f t="shared" si="58"/>
        <v>-7.2378143069258809E-4</v>
      </c>
      <c r="AS95" s="4">
        <f t="shared" si="58"/>
        <v>3.5728525445669992E-3</v>
      </c>
      <c r="AT95" s="4">
        <f t="shared" si="58"/>
        <v>1.2848452790873075</v>
      </c>
      <c r="AU95" s="4">
        <f t="shared" si="58"/>
        <v>0.65530445324675934</v>
      </c>
      <c r="AV95" s="4">
        <f t="shared" si="58"/>
        <v>0.29191245626132195</v>
      </c>
      <c r="AW95" s="4">
        <f t="shared" si="58"/>
        <v>3.3487639966109043E-3</v>
      </c>
      <c r="AX95" s="4">
        <f t="shared" si="58"/>
        <v>0.75578516135842455</v>
      </c>
      <c r="AY95" s="4">
        <f t="shared" si="58"/>
        <v>3.6068169471744049E-4</v>
      </c>
      <c r="AZ95" s="4">
        <f t="shared" si="58"/>
        <v>-9.3506918381072845E-5</v>
      </c>
      <c r="BA95" s="4">
        <f t="shared" si="58"/>
        <v>5.6876401593648649E-3</v>
      </c>
      <c r="BB95">
        <f t="shared" si="26"/>
        <v>3</v>
      </c>
      <c r="BD95" s="4">
        <f t="shared" si="27"/>
        <v>5.4058618519803758E-2</v>
      </c>
      <c r="BE95" s="4">
        <f t="shared" si="28"/>
        <v>0.23785383774151819</v>
      </c>
    </row>
    <row r="96" spans="1:57">
      <c r="A96" s="17"/>
      <c r="B96" s="55"/>
      <c r="C96" s="23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  <c r="O96" s="4"/>
      <c r="P96" s="56"/>
      <c r="Q96" s="9"/>
      <c r="R96" s="57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D96" s="4"/>
      <c r="BE96" s="4"/>
    </row>
    <row r="97" spans="1:57">
      <c r="A97" s="17" t="s">
        <v>86</v>
      </c>
      <c r="B97" s="55">
        <v>1</v>
      </c>
      <c r="C97" s="23">
        <v>3</v>
      </c>
      <c r="D97" s="20">
        <v>-1.4486000000000001E-2</v>
      </c>
      <c r="E97" s="20">
        <v>0.17648399999999997</v>
      </c>
      <c r="F97" s="20">
        <v>58.754933333333327</v>
      </c>
      <c r="G97" s="20">
        <v>8.6284100000000006</v>
      </c>
      <c r="H97" s="20">
        <v>10.580333333333332</v>
      </c>
      <c r="I97" s="20">
        <v>0.10817333333333334</v>
      </c>
      <c r="J97" s="20">
        <v>21.153000000000002</v>
      </c>
      <c r="K97" s="20">
        <v>3.1750000000000003E-3</v>
      </c>
      <c r="L97" s="20">
        <v>-8.2033333333333333E-3</v>
      </c>
      <c r="M97" s="20">
        <v>0.40221633333333334</v>
      </c>
      <c r="N97" s="21">
        <v>99.784036</v>
      </c>
      <c r="O97" s="4"/>
      <c r="P97" s="56">
        <f t="shared" si="24"/>
        <v>0.18723929414171664</v>
      </c>
      <c r="Q97" s="9"/>
      <c r="R97" s="57">
        <v>0.16</v>
      </c>
      <c r="T97" s="4">
        <v>2.8862768543575303E-2</v>
      </c>
      <c r="U97" s="4">
        <v>6.8630830535554455E-3</v>
      </c>
      <c r="V97" s="4">
        <v>8.4139190234595304E-2</v>
      </c>
      <c r="W97" s="4">
        <v>1.745630831533377E-2</v>
      </c>
      <c r="X97" s="4">
        <v>8.2547521666815268E-2</v>
      </c>
      <c r="Y97" s="4">
        <v>1.7863230456256502E-2</v>
      </c>
      <c r="Z97" s="4">
        <v>8.2710337927008867E-2</v>
      </c>
      <c r="AA97" s="4">
        <v>4.9867936592564166E-3</v>
      </c>
      <c r="AB97" s="4">
        <v>1.3103985398852262E-2</v>
      </c>
      <c r="AC97" s="4">
        <v>4.0779452452593477E-2</v>
      </c>
      <c r="AF97" s="4">
        <f t="shared" ref="AF97:AG101" si="59">D97/AF$3</f>
        <v>-2.4107172574471626E-4</v>
      </c>
      <c r="AG97" s="4">
        <f t="shared" si="59"/>
        <v>2.2093640460691035E-3</v>
      </c>
      <c r="AH97" s="4">
        <f t="shared" ref="AH97:AI101" si="60">2*F97/AH$3</f>
        <v>1.1525094808421603</v>
      </c>
      <c r="AI97" s="4">
        <f t="shared" si="60"/>
        <v>0.11353918020922429</v>
      </c>
      <c r="AJ97" s="4">
        <f t="shared" ref="AJ97:AM101" si="61">H97/AJ$3</f>
        <v>0.14725585710971931</v>
      </c>
      <c r="AK97" s="4">
        <f t="shared" si="61"/>
        <v>1.5250716669016401E-3</v>
      </c>
      <c r="AL97" s="4">
        <f t="shared" si="61"/>
        <v>0.52475812453485493</v>
      </c>
      <c r="AM97" s="4">
        <f t="shared" si="61"/>
        <v>5.6615549215406571E-5</v>
      </c>
      <c r="AN97" s="4">
        <f>2*L97/AN$3</f>
        <v>-2.6470904592879426E-4</v>
      </c>
      <c r="AO97" s="4">
        <f>M97/AO$3</f>
        <v>5.3851430356584998E-3</v>
      </c>
      <c r="AP97" s="4">
        <f t="shared" si="25"/>
        <v>1.9467330562221299</v>
      </c>
      <c r="AQ97" s="4"/>
      <c r="AR97" s="4">
        <f t="shared" ref="AR97:BA101" si="62">3*AF97/$AP97</f>
        <v>-3.7150197605296484E-4</v>
      </c>
      <c r="AS97" s="4">
        <f t="shared" si="62"/>
        <v>3.4047257362906868E-3</v>
      </c>
      <c r="AT97" s="4">
        <f t="shared" si="62"/>
        <v>1.7760670531974383</v>
      </c>
      <c r="AU97" s="4">
        <f t="shared" si="62"/>
        <v>0.17496879684607725</v>
      </c>
      <c r="AV97" s="4">
        <f t="shared" si="62"/>
        <v>0.22692765703915313</v>
      </c>
      <c r="AW97" s="4">
        <f t="shared" si="62"/>
        <v>2.3502015266457107E-3</v>
      </c>
      <c r="AX97" s="4">
        <f t="shared" si="62"/>
        <v>0.80867500994698982</v>
      </c>
      <c r="AY97" s="4">
        <f t="shared" si="62"/>
        <v>8.7247014737514974E-5</v>
      </c>
      <c r="AZ97" s="4">
        <f t="shared" si="62"/>
        <v>-4.0792811076392885E-4</v>
      </c>
      <c r="BA97" s="4">
        <f t="shared" si="62"/>
        <v>8.2987387794847736E-3</v>
      </c>
      <c r="BB97">
        <f t="shared" si="26"/>
        <v>3.0000000000000009</v>
      </c>
      <c r="BD97" s="4">
        <f t="shared" si="27"/>
        <v>4.2489774325244589E-2</v>
      </c>
      <c r="BE97" s="4">
        <f t="shared" si="28"/>
        <v>0.18443788271390854</v>
      </c>
    </row>
    <row r="98" spans="1:57">
      <c r="A98" s="17" t="s">
        <v>86</v>
      </c>
      <c r="B98" s="55">
        <v>2</v>
      </c>
      <c r="C98" s="23">
        <v>3</v>
      </c>
      <c r="D98" s="20">
        <v>-3.8483333333333335E-2</v>
      </c>
      <c r="E98" s="20">
        <v>0.17052800000000001</v>
      </c>
      <c r="F98" s="20">
        <v>59.029466666666671</v>
      </c>
      <c r="G98" s="20">
        <v>8.5161999999999995</v>
      </c>
      <c r="H98" s="20">
        <v>10.517533333333333</v>
      </c>
      <c r="I98" s="20">
        <v>0.103769</v>
      </c>
      <c r="J98" s="20">
        <v>21.095600000000001</v>
      </c>
      <c r="K98" s="20">
        <v>1.228333333333333E-3</v>
      </c>
      <c r="L98" s="20">
        <v>-7.4433333333333331E-3</v>
      </c>
      <c r="M98" s="20">
        <v>0.38736399999999999</v>
      </c>
      <c r="N98" s="21">
        <v>99.775762666666679</v>
      </c>
      <c r="O98" s="4"/>
      <c r="P98" s="56">
        <f t="shared" si="24"/>
        <v>0.17224050875765673</v>
      </c>
      <c r="Q98" s="9"/>
      <c r="R98" s="57">
        <v>0.16</v>
      </c>
      <c r="T98" s="4">
        <v>1.6102503946074129E-2</v>
      </c>
      <c r="U98" s="4">
        <v>6.4098230084769147E-3</v>
      </c>
      <c r="V98" s="4">
        <v>6.8002965621606598E-2</v>
      </c>
      <c r="W98" s="4">
        <v>4.8774899282314571E-2</v>
      </c>
      <c r="X98" s="4">
        <v>6.2653996946191046E-2</v>
      </c>
      <c r="Y98" s="4">
        <v>1.4550227730176654E-2</v>
      </c>
      <c r="Z98" s="4">
        <v>1.0120770721639435E-2</v>
      </c>
      <c r="AA98" s="4">
        <v>3.4914478849516475E-3</v>
      </c>
      <c r="AB98" s="4">
        <v>7.8372018816241645E-3</v>
      </c>
      <c r="AC98" s="4">
        <v>5.9911211805470941E-3</v>
      </c>
      <c r="AF98" s="4">
        <f t="shared" si="59"/>
        <v>-6.4042824651911021E-4</v>
      </c>
      <c r="AG98" s="4">
        <f t="shared" si="59"/>
        <v>2.1348022033049578E-3</v>
      </c>
      <c r="AH98" s="4">
        <f t="shared" si="60"/>
        <v>1.1578945991892247</v>
      </c>
      <c r="AI98" s="4">
        <f t="shared" si="60"/>
        <v>0.11206263569971707</v>
      </c>
      <c r="AJ98" s="4">
        <f t="shared" si="61"/>
        <v>0.14638181396427744</v>
      </c>
      <c r="AK98" s="4">
        <f t="shared" si="61"/>
        <v>1.4629775835330607E-3</v>
      </c>
      <c r="AL98" s="4">
        <f t="shared" si="61"/>
        <v>0.5233341602580005</v>
      </c>
      <c r="AM98" s="4">
        <f t="shared" si="61"/>
        <v>2.1903233475986679E-5</v>
      </c>
      <c r="AN98" s="4">
        <f>2*L98/AN$3</f>
        <v>-2.4018500591588686E-4</v>
      </c>
      <c r="AO98" s="4">
        <f>M98/AO$3</f>
        <v>5.1862899986611323E-3</v>
      </c>
      <c r="AP98" s="4">
        <f t="shared" si="25"/>
        <v>1.9475985688777597</v>
      </c>
      <c r="AQ98" s="4"/>
      <c r="AR98" s="4">
        <f t="shared" si="62"/>
        <v>-9.8648908982532698E-4</v>
      </c>
      <c r="AS98" s="4">
        <f t="shared" si="62"/>
        <v>3.2883607085443713E-3</v>
      </c>
      <c r="AT98" s="4">
        <f t="shared" si="62"/>
        <v>1.7835727819256262</v>
      </c>
      <c r="AU98" s="4">
        <f t="shared" si="62"/>
        <v>0.17261663284794285</v>
      </c>
      <c r="AV98" s="4">
        <f t="shared" si="62"/>
        <v>0.22548047062176452</v>
      </c>
      <c r="AW98" s="4">
        <f t="shared" si="62"/>
        <v>2.2535099484737049E-3</v>
      </c>
      <c r="AX98" s="4">
        <f t="shared" si="62"/>
        <v>0.80612221936405737</v>
      </c>
      <c r="AY98" s="4">
        <f t="shared" si="62"/>
        <v>3.373883174797315E-5</v>
      </c>
      <c r="AZ98" s="4">
        <f t="shared" si="62"/>
        <v>-3.6997101418227929E-4</v>
      </c>
      <c r="BA98" s="4">
        <f t="shared" si="62"/>
        <v>7.9887458558509251E-3</v>
      </c>
      <c r="BB98">
        <f t="shared" si="26"/>
        <v>3</v>
      </c>
      <c r="BD98" s="4">
        <f t="shared" si="27"/>
        <v>3.8836870974808591E-2</v>
      </c>
      <c r="BE98" s="4">
        <f t="shared" si="28"/>
        <v>0.18664359964695593</v>
      </c>
    </row>
    <row r="99" spans="1:57">
      <c r="A99" s="17" t="s">
        <v>86</v>
      </c>
      <c r="B99" s="55">
        <v>3</v>
      </c>
      <c r="C99" s="23">
        <v>3</v>
      </c>
      <c r="D99" s="20">
        <v>-2.4233333333333332E-2</v>
      </c>
      <c r="E99" s="20">
        <v>0.16504099999999999</v>
      </c>
      <c r="F99" s="20">
        <v>58.816166666666668</v>
      </c>
      <c r="G99" s="20">
        <v>8.5314066666666672</v>
      </c>
      <c r="H99" s="20">
        <v>10.525866666666666</v>
      </c>
      <c r="I99" s="20">
        <v>0.12385</v>
      </c>
      <c r="J99" s="20">
        <v>21.050866666666668</v>
      </c>
      <c r="K99" s="20">
        <v>1.3675666666666668E-2</v>
      </c>
      <c r="L99" s="20">
        <v>-6.2533333333333338E-3</v>
      </c>
      <c r="M99" s="20">
        <v>0.36085133333333336</v>
      </c>
      <c r="N99" s="21">
        <v>99.557238000000012</v>
      </c>
      <c r="O99" s="4"/>
      <c r="P99" s="56">
        <f t="shared" si="24"/>
        <v>0.17623337525652261</v>
      </c>
      <c r="Q99" s="9"/>
      <c r="R99" s="57">
        <v>0.16</v>
      </c>
      <c r="T99" s="4">
        <v>6.2923154190912449E-3</v>
      </c>
      <c r="U99" s="4">
        <v>1.1508956816323536E-2</v>
      </c>
      <c r="V99" s="4">
        <v>0.11385193601047451</v>
      </c>
      <c r="W99" s="4">
        <v>1.6469053808077044E-2</v>
      </c>
      <c r="X99" s="4">
        <v>3.3315511902616592E-2</v>
      </c>
      <c r="Y99" s="4">
        <v>2.2969519019779217E-2</v>
      </c>
      <c r="Z99" s="4">
        <v>0.13440819667465678</v>
      </c>
      <c r="AA99" s="4">
        <v>7.1440202500646149E-3</v>
      </c>
      <c r="AB99" s="4">
        <v>1.8475208614068022E-4</v>
      </c>
      <c r="AC99" s="4">
        <v>2.9408231132343442E-2</v>
      </c>
      <c r="AF99" s="4">
        <f t="shared" si="59"/>
        <v>-4.0328396294447215E-4</v>
      </c>
      <c r="AG99" s="4">
        <f t="shared" si="59"/>
        <v>2.066111667501252E-3</v>
      </c>
      <c r="AH99" s="4">
        <f t="shared" si="60"/>
        <v>1.1537106054661961</v>
      </c>
      <c r="AI99" s="4">
        <f t="shared" si="60"/>
        <v>0.11226273658354717</v>
      </c>
      <c r="AJ99" s="4">
        <f t="shared" si="61"/>
        <v>0.14649779633495708</v>
      </c>
      <c r="AK99" s="4">
        <f t="shared" si="61"/>
        <v>1.7460876920907936E-3</v>
      </c>
      <c r="AL99" s="4">
        <f t="shared" si="61"/>
        <v>0.52222442735466801</v>
      </c>
      <c r="AM99" s="4">
        <f t="shared" si="61"/>
        <v>2.4385996195910606E-4</v>
      </c>
      <c r="AN99" s="4">
        <f>2*L99/AN$3</f>
        <v>-2.0178552221146608E-4</v>
      </c>
      <c r="AO99" s="4">
        <f>M99/AO$3</f>
        <v>4.8313205694648998E-3</v>
      </c>
      <c r="AP99" s="4">
        <f t="shared" si="25"/>
        <v>1.9429778761452288</v>
      </c>
      <c r="AQ99" s="4"/>
      <c r="AR99" s="4">
        <f t="shared" si="62"/>
        <v>-6.2267918934501829E-4</v>
      </c>
      <c r="AS99" s="4">
        <f t="shared" si="62"/>
        <v>3.1901212456422528E-3</v>
      </c>
      <c r="AT99" s="4">
        <f t="shared" si="62"/>
        <v>1.7813542083481162</v>
      </c>
      <c r="AU99" s="4">
        <f t="shared" si="62"/>
        <v>0.17333610119061804</v>
      </c>
      <c r="AV99" s="4">
        <f t="shared" si="62"/>
        <v>0.22619577628789278</v>
      </c>
      <c r="AW99" s="4">
        <f t="shared" si="62"/>
        <v>2.6959972836462934E-3</v>
      </c>
      <c r="AX99" s="4">
        <f t="shared" si="62"/>
        <v>0.8063258471950312</v>
      </c>
      <c r="AY99" s="4">
        <f t="shared" si="62"/>
        <v>3.7652507260079371E-4</v>
      </c>
      <c r="AZ99" s="4">
        <f t="shared" si="62"/>
        <v>-3.1156122468846404E-4</v>
      </c>
      <c r="BA99" s="4">
        <f t="shared" si="62"/>
        <v>7.4596637904853543E-3</v>
      </c>
      <c r="BB99">
        <f t="shared" si="26"/>
        <v>2.9999999999999996</v>
      </c>
      <c r="BD99" s="4">
        <f t="shared" si="27"/>
        <v>3.9863245123984647E-2</v>
      </c>
      <c r="BE99" s="4">
        <f t="shared" si="28"/>
        <v>0.18633253116390813</v>
      </c>
    </row>
    <row r="100" spans="1:57">
      <c r="A100" s="17" t="s">
        <v>86</v>
      </c>
      <c r="B100" s="55">
        <v>4</v>
      </c>
      <c r="C100" s="23">
        <v>3</v>
      </c>
      <c r="D100" s="20">
        <v>-2.0053333333333333E-2</v>
      </c>
      <c r="E100" s="20">
        <v>0.16242133333333333</v>
      </c>
      <c r="F100" s="20">
        <v>58.815300000000001</v>
      </c>
      <c r="G100" s="20">
        <v>8.5824266666666649</v>
      </c>
      <c r="H100" s="20">
        <v>10.464599999999999</v>
      </c>
      <c r="I100" s="20">
        <v>0.108435</v>
      </c>
      <c r="J100" s="20">
        <v>20.956566666666664</v>
      </c>
      <c r="K100" s="20">
        <v>2.2478999999999999E-2</v>
      </c>
      <c r="L100" s="20">
        <v>-6.3499999999999989E-3</v>
      </c>
      <c r="M100" s="20">
        <v>0.38670599999999999</v>
      </c>
      <c r="N100" s="21">
        <v>99.472531333333336</v>
      </c>
      <c r="O100" s="4"/>
      <c r="P100" s="56">
        <f t="shared" si="24"/>
        <v>0.16209232358671791</v>
      </c>
      <c r="Q100" s="9"/>
      <c r="R100" s="57">
        <v>0.16</v>
      </c>
      <c r="T100" s="4">
        <v>1.177990803586061E-2</v>
      </c>
      <c r="U100" s="4">
        <v>5.5821944012487924E-3</v>
      </c>
      <c r="V100" s="4">
        <v>0.25890198917737045</v>
      </c>
      <c r="W100" s="4">
        <v>4.4297835537792069E-2</v>
      </c>
      <c r="X100" s="4">
        <v>5.7469731163456494E-2</v>
      </c>
      <c r="Y100" s="4">
        <v>8.7822069549743607E-3</v>
      </c>
      <c r="Z100" s="4">
        <v>2.2174384621298573E-2</v>
      </c>
      <c r="AA100" s="4">
        <v>9.5422853132779498E-3</v>
      </c>
      <c r="AB100" s="4">
        <v>1.3953884763749484E-2</v>
      </c>
      <c r="AC100" s="4">
        <v>1.9229573344200848E-2</v>
      </c>
      <c r="AF100" s="4">
        <f t="shared" si="59"/>
        <v>-3.3372163976257835E-4</v>
      </c>
      <c r="AG100" s="4">
        <f t="shared" si="59"/>
        <v>2.0333166416291104E-3</v>
      </c>
      <c r="AH100" s="4">
        <f t="shared" si="60"/>
        <v>1.1536936053354256</v>
      </c>
      <c r="AI100" s="4">
        <f t="shared" si="60"/>
        <v>0.1129340965414391</v>
      </c>
      <c r="AJ100" s="4">
        <f t="shared" si="61"/>
        <v>0.14564509394572026</v>
      </c>
      <c r="AK100" s="4">
        <f t="shared" si="61"/>
        <v>1.5287607500352458E-3</v>
      </c>
      <c r="AL100" s="4">
        <f t="shared" si="61"/>
        <v>0.51988505747126423</v>
      </c>
      <c r="AM100" s="4">
        <f t="shared" si="61"/>
        <v>4.0083808844507845E-4</v>
      </c>
      <c r="AN100" s="4">
        <f>2*L100/AN$3</f>
        <v>-2.0490480800258146E-4</v>
      </c>
      <c r="AO100" s="4">
        <f>M100/AO$3</f>
        <v>5.1774802517070562E-3</v>
      </c>
      <c r="AP100" s="4">
        <f t="shared" si="25"/>
        <v>1.9407596225779007</v>
      </c>
      <c r="AQ100" s="4"/>
      <c r="AR100" s="4">
        <f t="shared" si="62"/>
        <v>-5.1586240131989817E-4</v>
      </c>
      <c r="AS100" s="4">
        <f t="shared" si="62"/>
        <v>3.1430733893694678E-3</v>
      </c>
      <c r="AT100" s="4">
        <f t="shared" si="62"/>
        <v>1.7833639858031163</v>
      </c>
      <c r="AU100" s="4">
        <f t="shared" si="62"/>
        <v>0.17457200040790627</v>
      </c>
      <c r="AV100" s="4">
        <f t="shared" si="62"/>
        <v>0.22513621818697052</v>
      </c>
      <c r="AW100" s="4">
        <f t="shared" si="62"/>
        <v>2.3631377099724502E-3</v>
      </c>
      <c r="AX100" s="4">
        <f t="shared" si="62"/>
        <v>0.80363129687442236</v>
      </c>
      <c r="AY100" s="4">
        <f t="shared" si="62"/>
        <v>6.1961010077999355E-4</v>
      </c>
      <c r="AZ100" s="4">
        <f t="shared" si="62"/>
        <v>-3.1673908342714927E-4</v>
      </c>
      <c r="BA100" s="4">
        <f t="shared" si="62"/>
        <v>8.0032790122094109E-3</v>
      </c>
      <c r="BB100">
        <f t="shared" si="26"/>
        <v>3</v>
      </c>
      <c r="BD100" s="4">
        <f t="shared" si="27"/>
        <v>3.6492852729452352E-2</v>
      </c>
      <c r="BE100" s="4">
        <f t="shared" si="28"/>
        <v>0.18864336545751817</v>
      </c>
    </row>
    <row r="101" spans="1:57">
      <c r="A101" s="17" t="s">
        <v>86</v>
      </c>
      <c r="B101" s="55">
        <v>5</v>
      </c>
      <c r="C101" s="23">
        <v>3</v>
      </c>
      <c r="D101" s="20">
        <v>-3.712E-2</v>
      </c>
      <c r="E101" s="20">
        <v>0.17187633333333333</v>
      </c>
      <c r="F101" s="20">
        <v>58.908133333333332</v>
      </c>
      <c r="G101" s="20">
        <v>8.630886666666667</v>
      </c>
      <c r="H101" s="20">
        <v>10.54</v>
      </c>
      <c r="I101" s="20">
        <v>8.9151333333333319E-2</v>
      </c>
      <c r="J101" s="20">
        <v>21.038766666666668</v>
      </c>
      <c r="K101" s="20">
        <v>2.6666666666666666E-3</v>
      </c>
      <c r="L101" s="20">
        <v>-1.1953333333333335E-2</v>
      </c>
      <c r="M101" s="20">
        <v>0.36651600000000001</v>
      </c>
      <c r="N101" s="21">
        <v>99.698923666666659</v>
      </c>
      <c r="O101" s="4"/>
      <c r="P101" s="56">
        <f t="shared" si="24"/>
        <v>0.164764246171448</v>
      </c>
      <c r="Q101" s="9"/>
      <c r="R101" s="57">
        <v>0.16</v>
      </c>
      <c r="T101" s="4">
        <v>2.3551706944508293E-2</v>
      </c>
      <c r="U101" s="4">
        <v>6.5473464344979757E-3</v>
      </c>
      <c r="V101" s="4">
        <v>8.0560556932863653E-2</v>
      </c>
      <c r="W101" s="4">
        <v>9.2496167127796763E-2</v>
      </c>
      <c r="X101" s="4">
        <v>7.5971771073209127E-2</v>
      </c>
      <c r="Y101" s="4">
        <v>9.707821451455179E-3</v>
      </c>
      <c r="Z101" s="4">
        <v>9.2415276514942912E-2</v>
      </c>
      <c r="AA101" s="4">
        <v>4.8960682525199068E-3</v>
      </c>
      <c r="AB101" s="4">
        <v>5.1666849462042195E-3</v>
      </c>
      <c r="AC101" s="4">
        <v>1.8958049134866175E-2</v>
      </c>
      <c r="AF101" s="4">
        <f t="shared" si="59"/>
        <v>-6.1774005658179392E-4</v>
      </c>
      <c r="AG101" s="4">
        <f t="shared" si="59"/>
        <v>2.1516816892004674E-3</v>
      </c>
      <c r="AH101" s="4">
        <f t="shared" si="60"/>
        <v>1.1555145808813914</v>
      </c>
      <c r="AI101" s="4">
        <f t="shared" si="60"/>
        <v>0.11357177007259249</v>
      </c>
      <c r="AJ101" s="4">
        <f t="shared" si="61"/>
        <v>0.14669450243562979</v>
      </c>
      <c r="AK101" s="4">
        <f t="shared" si="61"/>
        <v>1.2568917712298506E-3</v>
      </c>
      <c r="AL101" s="4">
        <f t="shared" si="61"/>
        <v>0.52192425370048789</v>
      </c>
      <c r="AM101" s="4">
        <f t="shared" si="61"/>
        <v>4.7551117451260102E-5</v>
      </c>
      <c r="AN101" s="4">
        <f>2*L101/AN$3</f>
        <v>-3.8571582230827157E-4</v>
      </c>
      <c r="AO101" s="4">
        <f>M101/AO$3</f>
        <v>4.9071629401526307E-3</v>
      </c>
      <c r="AP101" s="4">
        <f t="shared" si="25"/>
        <v>1.945064938729246</v>
      </c>
      <c r="AQ101" s="4"/>
      <c r="AR101" s="4">
        <f t="shared" si="62"/>
        <v>-9.5278061562105562E-4</v>
      </c>
      <c r="AS101" s="4">
        <f t="shared" si="62"/>
        <v>3.3186784353938467E-3</v>
      </c>
      <c r="AT101" s="4">
        <f t="shared" si="62"/>
        <v>1.7822251965062637</v>
      </c>
      <c r="AU101" s="4">
        <f t="shared" si="62"/>
        <v>0.17516911823025011</v>
      </c>
      <c r="AV101" s="4">
        <f t="shared" si="62"/>
        <v>0.22625645989712082</v>
      </c>
      <c r="AW101" s="4">
        <f t="shared" si="62"/>
        <v>1.9385858223083378E-3</v>
      </c>
      <c r="AX101" s="4">
        <f t="shared" si="62"/>
        <v>0.80499767895894392</v>
      </c>
      <c r="AY101" s="4">
        <f t="shared" si="62"/>
        <v>7.3341177208704865E-5</v>
      </c>
      <c r="AZ101" s="4">
        <f t="shared" si="62"/>
        <v>-5.9491456757264089E-4</v>
      </c>
      <c r="BA101" s="4">
        <f t="shared" si="62"/>
        <v>7.5686361557037608E-3</v>
      </c>
      <c r="BB101">
        <f t="shared" si="26"/>
        <v>2.9999999999999991</v>
      </c>
      <c r="BD101" s="4">
        <f t="shared" si="27"/>
        <v>3.7278975056369568E-2</v>
      </c>
      <c r="BE101" s="4">
        <f t="shared" si="28"/>
        <v>0.18897748484075125</v>
      </c>
    </row>
    <row r="102" spans="1:57">
      <c r="A102" s="17"/>
      <c r="B102" s="55"/>
      <c r="C102" s="23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1"/>
      <c r="O102" s="4"/>
      <c r="P102" s="56"/>
      <c r="Q102" s="9"/>
      <c r="R102" s="57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D102" s="4"/>
      <c r="BE102" s="4"/>
    </row>
    <row r="103" spans="1:57">
      <c r="A103" s="17" t="s">
        <v>87</v>
      </c>
      <c r="B103" s="55">
        <v>1</v>
      </c>
      <c r="C103" s="23">
        <v>3</v>
      </c>
      <c r="D103" s="20">
        <v>-3.7899999999999996E-2</v>
      </c>
      <c r="E103" s="20">
        <v>0.13885800000000001</v>
      </c>
      <c r="F103" s="20">
        <v>58.382533333333335</v>
      </c>
      <c r="G103" s="20">
        <v>8.8465466666666668</v>
      </c>
      <c r="H103" s="20">
        <v>10.627366666666667</v>
      </c>
      <c r="I103" s="20">
        <v>0.101927</v>
      </c>
      <c r="J103" s="20">
        <v>20.913499999999999</v>
      </c>
      <c r="K103" s="20">
        <v>1.1148E-2</v>
      </c>
      <c r="L103" s="20">
        <v>-1.0750000000000001E-2</v>
      </c>
      <c r="M103" s="20">
        <v>0.39024299999999995</v>
      </c>
      <c r="N103" s="21">
        <v>99.363472666666667</v>
      </c>
      <c r="O103" s="4"/>
      <c r="P103" s="56">
        <f t="shared" si="24"/>
        <v>0.17892898532650556</v>
      </c>
      <c r="Q103" s="9"/>
      <c r="R103" s="57">
        <v>0.17</v>
      </c>
      <c r="T103" s="4">
        <v>1.9459445007502143E-3</v>
      </c>
      <c r="U103" s="4">
        <v>1.2899239551229366E-2</v>
      </c>
      <c r="V103" s="4">
        <v>8.4996137167127714E-2</v>
      </c>
      <c r="W103" s="4">
        <v>4.5404220435256673E-2</v>
      </c>
      <c r="X103" s="4">
        <v>5.6150007420599002E-2</v>
      </c>
      <c r="Y103" s="4">
        <v>1.3468563657643524E-2</v>
      </c>
      <c r="Z103" s="4">
        <v>4.0650830249823341E-2</v>
      </c>
      <c r="AA103" s="4">
        <v>6.2527231667490269E-3</v>
      </c>
      <c r="AB103" s="4">
        <v>7.3157159594943264E-3</v>
      </c>
      <c r="AC103" s="4">
        <v>2.2599770817422021E-2</v>
      </c>
      <c r="AF103" s="4">
        <f t="shared" ref="AF103:AG107" si="63">D103/AF$3</f>
        <v>-6.3072058578798461E-4</v>
      </c>
      <c r="AG103" s="4">
        <f t="shared" si="63"/>
        <v>1.7383324987481224E-3</v>
      </c>
      <c r="AH103" s="4">
        <f t="shared" ref="AH103:AI107" si="64">2*F103/AH$3</f>
        <v>1.1452046554204265</v>
      </c>
      <c r="AI103" s="4">
        <f t="shared" si="64"/>
        <v>0.11640958835011075</v>
      </c>
      <c r="AJ103" s="4">
        <f t="shared" ref="AJ103:AM107" si="65">H103/AJ$3</f>
        <v>0.14791046160983531</v>
      </c>
      <c r="AK103" s="4">
        <f t="shared" si="65"/>
        <v>1.4370083180600592E-3</v>
      </c>
      <c r="AL103" s="4">
        <f t="shared" si="65"/>
        <v>0.5188166708012899</v>
      </c>
      <c r="AM103" s="4">
        <f t="shared" si="65"/>
        <v>1.9878744650499288E-4</v>
      </c>
      <c r="AN103" s="4">
        <f>2*L103/AN$3</f>
        <v>-3.4688609228783484E-4</v>
      </c>
      <c r="AO103" s="4">
        <f>M103/AO$3</f>
        <v>5.2248359887535137E-3</v>
      </c>
      <c r="AP103" s="4">
        <f t="shared" si="25"/>
        <v>1.9359627337556531</v>
      </c>
      <c r="AQ103" s="4"/>
      <c r="AR103" s="4">
        <f t="shared" ref="AR103:BA107" si="66">3*AF103/$AP103</f>
        <v>-9.7737509321435762E-4</v>
      </c>
      <c r="AS103" s="4">
        <f t="shared" si="66"/>
        <v>2.6937489060688585E-3</v>
      </c>
      <c r="AT103" s="4">
        <f t="shared" si="66"/>
        <v>1.7746281508200272</v>
      </c>
      <c r="AU103" s="4">
        <f t="shared" si="66"/>
        <v>0.18039023115535346</v>
      </c>
      <c r="AV103" s="4">
        <f t="shared" si="66"/>
        <v>0.22920450744870141</v>
      </c>
      <c r="AW103" s="4">
        <f t="shared" si="66"/>
        <v>2.2268119520136862E-3</v>
      </c>
      <c r="AX103" s="4">
        <f t="shared" si="66"/>
        <v>0.80396692832224559</v>
      </c>
      <c r="AY103" s="4">
        <f t="shared" si="66"/>
        <v>3.0804432808377E-4</v>
      </c>
      <c r="AZ103" s="4">
        <f t="shared" si="66"/>
        <v>-5.3754044885186874E-4</v>
      </c>
      <c r="BA103" s="4">
        <f t="shared" si="66"/>
        <v>8.0964926095725628E-3</v>
      </c>
      <c r="BB103">
        <f t="shared" si="26"/>
        <v>3.0000000000000004</v>
      </c>
      <c r="BD103" s="4">
        <f t="shared" si="27"/>
        <v>4.1011329950057629E-2</v>
      </c>
      <c r="BE103" s="4">
        <f t="shared" si="28"/>
        <v>0.18819317749864378</v>
      </c>
    </row>
    <row r="104" spans="1:57">
      <c r="A104" s="17" t="s">
        <v>87</v>
      </c>
      <c r="B104" s="55">
        <v>2</v>
      </c>
      <c r="C104" s="23">
        <v>3</v>
      </c>
      <c r="D104" s="20">
        <v>-4.487E-2</v>
      </c>
      <c r="E104" s="20">
        <v>0.12819533333333333</v>
      </c>
      <c r="F104" s="20">
        <v>58.180666666666667</v>
      </c>
      <c r="G104" s="20">
        <v>9.1740933333333334</v>
      </c>
      <c r="H104" s="20">
        <v>10.667366666666666</v>
      </c>
      <c r="I104" s="20">
        <v>8.3684666666666671E-2</v>
      </c>
      <c r="J104" s="20">
        <v>20.920133333333336</v>
      </c>
      <c r="K104" s="20">
        <v>1.1259666666666666E-2</v>
      </c>
      <c r="L104" s="20">
        <v>-1.146E-2</v>
      </c>
      <c r="M104" s="20">
        <v>0.38399800000000001</v>
      </c>
      <c r="N104" s="21">
        <v>99.493067666666676</v>
      </c>
      <c r="O104" s="4"/>
      <c r="P104" s="56">
        <f t="shared" si="24"/>
        <v>0.18117203539459578</v>
      </c>
      <c r="Q104" s="9"/>
      <c r="R104" s="57">
        <v>0.17</v>
      </c>
      <c r="T104" s="4">
        <v>1.1297119101788725E-2</v>
      </c>
      <c r="U104" s="4">
        <v>4.5227983962734027E-3</v>
      </c>
      <c r="V104" s="4">
        <v>0.13008617656512572</v>
      </c>
      <c r="W104" s="4">
        <v>5.5554730971658126E-2</v>
      </c>
      <c r="X104" s="4">
        <v>3.7137761555232553E-2</v>
      </c>
      <c r="Y104" s="4">
        <v>2.4947189768255155E-2</v>
      </c>
      <c r="Z104" s="4">
        <v>0.10690848111040244</v>
      </c>
      <c r="AA104" s="4">
        <v>6.3232657174385285E-3</v>
      </c>
      <c r="AB104" s="4">
        <v>1.6299999999999995E-3</v>
      </c>
      <c r="AC104" s="4">
        <v>1.7161745453187445E-2</v>
      </c>
      <c r="AF104" s="4">
        <f t="shared" si="63"/>
        <v>-7.4671326343817598E-4</v>
      </c>
      <c r="AG104" s="4">
        <f t="shared" si="63"/>
        <v>1.6048489400767819E-3</v>
      </c>
      <c r="AH104" s="4">
        <f t="shared" si="64"/>
        <v>1.1412449326533283</v>
      </c>
      <c r="AI104" s="4">
        <f t="shared" si="64"/>
        <v>0.12071969647125907</v>
      </c>
      <c r="AJ104" s="4">
        <f t="shared" si="65"/>
        <v>0.14846717698909767</v>
      </c>
      <c r="AK104" s="4">
        <f t="shared" si="65"/>
        <v>1.1798204802857277E-3</v>
      </c>
      <c r="AL104" s="4">
        <f t="shared" si="65"/>
        <v>0.51898122881005548</v>
      </c>
      <c r="AM104" s="4">
        <f t="shared" si="65"/>
        <v>2.0077864954826439E-4</v>
      </c>
      <c r="AN104" s="4">
        <f>2*L104/AN$3</f>
        <v>-3.697967086156825E-4</v>
      </c>
      <c r="AO104" s="4">
        <f>M104/AO$3</f>
        <v>5.1412237247288797E-3</v>
      </c>
      <c r="AP104" s="4">
        <f t="shared" si="25"/>
        <v>1.9364231967463266</v>
      </c>
      <c r="AQ104" s="4"/>
      <c r="AR104" s="4">
        <f t="shared" si="66"/>
        <v>-1.1568441206852515E-3</v>
      </c>
      <c r="AS104" s="4">
        <f t="shared" si="66"/>
        <v>2.4863092057149407E-3</v>
      </c>
      <c r="AT104" s="4">
        <f t="shared" si="66"/>
        <v>1.7680715680914751</v>
      </c>
      <c r="AU104" s="4">
        <f t="shared" si="66"/>
        <v>0.18702476298687948</v>
      </c>
      <c r="AV104" s="4">
        <f t="shared" si="66"/>
        <v>0.23001249505566684</v>
      </c>
      <c r="AW104" s="4">
        <f t="shared" si="66"/>
        <v>1.8278346627970375E-3</v>
      </c>
      <c r="AX104" s="4">
        <f t="shared" si="66"/>
        <v>0.80403069383088355</v>
      </c>
      <c r="AY104" s="4">
        <f t="shared" si="66"/>
        <v>3.1105594565117154E-4</v>
      </c>
      <c r="AZ104" s="4">
        <f t="shared" si="66"/>
        <v>-5.7290685616196877E-4</v>
      </c>
      <c r="BA104" s="4">
        <f t="shared" si="66"/>
        <v>7.9650311977785895E-3</v>
      </c>
      <c r="BB104">
        <f t="shared" si="26"/>
        <v>2.9999999999999996</v>
      </c>
      <c r="BD104" s="4">
        <f t="shared" si="27"/>
        <v>4.167183189542456E-2</v>
      </c>
      <c r="BE104" s="4">
        <f t="shared" si="28"/>
        <v>0.18834066316024228</v>
      </c>
    </row>
    <row r="105" spans="1:57">
      <c r="A105" s="17" t="s">
        <v>87</v>
      </c>
      <c r="B105" s="55">
        <v>3</v>
      </c>
      <c r="C105" s="23">
        <v>3</v>
      </c>
      <c r="D105" s="20">
        <v>-3.1609999999999999E-2</v>
      </c>
      <c r="E105" s="20">
        <v>5.4680666666666662E-2</v>
      </c>
      <c r="F105" s="20">
        <v>62.332799999999999</v>
      </c>
      <c r="G105" s="20">
        <v>5.2377033333333332</v>
      </c>
      <c r="H105" s="20">
        <v>10.213733333333334</v>
      </c>
      <c r="I105" s="20">
        <v>9.6231999999999998E-2</v>
      </c>
      <c r="J105" s="20">
        <v>21.406600000000001</v>
      </c>
      <c r="K105" s="20">
        <v>9.0396666666666663E-3</v>
      </c>
      <c r="L105" s="20">
        <v>-1.061E-2</v>
      </c>
      <c r="M105" s="20">
        <v>0.448104</v>
      </c>
      <c r="N105" s="21">
        <v>99.756673000000006</v>
      </c>
      <c r="O105" s="4"/>
      <c r="P105" s="56">
        <f t="shared" si="24"/>
        <v>0.1582372643930455</v>
      </c>
      <c r="Q105" s="9"/>
      <c r="R105" s="57">
        <v>0.17</v>
      </c>
      <c r="T105" s="4">
        <v>1.5577021538150349E-2</v>
      </c>
      <c r="U105" s="4">
        <v>1.0674125975148198E-2</v>
      </c>
      <c r="V105" s="4">
        <v>9.1787635332872181E-2</v>
      </c>
      <c r="W105" s="4">
        <v>1.9925926159988894E-2</v>
      </c>
      <c r="X105" s="4">
        <v>7.2200023084021764E-2</v>
      </c>
      <c r="Y105" s="4">
        <v>1.1997163164681806E-2</v>
      </c>
      <c r="Z105" s="4">
        <v>0.27812709325054941</v>
      </c>
      <c r="AA105" s="4">
        <v>5.8427507505740255E-3</v>
      </c>
      <c r="AB105" s="4">
        <v>2.411555514600483E-3</v>
      </c>
      <c r="AC105" s="4">
        <v>8.3419741068886267E-3</v>
      </c>
      <c r="AF105" s="4">
        <f t="shared" si="63"/>
        <v>-5.2604426693293391E-4</v>
      </c>
      <c r="AG105" s="4">
        <f t="shared" si="63"/>
        <v>6.8453513603738937E-4</v>
      </c>
      <c r="AH105" s="4">
        <f t="shared" si="64"/>
        <v>1.2226912514711652</v>
      </c>
      <c r="AI105" s="4">
        <f t="shared" si="64"/>
        <v>6.8921683444086224E-2</v>
      </c>
      <c r="AJ105" s="4">
        <f t="shared" si="65"/>
        <v>0.14215356065877988</v>
      </c>
      <c r="AK105" s="4">
        <f t="shared" si="65"/>
        <v>1.3567178908783306E-3</v>
      </c>
      <c r="AL105" s="4">
        <f t="shared" si="65"/>
        <v>0.53104936740262965</v>
      </c>
      <c r="AM105" s="4">
        <f t="shared" si="65"/>
        <v>1.6119234427009035E-4</v>
      </c>
      <c r="AN105" s="4">
        <f>2*L105/AN$3</f>
        <v>-3.4236850596966765E-4</v>
      </c>
      <c r="AO105" s="4">
        <f>M105/AO$3</f>
        <v>5.9995180077654304E-3</v>
      </c>
      <c r="AP105" s="4">
        <f t="shared" si="25"/>
        <v>1.9721494135827096</v>
      </c>
      <c r="AQ105" s="4"/>
      <c r="AR105" s="4">
        <f t="shared" si="66"/>
        <v>-8.0020955305403732E-4</v>
      </c>
      <c r="AS105" s="4">
        <f t="shared" si="66"/>
        <v>1.0413031558199647E-3</v>
      </c>
      <c r="AT105" s="4">
        <f t="shared" si="66"/>
        <v>1.8599370459208167</v>
      </c>
      <c r="AU105" s="4">
        <f t="shared" si="66"/>
        <v>0.10484248754593015</v>
      </c>
      <c r="AV105" s="4">
        <f t="shared" si="66"/>
        <v>0.21624156822966517</v>
      </c>
      <c r="AW105" s="4">
        <f t="shared" si="66"/>
        <v>2.0638160803652995E-3</v>
      </c>
      <c r="AX105" s="4">
        <f t="shared" si="66"/>
        <v>0.80782322639220983</v>
      </c>
      <c r="AY105" s="4">
        <f t="shared" si="66"/>
        <v>2.4520304064172289E-4</v>
      </c>
      <c r="AZ105" s="4">
        <f t="shared" si="66"/>
        <v>-5.2080512299679639E-4</v>
      </c>
      <c r="BA105" s="4">
        <f t="shared" si="66"/>
        <v>9.1263643106021964E-3</v>
      </c>
      <c r="BB105">
        <f t="shared" si="26"/>
        <v>3</v>
      </c>
      <c r="BD105" s="4">
        <f t="shared" si="27"/>
        <v>3.4217474204724319E-2</v>
      </c>
      <c r="BE105" s="4">
        <f t="shared" si="28"/>
        <v>0.18202409402494085</v>
      </c>
    </row>
    <row r="106" spans="1:57">
      <c r="A106" s="17" t="s">
        <v>87</v>
      </c>
      <c r="B106" s="55">
        <v>4</v>
      </c>
      <c r="C106" s="23">
        <v>3</v>
      </c>
      <c r="D106" s="20">
        <v>-4.553666666666667E-2</v>
      </c>
      <c r="E106" s="20">
        <v>7.1819333333333332E-2</v>
      </c>
      <c r="F106" s="20">
        <v>59.513500000000001</v>
      </c>
      <c r="G106" s="20">
        <v>8.0860266666666671</v>
      </c>
      <c r="H106" s="20">
        <v>10.741733333333334</v>
      </c>
      <c r="I106" s="20">
        <v>0.10084033333333335</v>
      </c>
      <c r="J106" s="20">
        <v>21.007066666666667</v>
      </c>
      <c r="K106" s="20">
        <v>8.1623333333333339E-3</v>
      </c>
      <c r="L106" s="20">
        <v>-4.9876666666666663E-3</v>
      </c>
      <c r="M106" s="20">
        <v>0.42697166666666669</v>
      </c>
      <c r="N106" s="21">
        <v>99.905595999999989</v>
      </c>
      <c r="O106" s="4"/>
      <c r="P106" s="56">
        <f t="shared" si="24"/>
        <v>0.17990065270551303</v>
      </c>
      <c r="Q106" s="9"/>
      <c r="R106" s="57">
        <v>0.17</v>
      </c>
      <c r="T106" s="4">
        <v>1.3223684559657837E-2</v>
      </c>
      <c r="U106" s="4">
        <v>8.3493602948569254E-3</v>
      </c>
      <c r="V106" s="4">
        <v>0.11656847772875829</v>
      </c>
      <c r="W106" s="4">
        <v>2.4368178703656259E-2</v>
      </c>
      <c r="X106" s="4">
        <v>4.5003703551303332E-3</v>
      </c>
      <c r="Y106" s="4">
        <v>1.9533081921021295E-2</v>
      </c>
      <c r="Z106" s="4">
        <v>0.17695198030350875</v>
      </c>
      <c r="AA106" s="4">
        <v>4.4821928041231477E-3</v>
      </c>
      <c r="AB106" s="4">
        <v>1.0836595237127451E-2</v>
      </c>
      <c r="AC106" s="4">
        <v>7.5632729246889914E-3</v>
      </c>
      <c r="AF106" s="4">
        <f t="shared" si="63"/>
        <v>-7.5780773284517668E-4</v>
      </c>
      <c r="AG106" s="4">
        <f t="shared" si="63"/>
        <v>8.9909030211984646E-4</v>
      </c>
      <c r="AH106" s="4">
        <f t="shared" si="64"/>
        <v>1.1673891722244019</v>
      </c>
      <c r="AI106" s="4">
        <f t="shared" si="64"/>
        <v>0.10640208785665724</v>
      </c>
      <c r="AJ106" s="4">
        <f t="shared" si="65"/>
        <v>0.14950220366504294</v>
      </c>
      <c r="AK106" s="4">
        <f t="shared" si="65"/>
        <v>1.4216880492504348E-3</v>
      </c>
      <c r="AL106" s="4">
        <f t="shared" si="65"/>
        <v>0.52113784834201604</v>
      </c>
      <c r="AM106" s="4">
        <f t="shared" si="65"/>
        <v>1.455480266286258E-4</v>
      </c>
      <c r="AN106" s="4">
        <f>2*L106/AN$3</f>
        <v>-1.6094439066365493E-4</v>
      </c>
      <c r="AO106" s="4">
        <f>M106/AO$3</f>
        <v>5.7165841031820422E-3</v>
      </c>
      <c r="AP106" s="4">
        <f t="shared" si="25"/>
        <v>1.9516954704457898</v>
      </c>
      <c r="AQ106" s="4"/>
      <c r="AR106" s="4">
        <f t="shared" si="66"/>
        <v>-1.1648452501743286E-3</v>
      </c>
      <c r="AS106" s="4">
        <f t="shared" si="66"/>
        <v>1.3820142267089708E-3</v>
      </c>
      <c r="AT106" s="4">
        <f t="shared" si="66"/>
        <v>1.7944231411641642</v>
      </c>
      <c r="AU106" s="4">
        <f t="shared" si="66"/>
        <v>0.16355331474795159</v>
      </c>
      <c r="AV106" s="4">
        <f t="shared" si="66"/>
        <v>0.22980358246806029</v>
      </c>
      <c r="AW106" s="4">
        <f t="shared" si="66"/>
        <v>2.1853123155412741E-3</v>
      </c>
      <c r="AX106" s="4">
        <f t="shared" si="66"/>
        <v>0.8010540418321237</v>
      </c>
      <c r="AY106" s="4">
        <f t="shared" si="66"/>
        <v>2.2372551788837366E-4</v>
      </c>
      <c r="AZ106" s="4">
        <f t="shared" si="66"/>
        <v>-2.4739165474451817E-4</v>
      </c>
      <c r="BA106" s="4">
        <f t="shared" si="66"/>
        <v>8.7871046324808667E-3</v>
      </c>
      <c r="BB106">
        <f t="shared" si="26"/>
        <v>3.0000000000000004</v>
      </c>
      <c r="BD106" s="4">
        <f t="shared" si="27"/>
        <v>4.1341814480069239E-2</v>
      </c>
      <c r="BE106" s="4">
        <f t="shared" si="28"/>
        <v>0.18846176798799105</v>
      </c>
    </row>
    <row r="107" spans="1:57">
      <c r="A107" s="17" t="s">
        <v>87</v>
      </c>
      <c r="B107" s="55">
        <v>5</v>
      </c>
      <c r="C107" s="23">
        <v>3</v>
      </c>
      <c r="D107" s="20">
        <v>-4.2540000000000001E-2</v>
      </c>
      <c r="E107" s="20">
        <v>0.10633066666666667</v>
      </c>
      <c r="F107" s="20">
        <v>58.451066666666669</v>
      </c>
      <c r="G107" s="20">
        <v>8.840466666666666</v>
      </c>
      <c r="H107" s="20">
        <v>10.678700000000001</v>
      </c>
      <c r="I107" s="20">
        <v>0.10397633333333334</v>
      </c>
      <c r="J107" s="20">
        <v>20.866733333333332</v>
      </c>
      <c r="K107" s="20">
        <v>3.2293666666666672E-2</v>
      </c>
      <c r="L107" s="20">
        <v>-3.7033333333333332E-3</v>
      </c>
      <c r="M107" s="20">
        <v>0.41677000000000003</v>
      </c>
      <c r="N107" s="21">
        <v>99.450094000000007</v>
      </c>
      <c r="O107" s="4"/>
      <c r="P107" s="56">
        <f t="shared" si="24"/>
        <v>0.18354366573667918</v>
      </c>
      <c r="Q107" s="9"/>
      <c r="R107" s="57">
        <v>0.17</v>
      </c>
      <c r="T107" s="4">
        <v>2.5932487346955354E-2</v>
      </c>
      <c r="U107" s="4">
        <v>1.2880105214373569E-2</v>
      </c>
      <c r="V107" s="4">
        <v>7.7304225843955604E-2</v>
      </c>
      <c r="W107" s="4">
        <v>7.0565097132600896E-2</v>
      </c>
      <c r="X107" s="4">
        <v>6.9542001696816264E-2</v>
      </c>
      <c r="Y107" s="4">
        <v>8.798695433604533E-3</v>
      </c>
      <c r="Z107" s="4">
        <v>0.13864329530609606</v>
      </c>
      <c r="AA107" s="4">
        <v>1.1318779630920157E-2</v>
      </c>
      <c r="AB107" s="4">
        <v>3.2236056417206697E-3</v>
      </c>
      <c r="AC107" s="4">
        <v>7.3141624264162954E-3</v>
      </c>
      <c r="AF107" s="4">
        <f t="shared" si="63"/>
        <v>-7.0793809286070889E-4</v>
      </c>
      <c r="AG107" s="4">
        <f t="shared" si="63"/>
        <v>1.3311300283758974E-3</v>
      </c>
      <c r="AH107" s="4">
        <f t="shared" si="64"/>
        <v>1.146548973453642</v>
      </c>
      <c r="AI107" s="4">
        <f t="shared" si="64"/>
        <v>0.11632958308660656</v>
      </c>
      <c r="AJ107" s="4">
        <f t="shared" si="65"/>
        <v>0.148624913013222</v>
      </c>
      <c r="AK107" s="4">
        <f t="shared" si="65"/>
        <v>1.4659006532261854E-3</v>
      </c>
      <c r="AL107" s="4">
        <f t="shared" si="65"/>
        <v>0.51765649549326054</v>
      </c>
      <c r="AM107" s="4">
        <f t="shared" si="65"/>
        <v>5.7584997622444137E-4</v>
      </c>
      <c r="AN107" s="4">
        <f>2*L107/AN$3</f>
        <v>-1.1950091427342154E-4</v>
      </c>
      <c r="AO107" s="4">
        <f>M107/AO$3</f>
        <v>5.5799973222653643E-3</v>
      </c>
      <c r="AP107" s="4">
        <f t="shared" si="25"/>
        <v>1.9372854040196892</v>
      </c>
      <c r="AQ107" s="4"/>
      <c r="AR107" s="4">
        <f t="shared" si="66"/>
        <v>-1.0962836318156362E-3</v>
      </c>
      <c r="AS107" s="4">
        <f t="shared" si="66"/>
        <v>2.0613328716779546E-3</v>
      </c>
      <c r="AT107" s="4">
        <f t="shared" si="66"/>
        <v>1.7754982891131965</v>
      </c>
      <c r="AU107" s="4">
        <f t="shared" si="66"/>
        <v>0.18014317794151552</v>
      </c>
      <c r="AV107" s="4">
        <f t="shared" si="66"/>
        <v>0.23015438928849455</v>
      </c>
      <c r="AW107" s="4">
        <f t="shared" si="66"/>
        <v>2.270033083692123E-3</v>
      </c>
      <c r="AX107" s="4">
        <f t="shared" si="66"/>
        <v>0.80162142514340562</v>
      </c>
      <c r="AY107" s="4">
        <f t="shared" si="66"/>
        <v>8.9173744100317731E-4</v>
      </c>
      <c r="AZ107" s="4">
        <f t="shared" si="66"/>
        <v>-1.8505417016842452E-4</v>
      </c>
      <c r="BA107" s="4">
        <f t="shared" si="66"/>
        <v>8.6409529189979701E-3</v>
      </c>
      <c r="BB107">
        <f t="shared" si="26"/>
        <v>2.9999999999999996</v>
      </c>
      <c r="BD107" s="4">
        <f t="shared" si="27"/>
        <v>4.2243380295396982E-2</v>
      </c>
      <c r="BE107" s="4">
        <f t="shared" si="28"/>
        <v>0.18791100899309757</v>
      </c>
    </row>
    <row r="108" spans="1:57">
      <c r="A108" s="17"/>
      <c r="B108" s="55"/>
      <c r="C108" s="23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1"/>
      <c r="O108" s="4"/>
      <c r="P108" s="56"/>
      <c r="Q108" s="9"/>
      <c r="R108" s="57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D108" s="4"/>
      <c r="BE108" s="4"/>
    </row>
    <row r="109" spans="1:57">
      <c r="A109" s="17" t="s">
        <v>88</v>
      </c>
      <c r="B109" s="55">
        <v>1</v>
      </c>
      <c r="C109" s="23">
        <v>3</v>
      </c>
      <c r="D109" s="20">
        <v>-5.5510000000000004E-2</v>
      </c>
      <c r="E109" s="20">
        <v>4.5752999999999995E-2</v>
      </c>
      <c r="F109" s="20">
        <v>52.906966666666669</v>
      </c>
      <c r="G109" s="20">
        <v>12.100366666666666</v>
      </c>
      <c r="H109" s="20">
        <v>14.1225</v>
      </c>
      <c r="I109" s="20">
        <v>0.12845433333333334</v>
      </c>
      <c r="J109" s="20">
        <v>19.536200000000001</v>
      </c>
      <c r="K109" s="20">
        <v>1.6154333333333333E-2</v>
      </c>
      <c r="L109" s="20">
        <v>-1.5136666666666668E-2</v>
      </c>
      <c r="M109" s="20">
        <v>0.39397433333333326</v>
      </c>
      <c r="N109" s="21">
        <v>99.179722666666692</v>
      </c>
      <c r="O109" s="4"/>
      <c r="P109" s="56">
        <f t="shared" si="24"/>
        <v>0.30372082999094668</v>
      </c>
      <c r="Q109" s="9"/>
      <c r="R109" s="57">
        <v>0.32</v>
      </c>
      <c r="T109" s="4">
        <v>6.3094453004998779E-3</v>
      </c>
      <c r="U109" s="4">
        <v>8.6116593058481201E-3</v>
      </c>
      <c r="V109" s="4">
        <v>0.16426053492343379</v>
      </c>
      <c r="W109" s="4">
        <v>0.11387722921345302</v>
      </c>
      <c r="X109" s="4">
        <v>0.1134313889538518</v>
      </c>
      <c r="Y109" s="4">
        <v>6.5766083457457977E-3</v>
      </c>
      <c r="Z109" s="4">
        <v>4.136556538958315E-2</v>
      </c>
      <c r="AA109" s="4">
        <v>1.043851202678492E-3</v>
      </c>
      <c r="AB109" s="4">
        <v>8.5860720549814432E-3</v>
      </c>
      <c r="AC109" s="4">
        <v>4.4704626531639159E-3</v>
      </c>
      <c r="AF109" s="4">
        <f t="shared" ref="AF109:AG113" si="67">D109/AF$3</f>
        <v>-9.2378099517390587E-4</v>
      </c>
      <c r="AG109" s="4">
        <f t="shared" si="67"/>
        <v>5.7277165748622933E-4</v>
      </c>
      <c r="AH109" s="4">
        <f t="shared" ref="AH109:AI113" si="68">2*F109/AH$3</f>
        <v>1.0377984830652545</v>
      </c>
      <c r="AI109" s="4">
        <f t="shared" si="68"/>
        <v>0.15922582626049958</v>
      </c>
      <c r="AJ109" s="4">
        <f t="shared" ref="AJ109:AM113" si="69">H109/AJ$3</f>
        <v>0.19655532359081421</v>
      </c>
      <c r="AK109" s="4">
        <f t="shared" si="69"/>
        <v>1.8110014568353775E-3</v>
      </c>
      <c r="AL109" s="4">
        <f t="shared" si="69"/>
        <v>0.48464897047878935</v>
      </c>
      <c r="AM109" s="4">
        <f t="shared" si="69"/>
        <v>2.880587256300523E-4</v>
      </c>
      <c r="AN109" s="4">
        <f>2*L109/AN$3</f>
        <v>-4.8843713025707226E-4</v>
      </c>
      <c r="AO109" s="4">
        <f>M109/AO$3</f>
        <v>5.2747935912884356E-3</v>
      </c>
      <c r="AP109" s="4">
        <f t="shared" si="25"/>
        <v>1.8847630107011664</v>
      </c>
      <c r="AQ109" s="4"/>
      <c r="AR109" s="4">
        <f t="shared" ref="AR109:BA113" si="70">3*AF109/$AP109</f>
        <v>-1.4703933437714947E-3</v>
      </c>
      <c r="AS109" s="4">
        <f t="shared" si="70"/>
        <v>9.1168755047853125E-4</v>
      </c>
      <c r="AT109" s="4">
        <f t="shared" si="70"/>
        <v>1.6518763534294549</v>
      </c>
      <c r="AU109" s="4">
        <f t="shared" si="70"/>
        <v>0.25344166670789764</v>
      </c>
      <c r="AV109" s="4">
        <f t="shared" si="70"/>
        <v>0.3128594775175878</v>
      </c>
      <c r="AW109" s="4">
        <f t="shared" si="70"/>
        <v>2.8825928457100586E-3</v>
      </c>
      <c r="AX109" s="4">
        <f t="shared" si="70"/>
        <v>0.7714216074812893</v>
      </c>
      <c r="AY109" s="4">
        <f t="shared" si="70"/>
        <v>4.5850654537658164E-4</v>
      </c>
      <c r="AZ109" s="4">
        <f t="shared" si="70"/>
        <v>-7.7745126705669704E-4</v>
      </c>
      <c r="BA109" s="4">
        <f t="shared" si="70"/>
        <v>8.3959525330340335E-3</v>
      </c>
      <c r="BB109">
        <f t="shared" si="26"/>
        <v>3</v>
      </c>
      <c r="BD109" s="4">
        <f t="shared" si="27"/>
        <v>9.502194018217569E-2</v>
      </c>
      <c r="BE109" s="4">
        <f t="shared" si="28"/>
        <v>0.21783753733541211</v>
      </c>
    </row>
    <row r="110" spans="1:57">
      <c r="A110" s="17" t="s">
        <v>88</v>
      </c>
      <c r="B110" s="55">
        <v>2</v>
      </c>
      <c r="C110" s="23">
        <v>3</v>
      </c>
      <c r="D110" s="20">
        <v>-4.6176666666666664E-2</v>
      </c>
      <c r="E110" s="20">
        <v>4.7797666666666662E-2</v>
      </c>
      <c r="F110" s="20">
        <v>49.050333333333334</v>
      </c>
      <c r="G110" s="20">
        <v>15.963900000000001</v>
      </c>
      <c r="H110" s="20">
        <v>14.957133333333333</v>
      </c>
      <c r="I110" s="20">
        <v>0.12731266666666666</v>
      </c>
      <c r="J110" s="20">
        <v>18.534966666666666</v>
      </c>
      <c r="K110" s="20">
        <v>2.3955000000000001E-2</v>
      </c>
      <c r="L110" s="20">
        <v>-1.5586666666666667E-2</v>
      </c>
      <c r="M110" s="20">
        <v>0.32448300000000002</v>
      </c>
      <c r="N110" s="21">
        <v>98.968118333333337</v>
      </c>
      <c r="O110" s="4"/>
      <c r="P110" s="56">
        <f t="shared" si="24"/>
        <v>0.28029652950461714</v>
      </c>
      <c r="Q110" s="9"/>
      <c r="R110" s="57">
        <v>0.32</v>
      </c>
      <c r="T110" s="4">
        <v>8.925140521769603E-3</v>
      </c>
      <c r="U110" s="4">
        <v>1.0440061366358621E-2</v>
      </c>
      <c r="V110" s="4">
        <v>0.32903778405121586</v>
      </c>
      <c r="W110" s="4">
        <v>0.22233396051885626</v>
      </c>
      <c r="X110" s="4">
        <v>4.5675631723418507E-2</v>
      </c>
      <c r="Y110" s="4">
        <v>3.4616487463827554E-2</v>
      </c>
      <c r="Z110" s="4">
        <v>0.23785416400251144</v>
      </c>
      <c r="AA110" s="4">
        <v>1.681919153823988E-2</v>
      </c>
      <c r="AB110" s="4">
        <v>1.286264488094627E-2</v>
      </c>
      <c r="AC110" s="4">
        <v>1.0674225545677766E-2</v>
      </c>
      <c r="AF110" s="4">
        <f t="shared" si="67"/>
        <v>-7.6845842347589722E-4</v>
      </c>
      <c r="AG110" s="4">
        <f t="shared" si="67"/>
        <v>5.9836838591220166E-4</v>
      </c>
      <c r="AH110" s="4">
        <f t="shared" si="68"/>
        <v>0.96214855498888463</v>
      </c>
      <c r="AI110" s="4">
        <f t="shared" si="68"/>
        <v>0.21006513586420159</v>
      </c>
      <c r="AJ110" s="4">
        <f t="shared" si="69"/>
        <v>0.2081716539086059</v>
      </c>
      <c r="AK110" s="4">
        <f t="shared" si="69"/>
        <v>1.7949057756473515E-3</v>
      </c>
      <c r="AL110" s="4">
        <f t="shared" si="69"/>
        <v>0.45981063425121965</v>
      </c>
      <c r="AM110" s="4">
        <f t="shared" si="69"/>
        <v>4.2715763195435094E-4</v>
      </c>
      <c r="AN110" s="4">
        <f>2*L110/AN$3</f>
        <v>-5.0295794342260951E-4</v>
      </c>
      <c r="AO110" s="4">
        <f>M110/AO$3</f>
        <v>4.3443968402731292E-3</v>
      </c>
      <c r="AP110" s="4">
        <f t="shared" si="25"/>
        <v>1.8460893912798002</v>
      </c>
      <c r="AQ110" s="4"/>
      <c r="AR110" s="4">
        <f t="shared" si="70"/>
        <v>-1.2487885371734312E-3</v>
      </c>
      <c r="AS110" s="4">
        <f t="shared" si="70"/>
        <v>9.7238257595540895E-4</v>
      </c>
      <c r="AT110" s="4">
        <f t="shared" si="70"/>
        <v>1.5635459900268576</v>
      </c>
      <c r="AU110" s="4">
        <f t="shared" si="70"/>
        <v>0.34136776397145219</v>
      </c>
      <c r="AV110" s="4">
        <f t="shared" si="70"/>
        <v>0.3382907483655887</v>
      </c>
      <c r="AW110" s="4">
        <f t="shared" si="70"/>
        <v>2.9168237206591082E-3</v>
      </c>
      <c r="AX110" s="4">
        <f t="shared" si="70"/>
        <v>0.74721836833554889</v>
      </c>
      <c r="AY110" s="4">
        <f t="shared" si="70"/>
        <v>6.9415538701225765E-4</v>
      </c>
      <c r="AZ110" s="4">
        <f t="shared" si="70"/>
        <v>-8.1733519373176325E-4</v>
      </c>
      <c r="BA110" s="4">
        <f t="shared" si="70"/>
        <v>7.0598913478312868E-3</v>
      </c>
      <c r="BB110">
        <f t="shared" si="26"/>
        <v>3.0000000000000004</v>
      </c>
      <c r="BD110" s="4">
        <f t="shared" si="27"/>
        <v>9.4821722730394242E-2</v>
      </c>
      <c r="BE110" s="4">
        <f t="shared" si="28"/>
        <v>0.24346902563519446</v>
      </c>
    </row>
    <row r="111" spans="1:57">
      <c r="A111" s="17" t="s">
        <v>88</v>
      </c>
      <c r="B111" s="55">
        <v>3</v>
      </c>
      <c r="C111" s="23">
        <v>3</v>
      </c>
      <c r="D111" s="20">
        <v>-5.3796666666666659E-2</v>
      </c>
      <c r="E111" s="20">
        <v>8.8394333333333339E-2</v>
      </c>
      <c r="F111" s="20">
        <v>48.420800000000007</v>
      </c>
      <c r="G111" s="20">
        <v>15.707966666666666</v>
      </c>
      <c r="H111" s="20">
        <v>16.0869</v>
      </c>
      <c r="I111" s="20">
        <v>0.15124400000000002</v>
      </c>
      <c r="J111" s="20">
        <v>18.321999999999999</v>
      </c>
      <c r="K111" s="20">
        <v>2.6386000000000003E-2</v>
      </c>
      <c r="L111" s="20">
        <v>-1.2516666666666667E-2</v>
      </c>
      <c r="M111" s="20">
        <v>0.35158733333333331</v>
      </c>
      <c r="N111" s="21">
        <v>99.088965000000016</v>
      </c>
      <c r="O111" s="4"/>
      <c r="P111" s="56">
        <f t="shared" si="24"/>
        <v>0.3157784035033554</v>
      </c>
      <c r="Q111" s="9"/>
      <c r="R111" s="57">
        <v>0.32</v>
      </c>
      <c r="T111" s="4">
        <v>1.5499407515557947E-2</v>
      </c>
      <c r="U111" s="4">
        <v>6.3631125507359514E-3</v>
      </c>
      <c r="V111" s="4">
        <v>0.51323013356582947</v>
      </c>
      <c r="W111" s="4">
        <v>0.60527641894702289</v>
      </c>
      <c r="X111" s="4">
        <v>0.17498945682526187</v>
      </c>
      <c r="Y111" s="4">
        <v>7.1262298587682323E-3</v>
      </c>
      <c r="Z111" s="4">
        <v>0.19727693732415783</v>
      </c>
      <c r="AA111" s="4">
        <v>2.9862531707810706E-3</v>
      </c>
      <c r="AB111" s="4">
        <v>1.7036529380520355E-3</v>
      </c>
      <c r="AC111" s="4">
        <v>1.2847980282259669E-2</v>
      </c>
      <c r="AF111" s="4">
        <f t="shared" si="67"/>
        <v>-8.9526820879791403E-4</v>
      </c>
      <c r="AG111" s="4">
        <f t="shared" si="67"/>
        <v>1.1065890502420298E-3</v>
      </c>
      <c r="AH111" s="4">
        <f t="shared" si="68"/>
        <v>0.94979992153785819</v>
      </c>
      <c r="AI111" s="4">
        <f t="shared" si="68"/>
        <v>0.20669737044103775</v>
      </c>
      <c r="AJ111" s="4">
        <f t="shared" si="69"/>
        <v>0.22389561586638831</v>
      </c>
      <c r="AK111" s="4">
        <f t="shared" si="69"/>
        <v>2.1322994501621318E-3</v>
      </c>
      <c r="AL111" s="4">
        <f t="shared" si="69"/>
        <v>0.45452741255271639</v>
      </c>
      <c r="AM111" s="4">
        <f t="shared" si="69"/>
        <v>4.7050641940085599E-4</v>
      </c>
      <c r="AN111" s="4">
        <f>2*L111/AN$3</f>
        <v>-4.0389372915994412E-4</v>
      </c>
      <c r="AO111" s="4">
        <f>M111/AO$3</f>
        <v>4.7072879011023335E-3</v>
      </c>
      <c r="AP111" s="4">
        <f t="shared" si="25"/>
        <v>1.8420378412809499</v>
      </c>
      <c r="AQ111" s="4"/>
      <c r="AR111" s="4">
        <f t="shared" si="70"/>
        <v>-1.45806159146331E-3</v>
      </c>
      <c r="AS111" s="4">
        <f t="shared" si="70"/>
        <v>1.802225272645609E-3</v>
      </c>
      <c r="AT111" s="4">
        <f t="shared" si="70"/>
        <v>1.5468736313430493</v>
      </c>
      <c r="AU111" s="4">
        <f t="shared" si="70"/>
        <v>0.33663375280710967</v>
      </c>
      <c r="AV111" s="4">
        <f t="shared" si="70"/>
        <v>0.36464334909215279</v>
      </c>
      <c r="AW111" s="4">
        <f t="shared" si="70"/>
        <v>3.4727290651303902E-3</v>
      </c>
      <c r="AX111" s="4">
        <f t="shared" si="70"/>
        <v>0.74025745133982512</v>
      </c>
      <c r="AY111" s="4">
        <f t="shared" si="70"/>
        <v>7.6628135783627553E-4</v>
      </c>
      <c r="AZ111" s="4">
        <f t="shared" si="70"/>
        <v>-6.5779386303879163E-4</v>
      </c>
      <c r="BA111" s="4">
        <f t="shared" si="70"/>
        <v>7.6664351767533083E-3</v>
      </c>
      <c r="BB111">
        <f t="shared" si="26"/>
        <v>3.0000000000000004</v>
      </c>
      <c r="BD111" s="4">
        <f t="shared" si="27"/>
        <v>0.11514649462443671</v>
      </c>
      <c r="BE111" s="4">
        <f t="shared" si="28"/>
        <v>0.24949685446771608</v>
      </c>
    </row>
    <row r="112" spans="1:57">
      <c r="A112" s="17" t="s">
        <v>88</v>
      </c>
      <c r="B112" s="55">
        <v>4</v>
      </c>
      <c r="C112" s="23">
        <v>3</v>
      </c>
      <c r="D112" s="20">
        <v>-6.3003333333333328E-2</v>
      </c>
      <c r="E112" s="20">
        <v>7.3779666666666674E-2</v>
      </c>
      <c r="F112" s="20">
        <v>48.667733333333331</v>
      </c>
      <c r="G112" s="20">
        <v>15.764066666666666</v>
      </c>
      <c r="H112" s="20">
        <v>16.273399999999999</v>
      </c>
      <c r="I112" s="20">
        <v>0.14817499999999997</v>
      </c>
      <c r="J112" s="20">
        <v>18.178166666666669</v>
      </c>
      <c r="K112" s="20">
        <v>2.2121666666666668E-2</v>
      </c>
      <c r="L112" s="20">
        <v>-1.9846666666666665E-2</v>
      </c>
      <c r="M112" s="20">
        <v>0.38738633333333333</v>
      </c>
      <c r="N112" s="21">
        <v>99.431979333333331</v>
      </c>
      <c r="O112" s="4"/>
      <c r="P112" s="56">
        <f t="shared" si="24"/>
        <v>0.30237998846475006</v>
      </c>
      <c r="Q112" s="9"/>
      <c r="R112" s="57">
        <v>0.32</v>
      </c>
      <c r="T112" s="4">
        <v>1.9341267624779227E-2</v>
      </c>
      <c r="U112" s="4">
        <v>3.3931266309015526E-3</v>
      </c>
      <c r="V112" s="4">
        <v>0.44702785520964011</v>
      </c>
      <c r="W112" s="4">
        <v>0.402765456976307</v>
      </c>
      <c r="X112" s="4">
        <v>0.11737687165706888</v>
      </c>
      <c r="Y112" s="4">
        <v>2.2813700905377206E-2</v>
      </c>
      <c r="Z112" s="4">
        <v>0.23418809391882719</v>
      </c>
      <c r="AA112" s="4">
        <v>5.3595763203198371E-3</v>
      </c>
      <c r="AB112" s="4">
        <v>3.8327187913194641E-3</v>
      </c>
      <c r="AC112" s="4">
        <v>1.9916525031574501E-2</v>
      </c>
      <c r="AF112" s="4">
        <f t="shared" si="67"/>
        <v>-1.0484828313085926E-3</v>
      </c>
      <c r="AG112" s="4">
        <f t="shared" si="67"/>
        <v>9.2363128025371407E-4</v>
      </c>
      <c r="AH112" s="4">
        <f t="shared" si="68"/>
        <v>0.95464365110500848</v>
      </c>
      <c r="AI112" s="4">
        <f t="shared" si="68"/>
        <v>0.20743557690198916</v>
      </c>
      <c r="AJ112" s="4">
        <f t="shared" si="69"/>
        <v>0.22649130132219902</v>
      </c>
      <c r="AK112" s="4">
        <f t="shared" si="69"/>
        <v>2.0890314394473417E-3</v>
      </c>
      <c r="AL112" s="4">
        <f t="shared" si="69"/>
        <v>0.45095923261390891</v>
      </c>
      <c r="AM112" s="4">
        <f t="shared" si="69"/>
        <v>3.9446623870660966E-4</v>
      </c>
      <c r="AN112" s="4">
        <f>2*L112/AN$3</f>
        <v>-6.4042164138969555E-4</v>
      </c>
      <c r="AO112" s="4">
        <f>M112/AO$3</f>
        <v>5.1865890123622086E-3</v>
      </c>
      <c r="AP112" s="4">
        <f t="shared" ref="AP112:AP142" si="71">SUM(AF112:AO112)</f>
        <v>1.8464345754411768</v>
      </c>
      <c r="AQ112" s="4"/>
      <c r="AR112" s="4">
        <f t="shared" si="70"/>
        <v>-1.7035255598884253E-3</v>
      </c>
      <c r="AS112" s="4">
        <f t="shared" si="70"/>
        <v>1.5006726355842204E-3</v>
      </c>
      <c r="AT112" s="4">
        <f t="shared" si="70"/>
        <v>1.5510600762178284</v>
      </c>
      <c r="AU112" s="4">
        <f t="shared" si="70"/>
        <v>0.33703156287423669</v>
      </c>
      <c r="AV112" s="4">
        <f t="shared" si="70"/>
        <v>0.36799240709855502</v>
      </c>
      <c r="AW112" s="4">
        <f t="shared" si="70"/>
        <v>3.3941599673763694E-3</v>
      </c>
      <c r="AX112" s="4">
        <f t="shared" si="70"/>
        <v>0.73269733779680635</v>
      </c>
      <c r="AY112" s="4">
        <f t="shared" si="70"/>
        <v>6.4091018000844919E-4</v>
      </c>
      <c r="AZ112" s="4">
        <f t="shared" si="70"/>
        <v>-1.0405269429652171E-3</v>
      </c>
      <c r="BA112" s="4">
        <f t="shared" si="70"/>
        <v>8.4269257324586563E-3</v>
      </c>
      <c r="BB112">
        <f t="shared" ref="BB112:BB142" si="72">SUM(AR112:BA112)</f>
        <v>3.0000000000000004</v>
      </c>
      <c r="BD112" s="4">
        <f t="shared" si="27"/>
        <v>0.11127353981357668</v>
      </c>
      <c r="BE112" s="4">
        <f t="shared" ref="BE112:BE142" si="73">AV112-BD112</f>
        <v>0.25671886728497834</v>
      </c>
    </row>
    <row r="113" spans="1:57">
      <c r="A113" s="17" t="s">
        <v>88</v>
      </c>
      <c r="B113" s="55">
        <v>5</v>
      </c>
      <c r="C113" s="23">
        <v>3</v>
      </c>
      <c r="D113" s="20">
        <v>-6.3829999999999998E-2</v>
      </c>
      <c r="E113" s="20">
        <v>7.1769666666666676E-2</v>
      </c>
      <c r="F113" s="20">
        <v>51.87746666666667</v>
      </c>
      <c r="G113" s="20">
        <v>12.655966666666666</v>
      </c>
      <c r="H113" s="20">
        <v>15.589366666666665</v>
      </c>
      <c r="I113" s="20">
        <v>0.15082700000000002</v>
      </c>
      <c r="J113" s="20">
        <v>18.993066666666667</v>
      </c>
      <c r="K113" s="20">
        <v>2.5775000000000003E-2</v>
      </c>
      <c r="L113" s="20">
        <v>-1.64E-3</v>
      </c>
      <c r="M113" s="20">
        <v>0.39255333333333331</v>
      </c>
      <c r="N113" s="21">
        <v>99.691321666666681</v>
      </c>
      <c r="O113" s="4"/>
      <c r="P113" s="56">
        <f t="shared" si="24"/>
        <v>0.31989695376784438</v>
      </c>
      <c r="Q113" s="9"/>
      <c r="R113" s="57">
        <v>0.32</v>
      </c>
      <c r="T113" s="4">
        <v>5.1392314600531468E-3</v>
      </c>
      <c r="U113" s="4">
        <v>3.8554662925946279E-3</v>
      </c>
      <c r="V113" s="4">
        <v>0.18143649945182994</v>
      </c>
      <c r="W113" s="4">
        <v>0.38320621515488695</v>
      </c>
      <c r="X113" s="4">
        <v>5.8766515409144973E-2</v>
      </c>
      <c r="Y113" s="4">
        <v>2.1233797046218524E-2</v>
      </c>
      <c r="Z113" s="4">
        <v>0.16388918003740555</v>
      </c>
      <c r="AA113" s="4">
        <v>9.6195832030291119E-3</v>
      </c>
      <c r="AB113" s="4">
        <v>9.5927327180527662E-3</v>
      </c>
      <c r="AC113" s="4">
        <v>6.6410952660937855E-3</v>
      </c>
      <c r="AF113" s="4">
        <f t="shared" si="67"/>
        <v>-1.0622399733732732E-3</v>
      </c>
      <c r="AG113" s="4">
        <f t="shared" si="67"/>
        <v>8.9846853613753978E-4</v>
      </c>
      <c r="AH113" s="4">
        <f t="shared" si="68"/>
        <v>1.0176042892637638</v>
      </c>
      <c r="AI113" s="4">
        <f t="shared" si="68"/>
        <v>0.16653683356361162</v>
      </c>
      <c r="AJ113" s="4">
        <f t="shared" si="69"/>
        <v>0.21697100440733008</v>
      </c>
      <c r="AK113" s="4">
        <f t="shared" si="69"/>
        <v>2.1264204144931624E-3</v>
      </c>
      <c r="AL113" s="4">
        <f t="shared" si="69"/>
        <v>0.47117505995203834</v>
      </c>
      <c r="AM113" s="4">
        <f t="shared" si="69"/>
        <v>4.5961126961483601E-4</v>
      </c>
      <c r="AN113" s="4">
        <f>2*L113/AN$3</f>
        <v>-5.2920296869958054E-5</v>
      </c>
      <c r="AO113" s="4">
        <f>M113/AO$3</f>
        <v>5.2557682866961218E-3</v>
      </c>
      <c r="AP113" s="4">
        <f t="shared" si="71"/>
        <v>1.8799122954234422</v>
      </c>
      <c r="AQ113" s="4"/>
      <c r="AR113" s="4">
        <f t="shared" si="70"/>
        <v>-1.6951428680357797E-3</v>
      </c>
      <c r="AS113" s="4">
        <f t="shared" si="70"/>
        <v>1.4337932758748679E-3</v>
      </c>
      <c r="AT113" s="4">
        <f t="shared" si="70"/>
        <v>1.6239123895424379</v>
      </c>
      <c r="AU113" s="4">
        <f t="shared" si="70"/>
        <v>0.26576266451744218</v>
      </c>
      <c r="AV113" s="4">
        <f t="shared" si="70"/>
        <v>0.34624647905469169</v>
      </c>
      <c r="AW113" s="4">
        <f t="shared" si="70"/>
        <v>3.3933823716188771E-3</v>
      </c>
      <c r="AX113" s="4">
        <f t="shared" si="70"/>
        <v>0.75191017330823118</v>
      </c>
      <c r="AY113" s="4">
        <f t="shared" si="70"/>
        <v>7.334564554959366E-4</v>
      </c>
      <c r="AZ113" s="4">
        <f t="shared" si="70"/>
        <v>-8.4451222004542471E-5</v>
      </c>
      <c r="BA113" s="4">
        <f t="shared" si="70"/>
        <v>8.3872555642479311E-3</v>
      </c>
      <c r="BB113">
        <f t="shared" si="72"/>
        <v>3.0000000000000004</v>
      </c>
      <c r="BD113" s="4">
        <f t="shared" si="27"/>
        <v>0.11076319390243761</v>
      </c>
      <c r="BE113" s="4">
        <f t="shared" si="73"/>
        <v>0.23548328515225408</v>
      </c>
    </row>
    <row r="114" spans="1:57">
      <c r="A114" s="17"/>
      <c r="B114" s="55"/>
      <c r="C114" s="23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1"/>
      <c r="O114" s="4"/>
      <c r="P114" s="56"/>
      <c r="Q114" s="9"/>
      <c r="R114" s="57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D114" s="4"/>
      <c r="BE114" s="4"/>
    </row>
    <row r="115" spans="1:57">
      <c r="A115" s="17" t="s">
        <v>89</v>
      </c>
      <c r="B115" s="55">
        <v>1</v>
      </c>
      <c r="C115" s="23">
        <v>3</v>
      </c>
      <c r="D115" s="20">
        <v>-7.0573333333333335E-2</v>
      </c>
      <c r="E115" s="20">
        <v>4.7625333333333332E-2</v>
      </c>
      <c r="F115" s="20">
        <v>56.342666666666666</v>
      </c>
      <c r="G115" s="20">
        <v>10.9567</v>
      </c>
      <c r="H115" s="20">
        <v>12.023866666666665</v>
      </c>
      <c r="I115" s="20">
        <v>0.10000933333333334</v>
      </c>
      <c r="J115" s="20">
        <v>20.151966666666667</v>
      </c>
      <c r="K115" s="20">
        <v>2.1012333333333331E-2</v>
      </c>
      <c r="L115" s="20">
        <v>-1.1376666666666667E-2</v>
      </c>
      <c r="M115" s="20">
        <v>0.35880266666666666</v>
      </c>
      <c r="N115" s="21">
        <v>99.920699666666664</v>
      </c>
      <c r="O115" s="4"/>
      <c r="P115" s="56">
        <f t="shared" si="24"/>
        <v>0.19685561252800307</v>
      </c>
      <c r="Q115" s="9"/>
      <c r="R115" s="57">
        <v>0.19</v>
      </c>
      <c r="T115" s="4">
        <v>1.692151391966254E-2</v>
      </c>
      <c r="U115" s="4">
        <v>4.8688339808760509E-3</v>
      </c>
      <c r="V115" s="4">
        <v>0.12645731822766879</v>
      </c>
      <c r="W115" s="4">
        <v>9.1601746708237231E-2</v>
      </c>
      <c r="X115" s="4">
        <v>6.8567071786195935E-2</v>
      </c>
      <c r="Y115" s="4">
        <v>1.586138661445877E-2</v>
      </c>
      <c r="Z115" s="4">
        <v>5.1843643133303328E-2</v>
      </c>
      <c r="AA115" s="4">
        <v>1.812431715495327E-2</v>
      </c>
      <c r="AB115" s="4">
        <v>9.8608941447179774E-3</v>
      </c>
      <c r="AC115" s="4">
        <v>2.5440259930537935E-2</v>
      </c>
      <c r="AF115" s="4">
        <f t="shared" ref="AF115:AG119" si="74">D115/AF$3</f>
        <v>-1.1744605314250845E-3</v>
      </c>
      <c r="AG115" s="4">
        <f t="shared" si="74"/>
        <v>5.9621098314137876E-4</v>
      </c>
      <c r="AH115" s="4">
        <f t="shared" ref="AH115:AI119" si="75">2*F115/AH$3</f>
        <v>1.105191578396757</v>
      </c>
      <c r="AI115" s="4">
        <f t="shared" si="75"/>
        <v>0.14417659056516874</v>
      </c>
      <c r="AJ115" s="4">
        <f t="shared" ref="AJ115:AM119" si="76">H115/AJ$3</f>
        <v>0.16734678728833216</v>
      </c>
      <c r="AK115" s="4">
        <f t="shared" si="76"/>
        <v>1.4099722731331359E-3</v>
      </c>
      <c r="AL115" s="4">
        <f t="shared" si="76"/>
        <v>0.49992474985528818</v>
      </c>
      <c r="AM115" s="4">
        <f t="shared" si="76"/>
        <v>3.7468497384688537E-4</v>
      </c>
      <c r="AN115" s="4">
        <f>2*L115/AN$3</f>
        <v>-3.6710766914058298E-4</v>
      </c>
      <c r="AO115" s="4">
        <f>M115/AO$3</f>
        <v>4.8038916410050427E-3</v>
      </c>
      <c r="AP115" s="4">
        <f t="shared" si="71"/>
        <v>1.9222828977761068</v>
      </c>
      <c r="AQ115" s="4"/>
      <c r="AR115" s="4">
        <f t="shared" ref="AR115:BA119" si="77">3*AF115/$AP115</f>
        <v>-1.8329152271767393E-3</v>
      </c>
      <c r="AS115" s="4">
        <f t="shared" si="77"/>
        <v>9.3047331976651797E-4</v>
      </c>
      <c r="AT115" s="4">
        <f t="shared" si="77"/>
        <v>1.7248110249672755</v>
      </c>
      <c r="AU115" s="4">
        <f t="shared" si="77"/>
        <v>0.22500838570425863</v>
      </c>
      <c r="AV115" s="4">
        <f t="shared" si="77"/>
        <v>0.26116882298948196</v>
      </c>
      <c r="AW115" s="4">
        <f t="shared" si="77"/>
        <v>2.2004653031523131E-3</v>
      </c>
      <c r="AX115" s="4">
        <f t="shared" si="77"/>
        <v>0.78020475097653763</v>
      </c>
      <c r="AY115" s="4">
        <f t="shared" si="77"/>
        <v>5.847499984737302E-4</v>
      </c>
      <c r="AZ115" s="4">
        <f t="shared" si="77"/>
        <v>-5.7292452047296046E-4</v>
      </c>
      <c r="BA115" s="4">
        <f t="shared" si="77"/>
        <v>7.4971664887036275E-3</v>
      </c>
      <c r="BB115">
        <f t="shared" si="72"/>
        <v>3.0000000000000004</v>
      </c>
      <c r="BD115" s="4">
        <f t="shared" si="27"/>
        <v>5.1412548622812082E-2</v>
      </c>
      <c r="BE115" s="4">
        <f t="shared" si="73"/>
        <v>0.20975627436666988</v>
      </c>
    </row>
    <row r="116" spans="1:57">
      <c r="A116" s="17" t="s">
        <v>89</v>
      </c>
      <c r="B116" s="55">
        <v>2</v>
      </c>
      <c r="C116" s="23">
        <v>3</v>
      </c>
      <c r="D116" s="20">
        <v>-6.6713333333333333E-2</v>
      </c>
      <c r="E116" s="20">
        <v>5.4057666666666671E-2</v>
      </c>
      <c r="F116" s="20">
        <v>56.645699999999998</v>
      </c>
      <c r="G116" s="20">
        <v>10.567399999999999</v>
      </c>
      <c r="H116" s="20">
        <v>11.861533333333334</v>
      </c>
      <c r="I116" s="20">
        <v>0.105582</v>
      </c>
      <c r="J116" s="20">
        <v>20.380933333333335</v>
      </c>
      <c r="K116" s="20">
        <v>1.0773666666666668E-2</v>
      </c>
      <c r="L116" s="20">
        <v>-8.3333333333333332E-3</v>
      </c>
      <c r="M116" s="20">
        <v>0.40700766666666666</v>
      </c>
      <c r="N116" s="21">
        <v>99.957941000000005</v>
      </c>
      <c r="O116" s="4"/>
      <c r="P116" s="56">
        <f t="shared" si="24"/>
        <v>0.21371377012242362</v>
      </c>
      <c r="Q116" s="9"/>
      <c r="R116" s="57">
        <v>0.19</v>
      </c>
      <c r="T116" s="4">
        <v>6.8724692311667255E-3</v>
      </c>
      <c r="U116" s="4">
        <v>7.2985232296220977E-3</v>
      </c>
      <c r="V116" s="4">
        <v>0.13707673033743034</v>
      </c>
      <c r="W116" s="4">
        <v>5.2896030096784945E-2</v>
      </c>
      <c r="X116" s="4">
        <v>2.5589125294416332E-2</v>
      </c>
      <c r="Y116" s="4">
        <v>2.208121348567605E-2</v>
      </c>
      <c r="Z116" s="4">
        <v>8.2028369076395755E-2</v>
      </c>
      <c r="AA116" s="4">
        <v>2.6458046665113681E-3</v>
      </c>
      <c r="AB116" s="4">
        <v>3.7151357086024923E-3</v>
      </c>
      <c r="AC116" s="4">
        <v>1.8356505286500843E-2</v>
      </c>
      <c r="AF116" s="4">
        <f t="shared" si="74"/>
        <v>-1.110223553558551E-3</v>
      </c>
      <c r="AG116" s="4">
        <f t="shared" si="74"/>
        <v>6.7673593723919221E-4</v>
      </c>
      <c r="AH116" s="4">
        <f t="shared" si="75"/>
        <v>1.1111357395056884</v>
      </c>
      <c r="AI116" s="4">
        <f t="shared" si="75"/>
        <v>0.13905388512402131</v>
      </c>
      <c r="AJ116" s="4">
        <f t="shared" si="76"/>
        <v>0.16508745070749248</v>
      </c>
      <c r="AK116" s="4">
        <f t="shared" si="76"/>
        <v>1.4885379952065414E-3</v>
      </c>
      <c r="AL116" s="4">
        <f t="shared" si="76"/>
        <v>0.50560489539402964</v>
      </c>
      <c r="AM116" s="4">
        <f t="shared" si="76"/>
        <v>1.9211245839277226E-4</v>
      </c>
      <c r="AN116" s="4">
        <f>2*L116/AN$3</f>
        <v>-2.6890394750994943E-4</v>
      </c>
      <c r="AO116" s="4">
        <f>M116/AO$3</f>
        <v>5.449292631766859E-3</v>
      </c>
      <c r="AP116" s="4">
        <f t="shared" si="71"/>
        <v>1.9273095222527685</v>
      </c>
      <c r="AQ116" s="4"/>
      <c r="AR116" s="4">
        <f t="shared" si="77"/>
        <v>-1.7281451797023979E-3</v>
      </c>
      <c r="AS116" s="4">
        <f t="shared" si="77"/>
        <v>1.053389602591977E-3</v>
      </c>
      <c r="AT116" s="4">
        <f t="shared" si="77"/>
        <v>1.7295650646818552</v>
      </c>
      <c r="AU116" s="4">
        <f t="shared" si="77"/>
        <v>0.21644766995415321</v>
      </c>
      <c r="AV116" s="4">
        <f t="shared" si="77"/>
        <v>0.25697084272358162</v>
      </c>
      <c r="AW116" s="4">
        <f t="shared" si="77"/>
        <v>2.3170196245385203E-3</v>
      </c>
      <c r="AX116" s="4">
        <f t="shared" si="77"/>
        <v>0.7870114626991177</v>
      </c>
      <c r="AY116" s="4">
        <f t="shared" si="77"/>
        <v>2.9903726854659809E-4</v>
      </c>
      <c r="AZ116" s="4">
        <f t="shared" si="77"/>
        <v>-4.1856890821922023E-4</v>
      </c>
      <c r="BA116" s="4">
        <f t="shared" si="77"/>
        <v>8.4822275335370532E-3</v>
      </c>
      <c r="BB116">
        <f t="shared" si="72"/>
        <v>3.0000000000000004</v>
      </c>
      <c r="BD116" s="4">
        <f t="shared" si="27"/>
        <v>5.4918207609992997E-2</v>
      </c>
      <c r="BE116" s="4">
        <f t="shared" si="73"/>
        <v>0.20205263511358862</v>
      </c>
    </row>
    <row r="117" spans="1:57">
      <c r="A117" s="17" t="s">
        <v>89</v>
      </c>
      <c r="B117" s="55">
        <v>3</v>
      </c>
      <c r="C117" s="23">
        <v>3</v>
      </c>
      <c r="D117" s="20">
        <v>-7.7653333333333338E-2</v>
      </c>
      <c r="E117" s="20">
        <v>5.5504999999999999E-2</v>
      </c>
      <c r="F117" s="20">
        <v>56.043433333333333</v>
      </c>
      <c r="G117" s="20">
        <v>11.249166666666667</v>
      </c>
      <c r="H117" s="20">
        <v>12.098066666666666</v>
      </c>
      <c r="I117" s="20">
        <v>0.11610633333333333</v>
      </c>
      <c r="J117" s="20">
        <v>20.107066666666665</v>
      </c>
      <c r="K117" s="20">
        <v>1.4181333333333332E-2</v>
      </c>
      <c r="L117" s="20">
        <v>-4.8133333333333335E-3</v>
      </c>
      <c r="M117" s="20">
        <v>0.38183366666666668</v>
      </c>
      <c r="N117" s="21">
        <v>99.982893000000018</v>
      </c>
      <c r="O117" s="4"/>
      <c r="P117" s="56">
        <f t="shared" si="24"/>
        <v>0.2032133904042209</v>
      </c>
      <c r="Q117" s="9"/>
      <c r="R117" s="57">
        <v>0.19</v>
      </c>
      <c r="T117" s="4">
        <v>5.6615575006647547E-3</v>
      </c>
      <c r="U117" s="4">
        <v>6.1167464390801743E-3</v>
      </c>
      <c r="V117" s="4">
        <v>9.3463379637874114E-2</v>
      </c>
      <c r="W117" s="4">
        <v>0.10173875040186653</v>
      </c>
      <c r="X117" s="4">
        <v>2.9100229094173237E-2</v>
      </c>
      <c r="Y117" s="4">
        <v>1.8712468205272489E-2</v>
      </c>
      <c r="Z117" s="4">
        <v>8.365024407216827E-2</v>
      </c>
      <c r="AA117" s="4">
        <v>3.6363328138845235E-3</v>
      </c>
      <c r="AB117" s="4">
        <v>5.2086690558465435E-3</v>
      </c>
      <c r="AC117" s="4">
        <v>6.1761349024558676E-3</v>
      </c>
      <c r="AF117" s="4">
        <f t="shared" si="74"/>
        <v>-1.292283796527431E-3</v>
      </c>
      <c r="AG117" s="4">
        <f t="shared" si="74"/>
        <v>6.9485478217325993E-4</v>
      </c>
      <c r="AH117" s="4">
        <f t="shared" si="75"/>
        <v>1.099321956322741</v>
      </c>
      <c r="AI117" s="4">
        <f t="shared" si="75"/>
        <v>0.14802508936991468</v>
      </c>
      <c r="AJ117" s="4">
        <f t="shared" si="76"/>
        <v>0.16837949431686383</v>
      </c>
      <c r="AK117" s="4">
        <f t="shared" si="76"/>
        <v>1.6369143286808587E-3</v>
      </c>
      <c r="AL117" s="4">
        <f t="shared" si="76"/>
        <v>0.49881088232861981</v>
      </c>
      <c r="AM117" s="4">
        <f t="shared" si="76"/>
        <v>2.5287684260580124E-4</v>
      </c>
      <c r="AN117" s="4">
        <f>2*L117/AN$3</f>
        <v>-1.5531892008174681E-4</v>
      </c>
      <c r="AO117" s="4">
        <f>M117/AO$3</f>
        <v>5.1122461730709161E-3</v>
      </c>
      <c r="AP117" s="4">
        <f t="shared" si="71"/>
        <v>1.920786711748061</v>
      </c>
      <c r="AQ117" s="4"/>
      <c r="AR117" s="4">
        <f t="shared" si="77"/>
        <v>-2.0183664151102263E-3</v>
      </c>
      <c r="AS117" s="4">
        <f t="shared" si="77"/>
        <v>1.0852659141017632E-3</v>
      </c>
      <c r="AT117" s="4">
        <f t="shared" si="77"/>
        <v>1.7169870286986861</v>
      </c>
      <c r="AU117" s="4">
        <f t="shared" si="77"/>
        <v>0.2311944711995649</v>
      </c>
      <c r="AV117" s="4">
        <f t="shared" si="77"/>
        <v>0.262985202813527</v>
      </c>
      <c r="AW117" s="4">
        <f t="shared" si="77"/>
        <v>2.5566310699710274E-3</v>
      </c>
      <c r="AX117" s="4">
        <f t="shared" si="77"/>
        <v>0.77907278191444418</v>
      </c>
      <c r="AY117" s="4">
        <f t="shared" si="77"/>
        <v>3.9495823413261357E-4</v>
      </c>
      <c r="AZ117" s="4">
        <f t="shared" si="77"/>
        <v>-2.4258641388724759E-4</v>
      </c>
      <c r="BA117" s="4">
        <f t="shared" si="77"/>
        <v>7.984612984569827E-3</v>
      </c>
      <c r="BB117">
        <f t="shared" si="72"/>
        <v>2.9999999999999996</v>
      </c>
      <c r="BD117" s="4">
        <f t="shared" si="27"/>
        <v>5.3442114689878473E-2</v>
      </c>
      <c r="BE117" s="4">
        <f t="shared" si="73"/>
        <v>0.20954308812364852</v>
      </c>
    </row>
    <row r="118" spans="1:57">
      <c r="A118" s="17" t="s">
        <v>89</v>
      </c>
      <c r="B118" s="55">
        <v>4</v>
      </c>
      <c r="C118" s="23">
        <v>3</v>
      </c>
      <c r="D118" s="20">
        <v>-8.6016666666666672E-2</v>
      </c>
      <c r="E118" s="20">
        <v>6.0176E-2</v>
      </c>
      <c r="F118" s="20">
        <v>56.086933333333342</v>
      </c>
      <c r="G118" s="20">
        <v>11.156433333333334</v>
      </c>
      <c r="H118" s="20">
        <v>12.035733333333333</v>
      </c>
      <c r="I118" s="20">
        <v>0.11543366666666666</v>
      </c>
      <c r="J118" s="20">
        <v>20.135500000000004</v>
      </c>
      <c r="K118" s="20">
        <v>1.8669999999999996E-2</v>
      </c>
      <c r="L118" s="20">
        <v>-5.2456666666666667E-3</v>
      </c>
      <c r="M118" s="20">
        <v>0.38387700000000002</v>
      </c>
      <c r="N118" s="21">
        <v>99.901494333333346</v>
      </c>
      <c r="O118" s="4"/>
      <c r="P118" s="56">
        <f t="shared" si="24"/>
        <v>0.20524390050716421</v>
      </c>
      <c r="Q118" s="9"/>
      <c r="R118" s="57">
        <v>0.19</v>
      </c>
      <c r="T118" s="4">
        <v>5.5193598662647142E-4</v>
      </c>
      <c r="U118" s="4">
        <v>2.720930539355976E-3</v>
      </c>
      <c r="V118" s="4">
        <v>0.17021848704924278</v>
      </c>
      <c r="W118" s="4">
        <v>9.4765728685708414E-2</v>
      </c>
      <c r="X118" s="4">
        <v>5.8068436635863509E-2</v>
      </c>
      <c r="Y118" s="4">
        <v>3.293438908395506E-2</v>
      </c>
      <c r="Z118" s="4">
        <v>0.11002467904974918</v>
      </c>
      <c r="AA118" s="4">
        <v>1.2166400453708557E-3</v>
      </c>
      <c r="AB118" s="4">
        <v>1.2659123047562709E-2</v>
      </c>
      <c r="AC118" s="4">
        <v>3.0878149377836762E-2</v>
      </c>
      <c r="AF118" s="4">
        <f t="shared" si="74"/>
        <v>-1.4314639152382537E-3</v>
      </c>
      <c r="AG118" s="4">
        <f t="shared" si="74"/>
        <v>7.5332999499248875E-4</v>
      </c>
      <c r="AH118" s="4">
        <f t="shared" si="75"/>
        <v>1.1001752321171703</v>
      </c>
      <c r="AI118" s="4">
        <f t="shared" si="75"/>
        <v>0.1468048336513367</v>
      </c>
      <c r="AJ118" s="4">
        <f t="shared" si="76"/>
        <v>0.16751194618418</v>
      </c>
      <c r="AK118" s="4">
        <f t="shared" si="76"/>
        <v>1.6274308003195637E-3</v>
      </c>
      <c r="AL118" s="4">
        <f t="shared" si="76"/>
        <v>0.49951624906970982</v>
      </c>
      <c r="AM118" s="4">
        <f t="shared" si="76"/>
        <v>3.3291726105563475E-4</v>
      </c>
      <c r="AN118" s="4">
        <f>2*L118/AN$3</f>
        <v>-1.6926965687856299E-4</v>
      </c>
      <c r="AO118" s="4">
        <f>M118/AO$3</f>
        <v>5.139603695273799E-3</v>
      </c>
      <c r="AP118" s="4">
        <f t="shared" si="71"/>
        <v>1.9202608092019215</v>
      </c>
      <c r="AQ118" s="4"/>
      <c r="AR118" s="4">
        <f t="shared" si="77"/>
        <v>-2.236358584800546E-3</v>
      </c>
      <c r="AS118" s="4">
        <f t="shared" si="77"/>
        <v>1.1769182468066614E-3</v>
      </c>
      <c r="AT118" s="4">
        <f t="shared" si="77"/>
        <v>1.7187903229266239</v>
      </c>
      <c r="AU118" s="4">
        <f t="shared" si="77"/>
        <v>0.22935139791612502</v>
      </c>
      <c r="AV118" s="4">
        <f t="shared" si="77"/>
        <v>0.26170186682162128</v>
      </c>
      <c r="AW118" s="4">
        <f t="shared" si="77"/>
        <v>2.5425152549917521E-3</v>
      </c>
      <c r="AX118" s="4">
        <f t="shared" si="77"/>
        <v>0.78038813270992102</v>
      </c>
      <c r="AY118" s="4">
        <f t="shared" si="77"/>
        <v>5.2011256928270841E-4</v>
      </c>
      <c r="AZ118" s="4">
        <f t="shared" si="77"/>
        <v>-2.6444791676331675E-4</v>
      </c>
      <c r="BA118" s="4">
        <f t="shared" si="77"/>
        <v>8.0295400561914282E-3</v>
      </c>
      <c r="BB118">
        <f t="shared" si="72"/>
        <v>2.9999999999999996</v>
      </c>
      <c r="BD118" s="4">
        <f t="shared" si="27"/>
        <v>5.3712711916475975E-2</v>
      </c>
      <c r="BE118" s="4">
        <f t="shared" si="73"/>
        <v>0.2079891549051453</v>
      </c>
    </row>
    <row r="119" spans="1:57">
      <c r="A119" s="17" t="s">
        <v>89</v>
      </c>
      <c r="B119" s="55">
        <v>5</v>
      </c>
      <c r="C119" s="23">
        <v>3</v>
      </c>
      <c r="D119" s="20">
        <v>-6.689666666666666E-2</v>
      </c>
      <c r="E119" s="20">
        <v>6.6124333333333341E-2</v>
      </c>
      <c r="F119" s="20">
        <v>55.475166666666667</v>
      </c>
      <c r="G119" s="20">
        <v>11.704133333333333</v>
      </c>
      <c r="H119" s="20">
        <v>12.0969</v>
      </c>
      <c r="I119" s="20">
        <v>0.12106633333333333</v>
      </c>
      <c r="J119" s="20">
        <v>19.870200000000001</v>
      </c>
      <c r="K119" s="20">
        <v>1.9553000000000001E-2</v>
      </c>
      <c r="L119" s="20">
        <v>-7.2806666666666671E-3</v>
      </c>
      <c r="M119" s="20">
        <v>0.36304633333333336</v>
      </c>
      <c r="N119" s="21">
        <v>99.642012666666659</v>
      </c>
      <c r="O119" s="4"/>
      <c r="P119" s="56">
        <f t="shared" si="24"/>
        <v>0.1865187229971044</v>
      </c>
      <c r="Q119" s="9"/>
      <c r="R119" s="57">
        <v>0.19</v>
      </c>
      <c r="T119" s="4">
        <v>1.3284405644714942E-2</v>
      </c>
      <c r="U119" s="4">
        <v>1.550287822739157E-3</v>
      </c>
      <c r="V119" s="4">
        <v>6.1330688348764345E-2</v>
      </c>
      <c r="W119" s="4">
        <v>7.8730701339016107E-2</v>
      </c>
      <c r="X119" s="4">
        <v>8.2066497427391208E-2</v>
      </c>
      <c r="Y119" s="4">
        <v>5.5936716325981524E-3</v>
      </c>
      <c r="Z119" s="4">
        <v>0.18389586727275742</v>
      </c>
      <c r="AA119" s="4">
        <v>3.7571596984956614E-3</v>
      </c>
      <c r="AB119" s="4">
        <v>1.259572393049853E-2</v>
      </c>
      <c r="AC119" s="4">
        <v>3.2495464811775465E-3</v>
      </c>
      <c r="AF119" s="4">
        <f t="shared" si="74"/>
        <v>-1.1132745326454762E-3</v>
      </c>
      <c r="AG119" s="4">
        <f t="shared" si="74"/>
        <v>8.2779586045735282E-4</v>
      </c>
      <c r="AH119" s="4">
        <f t="shared" si="75"/>
        <v>1.0881751013469334</v>
      </c>
      <c r="AI119" s="4">
        <f t="shared" si="75"/>
        <v>0.15401188674693508</v>
      </c>
      <c r="AJ119" s="4">
        <f t="shared" si="76"/>
        <v>0.16836325678496869</v>
      </c>
      <c r="AK119" s="4">
        <f t="shared" si="76"/>
        <v>1.7068424268057707E-3</v>
      </c>
      <c r="AL119" s="4">
        <f t="shared" si="76"/>
        <v>0.49293475564376082</v>
      </c>
      <c r="AM119" s="4">
        <f t="shared" si="76"/>
        <v>3.4866262482168334E-4</v>
      </c>
      <c r="AN119" s="4">
        <f>2*L119/AN$3</f>
        <v>-2.3493600086049265E-4</v>
      </c>
      <c r="AO119" s="4">
        <f>M119/AO$3</f>
        <v>4.8607087071004598E-3</v>
      </c>
      <c r="AP119" s="4">
        <f t="shared" si="71"/>
        <v>1.9098807996082774</v>
      </c>
      <c r="AQ119" s="4"/>
      <c r="AR119" s="4">
        <f t="shared" si="77"/>
        <v>-1.7487078767541076E-3</v>
      </c>
      <c r="AS119" s="4">
        <f t="shared" si="77"/>
        <v>1.3002840710694661E-3</v>
      </c>
      <c r="AT119" s="4">
        <f t="shared" si="77"/>
        <v>1.7092822257338598</v>
      </c>
      <c r="AU119" s="4">
        <f t="shared" si="77"/>
        <v>0.24191858483292267</v>
      </c>
      <c r="AV119" s="4">
        <f t="shared" si="77"/>
        <v>0.26446141060662093</v>
      </c>
      <c r="AW119" s="4">
        <f t="shared" si="77"/>
        <v>2.6810716571775309E-3</v>
      </c>
      <c r="AX119" s="4">
        <f t="shared" si="77"/>
        <v>0.77429139411977432</v>
      </c>
      <c r="AY119" s="4">
        <f t="shared" si="77"/>
        <v>5.4767181003106871E-4</v>
      </c>
      <c r="AZ119" s="4">
        <f t="shared" si="77"/>
        <v>-3.6903245622765373E-4</v>
      </c>
      <c r="BA119" s="4">
        <f t="shared" si="77"/>
        <v>7.6350975015258647E-3</v>
      </c>
      <c r="BB119">
        <f t="shared" si="72"/>
        <v>3.0000000000000004</v>
      </c>
      <c r="BD119" s="4">
        <f t="shared" si="27"/>
        <v>4.9327004588359813E-2</v>
      </c>
      <c r="BE119" s="4">
        <f t="shared" si="73"/>
        <v>0.21513440601826112</v>
      </c>
    </row>
    <row r="120" spans="1:57">
      <c r="A120" s="17"/>
      <c r="B120" s="55"/>
      <c r="C120" s="23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1"/>
      <c r="O120" s="4"/>
      <c r="P120" s="56"/>
      <c r="Q120" s="9"/>
      <c r="R120" s="57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D120" s="4"/>
      <c r="BE120" s="4"/>
    </row>
    <row r="121" spans="1:57">
      <c r="A121" s="17" t="s">
        <v>90</v>
      </c>
      <c r="B121" s="55">
        <v>1</v>
      </c>
      <c r="C121" s="23">
        <v>3</v>
      </c>
      <c r="D121" s="20">
        <v>-3.9E-2</v>
      </c>
      <c r="E121" s="20">
        <v>6.7932666666666655E-2</v>
      </c>
      <c r="F121" s="20">
        <v>23.011666666666667</v>
      </c>
      <c r="G121" s="20">
        <v>44.989699999999999</v>
      </c>
      <c r="H121" s="20">
        <v>15.774066666666668</v>
      </c>
      <c r="I121" s="20">
        <v>0.22027433333333335</v>
      </c>
      <c r="J121" s="20">
        <v>14.9458</v>
      </c>
      <c r="K121" s="20">
        <v>1.4060333333333333E-2</v>
      </c>
      <c r="L121" s="20">
        <v>-7.6733333333333332E-3</v>
      </c>
      <c r="M121" s="20">
        <v>0.13845166666666667</v>
      </c>
      <c r="N121" s="21">
        <v>99.115279000000015</v>
      </c>
      <c r="O121" s="4"/>
      <c r="P121" s="56">
        <f t="shared" si="24"/>
        <v>0.22107825218953561</v>
      </c>
      <c r="Q121" s="9"/>
      <c r="R121" s="57">
        <v>0.2</v>
      </c>
      <c r="T121" s="4">
        <v>1.7423779727716946E-2</v>
      </c>
      <c r="U121" s="4">
        <v>1.0910732071375146E-2</v>
      </c>
      <c r="V121" s="4">
        <v>5.6469578830849139E-2</v>
      </c>
      <c r="W121" s="4">
        <v>0.11648429078635074</v>
      </c>
      <c r="X121" s="4">
        <v>5.3639195867698712E-2</v>
      </c>
      <c r="Y121" s="4">
        <v>3.5652566952932591E-2</v>
      </c>
      <c r="Z121" s="4">
        <v>7.0698514835886336E-2</v>
      </c>
      <c r="AA121" s="4">
        <v>4.3484153818757251E-3</v>
      </c>
      <c r="AB121" s="4">
        <v>4.1918532098981403E-3</v>
      </c>
      <c r="AC121" s="4">
        <v>5.5201247570442905E-3</v>
      </c>
      <c r="AF121" s="4">
        <f t="shared" ref="AF121:AG125" si="78">D121/AF$3</f>
        <v>-6.4902646030953564E-4</v>
      </c>
      <c r="AG121" s="4">
        <f t="shared" si="78"/>
        <v>8.5043398430979789E-4</v>
      </c>
      <c r="AH121" s="4">
        <f t="shared" ref="AH121:AI125" si="79">2*F121/AH$3</f>
        <v>0.4513861645089578</v>
      </c>
      <c r="AI121" s="4">
        <f t="shared" si="79"/>
        <v>0.5920086847818935</v>
      </c>
      <c r="AJ121" s="4">
        <f t="shared" ref="AJ121:AM125" si="80">H121/AJ$3</f>
        <v>0.21954163767107404</v>
      </c>
      <c r="AK121" s="4">
        <f t="shared" si="80"/>
        <v>3.1055171765590485E-3</v>
      </c>
      <c r="AL121" s="4">
        <f t="shared" si="80"/>
        <v>0.3707715207144629</v>
      </c>
      <c r="AM121" s="4">
        <f t="shared" si="80"/>
        <v>2.5071921065145033E-4</v>
      </c>
      <c r="AN121" s="4">
        <f>2*L121/AN$3</f>
        <v>-2.4760675486716144E-4</v>
      </c>
      <c r="AO121" s="4">
        <f>M121/AO$3</f>
        <v>1.8536841165707146E-3</v>
      </c>
      <c r="AP121" s="4">
        <f t="shared" si="71"/>
        <v>1.6388717289493024</v>
      </c>
      <c r="AQ121" s="4"/>
      <c r="AR121" s="4">
        <f t="shared" ref="AR121:BA125" si="81">3*AF121/$AP121</f>
        <v>-1.1880608753785139E-3</v>
      </c>
      <c r="AS121" s="4">
        <f t="shared" si="81"/>
        <v>1.5567429151792493E-3</v>
      </c>
      <c r="AT121" s="4">
        <f t="shared" si="81"/>
        <v>0.82627485092749653</v>
      </c>
      <c r="AU121" s="4">
        <f t="shared" si="81"/>
        <v>1.0836882612431842</v>
      </c>
      <c r="AV121" s="4">
        <f t="shared" si="81"/>
        <v>0.40187703612135245</v>
      </c>
      <c r="AW121" s="4">
        <f t="shared" si="81"/>
        <v>5.6847350314902815E-3</v>
      </c>
      <c r="AX121" s="4">
        <f t="shared" si="81"/>
        <v>0.6787075171871475</v>
      </c>
      <c r="AY121" s="4">
        <f t="shared" si="81"/>
        <v>4.5894844524322048E-4</v>
      </c>
      <c r="AZ121" s="4">
        <f t="shared" si="81"/>
        <v>-4.5325100889849024E-4</v>
      </c>
      <c r="BA121" s="4">
        <f t="shared" si="81"/>
        <v>3.3932200131839433E-3</v>
      </c>
      <c r="BB121">
        <f t="shared" si="72"/>
        <v>3.0000000000000009</v>
      </c>
      <c r="BD121" s="4">
        <f t="shared" si="27"/>
        <v>8.8846272740819465E-2</v>
      </c>
      <c r="BE121" s="4">
        <f t="shared" si="73"/>
        <v>0.31303076338053298</v>
      </c>
    </row>
    <row r="122" spans="1:57">
      <c r="A122" s="17" t="s">
        <v>90</v>
      </c>
      <c r="B122" s="55">
        <v>2</v>
      </c>
      <c r="C122" s="23">
        <v>3</v>
      </c>
      <c r="D122" s="20">
        <v>-4.394E-2</v>
      </c>
      <c r="E122" s="20">
        <v>0.12999933333333333</v>
      </c>
      <c r="F122" s="20">
        <v>22.406900000000004</v>
      </c>
      <c r="G122" s="20">
        <v>45.206866666666677</v>
      </c>
      <c r="H122" s="20">
        <v>16.026966666666667</v>
      </c>
      <c r="I122" s="20">
        <v>0.22527233333333332</v>
      </c>
      <c r="J122" s="20">
        <v>14.668566666666669</v>
      </c>
      <c r="K122" s="20">
        <v>3.8171333333333335E-2</v>
      </c>
      <c r="L122" s="20">
        <v>-1.5143333333333333E-2</v>
      </c>
      <c r="M122" s="20">
        <v>0.13999300000000001</v>
      </c>
      <c r="N122" s="21">
        <v>98.783652666666697</v>
      </c>
      <c r="O122" s="4"/>
      <c r="P122" s="56">
        <f t="shared" si="24"/>
        <v>0.2166146094422649</v>
      </c>
      <c r="Q122" s="9"/>
      <c r="R122" s="57">
        <v>0.2</v>
      </c>
      <c r="T122" s="4">
        <v>1.8041322013644136E-2</v>
      </c>
      <c r="U122" s="4">
        <v>5.981895797599072E-3</v>
      </c>
      <c r="V122" s="4">
        <v>0.12577436145733276</v>
      </c>
      <c r="W122" s="4">
        <v>0.26129493552943717</v>
      </c>
      <c r="X122" s="4">
        <v>0.1855889095105997</v>
      </c>
      <c r="Y122" s="4">
        <v>1.1897697270200366E-2</v>
      </c>
      <c r="Z122" s="4">
        <v>7.9166933332883813E-2</v>
      </c>
      <c r="AA122" s="4">
        <v>2.2046638050581172E-2</v>
      </c>
      <c r="AB122" s="4">
        <v>5.1165646026736901E-3</v>
      </c>
      <c r="AC122" s="4">
        <v>1.2605386626359388E-2</v>
      </c>
      <c r="AF122" s="4">
        <f t="shared" si="78"/>
        <v>-7.3123647861541013E-4</v>
      </c>
      <c r="AG122" s="4">
        <f t="shared" si="78"/>
        <v>1.6274328158905023E-3</v>
      </c>
      <c r="AH122" s="4">
        <f t="shared" si="79"/>
        <v>0.43952334248725</v>
      </c>
      <c r="AI122" s="4">
        <f t="shared" si="79"/>
        <v>0.59486632892514868</v>
      </c>
      <c r="AJ122" s="4">
        <f t="shared" si="80"/>
        <v>0.22306147065646023</v>
      </c>
      <c r="AK122" s="4">
        <f t="shared" si="80"/>
        <v>3.175981014145401E-3</v>
      </c>
      <c r="AL122" s="4">
        <f t="shared" si="80"/>
        <v>0.36389398825766978</v>
      </c>
      <c r="AM122" s="4">
        <f t="shared" si="80"/>
        <v>6.8065858297670001E-4</v>
      </c>
      <c r="AN122" s="4">
        <f>2*L122/AN$3</f>
        <v>-4.8865225341508016E-4</v>
      </c>
      <c r="AO122" s="4">
        <f>M122/AO$3</f>
        <v>1.874320524835989E-3</v>
      </c>
      <c r="AP122" s="4">
        <f t="shared" si="71"/>
        <v>1.6274836345323467</v>
      </c>
      <c r="AQ122" s="4"/>
      <c r="AR122" s="4">
        <f t="shared" si="81"/>
        <v>-1.3479148971452407E-3</v>
      </c>
      <c r="AS122" s="4">
        <f t="shared" si="81"/>
        <v>2.9999063241421919E-3</v>
      </c>
      <c r="AT122" s="4">
        <f t="shared" si="81"/>
        <v>0.81018942340433286</v>
      </c>
      <c r="AU122" s="4">
        <f t="shared" si="81"/>
        <v>1.0965388215951224</v>
      </c>
      <c r="AV122" s="4">
        <f t="shared" si="81"/>
        <v>0.41117735242951869</v>
      </c>
      <c r="AW122" s="4">
        <f t="shared" si="81"/>
        <v>5.8544017526628049E-3</v>
      </c>
      <c r="AX122" s="4">
        <f t="shared" si="81"/>
        <v>0.67077907366282141</v>
      </c>
      <c r="AY122" s="4">
        <f t="shared" si="81"/>
        <v>1.2546828156074555E-3</v>
      </c>
      <c r="AZ122" s="4">
        <f t="shared" si="81"/>
        <v>-9.007505385247572E-4</v>
      </c>
      <c r="BA122" s="4">
        <f t="shared" si="81"/>
        <v>3.4550034514624845E-3</v>
      </c>
      <c r="BB122">
        <f t="shared" si="72"/>
        <v>3.0000000000000004</v>
      </c>
      <c r="BD122" s="4">
        <f t="shared" si="27"/>
        <v>8.906702160802471E-2</v>
      </c>
      <c r="BE122" s="4">
        <f t="shared" si="73"/>
        <v>0.32211033082149398</v>
      </c>
    </row>
    <row r="123" spans="1:57">
      <c r="A123" s="17" t="s">
        <v>90</v>
      </c>
      <c r="B123" s="55">
        <v>3</v>
      </c>
      <c r="C123" s="23">
        <v>3</v>
      </c>
      <c r="D123" s="20">
        <v>-5.0613333333333337E-2</v>
      </c>
      <c r="E123" s="20">
        <v>6.3738333333333327E-2</v>
      </c>
      <c r="F123" s="20">
        <v>22.993633333333332</v>
      </c>
      <c r="G123" s="20">
        <v>44.6755</v>
      </c>
      <c r="H123" s="20">
        <v>15.897733333333333</v>
      </c>
      <c r="I123" s="20">
        <v>0.21303833333333333</v>
      </c>
      <c r="J123" s="20">
        <v>14.7464</v>
      </c>
      <c r="K123" s="20">
        <v>1.7670000000000002E-2</v>
      </c>
      <c r="L123" s="20">
        <v>1.1915666666666666E-2</v>
      </c>
      <c r="M123" s="20">
        <v>0.14637866666666666</v>
      </c>
      <c r="N123" s="21">
        <v>98.715394333333307</v>
      </c>
      <c r="O123" s="4"/>
      <c r="P123" s="56">
        <f t="shared" si="24"/>
        <v>0.22285034597456227</v>
      </c>
      <c r="Q123" s="9"/>
      <c r="R123" s="57">
        <v>0.2</v>
      </c>
      <c r="T123" s="4">
        <v>9.5038588653942519E-4</v>
      </c>
      <c r="U123" s="4">
        <v>4.125043676536445E-3</v>
      </c>
      <c r="V123" s="4">
        <v>4.3802435244326511E-2</v>
      </c>
      <c r="W123" s="4">
        <v>5.5231603272040498E-2</v>
      </c>
      <c r="X123" s="4">
        <v>0.14085866438857525</v>
      </c>
      <c r="Y123" s="4">
        <v>2.4692569536873505E-2</v>
      </c>
      <c r="Z123" s="4">
        <v>5.3280296545721299E-2</v>
      </c>
      <c r="AA123" s="4">
        <v>1.3666986171062E-2</v>
      </c>
      <c r="AB123" s="4">
        <v>8.8828613257966229E-3</v>
      </c>
      <c r="AC123" s="4">
        <v>2.1202711768387842E-2</v>
      </c>
      <c r="AF123" s="4">
        <f t="shared" si="78"/>
        <v>-8.4229211737948636E-4</v>
      </c>
      <c r="AG123" s="4">
        <f t="shared" si="78"/>
        <v>7.979260557502921E-4</v>
      </c>
      <c r="AH123" s="4">
        <f t="shared" si="79"/>
        <v>0.45103243101870016</v>
      </c>
      <c r="AI123" s="4">
        <f t="shared" si="79"/>
        <v>0.58787420225014797</v>
      </c>
      <c r="AJ123" s="4">
        <f t="shared" si="80"/>
        <v>0.2212628160519601</v>
      </c>
      <c r="AK123" s="4">
        <f t="shared" si="80"/>
        <v>3.0035011043752051E-3</v>
      </c>
      <c r="AL123" s="4">
        <f t="shared" si="80"/>
        <v>0.36582485735549486</v>
      </c>
      <c r="AM123" s="4">
        <f t="shared" si="80"/>
        <v>3.1508559201141233E-4</v>
      </c>
      <c r="AN123" s="4">
        <f>2*L123/AN$3</f>
        <v>3.8450037646552653E-4</v>
      </c>
      <c r="AO123" s="4">
        <f>M123/AO$3</f>
        <v>1.9598161288882938E-3</v>
      </c>
      <c r="AP123" s="4">
        <f t="shared" si="71"/>
        <v>1.6316128438164141</v>
      </c>
      <c r="AQ123" s="4"/>
      <c r="AR123" s="4">
        <f t="shared" si="81"/>
        <v>-1.5486984928532335E-3</v>
      </c>
      <c r="AS123" s="4">
        <f t="shared" si="81"/>
        <v>1.4671238807189848E-3</v>
      </c>
      <c r="AT123" s="4">
        <f t="shared" si="81"/>
        <v>0.82930046682590852</v>
      </c>
      <c r="AU123" s="4">
        <f t="shared" si="81"/>
        <v>1.0809075286666983</v>
      </c>
      <c r="AV123" s="4">
        <f t="shared" si="81"/>
        <v>0.40682962914366988</v>
      </c>
      <c r="AW123" s="4">
        <f t="shared" si="81"/>
        <v>5.5224518164797304E-3</v>
      </c>
      <c r="AX123" s="4">
        <f t="shared" si="81"/>
        <v>0.67263173137289312</v>
      </c>
      <c r="AY123" s="4">
        <f t="shared" si="81"/>
        <v>5.7933889134093833E-4</v>
      </c>
      <c r="AZ123" s="4">
        <f t="shared" si="81"/>
        <v>7.069698757080691E-4</v>
      </c>
      <c r="BA123" s="4">
        <f t="shared" si="81"/>
        <v>3.6034580194359055E-3</v>
      </c>
      <c r="BB123">
        <f t="shared" si="72"/>
        <v>3.0000000000000004</v>
      </c>
      <c r="BD123" s="4">
        <f t="shared" si="27"/>
        <v>9.0662123607369693E-2</v>
      </c>
      <c r="BE123" s="4">
        <f t="shared" si="73"/>
        <v>0.31616750553630019</v>
      </c>
    </row>
    <row r="124" spans="1:57">
      <c r="A124" s="17" t="s">
        <v>90</v>
      </c>
      <c r="B124" s="55">
        <v>4</v>
      </c>
      <c r="C124" s="23">
        <v>3</v>
      </c>
      <c r="D124" s="20">
        <v>-3.2723333333333333E-2</v>
      </c>
      <c r="E124" s="20">
        <v>9.6514666666666679E-2</v>
      </c>
      <c r="F124" s="20">
        <v>22.845266666666664</v>
      </c>
      <c r="G124" s="20">
        <v>44.797366666666669</v>
      </c>
      <c r="H124" s="20">
        <v>15.966533333333333</v>
      </c>
      <c r="I124" s="20">
        <v>0.23827500000000001</v>
      </c>
      <c r="J124" s="20">
        <v>14.795466666666668</v>
      </c>
      <c r="K124" s="20">
        <v>1.8353000000000001E-2</v>
      </c>
      <c r="L124" s="20">
        <v>4.339E-3</v>
      </c>
      <c r="M124" s="20">
        <v>0.13321733333333333</v>
      </c>
      <c r="N124" s="21">
        <v>98.862609000000006</v>
      </c>
      <c r="O124" s="4"/>
      <c r="P124" s="56">
        <f t="shared" ref="P124:P142" si="82">BD124/(SUM(BD124:BE124))</f>
        <v>0.22486786719222046</v>
      </c>
      <c r="Q124" s="9"/>
      <c r="R124" s="57">
        <v>0.2</v>
      </c>
      <c r="T124" s="4">
        <v>8.6261540290753693E-3</v>
      </c>
      <c r="U124" s="4">
        <v>4.4186935097756406E-3</v>
      </c>
      <c r="V124" s="4">
        <v>3.5951402383402165E-2</v>
      </c>
      <c r="W124" s="4">
        <v>0.22393035375610307</v>
      </c>
      <c r="X124" s="4">
        <v>0.11846123135158367</v>
      </c>
      <c r="Y124" s="4">
        <v>2.0612286651412553E-2</v>
      </c>
      <c r="Z124" s="4">
        <v>0.1192306308518632</v>
      </c>
      <c r="AA124" s="4">
        <v>6.7427152542577371E-3</v>
      </c>
      <c r="AB124" s="4">
        <v>9.9995363392509345E-3</v>
      </c>
      <c r="AC124" s="4">
        <v>9.3370852696831128E-3</v>
      </c>
      <c r="AF124" s="4">
        <f t="shared" si="78"/>
        <v>-5.445720308426249E-4</v>
      </c>
      <c r="AG124" s="4">
        <f t="shared" si="78"/>
        <v>1.2082457018861628E-3</v>
      </c>
      <c r="AH124" s="4">
        <f t="shared" si="79"/>
        <v>0.44812213940107226</v>
      </c>
      <c r="AI124" s="4">
        <f t="shared" si="79"/>
        <v>0.5894778165230169</v>
      </c>
      <c r="AJ124" s="4">
        <f t="shared" si="80"/>
        <v>0.22222036650429136</v>
      </c>
      <c r="AK124" s="4">
        <f t="shared" si="80"/>
        <v>3.3592978993373748E-3</v>
      </c>
      <c r="AL124" s="4">
        <f t="shared" si="80"/>
        <v>0.36704209046555858</v>
      </c>
      <c r="AM124" s="4">
        <f t="shared" si="80"/>
        <v>3.2726462196861627E-4</v>
      </c>
      <c r="AN124" s="4">
        <f>2*L124/AN$3</f>
        <v>1.4001290738948049E-4</v>
      </c>
      <c r="AO124" s="4">
        <f>M124/AO$3</f>
        <v>1.7836033382425136E-3</v>
      </c>
      <c r="AP124" s="4">
        <f t="shared" si="71"/>
        <v>1.6331362653319206</v>
      </c>
      <c r="AQ124" s="4"/>
      <c r="AR124" s="4">
        <f t="shared" si="81"/>
        <v>-1.0003550390792627E-3</v>
      </c>
      <c r="AS124" s="4">
        <f t="shared" si="81"/>
        <v>2.2194945900131562E-3</v>
      </c>
      <c r="AT124" s="4">
        <f t="shared" si="81"/>
        <v>0.82318080048879827</v>
      </c>
      <c r="AU124" s="4">
        <f t="shared" si="81"/>
        <v>1.0828450063287476</v>
      </c>
      <c r="AV124" s="4">
        <f t="shared" si="81"/>
        <v>0.40820910885680511</v>
      </c>
      <c r="AW124" s="4">
        <f t="shared" si="81"/>
        <v>6.1708835398152657E-3</v>
      </c>
      <c r="AX124" s="4">
        <f t="shared" si="81"/>
        <v>0.67424029137757313</v>
      </c>
      <c r="AY124" s="4">
        <f t="shared" si="81"/>
        <v>6.0117081883936236E-4</v>
      </c>
      <c r="AZ124" s="4">
        <f t="shared" si="81"/>
        <v>2.5719759648045799E-4</v>
      </c>
      <c r="BA124" s="4">
        <f t="shared" si="81"/>
        <v>3.2764014420070668E-3</v>
      </c>
      <c r="BB124">
        <f t="shared" si="72"/>
        <v>3</v>
      </c>
      <c r="BD124" s="4">
        <f t="shared" ref="BD124:BD142" si="83">-1*((AR124+AS124)*4+(AT124+AU124)*3+SUM(AV124:AY124,BA124)*2+AZ124-8)</f>
        <v>9.1793111677066719E-2</v>
      </c>
      <c r="BE124" s="4">
        <f t="shared" si="73"/>
        <v>0.3164159971797384</v>
      </c>
    </row>
    <row r="125" spans="1:57">
      <c r="A125" s="17" t="s">
        <v>90</v>
      </c>
      <c r="B125" s="55">
        <v>5</v>
      </c>
      <c r="C125" s="23">
        <v>3</v>
      </c>
      <c r="D125" s="20">
        <v>-4.3569999999999998E-2</v>
      </c>
      <c r="E125" s="20">
        <v>0.12606166666666666</v>
      </c>
      <c r="F125" s="20">
        <v>22.454966666666667</v>
      </c>
      <c r="G125" s="20">
        <v>45.569266666666664</v>
      </c>
      <c r="H125" s="20">
        <v>15.601066666666668</v>
      </c>
      <c r="I125" s="20">
        <v>0.21856866666666666</v>
      </c>
      <c r="J125" s="20">
        <v>15.046033333333332</v>
      </c>
      <c r="K125" s="20">
        <v>2.1648666666666667E-2</v>
      </c>
      <c r="L125" s="20">
        <v>-1.6136666666666667E-2</v>
      </c>
      <c r="M125" s="20">
        <v>0.15707133333333331</v>
      </c>
      <c r="N125" s="21">
        <v>99.134976999999992</v>
      </c>
      <c r="O125" s="4"/>
      <c r="P125" s="56">
        <f t="shared" si="82"/>
        <v>0.22383703501905533</v>
      </c>
      <c r="Q125" s="9"/>
      <c r="R125" s="57">
        <v>0.2</v>
      </c>
      <c r="T125" s="4">
        <v>1.5167804719207081E-2</v>
      </c>
      <c r="U125" s="4">
        <v>1.1905720991747344E-2</v>
      </c>
      <c r="V125" s="4">
        <v>5.7835312165953452E-2</v>
      </c>
      <c r="W125" s="4">
        <v>2.0788057468975798E-2</v>
      </c>
      <c r="X125" s="4">
        <v>0.28860059482498185</v>
      </c>
      <c r="Y125" s="4">
        <v>2.3915928443891438E-3</v>
      </c>
      <c r="Z125" s="4">
        <v>0.19333557182612052</v>
      </c>
      <c r="AA125" s="4">
        <v>5.0058729841390695E-3</v>
      </c>
      <c r="AB125" s="4">
        <v>8.6696328257506571E-3</v>
      </c>
      <c r="AC125" s="4">
        <v>2.5502038748565607E-2</v>
      </c>
      <c r="AF125" s="4">
        <f t="shared" si="78"/>
        <v>-7.2507904809452478E-4</v>
      </c>
      <c r="AG125" s="4">
        <f t="shared" si="78"/>
        <v>1.5781380403939241E-3</v>
      </c>
      <c r="AH125" s="4">
        <f t="shared" si="79"/>
        <v>0.44046619589381458</v>
      </c>
      <c r="AI125" s="4">
        <f t="shared" si="79"/>
        <v>0.59963506371033171</v>
      </c>
      <c r="AJ125" s="4">
        <f t="shared" si="80"/>
        <v>0.21713384365576435</v>
      </c>
      <c r="AK125" s="4">
        <f t="shared" si="80"/>
        <v>3.0814699938906901E-3</v>
      </c>
      <c r="AL125" s="4">
        <f t="shared" si="80"/>
        <v>0.37325808318862147</v>
      </c>
      <c r="AM125" s="4">
        <f t="shared" si="80"/>
        <v>3.8603185924869238E-4</v>
      </c>
      <c r="AN125" s="4">
        <f>2*L125/AN$3</f>
        <v>-5.207056039582661E-4</v>
      </c>
      <c r="AO125" s="4">
        <f>M125/AO$3</f>
        <v>2.1029767483375728E-3</v>
      </c>
      <c r="AP125" s="4">
        <f t="shared" si="71"/>
        <v>1.6363960184383504</v>
      </c>
      <c r="AQ125" s="4"/>
      <c r="AR125" s="4">
        <f t="shared" si="81"/>
        <v>-1.3292852828861391E-3</v>
      </c>
      <c r="AS125" s="4">
        <f t="shared" si="81"/>
        <v>2.893195820471337E-3</v>
      </c>
      <c r="AT125" s="4">
        <f t="shared" si="81"/>
        <v>0.80750537937783806</v>
      </c>
      <c r="AU125" s="4">
        <f t="shared" si="81"/>
        <v>1.0993091958557384</v>
      </c>
      <c r="AV125" s="4">
        <f t="shared" si="81"/>
        <v>0.3980708359269538</v>
      </c>
      <c r="AW125" s="4">
        <f t="shared" si="81"/>
        <v>5.6492498622028051E-3</v>
      </c>
      <c r="AX125" s="4">
        <f t="shared" si="81"/>
        <v>0.68429294434148669</v>
      </c>
      <c r="AY125" s="4">
        <f t="shared" si="81"/>
        <v>7.0771107036258487E-4</v>
      </c>
      <c r="AZ125" s="4">
        <f t="shared" si="81"/>
        <v>-9.5460804980787095E-4</v>
      </c>
      <c r="BA125" s="4">
        <f t="shared" si="81"/>
        <v>3.8553810776400404E-3</v>
      </c>
      <c r="BB125">
        <f t="shared" si="72"/>
        <v>2.9999999999999991</v>
      </c>
      <c r="BD125" s="4">
        <f t="shared" si="83"/>
        <v>8.9102995641446192E-2</v>
      </c>
      <c r="BE125" s="4">
        <f t="shared" si="73"/>
        <v>0.30896784028550761</v>
      </c>
    </row>
    <row r="126" spans="1:57">
      <c r="A126" s="17"/>
      <c r="B126" s="55"/>
      <c r="C126" s="23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1"/>
      <c r="O126" s="4"/>
      <c r="P126" s="56"/>
      <c r="Q126" s="9"/>
      <c r="R126" s="57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D126" s="4"/>
      <c r="BE126" s="4"/>
    </row>
    <row r="127" spans="1:57">
      <c r="A127" s="17" t="s">
        <v>91</v>
      </c>
      <c r="B127" s="55">
        <v>1</v>
      </c>
      <c r="C127" s="23">
        <v>3</v>
      </c>
      <c r="D127" s="20">
        <v>-4.2276666666666664E-2</v>
      </c>
      <c r="E127" s="20">
        <v>0.41352300000000003</v>
      </c>
      <c r="F127" s="20">
        <v>45.764000000000003</v>
      </c>
      <c r="G127" s="20">
        <v>20.621199999999998</v>
      </c>
      <c r="H127" s="20">
        <v>14.334733333333332</v>
      </c>
      <c r="I127" s="20">
        <v>0.16138166666666667</v>
      </c>
      <c r="J127" s="20">
        <v>18.056966666666664</v>
      </c>
      <c r="K127" s="20">
        <v>1.7135999999999998E-2</v>
      </c>
      <c r="L127" s="20">
        <v>-7.2366666666666664E-3</v>
      </c>
      <c r="M127" s="20">
        <v>0.27158100000000002</v>
      </c>
      <c r="N127" s="21">
        <v>99.59100833333332</v>
      </c>
      <c r="O127" s="4"/>
      <c r="P127" s="56">
        <f t="shared" si="82"/>
        <v>0.19925872180081947</v>
      </c>
      <c r="Q127" s="9"/>
      <c r="R127" s="57">
        <v>0.22</v>
      </c>
      <c r="T127" s="4">
        <v>2.3133709891267625E-2</v>
      </c>
      <c r="U127" s="4">
        <v>1.2258390269525609E-2</v>
      </c>
      <c r="V127" s="4">
        <v>0.30068154249969992</v>
      </c>
      <c r="W127" s="4">
        <v>7.9300189154882142E-2</v>
      </c>
      <c r="X127" s="4">
        <v>0.51919077739626063</v>
      </c>
      <c r="Y127" s="4">
        <v>1.0478479533469214E-2</v>
      </c>
      <c r="Z127" s="4">
        <v>0.28852591449180631</v>
      </c>
      <c r="AA127" s="4">
        <v>2.6701820162678054E-3</v>
      </c>
      <c r="AB127" s="4">
        <v>4.7257838855933008E-3</v>
      </c>
      <c r="AC127" s="4">
        <v>2.8143583353936994E-2</v>
      </c>
      <c r="AF127" s="4">
        <f t="shared" ref="AF127:AG131" si="84">D127/AF$3</f>
        <v>-7.0355577744494362E-4</v>
      </c>
      <c r="AG127" s="4">
        <f t="shared" si="84"/>
        <v>5.1768027040560846E-3</v>
      </c>
      <c r="AH127" s="4">
        <f t="shared" ref="AH127:AI131" si="85">2*F127/AH$3</f>
        <v>0.89768536681051403</v>
      </c>
      <c r="AI127" s="4">
        <f t="shared" si="85"/>
        <v>0.27134943088361074</v>
      </c>
      <c r="AJ127" s="4">
        <f t="shared" ref="AJ127:AM131" si="86">H127/AJ$3</f>
        <v>0.19950916260728369</v>
      </c>
      <c r="AK127" s="4">
        <f t="shared" si="86"/>
        <v>2.2752243996428403E-3</v>
      </c>
      <c r="AL127" s="4">
        <f t="shared" si="86"/>
        <v>0.44795253452410477</v>
      </c>
      <c r="AM127" s="4">
        <f t="shared" si="86"/>
        <v>3.0556348074179741E-4</v>
      </c>
      <c r="AN127" s="4">
        <f>2*L127/AN$3</f>
        <v>-2.335161880176401E-4</v>
      </c>
      <c r="AO127" s="4">
        <f>M127/AO$3</f>
        <v>3.6361092515731696E-3</v>
      </c>
      <c r="AP127" s="4">
        <f t="shared" si="71"/>
        <v>1.8269531226960647</v>
      </c>
      <c r="AQ127" s="4"/>
      <c r="AR127" s="4">
        <f t="shared" ref="AR127:BA131" si="87">3*AF127/$AP127</f>
        <v>-1.1552936449842153E-3</v>
      </c>
      <c r="AS127" s="4">
        <f t="shared" si="87"/>
        <v>8.5007151629866527E-3</v>
      </c>
      <c r="AT127" s="4">
        <f t="shared" si="87"/>
        <v>1.4740696227921575</v>
      </c>
      <c r="AU127" s="4">
        <f t="shared" si="87"/>
        <v>0.44557700060170552</v>
      </c>
      <c r="AV127" s="4">
        <f t="shared" si="87"/>
        <v>0.32760965806204934</v>
      </c>
      <c r="AW127" s="4">
        <f t="shared" si="87"/>
        <v>3.7360965172744897E-3</v>
      </c>
      <c r="AX127" s="4">
        <f t="shared" si="87"/>
        <v>0.73557311727252284</v>
      </c>
      <c r="AY127" s="4">
        <f t="shared" si="87"/>
        <v>5.0175914797015539E-4</v>
      </c>
      <c r="AZ127" s="4">
        <f t="shared" si="87"/>
        <v>-3.8345185508597467E-4</v>
      </c>
      <c r="BA127" s="4">
        <f t="shared" si="87"/>
        <v>5.9707759434034684E-3</v>
      </c>
      <c r="BB127">
        <f t="shared" si="72"/>
        <v>2.9999999999999996</v>
      </c>
      <c r="BD127" s="4">
        <f t="shared" si="83"/>
        <v>6.5279081715047482E-2</v>
      </c>
      <c r="BE127" s="4">
        <f t="shared" si="73"/>
        <v>0.26233057634700185</v>
      </c>
    </row>
    <row r="128" spans="1:57">
      <c r="A128" s="17" t="s">
        <v>91</v>
      </c>
      <c r="B128" s="55">
        <v>2</v>
      </c>
      <c r="C128" s="23">
        <v>3</v>
      </c>
      <c r="D128" s="20">
        <v>-4.4280000000000007E-2</v>
      </c>
      <c r="E128" s="20">
        <v>0.43232033333333336</v>
      </c>
      <c r="F128" s="20">
        <v>45.469833333333327</v>
      </c>
      <c r="G128" s="20">
        <v>20.7347</v>
      </c>
      <c r="H128" s="20">
        <v>14.102266666666665</v>
      </c>
      <c r="I128" s="20">
        <v>0.15512200000000001</v>
      </c>
      <c r="J128" s="20">
        <v>18.168533333333333</v>
      </c>
      <c r="K128" s="20">
        <v>1.1376666666666667E-2</v>
      </c>
      <c r="L128" s="20">
        <v>-6.6240000000000005E-3</v>
      </c>
      <c r="M128" s="20">
        <v>0.26410699999999998</v>
      </c>
      <c r="N128" s="21">
        <v>99.287355333333323</v>
      </c>
      <c r="O128" s="4"/>
      <c r="P128" s="56">
        <f t="shared" si="82"/>
        <v>0.20602516780123345</v>
      </c>
      <c r="Q128" s="9"/>
      <c r="R128" s="57">
        <v>0.22</v>
      </c>
      <c r="T128" s="4">
        <v>1.8883916437010605E-2</v>
      </c>
      <c r="U128" s="4">
        <v>4.1463311895377445E-3</v>
      </c>
      <c r="V128" s="4">
        <v>0.19778029055832208</v>
      </c>
      <c r="W128" s="4">
        <v>0.14834550886359726</v>
      </c>
      <c r="X128" s="4">
        <v>0.12667716184590394</v>
      </c>
      <c r="Y128" s="4">
        <v>1.3431686156250089E-2</v>
      </c>
      <c r="Z128" s="4">
        <v>0.22839580410623431</v>
      </c>
      <c r="AA128" s="4">
        <v>1.2745369093648616E-3</v>
      </c>
      <c r="AB128" s="4">
        <v>1.2660768855010345E-2</v>
      </c>
      <c r="AC128" s="4">
        <v>3.73182274498671E-3</v>
      </c>
      <c r="AF128" s="4">
        <f t="shared" si="84"/>
        <v>-7.3689465801298057E-4</v>
      </c>
      <c r="AG128" s="4">
        <f t="shared" si="84"/>
        <v>5.4121223501919554E-3</v>
      </c>
      <c r="AH128" s="4">
        <f t="shared" si="85"/>
        <v>0.89191513011638546</v>
      </c>
      <c r="AI128" s="4">
        <f t="shared" si="85"/>
        <v>0.27284295019409172</v>
      </c>
      <c r="AJ128" s="4">
        <f t="shared" si="86"/>
        <v>0.19627371839480398</v>
      </c>
      <c r="AK128" s="4">
        <f t="shared" si="86"/>
        <v>2.1869730720428591E-3</v>
      </c>
      <c r="AL128" s="4">
        <f t="shared" si="86"/>
        <v>0.45072025138509875</v>
      </c>
      <c r="AM128" s="4">
        <f t="shared" si="86"/>
        <v>2.0286495482643843E-4</v>
      </c>
      <c r="AN128" s="4">
        <f>2*L128/AN$3</f>
        <v>-2.1374636979670865E-4</v>
      </c>
      <c r="AO128" s="4">
        <f>M128/AO$3</f>
        <v>3.5360423082072567E-3</v>
      </c>
      <c r="AP128" s="4">
        <f t="shared" si="71"/>
        <v>1.8221394117478391</v>
      </c>
      <c r="AQ128" s="4"/>
      <c r="AR128" s="4">
        <f t="shared" si="87"/>
        <v>-1.2132353648606951E-3</v>
      </c>
      <c r="AS128" s="4">
        <f t="shared" si="87"/>
        <v>8.9106063706736668E-3</v>
      </c>
      <c r="AT128" s="4">
        <f t="shared" si="87"/>
        <v>1.468463594551483</v>
      </c>
      <c r="AU128" s="4">
        <f t="shared" si="87"/>
        <v>0.44921307629097545</v>
      </c>
      <c r="AV128" s="4">
        <f t="shared" si="87"/>
        <v>0.32314824617047316</v>
      </c>
      <c r="AW128" s="4">
        <f t="shared" si="87"/>
        <v>3.600668079417254E-3</v>
      </c>
      <c r="AX128" s="4">
        <f t="shared" si="87"/>
        <v>0.74207316160198289</v>
      </c>
      <c r="AY128" s="4">
        <f t="shared" si="87"/>
        <v>3.3400016516603231E-4</v>
      </c>
      <c r="AZ128" s="4">
        <f t="shared" si="87"/>
        <v>-3.5191550397070562E-4</v>
      </c>
      <c r="BA128" s="4">
        <f t="shared" si="87"/>
        <v>5.821797638659385E-3</v>
      </c>
      <c r="BB128">
        <f t="shared" si="72"/>
        <v>2.9999999999999996</v>
      </c>
      <c r="BD128" s="4">
        <f t="shared" si="83"/>
        <v>6.6576671641946028E-2</v>
      </c>
      <c r="BE128" s="4">
        <f t="shared" si="73"/>
        <v>0.25657157452852714</v>
      </c>
    </row>
    <row r="129" spans="1:57">
      <c r="A129" s="17" t="s">
        <v>91</v>
      </c>
      <c r="B129" s="55">
        <v>3</v>
      </c>
      <c r="C129" s="23">
        <v>3</v>
      </c>
      <c r="D129" s="20">
        <v>-4.5903333333333331E-2</v>
      </c>
      <c r="E129" s="20">
        <v>0.43266166666666667</v>
      </c>
      <c r="F129" s="20">
        <v>44.950133333333333</v>
      </c>
      <c r="G129" s="20">
        <v>21.000266666666665</v>
      </c>
      <c r="H129" s="20">
        <v>14.462466666666666</v>
      </c>
      <c r="I129" s="20">
        <v>0.15479033333333334</v>
      </c>
      <c r="J129" s="20">
        <v>17.996766666666669</v>
      </c>
      <c r="K129" s="20">
        <v>3.4527333333333333E-2</v>
      </c>
      <c r="L129" s="20">
        <v>-1.103E-2</v>
      </c>
      <c r="M129" s="20">
        <v>0.26246733333333333</v>
      </c>
      <c r="N129" s="21">
        <v>99.237146666666675</v>
      </c>
      <c r="O129" s="4"/>
      <c r="P129" s="56">
        <f t="shared" si="82"/>
        <v>0.21473204140857149</v>
      </c>
      <c r="Q129" s="9"/>
      <c r="R129" s="57">
        <v>0.22</v>
      </c>
      <c r="T129" s="4">
        <v>4.9182551106396778E-3</v>
      </c>
      <c r="U129" s="4">
        <v>1.2156407130946774E-2</v>
      </c>
      <c r="V129" s="4">
        <v>4.8898704822656236E-2</v>
      </c>
      <c r="W129" s="4">
        <v>0.18277396787653757</v>
      </c>
      <c r="X129" s="4">
        <v>0.38839506090234099</v>
      </c>
      <c r="Y129" s="4">
        <v>1.8856918633046418E-2</v>
      </c>
      <c r="Z129" s="4">
        <v>0.37628735473482572</v>
      </c>
      <c r="AA129" s="4">
        <v>8.6656197893361202E-3</v>
      </c>
      <c r="AB129" s="4">
        <v>4.9771779152447413E-3</v>
      </c>
      <c r="AC129" s="4">
        <v>1.5423230444149297E-2</v>
      </c>
      <c r="AF129" s="4">
        <f t="shared" si="84"/>
        <v>-7.6390969101902695E-4</v>
      </c>
      <c r="AG129" s="4">
        <f t="shared" si="84"/>
        <v>5.4163954264730436E-3</v>
      </c>
      <c r="AH129" s="4">
        <f t="shared" si="85"/>
        <v>0.88172093631489479</v>
      </c>
      <c r="AI129" s="4">
        <f t="shared" si="85"/>
        <v>0.27633747834287342</v>
      </c>
      <c r="AJ129" s="4">
        <f t="shared" si="86"/>
        <v>0.20128694038506148</v>
      </c>
      <c r="AK129" s="4">
        <f t="shared" si="86"/>
        <v>2.1822971004276516E-3</v>
      </c>
      <c r="AL129" s="4">
        <f t="shared" si="86"/>
        <v>0.44645910857520882</v>
      </c>
      <c r="AM129" s="4">
        <f t="shared" si="86"/>
        <v>6.1567998097955307E-4</v>
      </c>
      <c r="AN129" s="4">
        <f>2*L129/AN$3</f>
        <v>-3.5592126492416912E-4</v>
      </c>
      <c r="AO129" s="4">
        <f>M129/AO$3</f>
        <v>3.514089347079038E-3</v>
      </c>
      <c r="AP129" s="4">
        <f t="shared" si="71"/>
        <v>1.8164130945170547</v>
      </c>
      <c r="AQ129" s="4"/>
      <c r="AR129" s="4">
        <f t="shared" si="87"/>
        <v>-1.2616783483750443E-3</v>
      </c>
      <c r="AS129" s="4">
        <f t="shared" si="87"/>
        <v>8.9457548662626452E-3</v>
      </c>
      <c r="AT129" s="4">
        <f t="shared" si="87"/>
        <v>1.4562561880495453</v>
      </c>
      <c r="AU129" s="4">
        <f t="shared" si="87"/>
        <v>0.45640082508270891</v>
      </c>
      <c r="AV129" s="4">
        <f t="shared" si="87"/>
        <v>0.3324468552764635</v>
      </c>
      <c r="AW129" s="4">
        <f t="shared" si="87"/>
        <v>3.6042964681575543E-3</v>
      </c>
      <c r="AX129" s="4">
        <f t="shared" si="87"/>
        <v>0.73737484593598912</v>
      </c>
      <c r="AY129" s="4">
        <f t="shared" si="87"/>
        <v>1.0168611691437667E-3</v>
      </c>
      <c r="AZ129" s="4">
        <f t="shared" si="87"/>
        <v>-5.8784193859624367E-4</v>
      </c>
      <c r="BA129" s="4">
        <f t="shared" si="87"/>
        <v>5.8038934387004502E-3</v>
      </c>
      <c r="BB129">
        <f t="shared" si="72"/>
        <v>3.0000000000000009</v>
      </c>
      <c r="BD129" s="4">
        <f t="shared" si="83"/>
        <v>7.138699189337494E-2</v>
      </c>
      <c r="BE129" s="4">
        <f t="shared" si="73"/>
        <v>0.26105986338308856</v>
      </c>
    </row>
    <row r="130" spans="1:57">
      <c r="A130" s="17" t="s">
        <v>91</v>
      </c>
      <c r="B130" s="55">
        <v>4</v>
      </c>
      <c r="C130" s="23">
        <v>3</v>
      </c>
      <c r="D130" s="20">
        <v>-3.9649999999999998E-2</v>
      </c>
      <c r="E130" s="20">
        <v>0.42244966666666661</v>
      </c>
      <c r="F130" s="20">
        <v>46.084366666666675</v>
      </c>
      <c r="G130" s="20">
        <v>20.096500000000002</v>
      </c>
      <c r="H130" s="20">
        <v>14.573366666666667</v>
      </c>
      <c r="I130" s="20">
        <v>0.15800000000000003</v>
      </c>
      <c r="J130" s="20">
        <v>17.770566666666667</v>
      </c>
      <c r="K130" s="20">
        <v>2.9688666666666665E-2</v>
      </c>
      <c r="L130" s="20">
        <v>-1.7473333333333334E-2</v>
      </c>
      <c r="M130" s="20">
        <v>0.25529966666666665</v>
      </c>
      <c r="N130" s="21">
        <v>99.333114666666702</v>
      </c>
      <c r="O130" s="4"/>
      <c r="P130" s="56">
        <f t="shared" si="82"/>
        <v>0.1807053195776572</v>
      </c>
      <c r="Q130" s="9"/>
      <c r="R130" s="57">
        <v>0.22</v>
      </c>
      <c r="T130" s="4">
        <v>1.955645162088461E-2</v>
      </c>
      <c r="U130" s="4">
        <v>9.6789132826641967E-3</v>
      </c>
      <c r="V130" s="4">
        <v>2.7267991002883091E-2</v>
      </c>
      <c r="W130" s="4">
        <v>0.14220467643505952</v>
      </c>
      <c r="X130" s="4">
        <v>4.3857078486070081E-2</v>
      </c>
      <c r="Y130" s="4">
        <v>6.4643793979004662E-3</v>
      </c>
      <c r="Z130" s="4">
        <v>0.13542807439129223</v>
      </c>
      <c r="AA130" s="4">
        <v>1.0353284760564331E-2</v>
      </c>
      <c r="AB130" s="4">
        <v>2.2084459090802606E-3</v>
      </c>
      <c r="AC130" s="4">
        <v>1.3385812128269755E-2</v>
      </c>
      <c r="AF130" s="4">
        <f t="shared" si="84"/>
        <v>-6.5984356798136118E-4</v>
      </c>
      <c r="AG130" s="4">
        <f t="shared" si="84"/>
        <v>5.2885536638290764E-3</v>
      </c>
      <c r="AH130" s="4">
        <f t="shared" si="85"/>
        <v>0.90396953053485052</v>
      </c>
      <c r="AI130" s="4">
        <f t="shared" si="85"/>
        <v>0.26444502927824198</v>
      </c>
      <c r="AJ130" s="4">
        <f t="shared" si="86"/>
        <v>0.20283043377406637</v>
      </c>
      <c r="AK130" s="4">
        <f t="shared" si="86"/>
        <v>2.2275482870435645E-3</v>
      </c>
      <c r="AL130" s="4">
        <f t="shared" si="86"/>
        <v>0.44084759778384186</v>
      </c>
      <c r="AM130" s="4">
        <f t="shared" si="86"/>
        <v>5.293984783642416E-4</v>
      </c>
      <c r="AN130" s="4">
        <f>2*L130/AN$3</f>
        <v>-5.6383779713886206E-4</v>
      </c>
      <c r="AO130" s="4">
        <f>M130/AO$3</f>
        <v>3.4181238005980275E-3</v>
      </c>
      <c r="AP130" s="4">
        <f t="shared" si="71"/>
        <v>1.8223325342357155</v>
      </c>
      <c r="AQ130" s="4"/>
      <c r="AR130" s="4">
        <f t="shared" si="87"/>
        <v>-1.0862620662009401E-3</v>
      </c>
      <c r="AS130" s="4">
        <f t="shared" si="87"/>
        <v>8.7062381280161201E-3</v>
      </c>
      <c r="AT130" s="4">
        <f t="shared" si="87"/>
        <v>1.4881524313793384</v>
      </c>
      <c r="AU130" s="4">
        <f t="shared" si="87"/>
        <v>0.4353404622540254</v>
      </c>
      <c r="AV130" s="4">
        <f t="shared" si="87"/>
        <v>0.333907939352792</v>
      </c>
      <c r="AW130" s="4">
        <f t="shared" si="87"/>
        <v>3.667083112212222E-3</v>
      </c>
      <c r="AX130" s="4">
        <f t="shared" si="87"/>
        <v>0.72574174499178268</v>
      </c>
      <c r="AY130" s="4">
        <f t="shared" si="87"/>
        <v>8.7151790644994021E-4</v>
      </c>
      <c r="AZ130" s="4">
        <f t="shared" si="87"/>
        <v>-9.2821335274355138E-4</v>
      </c>
      <c r="BA130" s="4">
        <f t="shared" si="87"/>
        <v>5.6270582943275804E-3</v>
      </c>
      <c r="BB130">
        <f t="shared" si="72"/>
        <v>3</v>
      </c>
      <c r="BD130" s="4">
        <f t="shared" si="83"/>
        <v>6.033894089026326E-2</v>
      </c>
      <c r="BE130" s="4">
        <f t="shared" si="73"/>
        <v>0.27356899846252875</v>
      </c>
    </row>
    <row r="131" spans="1:57">
      <c r="A131" s="17" t="s">
        <v>91</v>
      </c>
      <c r="B131" s="55">
        <v>5</v>
      </c>
      <c r="C131" s="23">
        <v>3</v>
      </c>
      <c r="D131" s="20">
        <v>-2.7173333333333338E-2</v>
      </c>
      <c r="E131" s="20">
        <v>0.44242666666666669</v>
      </c>
      <c r="F131" s="20">
        <v>45.554233333333336</v>
      </c>
      <c r="G131" s="20">
        <v>20.540700000000001</v>
      </c>
      <c r="H131" s="20">
        <v>14.649300000000002</v>
      </c>
      <c r="I131" s="20">
        <v>0.15676633333333334</v>
      </c>
      <c r="J131" s="20">
        <v>17.8492</v>
      </c>
      <c r="K131" s="20">
        <v>2.3952333333333336E-2</v>
      </c>
      <c r="L131" s="20">
        <v>-7.8549999999999991E-3</v>
      </c>
      <c r="M131" s="20">
        <v>0.27786466666666665</v>
      </c>
      <c r="N131" s="21">
        <v>99.459414999999993</v>
      </c>
      <c r="O131" s="4"/>
      <c r="P131" s="56">
        <f t="shared" si="82"/>
        <v>0.19718783785176486</v>
      </c>
      <c r="Q131" s="9"/>
      <c r="R131" s="57">
        <v>0.22</v>
      </c>
      <c r="T131" s="4">
        <v>1.1151709883839935E-2</v>
      </c>
      <c r="U131" s="4">
        <v>9.3587040947629933E-3</v>
      </c>
      <c r="V131" s="4">
        <v>9.448895879060891E-2</v>
      </c>
      <c r="W131" s="4">
        <v>2.4304526327413478E-2</v>
      </c>
      <c r="X131" s="4">
        <v>1.9936900461205997E-2</v>
      </c>
      <c r="Y131" s="4">
        <v>1.9957760303534296E-2</v>
      </c>
      <c r="Z131" s="4">
        <v>8.1594668943503632E-2</v>
      </c>
      <c r="AA131" s="4">
        <v>6.4631085658012326E-3</v>
      </c>
      <c r="AB131" s="4">
        <v>8.0454661145268665E-3</v>
      </c>
      <c r="AC131" s="4">
        <v>1.758896427687924E-2</v>
      </c>
      <c r="AF131" s="4">
        <f t="shared" si="84"/>
        <v>-4.5221057302934493E-4</v>
      </c>
      <c r="AG131" s="4">
        <f t="shared" si="84"/>
        <v>5.5386412952762483E-3</v>
      </c>
      <c r="AH131" s="4">
        <f t="shared" si="85"/>
        <v>0.89357068131293327</v>
      </c>
      <c r="AI131" s="4">
        <f t="shared" si="85"/>
        <v>0.27029015066780709</v>
      </c>
      <c r="AJ131" s="4">
        <f t="shared" si="86"/>
        <v>0.20388726513569941</v>
      </c>
      <c r="AK131" s="4">
        <f t="shared" si="86"/>
        <v>2.2101555524225761E-3</v>
      </c>
      <c r="AL131" s="4">
        <f t="shared" si="86"/>
        <v>0.44279831307367895</v>
      </c>
      <c r="AM131" s="4">
        <f t="shared" si="86"/>
        <v>4.2711008083689975E-4</v>
      </c>
      <c r="AN131" s="4">
        <f>2*L131/AN$3</f>
        <v>-2.5346886092287831E-4</v>
      </c>
      <c r="AO131" s="4">
        <f>M131/AO$3</f>
        <v>3.7202392109608605E-3</v>
      </c>
      <c r="AP131" s="4">
        <f t="shared" si="71"/>
        <v>1.821736876895663</v>
      </c>
      <c r="AQ131" s="4"/>
      <c r="AR131" s="4">
        <f t="shared" si="87"/>
        <v>-7.446913636615886E-4</v>
      </c>
      <c r="AS131" s="4">
        <f t="shared" si="87"/>
        <v>9.1209241557118643E-3</v>
      </c>
      <c r="AT131" s="4">
        <f t="shared" si="87"/>
        <v>1.4715143981203678</v>
      </c>
      <c r="AU131" s="4">
        <f t="shared" si="87"/>
        <v>0.44510843595875815</v>
      </c>
      <c r="AV131" s="4">
        <f t="shared" si="87"/>
        <v>0.33575748680534073</v>
      </c>
      <c r="AW131" s="4">
        <f t="shared" si="87"/>
        <v>3.6396401375847413E-3</v>
      </c>
      <c r="AX131" s="4">
        <f t="shared" si="87"/>
        <v>0.72919144145816095</v>
      </c>
      <c r="AY131" s="4">
        <f t="shared" si="87"/>
        <v>7.033563731191271E-4</v>
      </c>
      <c r="AZ131" s="4">
        <f t="shared" si="87"/>
        <v>-4.1740747108573022E-4</v>
      </c>
      <c r="BA131" s="4">
        <f t="shared" si="87"/>
        <v>6.1264158257042269E-3</v>
      </c>
      <c r="BB131">
        <f t="shared" si="72"/>
        <v>3</v>
      </c>
      <c r="BD131" s="4">
        <f t="shared" si="83"/>
        <v>6.6207292865687606E-2</v>
      </c>
      <c r="BE131" s="4">
        <f t="shared" si="73"/>
        <v>0.26955019393965313</v>
      </c>
    </row>
    <row r="132" spans="1:57">
      <c r="A132" s="17"/>
      <c r="B132" s="55"/>
      <c r="C132" s="23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1"/>
      <c r="O132" s="4"/>
      <c r="P132" s="56"/>
      <c r="Q132" s="9"/>
      <c r="R132" s="57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D132" s="4"/>
      <c r="BE132" s="4"/>
    </row>
    <row r="133" spans="1:57">
      <c r="A133" s="17" t="s">
        <v>92</v>
      </c>
      <c r="B133" s="55">
        <v>1</v>
      </c>
      <c r="C133" s="23">
        <v>3</v>
      </c>
      <c r="D133" s="20">
        <v>2.9019666666666666E-2</v>
      </c>
      <c r="E133" s="20">
        <v>0.44428133333333336</v>
      </c>
      <c r="F133" s="20">
        <v>58.674700000000001</v>
      </c>
      <c r="G133" s="20">
        <v>6.869886666666666</v>
      </c>
      <c r="H133" s="20">
        <v>11.800633333333332</v>
      </c>
      <c r="I133" s="20">
        <v>0.10275866666666666</v>
      </c>
      <c r="J133" s="20">
        <v>21.201133333333335</v>
      </c>
      <c r="K133" s="20">
        <v>2.1013E-2</v>
      </c>
      <c r="L133" s="20">
        <v>-2.4759999999999999E-3</v>
      </c>
      <c r="M133" s="20">
        <v>0.36008000000000001</v>
      </c>
      <c r="N133" s="21">
        <v>99.50103</v>
      </c>
      <c r="O133" s="4"/>
      <c r="P133" s="56">
        <f t="shared" si="82"/>
        <v>0.25929442957423082</v>
      </c>
      <c r="Q133" s="9"/>
      <c r="R133" s="57">
        <v>0.24</v>
      </c>
      <c r="T133" s="4">
        <v>1.1502488136630851E-2</v>
      </c>
      <c r="U133" s="4">
        <v>1.1115170459031782E-2</v>
      </c>
      <c r="V133" s="4">
        <v>0.21654662315538431</v>
      </c>
      <c r="W133" s="4">
        <v>5.0598642603663868E-2</v>
      </c>
      <c r="X133" s="4">
        <v>6.4121863146147831E-2</v>
      </c>
      <c r="Y133" s="4">
        <v>3.3400434627910624E-3</v>
      </c>
      <c r="Z133" s="4">
        <v>9.3227159848046928E-2</v>
      </c>
      <c r="AA133" s="4">
        <v>1.885635126422925E-2</v>
      </c>
      <c r="AB133" s="4">
        <v>9.8484551072744401E-3</v>
      </c>
      <c r="AC133" s="4">
        <v>5.8572120501139456E-3</v>
      </c>
      <c r="AF133" s="4">
        <f t="shared" ref="AF133:AG137" si="88">D133/AF$3</f>
        <v>4.8293670605203303E-4</v>
      </c>
      <c r="AG133" s="4">
        <f t="shared" si="88"/>
        <v>5.5618594558504431E-3</v>
      </c>
      <c r="AH133" s="4">
        <f t="shared" ref="AH133:AI137" si="89">2*F133/AH$3</f>
        <v>1.1509356610435466</v>
      </c>
      <c r="AI133" s="4">
        <f t="shared" si="89"/>
        <v>9.039919292935937E-2</v>
      </c>
      <c r="AJ133" s="4">
        <f t="shared" ref="AJ133:AM137" si="90">H133/AJ$3</f>
        <v>0.16423985154256551</v>
      </c>
      <c r="AK133" s="4">
        <f t="shared" si="90"/>
        <v>1.4487334931152778E-3</v>
      </c>
      <c r="AL133" s="4">
        <f t="shared" si="90"/>
        <v>0.52595220375423801</v>
      </c>
      <c r="AM133" s="4">
        <f t="shared" si="90"/>
        <v>3.7469686162624826E-4</v>
      </c>
      <c r="AN133" s="4">
        <f>2*L133/AN$3</f>
        <v>-7.9896740884156185E-5</v>
      </c>
      <c r="AO133" s="4">
        <f>M133/AO$3</f>
        <v>4.8209934395501411E-3</v>
      </c>
      <c r="AP133" s="4">
        <f t="shared" si="71"/>
        <v>1.9441362324850198</v>
      </c>
      <c r="AQ133" s="4"/>
      <c r="AR133" s="4">
        <f t="shared" ref="AR133:BA137" si="91">3*AF133/$AP133</f>
        <v>7.4522047063760105E-4</v>
      </c>
      <c r="AS133" s="4">
        <f t="shared" si="91"/>
        <v>8.5825149949618554E-3</v>
      </c>
      <c r="AT133" s="4">
        <f t="shared" si="91"/>
        <v>1.776010819322686</v>
      </c>
      <c r="AU133" s="4">
        <f t="shared" si="91"/>
        <v>0.13949515175766766</v>
      </c>
      <c r="AV133" s="4">
        <f t="shared" si="91"/>
        <v>0.25343880042701333</v>
      </c>
      <c r="AW133" s="4">
        <f t="shared" si="91"/>
        <v>2.2355431716791084E-3</v>
      </c>
      <c r="AX133" s="4">
        <f t="shared" si="91"/>
        <v>0.81159775991926109</v>
      </c>
      <c r="AY133" s="4">
        <f t="shared" si="91"/>
        <v>5.7819537854192338E-4</v>
      </c>
      <c r="AZ133" s="4">
        <f t="shared" si="91"/>
        <v>-1.2328879974943599E-4</v>
      </c>
      <c r="BA133" s="4">
        <f t="shared" si="91"/>
        <v>7.4392833573003556E-3</v>
      </c>
      <c r="BB133">
        <f t="shared" si="72"/>
        <v>2.9999999999999996</v>
      </c>
      <c r="BD133" s="4">
        <f t="shared" si="83"/>
        <v>6.5715269188699743E-2</v>
      </c>
      <c r="BE133" s="4">
        <f t="shared" si="73"/>
        <v>0.18772353123831359</v>
      </c>
    </row>
    <row r="134" spans="1:57">
      <c r="A134" s="17" t="s">
        <v>92</v>
      </c>
      <c r="B134" s="55">
        <v>2</v>
      </c>
      <c r="C134" s="23">
        <v>3</v>
      </c>
      <c r="D134" s="20">
        <v>3.0130000000000001E-2</v>
      </c>
      <c r="E134" s="20">
        <v>0.47336699999999993</v>
      </c>
      <c r="F134" s="20">
        <v>58.68313333333333</v>
      </c>
      <c r="G134" s="20">
        <v>6.7882633333333331</v>
      </c>
      <c r="H134" s="20">
        <v>12.114966666666668</v>
      </c>
      <c r="I134" s="20">
        <v>0.10485933333333335</v>
      </c>
      <c r="J134" s="20">
        <v>21.133800000000001</v>
      </c>
      <c r="K134" s="20">
        <v>2.0171666666666668E-2</v>
      </c>
      <c r="L134" s="20">
        <v>2.9200000000000003E-3</v>
      </c>
      <c r="M134" s="20">
        <v>0.33959900000000004</v>
      </c>
      <c r="N134" s="21">
        <v>99.691210333333373</v>
      </c>
      <c r="O134" s="4"/>
      <c r="P134" s="56">
        <f t="shared" si="82"/>
        <v>0.26272526883914027</v>
      </c>
      <c r="Q134" s="9"/>
      <c r="R134" s="57">
        <v>0.24</v>
      </c>
      <c r="T134" s="4">
        <v>1.0355185802292497E-2</v>
      </c>
      <c r="U134" s="4">
        <v>9.5920032839860794E-3</v>
      </c>
      <c r="V134" s="4">
        <v>6.5882041053182877E-2</v>
      </c>
      <c r="W134" s="4">
        <v>2.8428968207329219E-2</v>
      </c>
      <c r="X134" s="4">
        <v>2.5955795756117898E-2</v>
      </c>
      <c r="Y134" s="4">
        <v>2.4996720871612935E-2</v>
      </c>
      <c r="Z134" s="4">
        <v>0.11155460546297417</v>
      </c>
      <c r="AA134" s="4">
        <v>2.2705731882794122E-2</v>
      </c>
      <c r="AB134" s="4">
        <v>8.2368118225439619E-3</v>
      </c>
      <c r="AC134" s="4">
        <v>1.1012916643650745E-2</v>
      </c>
      <c r="AF134" s="4">
        <f t="shared" si="88"/>
        <v>5.0141454484939254E-4</v>
      </c>
      <c r="AG134" s="4">
        <f t="shared" si="88"/>
        <v>5.9259764646970451E-3</v>
      </c>
      <c r="AH134" s="4">
        <f t="shared" si="89"/>
        <v>1.1511010853929646</v>
      </c>
      <c r="AI134" s="4">
        <f t="shared" si="89"/>
        <v>8.9325131039322755E-2</v>
      </c>
      <c r="AJ134" s="4">
        <f t="shared" si="90"/>
        <v>0.1686147065646022</v>
      </c>
      <c r="AK134" s="4">
        <f t="shared" si="90"/>
        <v>1.4783495465012454E-3</v>
      </c>
      <c r="AL134" s="4">
        <f t="shared" si="90"/>
        <v>0.52428181592656908</v>
      </c>
      <c r="AM134" s="4">
        <f t="shared" si="90"/>
        <v>3.5969448407037566E-4</v>
      </c>
      <c r="AN134" s="4">
        <f>2*L134/AN$3</f>
        <v>9.4223943207486299E-5</v>
      </c>
      <c r="AO134" s="4">
        <f>M134/AO$3</f>
        <v>4.5467800240996123E-3</v>
      </c>
      <c r="AP134" s="4">
        <f t="shared" si="71"/>
        <v>1.9462291779308842</v>
      </c>
      <c r="AQ134" s="4"/>
      <c r="AR134" s="4">
        <f t="shared" si="91"/>
        <v>7.729015943268308E-4</v>
      </c>
      <c r="AS134" s="4">
        <f t="shared" si="91"/>
        <v>9.1345508512988075E-3</v>
      </c>
      <c r="AT134" s="4">
        <f t="shared" si="91"/>
        <v>1.7743559162185831</v>
      </c>
      <c r="AU134" s="4">
        <f t="shared" si="91"/>
        <v>0.13768953633860523</v>
      </c>
      <c r="AV134" s="4">
        <f t="shared" si="91"/>
        <v>0.25990984280257795</v>
      </c>
      <c r="AW134" s="4">
        <f t="shared" si="91"/>
        <v>2.2787905400836798E-3</v>
      </c>
      <c r="AX134" s="4">
        <f t="shared" si="91"/>
        <v>0.80815017348155438</v>
      </c>
      <c r="AY134" s="4">
        <f t="shared" si="91"/>
        <v>5.5444829645311599E-4</v>
      </c>
      <c r="AZ134" s="4">
        <f t="shared" si="91"/>
        <v>1.4524077268381047E-4</v>
      </c>
      <c r="BA134" s="4">
        <f t="shared" si="91"/>
        <v>7.008599103832387E-3</v>
      </c>
      <c r="BB134">
        <f t="shared" si="72"/>
        <v>2.9999999999999991</v>
      </c>
      <c r="BD134" s="4">
        <f t="shared" si="83"/>
        <v>6.8284883324245982E-2</v>
      </c>
      <c r="BE134" s="4">
        <f t="shared" si="73"/>
        <v>0.19162495947833197</v>
      </c>
    </row>
    <row r="135" spans="1:57">
      <c r="A135" s="17" t="s">
        <v>92</v>
      </c>
      <c r="B135" s="55">
        <v>3</v>
      </c>
      <c r="C135" s="23">
        <v>3</v>
      </c>
      <c r="D135" s="20">
        <v>4.3449999999999996E-2</v>
      </c>
      <c r="E135" s="20">
        <v>0.48381766666666665</v>
      </c>
      <c r="F135" s="20">
        <v>59.082666666666661</v>
      </c>
      <c r="G135" s="20">
        <v>6.4147100000000004</v>
      </c>
      <c r="H135" s="20">
        <v>12.249866666666668</v>
      </c>
      <c r="I135" s="20">
        <v>9.4453333333333334E-2</v>
      </c>
      <c r="J135" s="20">
        <v>21.0989</v>
      </c>
      <c r="K135" s="20">
        <v>1.0692666666666668E-2</v>
      </c>
      <c r="L135" s="20">
        <v>-8.6399999999999986E-4</v>
      </c>
      <c r="M135" s="20">
        <v>0.33247333333333334</v>
      </c>
      <c r="N135" s="21">
        <v>99.810166333333328</v>
      </c>
      <c r="O135" s="4"/>
      <c r="P135" s="56">
        <f t="shared" si="82"/>
        <v>0.2525181614451894</v>
      </c>
      <c r="Q135" s="9"/>
      <c r="R135" s="57">
        <v>0.24</v>
      </c>
      <c r="T135" s="4">
        <v>4.9579366676068002E-3</v>
      </c>
      <c r="U135" s="4">
        <v>1.3487916456344682E-2</v>
      </c>
      <c r="V135" s="4">
        <v>6.4386515151336546E-2</v>
      </c>
      <c r="W135" s="4">
        <v>1.7538175503740431E-2</v>
      </c>
      <c r="X135" s="4">
        <v>8.3700438071334371E-2</v>
      </c>
      <c r="Y135" s="4">
        <v>6.6169933756452725E-3</v>
      </c>
      <c r="Z135" s="4">
        <v>9.4941508309064601E-2</v>
      </c>
      <c r="AA135" s="4">
        <v>4.7772674546578747E-3</v>
      </c>
      <c r="AB135" s="4">
        <v>3.4102357689755119E-3</v>
      </c>
      <c r="AC135" s="4">
        <v>4.0048969179410018E-2</v>
      </c>
      <c r="AF135" s="4">
        <f t="shared" si="88"/>
        <v>7.2308204360126463E-4</v>
      </c>
      <c r="AG135" s="4">
        <f t="shared" si="88"/>
        <v>6.0568060423969285E-3</v>
      </c>
      <c r="AH135" s="4">
        <f t="shared" si="89"/>
        <v>1.1589381456780437</v>
      </c>
      <c r="AI135" s="4">
        <f t="shared" si="89"/>
        <v>8.4409632212645566E-2</v>
      </c>
      <c r="AJ135" s="4">
        <f t="shared" si="90"/>
        <v>0.1704922291811645</v>
      </c>
      <c r="AK135" s="4">
        <f t="shared" si="90"/>
        <v>1.3316415245077306E-3</v>
      </c>
      <c r="AL135" s="4">
        <f t="shared" si="90"/>
        <v>0.52341602580004964</v>
      </c>
      <c r="AM135" s="4">
        <f t="shared" si="90"/>
        <v>1.9066809320019023E-4</v>
      </c>
      <c r="AN135" s="4">
        <f>2*L135/AN$3</f>
        <v>-2.7879961277831554E-5</v>
      </c>
      <c r="AO135" s="4">
        <f>M135/AO$3</f>
        <v>4.4513768018922661E-3</v>
      </c>
      <c r="AP135" s="4">
        <f t="shared" si="71"/>
        <v>1.9499817274162239</v>
      </c>
      <c r="AQ135" s="4"/>
      <c r="AR135" s="4">
        <f t="shared" si="91"/>
        <v>1.1124443374544339E-3</v>
      </c>
      <c r="AS135" s="4">
        <f t="shared" si="91"/>
        <v>9.3182504593348463E-3</v>
      </c>
      <c r="AT135" s="4">
        <f t="shared" si="91"/>
        <v>1.7829984702682316</v>
      </c>
      <c r="AU135" s="4">
        <f t="shared" si="91"/>
        <v>0.12986218951573023</v>
      </c>
      <c r="AV135" s="4">
        <f t="shared" si="91"/>
        <v>0.26229819508166025</v>
      </c>
      <c r="AW135" s="4">
        <f t="shared" si="91"/>
        <v>2.0486984659166883E-3</v>
      </c>
      <c r="AX135" s="4">
        <f t="shared" si="91"/>
        <v>0.80526297006934933</v>
      </c>
      <c r="AY135" s="4">
        <f t="shared" si="91"/>
        <v>2.9333827674297806E-4</v>
      </c>
      <c r="AZ135" s="4">
        <f t="shared" si="91"/>
        <v>-4.2892650047710791E-5</v>
      </c>
      <c r="BA135" s="4">
        <f t="shared" si="91"/>
        <v>6.8483361756273304E-3</v>
      </c>
      <c r="BB135">
        <f t="shared" si="72"/>
        <v>3</v>
      </c>
      <c r="BD135" s="4">
        <f t="shared" si="83"/>
        <v>6.623505797241247E-2</v>
      </c>
      <c r="BE135" s="4">
        <f t="shared" si="73"/>
        <v>0.19606313710924778</v>
      </c>
    </row>
    <row r="136" spans="1:57">
      <c r="A136" s="17" t="s">
        <v>92</v>
      </c>
      <c r="B136" s="55">
        <v>4</v>
      </c>
      <c r="C136" s="23">
        <v>3</v>
      </c>
      <c r="D136" s="20">
        <v>3.3651333333333332E-2</v>
      </c>
      <c r="E136" s="20">
        <v>0.43821966666666667</v>
      </c>
      <c r="F136" s="20">
        <v>58.374566666666659</v>
      </c>
      <c r="G136" s="20">
        <v>7.4232033333333334</v>
      </c>
      <c r="H136" s="20">
        <v>11.662066666666666</v>
      </c>
      <c r="I136" s="20">
        <v>9.6699333333333318E-2</v>
      </c>
      <c r="J136" s="20">
        <v>21.058</v>
      </c>
      <c r="K136" s="20">
        <v>9.4160000000000008E-3</v>
      </c>
      <c r="L136" s="20">
        <v>-8.7733333333333326E-3</v>
      </c>
      <c r="M136" s="20">
        <v>0.361037</v>
      </c>
      <c r="N136" s="21">
        <v>99.44808666666664</v>
      </c>
      <c r="O136" s="4"/>
      <c r="P136" s="56">
        <f t="shared" si="82"/>
        <v>0.23376354566429353</v>
      </c>
      <c r="Q136" s="9"/>
      <c r="R136" s="57">
        <v>0.24</v>
      </c>
      <c r="T136" s="4">
        <v>2.2874281067026637E-2</v>
      </c>
      <c r="U136" s="4">
        <v>4.8608647721710262E-3</v>
      </c>
      <c r="V136" s="4">
        <v>0.10074831677667462</v>
      </c>
      <c r="W136" s="4">
        <v>5.4980310415032485E-2</v>
      </c>
      <c r="X136" s="4">
        <v>3.8692936478553493E-2</v>
      </c>
      <c r="Y136" s="4">
        <v>2.1298352432367586E-2</v>
      </c>
      <c r="Z136" s="4">
        <v>0.18148010910289913</v>
      </c>
      <c r="AA136" s="4">
        <v>8.751052679535189E-3</v>
      </c>
      <c r="AB136" s="4">
        <v>4.8078720171540919E-3</v>
      </c>
      <c r="AC136" s="4">
        <v>1.8815884326812821E-2</v>
      </c>
      <c r="AF136" s="4">
        <f t="shared" si="88"/>
        <v>5.6001553225716973E-4</v>
      </c>
      <c r="AG136" s="4">
        <f t="shared" si="88"/>
        <v>5.485974795526624E-3</v>
      </c>
      <c r="AH136" s="4">
        <f t="shared" si="89"/>
        <v>1.1450483849875768</v>
      </c>
      <c r="AI136" s="4">
        <f t="shared" si="89"/>
        <v>9.7680154396122543E-2</v>
      </c>
      <c r="AJ136" s="4">
        <f t="shared" si="90"/>
        <v>0.1623112966829042</v>
      </c>
      <c r="AK136" s="4">
        <f t="shared" si="90"/>
        <v>1.363306546360261E-3</v>
      </c>
      <c r="AL136" s="4">
        <f t="shared" si="90"/>
        <v>0.52240138923344082</v>
      </c>
      <c r="AM136" s="4">
        <f t="shared" si="90"/>
        <v>1.6790299572039944E-4</v>
      </c>
      <c r="AN136" s="4">
        <f>2*L136/AN$3</f>
        <v>-2.8310207593847477E-4</v>
      </c>
      <c r="AO136" s="4">
        <f>M136/AO$3</f>
        <v>4.8338063997857813E-3</v>
      </c>
      <c r="AP136" s="4">
        <f t="shared" si="71"/>
        <v>1.939569129493756</v>
      </c>
      <c r="AQ136" s="4"/>
      <c r="AR136" s="4">
        <f t="shared" si="91"/>
        <v>8.6619578092069112E-4</v>
      </c>
      <c r="AS136" s="4">
        <f t="shared" si="91"/>
        <v>8.4853507597718505E-3</v>
      </c>
      <c r="AT136" s="4">
        <f t="shared" si="91"/>
        <v>1.7710867340208349</v>
      </c>
      <c r="AU136" s="4">
        <f t="shared" si="91"/>
        <v>0.15108534093077347</v>
      </c>
      <c r="AV136" s="4">
        <f t="shared" si="91"/>
        <v>0.25105260887288222</v>
      </c>
      <c r="AW136" s="4">
        <f t="shared" si="91"/>
        <v>2.1086743322978577E-3</v>
      </c>
      <c r="AX136" s="4">
        <f t="shared" si="91"/>
        <v>0.80801665889030516</v>
      </c>
      <c r="AY136" s="4">
        <f t="shared" si="91"/>
        <v>2.5970148704762623E-4</v>
      </c>
      <c r="AZ136" s="4">
        <f t="shared" si="91"/>
        <v>-4.3788396860961609E-4</v>
      </c>
      <c r="BA136" s="4">
        <f t="shared" si="91"/>
        <v>7.4766188937758242E-3</v>
      </c>
      <c r="BB136">
        <f t="shared" si="72"/>
        <v>3.0000000000000004</v>
      </c>
      <c r="BD136" s="4">
        <f t="shared" si="83"/>
        <v>5.8686947998396022E-2</v>
      </c>
      <c r="BE136" s="4">
        <f t="shared" si="73"/>
        <v>0.1923656608744862</v>
      </c>
    </row>
    <row r="137" spans="1:57">
      <c r="A137" s="17" t="s">
        <v>92</v>
      </c>
      <c r="B137" s="55">
        <v>5</v>
      </c>
      <c r="C137" s="23">
        <v>3</v>
      </c>
      <c r="D137" s="20">
        <v>3.7199000000000003E-2</v>
      </c>
      <c r="E137" s="20">
        <v>0.43654100000000007</v>
      </c>
      <c r="F137" s="20">
        <v>58.697499999999998</v>
      </c>
      <c r="G137" s="20">
        <v>7.1724733333333335</v>
      </c>
      <c r="H137" s="20">
        <v>11.797033333333333</v>
      </c>
      <c r="I137" s="20">
        <v>0.10823000000000001</v>
      </c>
      <c r="J137" s="20">
        <v>21.151166666666668</v>
      </c>
      <c r="K137" s="20">
        <v>2.5536333333333331E-2</v>
      </c>
      <c r="L137" s="20">
        <v>-5.62E-3</v>
      </c>
      <c r="M137" s="20">
        <v>0.35308033333333338</v>
      </c>
      <c r="N137" s="21">
        <v>99.773140000000012</v>
      </c>
      <c r="O137" s="4"/>
      <c r="P137" s="56">
        <f t="shared" si="82"/>
        <v>0.24405752827276514</v>
      </c>
      <c r="Q137" s="9"/>
      <c r="R137" s="57">
        <v>0.24</v>
      </c>
      <c r="T137" s="4">
        <v>1.1019456747045193E-2</v>
      </c>
      <c r="U137" s="4">
        <v>1.2882195969631888E-2</v>
      </c>
      <c r="V137" s="4">
        <v>0.12145237749834467</v>
      </c>
      <c r="W137" s="4">
        <v>7.4942646292570345E-2</v>
      </c>
      <c r="X137" s="4">
        <v>0.11790981016579288</v>
      </c>
      <c r="Y137" s="4">
        <v>1.1852342215781653E-2</v>
      </c>
      <c r="Z137" s="4">
        <v>0.21695631664769027</v>
      </c>
      <c r="AA137" s="4">
        <v>7.5185276040813593E-3</v>
      </c>
      <c r="AB137" s="4">
        <v>4.9647457135285379E-3</v>
      </c>
      <c r="AC137" s="4">
        <v>2.1968248367435522E-2</v>
      </c>
      <c r="AF137" s="4">
        <f t="shared" si="88"/>
        <v>6.1905475120652359E-4</v>
      </c>
      <c r="AG137" s="4">
        <f t="shared" si="88"/>
        <v>5.4649599399098662E-3</v>
      </c>
      <c r="AH137" s="4">
        <f t="shared" si="89"/>
        <v>1.1513828952530405</v>
      </c>
      <c r="AI137" s="4">
        <f t="shared" si="89"/>
        <v>9.4380858389806338E-2</v>
      </c>
      <c r="AJ137" s="4">
        <f t="shared" si="90"/>
        <v>0.16418974715843193</v>
      </c>
      <c r="AK137" s="4">
        <f t="shared" si="90"/>
        <v>1.5258705766248413E-3</v>
      </c>
      <c r="AL137" s="4">
        <f t="shared" si="90"/>
        <v>0.52471264367816095</v>
      </c>
      <c r="AM137" s="4">
        <f t="shared" si="90"/>
        <v>4.5535544460294816E-4</v>
      </c>
      <c r="AN137" s="4">
        <f>2*L137/AN$3</f>
        <v>-1.8134882220070993E-4</v>
      </c>
      <c r="AO137" s="4">
        <f>M137/AO$3</f>
        <v>4.7272771901637886E-3</v>
      </c>
      <c r="AP137" s="4">
        <f t="shared" si="71"/>
        <v>1.947277313559747</v>
      </c>
      <c r="AQ137" s="4"/>
      <c r="AR137" s="4">
        <f t="shared" si="91"/>
        <v>9.5372356093676054E-4</v>
      </c>
      <c r="AS137" s="4">
        <f t="shared" si="91"/>
        <v>8.419386240246754E-3</v>
      </c>
      <c r="AT137" s="4">
        <f t="shared" si="91"/>
        <v>1.7738350165671666</v>
      </c>
      <c r="AU137" s="4">
        <f t="shared" si="91"/>
        <v>0.14540434133226579</v>
      </c>
      <c r="AV137" s="4">
        <f t="shared" si="91"/>
        <v>0.25295279621722078</v>
      </c>
      <c r="AW137" s="4">
        <f t="shared" si="91"/>
        <v>2.3507754637711862E-3</v>
      </c>
      <c r="AX137" s="4">
        <f t="shared" si="91"/>
        <v>0.80837891967059294</v>
      </c>
      <c r="AY137" s="4">
        <f t="shared" si="91"/>
        <v>7.0152634362672674E-4</v>
      </c>
      <c r="AZ137" s="4">
        <f t="shared" si="91"/>
        <v>-2.7938828374042844E-4</v>
      </c>
      <c r="BA137" s="4">
        <f t="shared" si="91"/>
        <v>7.2829028879128023E-3</v>
      </c>
      <c r="BB137">
        <f t="shared" si="72"/>
        <v>3</v>
      </c>
      <c r="BD137" s="4">
        <f t="shared" si="83"/>
        <v>6.1735034214459361E-2</v>
      </c>
      <c r="BE137" s="4">
        <f t="shared" si="73"/>
        <v>0.19121776200276142</v>
      </c>
    </row>
    <row r="138" spans="1:57">
      <c r="A138" s="17"/>
      <c r="B138" s="55"/>
      <c r="C138" s="23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1"/>
      <c r="O138" s="4"/>
      <c r="P138" s="56"/>
      <c r="Q138" s="9"/>
      <c r="R138" s="57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D138" s="4"/>
      <c r="BE138" s="4"/>
    </row>
    <row r="139" spans="1:57">
      <c r="A139" s="17" t="s">
        <v>93</v>
      </c>
      <c r="B139" s="55">
        <v>1</v>
      </c>
      <c r="C139" s="23">
        <v>4</v>
      </c>
      <c r="D139" s="20">
        <v>-3.7555000000000005E-2</v>
      </c>
      <c r="E139" s="20">
        <v>0.1068735</v>
      </c>
      <c r="F139" s="20">
        <v>54.957000000000001</v>
      </c>
      <c r="G139" s="20">
        <v>12.155325000000001</v>
      </c>
      <c r="H139" s="20">
        <v>11.284800000000001</v>
      </c>
      <c r="I139" s="20">
        <v>0.10391599999999999</v>
      </c>
      <c r="J139" s="20">
        <v>21.038</v>
      </c>
      <c r="K139" s="20">
        <v>1.1267249999999999E-2</v>
      </c>
      <c r="L139" s="20">
        <v>-3.5764999999999998E-3</v>
      </c>
      <c r="M139" s="20">
        <v>0.38261999999999996</v>
      </c>
      <c r="N139" s="21">
        <v>99.998670250000018</v>
      </c>
      <c r="O139" s="4"/>
      <c r="P139" s="56">
        <f t="shared" si="82"/>
        <v>0.27615722151490307</v>
      </c>
      <c r="Q139" s="9"/>
      <c r="R139" s="57">
        <v>0.27</v>
      </c>
      <c r="T139" s="4">
        <v>1.6394839635283591E-2</v>
      </c>
      <c r="U139" s="4">
        <v>6.4944522222175642E-3</v>
      </c>
      <c r="V139" s="4">
        <v>0.10920079364790794</v>
      </c>
      <c r="W139" s="4">
        <v>5.6835046406244968E-2</v>
      </c>
      <c r="X139" s="4">
        <v>8.393453798447166E-2</v>
      </c>
      <c r="Y139" s="4">
        <v>9.118037288802892E-3</v>
      </c>
      <c r="Z139" s="4">
        <v>0.15217299366181838</v>
      </c>
      <c r="AA139" s="4">
        <v>8.5248829659610777E-3</v>
      </c>
      <c r="AB139" s="4">
        <v>9.5916320648087132E-3</v>
      </c>
      <c r="AC139" s="4">
        <v>2.2557955773222591E-2</v>
      </c>
      <c r="AF139" s="4">
        <f t="shared" ref="AF139:AG142" si="92">D139/AF$3</f>
        <v>-6.2497919786986189E-4</v>
      </c>
      <c r="AG139" s="4">
        <f t="shared" si="92"/>
        <v>1.3379256384576865E-3</v>
      </c>
      <c r="AH139" s="4">
        <f t="shared" ref="AH139:AI142" si="93">2*F139/AH$3</f>
        <v>1.0780109846998824</v>
      </c>
      <c r="AI139" s="4">
        <f t="shared" si="93"/>
        <v>0.15994900980327653</v>
      </c>
      <c r="AJ139" s="4">
        <f t="shared" ref="AJ139:AM142" si="94">H139/AJ$3</f>
        <v>0.15706054279749479</v>
      </c>
      <c r="AK139" s="4">
        <f t="shared" si="94"/>
        <v>1.4650500493444238E-3</v>
      </c>
      <c r="AL139" s="4">
        <f t="shared" si="94"/>
        <v>0.52190523443314307</v>
      </c>
      <c r="AM139" s="4">
        <f t="shared" si="94"/>
        <v>2.0091387303851639E-4</v>
      </c>
      <c r="AN139" s="4">
        <f>2*L139/AN$3</f>
        <v>-1.154081961923201E-4</v>
      </c>
      <c r="AO139" s="4">
        <f>M139/AO$3</f>
        <v>5.1227741330834107E-3</v>
      </c>
      <c r="AP139" s="4">
        <f t="shared" si="71"/>
        <v>1.9243120480336586</v>
      </c>
      <c r="AQ139" s="4"/>
      <c r="AR139" s="4">
        <f t="shared" ref="AR139:BA142" si="95">3*AF139/$AP139</f>
        <v>-9.7434176308643615E-4</v>
      </c>
      <c r="AS139" s="4">
        <f t="shared" si="95"/>
        <v>2.0858243440685736E-3</v>
      </c>
      <c r="AT139" s="4">
        <f t="shared" si="95"/>
        <v>1.680617734220557</v>
      </c>
      <c r="AU139" s="4">
        <f t="shared" si="95"/>
        <v>0.24936029990570244</v>
      </c>
      <c r="AV139" s="4">
        <f t="shared" si="95"/>
        <v>0.24485718357059458</v>
      </c>
      <c r="AW139" s="4">
        <f t="shared" si="95"/>
        <v>2.2840111366160274E-3</v>
      </c>
      <c r="AX139" s="4">
        <f t="shared" si="95"/>
        <v>0.81364958708196111</v>
      </c>
      <c r="AY139" s="4">
        <f t="shared" si="95"/>
        <v>3.1322446883365687E-4</v>
      </c>
      <c r="AZ139" s="4">
        <f t="shared" si="95"/>
        <v>-1.7992122895595173E-4</v>
      </c>
      <c r="BA139" s="4">
        <f t="shared" si="95"/>
        <v>7.9863982637089544E-3</v>
      </c>
      <c r="BB139">
        <f t="shared" si="72"/>
        <v>3</v>
      </c>
      <c r="BD139" s="4">
        <f t="shared" si="83"/>
        <v>6.7619079482819977E-2</v>
      </c>
      <c r="BE139" s="4">
        <f t="shared" si="73"/>
        <v>0.1772381040877746</v>
      </c>
    </row>
    <row r="140" spans="1:57">
      <c r="A140" s="17" t="s">
        <v>93</v>
      </c>
      <c r="B140" s="55">
        <v>2</v>
      </c>
      <c r="C140" s="23">
        <v>4</v>
      </c>
      <c r="D140" s="20">
        <v>-4.2317500000000001E-2</v>
      </c>
      <c r="E140" s="20">
        <v>0.12010575000000001</v>
      </c>
      <c r="F140" s="20">
        <v>54.685449999999996</v>
      </c>
      <c r="G140" s="20">
        <v>12.342075000000001</v>
      </c>
      <c r="H140" s="20">
        <v>11.419775</v>
      </c>
      <c r="I140" s="20">
        <v>0.10570075</v>
      </c>
      <c r="J140" s="20">
        <v>20.775075000000001</v>
      </c>
      <c r="K140" s="20">
        <v>1.3669250000000001E-2</v>
      </c>
      <c r="L140" s="20">
        <v>-1.0079999999999998E-3</v>
      </c>
      <c r="M140" s="20">
        <v>0.38093850000000001</v>
      </c>
      <c r="N140" s="21">
        <v>99.799463750000001</v>
      </c>
      <c r="O140" s="4"/>
      <c r="P140" s="56">
        <f t="shared" si="82"/>
        <v>0.25976652381488674</v>
      </c>
      <c r="Q140" s="9"/>
      <c r="R140" s="57">
        <v>0.27</v>
      </c>
      <c r="T140" s="4">
        <v>1.1645695556728232E-2</v>
      </c>
      <c r="U140" s="4">
        <v>1.205257348383877E-2</v>
      </c>
      <c r="V140" s="4">
        <v>0.22687002887115715</v>
      </c>
      <c r="W140" s="4">
        <v>2.6738034707136114E-2</v>
      </c>
      <c r="X140" s="4">
        <v>3.9986445620151516E-2</v>
      </c>
      <c r="Y140" s="4">
        <v>1.0001935225245161E-2</v>
      </c>
      <c r="Z140" s="4">
        <v>0.14077910297104951</v>
      </c>
      <c r="AA140" s="4">
        <v>5.4227689344712648E-3</v>
      </c>
      <c r="AB140" s="4">
        <v>1.5725976366085085E-2</v>
      </c>
      <c r="AC140" s="4">
        <v>1.5426520335664383E-2</v>
      </c>
      <c r="AF140" s="4">
        <f t="shared" si="92"/>
        <v>-7.0423531369612246E-4</v>
      </c>
      <c r="AG140" s="4">
        <f t="shared" si="92"/>
        <v>1.5035772408612921E-3</v>
      </c>
      <c r="AH140" s="4">
        <f t="shared" si="93"/>
        <v>1.0726843860337387</v>
      </c>
      <c r="AI140" s="4">
        <f t="shared" si="93"/>
        <v>0.1624064083163366</v>
      </c>
      <c r="AJ140" s="4">
        <f t="shared" si="94"/>
        <v>0.15893910925539317</v>
      </c>
      <c r="AK140" s="4">
        <f t="shared" si="94"/>
        <v>1.4902121810235441E-3</v>
      </c>
      <c r="AL140" s="4">
        <f t="shared" si="94"/>
        <v>0.5153826593897296</v>
      </c>
      <c r="AM140" s="4">
        <f t="shared" si="94"/>
        <v>2.4374554208273896E-4</v>
      </c>
      <c r="AN140" s="4">
        <f>2*L140/AN$3</f>
        <v>-3.2526621490803482E-5</v>
      </c>
      <c r="AO140" s="4">
        <f>M140/AO$3</f>
        <v>5.1002610791270591E-3</v>
      </c>
      <c r="AP140" s="4">
        <f t="shared" si="71"/>
        <v>1.9170135971031059</v>
      </c>
      <c r="AQ140" s="4"/>
      <c r="AR140" s="4">
        <f t="shared" si="95"/>
        <v>-1.1020818758307096E-3</v>
      </c>
      <c r="AS140" s="4">
        <f t="shared" si="95"/>
        <v>2.3529993367810572E-3</v>
      </c>
      <c r="AT140" s="4">
        <f t="shared" si="95"/>
        <v>1.6786804031876328</v>
      </c>
      <c r="AU140" s="4">
        <f t="shared" si="95"/>
        <v>0.25415533081521741</v>
      </c>
      <c r="AV140" s="4">
        <f t="shared" si="95"/>
        <v>0.24872923618628567</v>
      </c>
      <c r="AW140" s="4">
        <f t="shared" si="95"/>
        <v>2.3320838985317746E-3</v>
      </c>
      <c r="AX140" s="4">
        <f t="shared" si="95"/>
        <v>0.80653991213502574</v>
      </c>
      <c r="AY140" s="4">
        <f t="shared" si="95"/>
        <v>3.8144571710561919E-4</v>
      </c>
      <c r="AZ140" s="4">
        <f t="shared" si="95"/>
        <v>-5.0902020006466415E-5</v>
      </c>
      <c r="BA140" s="4">
        <f t="shared" si="95"/>
        <v>7.9815726192568204E-3</v>
      </c>
      <c r="BB140">
        <f t="shared" si="72"/>
        <v>2.9999999999999991</v>
      </c>
      <c r="BD140" s="4">
        <f t="shared" si="83"/>
        <v>6.4611529055243366E-2</v>
      </c>
      <c r="BE140" s="4">
        <f t="shared" si="73"/>
        <v>0.18411770713104231</v>
      </c>
    </row>
    <row r="141" spans="1:57">
      <c r="A141" s="17" t="s">
        <v>93</v>
      </c>
      <c r="B141" s="55">
        <v>3</v>
      </c>
      <c r="C141" s="23">
        <v>4</v>
      </c>
      <c r="D141" s="20">
        <v>-3.5345000000000001E-2</v>
      </c>
      <c r="E141" s="20">
        <v>0.123219</v>
      </c>
      <c r="F141" s="20">
        <v>54.437125000000009</v>
      </c>
      <c r="G141" s="20">
        <v>12.480725</v>
      </c>
      <c r="H141" s="20">
        <v>11.385724999999999</v>
      </c>
      <c r="I141" s="20">
        <v>7.8484749999999992E-2</v>
      </c>
      <c r="J141" s="20">
        <v>20.723824999999998</v>
      </c>
      <c r="K141" s="20">
        <v>2.645525E-2</v>
      </c>
      <c r="L141" s="20">
        <v>-5.8049999999999996E-4</v>
      </c>
      <c r="M141" s="20">
        <v>0.37804724999999995</v>
      </c>
      <c r="N141" s="21">
        <v>99.597680749999995</v>
      </c>
      <c r="O141" s="4"/>
      <c r="P141" s="56">
        <f t="shared" si="82"/>
        <v>0.25763226967121089</v>
      </c>
      <c r="Q141" s="9"/>
      <c r="R141" s="57">
        <v>0.27</v>
      </c>
      <c r="T141" s="4">
        <v>4.1016785182004046E-3</v>
      </c>
      <c r="U141" s="4">
        <v>4.9272969601327436E-3</v>
      </c>
      <c r="V141" s="4">
        <v>0.18237133135446362</v>
      </c>
      <c r="W141" s="4">
        <v>0.12311494290567113</v>
      </c>
      <c r="X141" s="4">
        <v>7.0102704417637607E-2</v>
      </c>
      <c r="Y141" s="4">
        <v>1.1441781020307384E-2</v>
      </c>
      <c r="Z141" s="4">
        <v>6.0840796345872868E-2</v>
      </c>
      <c r="AA141" s="4">
        <v>1.8982141210007547E-2</v>
      </c>
      <c r="AB141" s="4">
        <v>3.776816075302935E-3</v>
      </c>
      <c r="AC141" s="4">
        <v>6.5881963325834896E-3</v>
      </c>
      <c r="AF141" s="4">
        <f t="shared" si="92"/>
        <v>-5.8820103178565484E-4</v>
      </c>
      <c r="AG141" s="4">
        <f t="shared" si="92"/>
        <v>1.5425513269904858E-3</v>
      </c>
      <c r="AH141" s="4">
        <f t="shared" si="93"/>
        <v>1.0678133581796785</v>
      </c>
      <c r="AI141" s="4">
        <f t="shared" si="93"/>
        <v>0.16423087045200341</v>
      </c>
      <c r="AJ141" s="4">
        <f t="shared" si="94"/>
        <v>0.1584652052887961</v>
      </c>
      <c r="AK141" s="4">
        <f t="shared" si="94"/>
        <v>1.1065099393768503E-3</v>
      </c>
      <c r="AL141" s="4">
        <f t="shared" si="94"/>
        <v>0.51411126271396668</v>
      </c>
      <c r="AM141" s="4">
        <f t="shared" si="94"/>
        <v>4.7174126248216835E-4</v>
      </c>
      <c r="AN141" s="4">
        <f>2*L141/AN$3</f>
        <v>-1.8731848983543078E-5</v>
      </c>
      <c r="AO141" s="4">
        <f>M141/AO$3</f>
        <v>5.0615510777881909E-3</v>
      </c>
      <c r="AP141" s="4">
        <f t="shared" si="71"/>
        <v>1.9121961173603133</v>
      </c>
      <c r="AQ141" s="4"/>
      <c r="AR141" s="4">
        <f t="shared" si="95"/>
        <v>-9.2281491387656762E-4</v>
      </c>
      <c r="AS141" s="4">
        <f t="shared" si="95"/>
        <v>2.4200728884230202E-3</v>
      </c>
      <c r="AT141" s="4">
        <f t="shared" si="95"/>
        <v>1.675267534253347</v>
      </c>
      <c r="AU141" s="4">
        <f t="shared" si="95"/>
        <v>0.25765799171067588</v>
      </c>
      <c r="AV141" s="4">
        <f t="shared" si="95"/>
        <v>0.24861237377819126</v>
      </c>
      <c r="AW141" s="4">
        <f t="shared" si="95"/>
        <v>1.7359777001916459E-3</v>
      </c>
      <c r="AX141" s="4">
        <f t="shared" si="95"/>
        <v>0.80657719892822033</v>
      </c>
      <c r="AY141" s="4">
        <f t="shared" si="95"/>
        <v>7.4010389133105637E-4</v>
      </c>
      <c r="AZ141" s="4">
        <f t="shared" si="95"/>
        <v>-2.9387962061236819E-5</v>
      </c>
      <c r="BA141" s="4">
        <f t="shared" si="95"/>
        <v>7.9409497255575404E-3</v>
      </c>
      <c r="BB141">
        <f t="shared" si="72"/>
        <v>2.9999999999999996</v>
      </c>
      <c r="BD141" s="4">
        <f t="shared" si="83"/>
        <v>6.4050570124822848E-2</v>
      </c>
      <c r="BE141" s="4">
        <f t="shared" si="73"/>
        <v>0.18456180365336841</v>
      </c>
    </row>
    <row r="142" spans="1:57" ht="15" thickBot="1">
      <c r="A142" s="26" t="s">
        <v>93</v>
      </c>
      <c r="B142" s="59">
        <v>4</v>
      </c>
      <c r="C142" s="31">
        <v>4</v>
      </c>
      <c r="D142" s="28">
        <v>-3.0297499999999998E-2</v>
      </c>
      <c r="E142" s="28">
        <v>0.12594675</v>
      </c>
      <c r="F142" s="28">
        <v>54.526424999999996</v>
      </c>
      <c r="G142" s="28">
        <v>12.392624999999999</v>
      </c>
      <c r="H142" s="28">
        <v>11.184749999999999</v>
      </c>
      <c r="I142" s="28">
        <v>0.11584675</v>
      </c>
      <c r="J142" s="28">
        <v>21.106024999999999</v>
      </c>
      <c r="K142" s="28">
        <v>2.3828999999999999E-2</v>
      </c>
      <c r="L142" s="28">
        <v>-5.3335000000000006E-3</v>
      </c>
      <c r="M142" s="28">
        <v>0.36260825000000002</v>
      </c>
      <c r="N142" s="29">
        <v>99.802424749999986</v>
      </c>
      <c r="O142" s="4"/>
      <c r="P142" s="60">
        <f t="shared" si="82"/>
        <v>0.28813570685583034</v>
      </c>
      <c r="Q142" s="61"/>
      <c r="R142" s="62">
        <v>0.27</v>
      </c>
      <c r="T142" s="4">
        <v>1.0563018429091816E-2</v>
      </c>
      <c r="U142" s="4">
        <v>3.5530089947348404E-3</v>
      </c>
      <c r="V142" s="4">
        <v>0.23158053134924952</v>
      </c>
      <c r="W142" s="4">
        <v>5.4349877338101253E-2</v>
      </c>
      <c r="X142" s="4">
        <v>9.7409291137960666E-2</v>
      </c>
      <c r="Y142" s="4">
        <v>5.6549106904235577E-3</v>
      </c>
      <c r="Z142" s="4">
        <v>0.17769256925000085</v>
      </c>
      <c r="AA142" s="4">
        <v>4.2825840330342618E-3</v>
      </c>
      <c r="AB142" s="4">
        <v>7.7167622096317046E-3</v>
      </c>
      <c r="AC142" s="4">
        <v>2.3424383554677939E-2</v>
      </c>
      <c r="AF142" s="4">
        <f t="shared" si="92"/>
        <v>-5.0420203028790145E-4</v>
      </c>
      <c r="AG142" s="4">
        <f t="shared" si="92"/>
        <v>1.5766994241362044E-3</v>
      </c>
      <c r="AH142" s="4">
        <f t="shared" si="93"/>
        <v>1.0695650255001961</v>
      </c>
      <c r="AI142" s="4">
        <f t="shared" si="93"/>
        <v>0.16307158365681951</v>
      </c>
      <c r="AJ142" s="4">
        <f t="shared" si="94"/>
        <v>0.15566805845511483</v>
      </c>
      <c r="AK142" s="4">
        <f t="shared" si="94"/>
        <v>1.6332546172282531E-3</v>
      </c>
      <c r="AL142" s="4">
        <f t="shared" si="94"/>
        <v>0.5235927809476556</v>
      </c>
      <c r="AM142" s="4">
        <f t="shared" si="94"/>
        <v>4.2491084165477888E-4</v>
      </c>
      <c r="AN142" s="4">
        <f>2*L142/AN$3</f>
        <v>-1.7210390448531786E-4</v>
      </c>
      <c r="AO142" s="4">
        <f>M142/AO$3</f>
        <v>4.8548433525237656E-3</v>
      </c>
      <c r="AP142" s="4">
        <f t="shared" si="71"/>
        <v>1.9197108508605558</v>
      </c>
      <c r="AQ142" s="4"/>
      <c r="AR142" s="4">
        <f t="shared" si="95"/>
        <v>-7.8793433406163372E-4</v>
      </c>
      <c r="AS142" s="4">
        <f t="shared" si="95"/>
        <v>2.4639639195081046E-3</v>
      </c>
      <c r="AT142" s="4">
        <f t="shared" si="95"/>
        <v>1.6714470697825221</v>
      </c>
      <c r="AU142" s="4">
        <f t="shared" si="95"/>
        <v>0.25483772764588813</v>
      </c>
      <c r="AV142" s="4">
        <f t="shared" si="95"/>
        <v>0.24326797713103451</v>
      </c>
      <c r="AW142" s="4">
        <f t="shared" si="95"/>
        <v>2.552344718731117E-3</v>
      </c>
      <c r="AX142" s="4">
        <f t="shared" si="95"/>
        <v>0.81823694549563453</v>
      </c>
      <c r="AY142" s="4">
        <f t="shared" si="95"/>
        <v>6.6402319098884477E-4</v>
      </c>
      <c r="AZ142" s="4">
        <f t="shared" si="95"/>
        <v>-2.6895285465751504E-4</v>
      </c>
      <c r="BA142" s="4">
        <f t="shared" si="95"/>
        <v>7.5868353044118092E-3</v>
      </c>
      <c r="BB142">
        <f t="shared" si="72"/>
        <v>2.9999999999999996</v>
      </c>
      <c r="BD142" s="4">
        <f t="shared" si="83"/>
        <v>7.0094190546038604E-2</v>
      </c>
      <c r="BE142" s="4">
        <f t="shared" si="73"/>
        <v>0.17317378658499591</v>
      </c>
    </row>
    <row r="143" spans="1:57" ht="15" thickBot="1"/>
    <row r="144" spans="1:57">
      <c r="A144" s="13" t="s">
        <v>94</v>
      </c>
      <c r="B144" s="51">
        <v>41641</v>
      </c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5"/>
      <c r="P144" s="52"/>
      <c r="Q144" s="53"/>
      <c r="R144" s="54"/>
    </row>
    <row r="145" spans="1:57">
      <c r="A145" s="17" t="s">
        <v>95</v>
      </c>
      <c r="B145" s="55">
        <v>1</v>
      </c>
      <c r="C145" s="23">
        <v>3</v>
      </c>
      <c r="D145" s="20">
        <v>-6.6553333333333339E-2</v>
      </c>
      <c r="E145" s="20">
        <v>3.1255666666666668E-2</v>
      </c>
      <c r="F145" s="20">
        <v>52.585700000000003</v>
      </c>
      <c r="G145" s="20">
        <v>13.611266666666666</v>
      </c>
      <c r="H145" s="20">
        <v>11.865699999999999</v>
      </c>
      <c r="I145" s="20">
        <v>0.121699</v>
      </c>
      <c r="J145" s="20">
        <v>20.099699999999999</v>
      </c>
      <c r="K145" s="20">
        <v>2.0607333333333335E-2</v>
      </c>
      <c r="L145" s="20">
        <v>-1.0866666666666663E-3</v>
      </c>
      <c r="M145" s="20">
        <v>0.33332400000000001</v>
      </c>
      <c r="N145" s="21">
        <v>98.601612666666682</v>
      </c>
      <c r="O145" s="4"/>
      <c r="P145" s="56">
        <f>BD145/(SUM(BD145:BE145))</f>
        <v>0.26789487919774091</v>
      </c>
      <c r="Q145" s="9"/>
      <c r="R145" s="57">
        <v>0.26</v>
      </c>
      <c r="S145" s="9"/>
      <c r="T145" s="4">
        <v>1.762034146472009E-2</v>
      </c>
      <c r="U145" s="4">
        <v>1.7153117306581136E-3</v>
      </c>
      <c r="V145" s="4">
        <v>1.3175852951517024</v>
      </c>
      <c r="W145" s="4">
        <v>1.0787245725083552</v>
      </c>
      <c r="X145" s="4">
        <v>0.15925209574759139</v>
      </c>
      <c r="Y145" s="4">
        <v>7.559262464023846E-3</v>
      </c>
      <c r="Z145" s="4">
        <v>0.2393165476936342</v>
      </c>
      <c r="AA145" s="4">
        <v>2.8965664731425266E-3</v>
      </c>
      <c r="AB145" s="4">
        <v>9.8262726063005883E-3</v>
      </c>
      <c r="AC145" s="4">
        <v>2.7337949392739747E-2</v>
      </c>
      <c r="AF145" s="4">
        <f t="shared" ref="AF145:AG150" si="96">D145/AF$3</f>
        <v>-1.107560880900871E-3</v>
      </c>
      <c r="AG145" s="4">
        <f t="shared" si="96"/>
        <v>3.9128275746953768E-4</v>
      </c>
      <c r="AH145" s="4">
        <f t="shared" ref="AH145:AI150" si="97">2*F145/AH$3</f>
        <v>1.0314966653589643</v>
      </c>
      <c r="AI145" s="4">
        <f t="shared" si="97"/>
        <v>0.17910739741649667</v>
      </c>
      <c r="AJ145" s="4">
        <f t="shared" ref="AJ145:AM150" si="98">H145/AJ$3</f>
        <v>0.16514544189283228</v>
      </c>
      <c r="AK145" s="4">
        <f t="shared" si="98"/>
        <v>1.7157620188918651E-3</v>
      </c>
      <c r="AL145" s="4">
        <f t="shared" si="98"/>
        <v>0.49862813197717681</v>
      </c>
      <c r="AM145" s="4">
        <f t="shared" si="98"/>
        <v>3.674631478839753E-4</v>
      </c>
      <c r="AN145" s="4">
        <f t="shared" ref="AN145:AN150" si="99">2*L145/AN$3</f>
        <v>-3.5065074755297402E-5</v>
      </c>
      <c r="AO145" s="4">
        <f t="shared" ref="AO145:AO150" si="100">M145/AO$3</f>
        <v>4.4627660998795022E-3</v>
      </c>
      <c r="AP145" s="4">
        <f>SUM(AF145:AO145)</f>
        <v>1.8801722847139388</v>
      </c>
      <c r="AQ145" s="4"/>
      <c r="AR145" s="4">
        <f t="shared" ref="AR145:BA150" si="101">3*AF145/$AP145</f>
        <v>-1.7672224347292443E-3</v>
      </c>
      <c r="AS145" s="4">
        <f t="shared" si="101"/>
        <v>6.2433016482168254E-4</v>
      </c>
      <c r="AT145" s="4">
        <f t="shared" si="101"/>
        <v>1.6458544896313629</v>
      </c>
      <c r="AU145" s="4">
        <f t="shared" si="101"/>
        <v>0.28578348729953834</v>
      </c>
      <c r="AV145" s="4">
        <f t="shared" si="101"/>
        <v>0.26350581258242278</v>
      </c>
      <c r="AW145" s="4">
        <f t="shared" si="101"/>
        <v>2.7376672332231171E-3</v>
      </c>
      <c r="AX145" s="4">
        <f t="shared" si="101"/>
        <v>0.79561027895862413</v>
      </c>
      <c r="AY145" s="4">
        <f t="shared" si="101"/>
        <v>5.8632363247480292E-4</v>
      </c>
      <c r="AZ145" s="4">
        <f t="shared" si="101"/>
        <v>-5.5949779241585438E-5</v>
      </c>
      <c r="BA145" s="4">
        <f t="shared" si="101"/>
        <v>7.1207827115032096E-3</v>
      </c>
      <c r="BB145">
        <f>SUM(AR145:BA145)</f>
        <v>3</v>
      </c>
      <c r="BD145" s="4">
        <f>-1*((AR145+AS145)*4+(AT145+AU145)*3+SUM(AV145:AY145,BA145)*2+AZ145-8)</f>
        <v>7.0591857829670701E-2</v>
      </c>
      <c r="BE145" s="4">
        <f>AV145-BD145</f>
        <v>0.19291395475275208</v>
      </c>
    </row>
    <row r="146" spans="1:57">
      <c r="A146" s="17" t="s">
        <v>95</v>
      </c>
      <c r="B146" s="23">
        <v>2</v>
      </c>
      <c r="C146" s="23">
        <v>3</v>
      </c>
      <c r="D146" s="9">
        <v>-5.2150000000000002E-2</v>
      </c>
      <c r="E146" s="9">
        <v>0.11080966666666665</v>
      </c>
      <c r="F146" s="9">
        <v>46.980566666666668</v>
      </c>
      <c r="G146" s="9">
        <v>19.522966666666665</v>
      </c>
      <c r="H146" s="9">
        <v>13.071433333333333</v>
      </c>
      <c r="I146" s="9">
        <v>0.12745400000000001</v>
      </c>
      <c r="J146" s="9">
        <v>18.982066666666668</v>
      </c>
      <c r="K146" s="9">
        <v>2.0869666666666665E-2</v>
      </c>
      <c r="L146" s="9">
        <v>-9.3890000000000015E-3</v>
      </c>
      <c r="M146" s="9">
        <v>0.31145499999999998</v>
      </c>
      <c r="N146" s="18">
        <v>99.066082666666659</v>
      </c>
      <c r="O146" s="4"/>
      <c r="P146" s="56">
        <f t="shared" ref="P146:P176" si="102">BD146/(SUM(BD146:BE146))</f>
        <v>0.2497279766820977</v>
      </c>
      <c r="Q146" s="9"/>
      <c r="R146" s="57">
        <v>0.26</v>
      </c>
      <c r="S146" s="9"/>
      <c r="T146" s="4">
        <v>1.9656044871743637E-2</v>
      </c>
      <c r="U146" s="4">
        <v>9.4332196695154549E-3</v>
      </c>
      <c r="V146" s="4">
        <v>0.14405611175279673</v>
      </c>
      <c r="W146" s="4">
        <v>0.31943087410789434</v>
      </c>
      <c r="X146" s="4">
        <v>0.10143837209524453</v>
      </c>
      <c r="Y146" s="4">
        <v>1.948105317994887E-2</v>
      </c>
      <c r="Z146" s="4">
        <v>2.6608332028395777E-2</v>
      </c>
      <c r="AA146" s="4">
        <v>1.5793192626360685E-3</v>
      </c>
      <c r="AB146" s="4">
        <v>1.2507014551842497E-2</v>
      </c>
      <c r="AC146" s="4">
        <v>1.3103522312721891E-2</v>
      </c>
      <c r="AF146" s="4">
        <f t="shared" si="96"/>
        <v>-8.6786486936262267E-4</v>
      </c>
      <c r="AG146" s="4">
        <f t="shared" si="96"/>
        <v>1.3872016357870138E-3</v>
      </c>
      <c r="AH146" s="4">
        <f t="shared" si="97"/>
        <v>0.92154897345364206</v>
      </c>
      <c r="AI146" s="4">
        <f t="shared" si="97"/>
        <v>0.25689804153782042</v>
      </c>
      <c r="AJ146" s="4">
        <f t="shared" si="98"/>
        <v>0.18192669914173046</v>
      </c>
      <c r="AK146" s="4">
        <f t="shared" si="98"/>
        <v>1.796898350486395E-3</v>
      </c>
      <c r="AL146" s="4">
        <f t="shared" si="98"/>
        <v>0.47090217481187463</v>
      </c>
      <c r="AM146" s="4">
        <f t="shared" si="98"/>
        <v>3.7214098906324295E-4</v>
      </c>
      <c r="AN146" s="4">
        <f t="shared" si="99"/>
        <v>-3.0296869958050993E-4</v>
      </c>
      <c r="AO146" s="4">
        <f t="shared" si="100"/>
        <v>4.16996920605168E-3</v>
      </c>
      <c r="AP146" s="4">
        <f t="shared" ref="AP146:AP176" si="103">SUM(AF146:AO146)</f>
        <v>1.8378312655575129</v>
      </c>
      <c r="AQ146" s="4"/>
      <c r="AR146" s="4">
        <f t="shared" si="101"/>
        <v>-1.4166668381811744E-3</v>
      </c>
      <c r="AS146" s="4">
        <f t="shared" si="101"/>
        <v>2.2644107679268386E-3</v>
      </c>
      <c r="AT146" s="4">
        <f t="shared" si="101"/>
        <v>1.5042985567678109</v>
      </c>
      <c r="AU146" s="4">
        <f t="shared" si="101"/>
        <v>0.41934977332082141</v>
      </c>
      <c r="AV146" s="4">
        <f t="shared" si="101"/>
        <v>0.29696964441380697</v>
      </c>
      <c r="AW146" s="4">
        <f t="shared" si="101"/>
        <v>2.9331827967481539E-3</v>
      </c>
      <c r="AX146" s="4">
        <f t="shared" si="101"/>
        <v>0.76868129893691528</v>
      </c>
      <c r="AY146" s="4">
        <f t="shared" si="101"/>
        <v>6.0746761039080365E-4</v>
      </c>
      <c r="AZ146" s="4">
        <f t="shared" si="101"/>
        <v>-4.9455361641473101E-4</v>
      </c>
      <c r="BA146" s="4">
        <f t="shared" si="101"/>
        <v>6.8068858401753836E-3</v>
      </c>
      <c r="BB146">
        <f t="shared" ref="BB146:BB176" si="104">SUM(AR146:BA146)</f>
        <v>2.9999999999999996</v>
      </c>
      <c r="BD146" s="4">
        <f t="shared" ref="BD146:BD176" si="105">-1*((AR146+AS146)*4+(AT146+AU146)*3+SUM(AV146:AY146,BA146)*2+AZ146-8)</f>
        <v>7.4161628435462035E-2</v>
      </c>
      <c r="BE146" s="4">
        <f t="shared" ref="BE146:BE176" si="106">AV146-BD146</f>
        <v>0.22280801597834493</v>
      </c>
    </row>
    <row r="147" spans="1:57">
      <c r="A147" s="17" t="s">
        <v>95</v>
      </c>
      <c r="B147" s="23">
        <v>3</v>
      </c>
      <c r="C147" s="23">
        <v>3</v>
      </c>
      <c r="D147" s="9">
        <v>-5.4350000000000002E-2</v>
      </c>
      <c r="E147" s="9">
        <v>6.2069666666666669E-2</v>
      </c>
      <c r="F147" s="9">
        <v>50.167066666666663</v>
      </c>
      <c r="G147" s="9">
        <v>16.74806666666667</v>
      </c>
      <c r="H147" s="9">
        <v>12.581133333333334</v>
      </c>
      <c r="I147" s="9">
        <v>0.10325566666666668</v>
      </c>
      <c r="J147" s="9">
        <v>19.578466666666667</v>
      </c>
      <c r="K147" s="9">
        <v>1.6188666666666667E-2</v>
      </c>
      <c r="L147" s="9">
        <v>-1.4053333333333334E-2</v>
      </c>
      <c r="M147" s="9">
        <v>0.31785466666666662</v>
      </c>
      <c r="N147" s="18">
        <v>99.50569866666666</v>
      </c>
      <c r="O147" s="4"/>
      <c r="P147" s="56">
        <f t="shared" si="102"/>
        <v>0.24253445598690535</v>
      </c>
      <c r="Q147" s="9"/>
      <c r="R147" s="57">
        <v>0.26</v>
      </c>
      <c r="S147" s="9"/>
      <c r="T147" s="4">
        <v>6.310142629132879E-3</v>
      </c>
      <c r="U147" s="4">
        <v>6.6927828541895294E-3</v>
      </c>
      <c r="V147" s="4">
        <v>0.41902649478682247</v>
      </c>
      <c r="W147" s="4">
        <v>0.48560356602205174</v>
      </c>
      <c r="X147" s="4">
        <v>0.12093011756106629</v>
      </c>
      <c r="Y147" s="4">
        <v>2.8298946311361706E-2</v>
      </c>
      <c r="Z147" s="4">
        <v>2.5350410910542617E-2</v>
      </c>
      <c r="AA147" s="4">
        <v>5.5571374225704918E-3</v>
      </c>
      <c r="AB147" s="4">
        <v>1.2777176266035204E-2</v>
      </c>
      <c r="AC147" s="4">
        <v>2.2279085289421845E-2</v>
      </c>
      <c r="AF147" s="4">
        <f t="shared" si="96"/>
        <v>-9.0447661840572472E-4</v>
      </c>
      <c r="AG147" s="4">
        <f t="shared" si="96"/>
        <v>7.7703638791520619E-4</v>
      </c>
      <c r="AH147" s="4">
        <f t="shared" si="97"/>
        <v>0.98405387733751792</v>
      </c>
      <c r="AI147" s="4">
        <f t="shared" si="97"/>
        <v>0.22038379717963905</v>
      </c>
      <c r="AJ147" s="4">
        <f t="shared" si="98"/>
        <v>0.17510276038042219</v>
      </c>
      <c r="AK147" s="4">
        <f t="shared" si="98"/>
        <v>1.4557404013346492E-3</v>
      </c>
      <c r="AL147" s="4">
        <f t="shared" si="98"/>
        <v>0.48569751095675184</v>
      </c>
      <c r="AM147" s="4">
        <f t="shared" si="98"/>
        <v>2.886709462672373E-4</v>
      </c>
      <c r="AN147" s="4">
        <f t="shared" si="99"/>
        <v>-4.534796170807788E-4</v>
      </c>
      <c r="AO147" s="4">
        <f t="shared" si="100"/>
        <v>4.2556522515285397E-3</v>
      </c>
      <c r="AP147" s="4">
        <f t="shared" si="103"/>
        <v>1.8706570896058903</v>
      </c>
      <c r="AQ147" s="4"/>
      <c r="AR147" s="4">
        <f t="shared" si="101"/>
        <v>-1.4505223166202199E-3</v>
      </c>
      <c r="AS147" s="4">
        <f t="shared" si="101"/>
        <v>1.2461445642272877E-3</v>
      </c>
      <c r="AT147" s="4">
        <f t="shared" si="101"/>
        <v>1.5781415249304267</v>
      </c>
      <c r="AU147" s="4">
        <f t="shared" si="101"/>
        <v>0.35343270298577723</v>
      </c>
      <c r="AV147" s="4">
        <f t="shared" si="101"/>
        <v>0.28081484525415529</v>
      </c>
      <c r="AW147" s="4">
        <f t="shared" si="101"/>
        <v>2.3345920683539244E-3</v>
      </c>
      <c r="AX147" s="4">
        <f t="shared" si="101"/>
        <v>0.77892016712546475</v>
      </c>
      <c r="AY147" s="4">
        <f t="shared" si="101"/>
        <v>4.6294579782346071E-4</v>
      </c>
      <c r="AZ147" s="4">
        <f t="shared" si="101"/>
        <v>-7.2725186181982367E-4</v>
      </c>
      <c r="BA147" s="4">
        <f t="shared" si="101"/>
        <v>6.8248514522110297E-3</v>
      </c>
      <c r="BB147">
        <f t="shared" si="104"/>
        <v>2.9999999999999996</v>
      </c>
      <c r="BD147" s="4">
        <f t="shared" si="105"/>
        <v>6.8107275726763561E-2</v>
      </c>
      <c r="BE147" s="4">
        <f t="shared" si="106"/>
        <v>0.21270756952739173</v>
      </c>
    </row>
    <row r="148" spans="1:57">
      <c r="A148" s="17" t="s">
        <v>95</v>
      </c>
      <c r="B148" s="23">
        <v>4</v>
      </c>
      <c r="C148" s="23">
        <v>3</v>
      </c>
      <c r="D148" s="9">
        <v>-5.4586666666666672E-2</v>
      </c>
      <c r="E148" s="9">
        <v>5.0459333333333335E-2</v>
      </c>
      <c r="F148" s="9">
        <v>50.826366666666665</v>
      </c>
      <c r="G148" s="9">
        <v>15.956999999999999</v>
      </c>
      <c r="H148" s="9">
        <v>12.374133333333333</v>
      </c>
      <c r="I148" s="9">
        <v>0.11689233333333333</v>
      </c>
      <c r="J148" s="9">
        <v>19.439266666666668</v>
      </c>
      <c r="K148" s="9">
        <v>2.2327E-2</v>
      </c>
      <c r="L148" s="9">
        <v>-7.7516666666666671E-3</v>
      </c>
      <c r="M148" s="9">
        <v>0.31289933333333331</v>
      </c>
      <c r="N148" s="18">
        <v>99.037006333333338</v>
      </c>
      <c r="O148" s="4"/>
      <c r="P148" s="56">
        <f t="shared" si="102"/>
        <v>0.22122333551489212</v>
      </c>
      <c r="Q148" s="9"/>
      <c r="R148" s="57">
        <v>0.26</v>
      </c>
      <c r="S148" s="9"/>
      <c r="T148" s="4">
        <v>7.1010304416565719E-3</v>
      </c>
      <c r="U148" s="4">
        <v>1.4251364718276408E-2</v>
      </c>
      <c r="V148" s="4">
        <v>0.44655097506704999</v>
      </c>
      <c r="W148" s="4">
        <v>0.72024417387438799</v>
      </c>
      <c r="X148" s="4">
        <v>0.13491161304103222</v>
      </c>
      <c r="Y148" s="4">
        <v>1.8601522581050547E-2</v>
      </c>
      <c r="Z148" s="4">
        <v>7.8362767519616031E-2</v>
      </c>
      <c r="AA148" s="4">
        <v>3.7422276788030952E-3</v>
      </c>
      <c r="AB148" s="4">
        <v>1.0481035651753758E-2</v>
      </c>
      <c r="AC148" s="4">
        <v>3.3483778764251397E-2</v>
      </c>
      <c r="AF148" s="4">
        <f t="shared" si="96"/>
        <v>-9.0841515504521005E-4</v>
      </c>
      <c r="AG148" s="4">
        <f t="shared" si="96"/>
        <v>6.3168920046736781E-4</v>
      </c>
      <c r="AH148" s="4">
        <f t="shared" si="97"/>
        <v>0.99698639989538385</v>
      </c>
      <c r="AI148" s="4">
        <f t="shared" si="97"/>
        <v>0.20997434041713267</v>
      </c>
      <c r="AJ148" s="4">
        <f t="shared" si="98"/>
        <v>0.1722217582927395</v>
      </c>
      <c r="AK148" s="4">
        <f t="shared" si="98"/>
        <v>1.6479956764885566E-3</v>
      </c>
      <c r="AL148" s="4">
        <f t="shared" si="98"/>
        <v>0.48224427354667992</v>
      </c>
      <c r="AM148" s="4">
        <f t="shared" si="98"/>
        <v>3.9812767475035663E-4</v>
      </c>
      <c r="AN148" s="4">
        <f t="shared" si="99"/>
        <v>-2.5013445197375503E-4</v>
      </c>
      <c r="AO148" s="4">
        <f t="shared" si="100"/>
        <v>4.1893069130182533E-3</v>
      </c>
      <c r="AP148" s="4">
        <f t="shared" si="103"/>
        <v>1.8671353420096415</v>
      </c>
      <c r="AQ148" s="4"/>
      <c r="AR148" s="4">
        <f t="shared" si="101"/>
        <v>-1.4595864605092765E-3</v>
      </c>
      <c r="AS148" s="4">
        <f t="shared" si="101"/>
        <v>1.0149599543021867E-3</v>
      </c>
      <c r="AT148" s="4">
        <f t="shared" si="101"/>
        <v>1.6018973731528814</v>
      </c>
      <c r="AU148" s="4">
        <f t="shared" si="101"/>
        <v>0.33737405483064614</v>
      </c>
      <c r="AV148" s="4">
        <f t="shared" si="101"/>
        <v>0.27671549204468471</v>
      </c>
      <c r="AW148" s="4">
        <f t="shared" si="101"/>
        <v>2.6478996558140992E-3</v>
      </c>
      <c r="AX148" s="4">
        <f t="shared" si="101"/>
        <v>0.77484089561653702</v>
      </c>
      <c r="AY148" s="4">
        <f t="shared" si="101"/>
        <v>6.3968743849362705E-4</v>
      </c>
      <c r="AZ148" s="4">
        <f t="shared" si="101"/>
        <v>-4.0190089011629356E-4</v>
      </c>
      <c r="BA148" s="4">
        <f t="shared" si="101"/>
        <v>6.7311246572664693E-3</v>
      </c>
      <c r="BB148">
        <f t="shared" si="104"/>
        <v>3</v>
      </c>
      <c r="BD148" s="4">
        <f t="shared" si="105"/>
        <v>6.1215924138769751E-2</v>
      </c>
      <c r="BE148" s="4">
        <f t="shared" si="106"/>
        <v>0.21549956790591496</v>
      </c>
    </row>
    <row r="149" spans="1:57">
      <c r="A149" s="17" t="s">
        <v>95</v>
      </c>
      <c r="B149" s="23">
        <v>5</v>
      </c>
      <c r="C149" s="23">
        <v>3</v>
      </c>
      <c r="D149" s="9">
        <v>-6.8166666666666667E-2</v>
      </c>
      <c r="E149" s="9">
        <v>5.8497666666666663E-2</v>
      </c>
      <c r="F149" s="9">
        <v>51.037866666666666</v>
      </c>
      <c r="G149" s="9">
        <v>15.986099999999999</v>
      </c>
      <c r="H149" s="9">
        <v>12.345833333333333</v>
      </c>
      <c r="I149" s="9">
        <v>0.11925566666666666</v>
      </c>
      <c r="J149" s="9">
        <v>19.627333333333333</v>
      </c>
      <c r="K149" s="9">
        <v>2.0697999999999998E-2</v>
      </c>
      <c r="L149" s="9">
        <v>-1.7250333333333333E-2</v>
      </c>
      <c r="M149" s="9">
        <v>0.31452566666666665</v>
      </c>
      <c r="N149" s="18">
        <v>99.424693333333323</v>
      </c>
      <c r="O149" s="4"/>
      <c r="P149" s="56">
        <f t="shared" si="102"/>
        <v>0.22761359661570962</v>
      </c>
      <c r="Q149" s="9"/>
      <c r="R149" s="57">
        <v>0.26</v>
      </c>
      <c r="S149" s="9"/>
      <c r="T149" s="4">
        <v>1.6559028755737289E-2</v>
      </c>
      <c r="U149" s="4">
        <v>1.0480155978483077E-2</v>
      </c>
      <c r="V149" s="4">
        <v>0.16075435712083636</v>
      </c>
      <c r="W149" s="4">
        <v>0.10004034186266969</v>
      </c>
      <c r="X149" s="4">
        <v>5.4208332692801051E-2</v>
      </c>
      <c r="Y149" s="4">
        <v>2.1682814446776399E-2</v>
      </c>
      <c r="Z149" s="4">
        <v>5.4618800182111002E-2</v>
      </c>
      <c r="AA149" s="4">
        <v>9.4836294212711555E-3</v>
      </c>
      <c r="AB149" s="4">
        <v>1.5924616803343603E-2</v>
      </c>
      <c r="AC149" s="4">
        <v>4.3582829375034174E-2</v>
      </c>
      <c r="AF149" s="4">
        <f t="shared" si="96"/>
        <v>-1.1344094968658122E-3</v>
      </c>
      <c r="AG149" s="4">
        <f t="shared" si="96"/>
        <v>7.3231931230178604E-4</v>
      </c>
      <c r="AH149" s="4">
        <f t="shared" si="97"/>
        <v>1.0011350856545052</v>
      </c>
      <c r="AI149" s="4">
        <f t="shared" si="97"/>
        <v>0.21035726034607538</v>
      </c>
      <c r="AJ149" s="4">
        <f t="shared" si="98"/>
        <v>0.17182788216191139</v>
      </c>
      <c r="AK149" s="4">
        <f t="shared" si="98"/>
        <v>1.6813149114150098E-3</v>
      </c>
      <c r="AL149" s="4">
        <f t="shared" si="98"/>
        <v>0.48690978251881251</v>
      </c>
      <c r="AM149" s="4">
        <f t="shared" si="98"/>
        <v>3.6907988587731808E-4</v>
      </c>
      <c r="AN149" s="4">
        <f t="shared" si="99"/>
        <v>-5.5664192750349574E-4</v>
      </c>
      <c r="AO149" s="4">
        <f t="shared" si="100"/>
        <v>4.2110813585040392E-3</v>
      </c>
      <c r="AP149" s="4">
        <f t="shared" si="103"/>
        <v>1.8755327547250331</v>
      </c>
      <c r="AQ149" s="4"/>
      <c r="AR149" s="4">
        <f t="shared" si="101"/>
        <v>-1.8145396192221527E-3</v>
      </c>
      <c r="AS149" s="4">
        <f t="shared" si="101"/>
        <v>1.1713780691755759E-3</v>
      </c>
      <c r="AT149" s="4">
        <f t="shared" si="101"/>
        <v>1.6013611329351785</v>
      </c>
      <c r="AU149" s="4">
        <f t="shared" si="101"/>
        <v>0.33647601165501689</v>
      </c>
      <c r="AV149" s="4">
        <f t="shared" si="101"/>
        <v>0.27484651770920837</v>
      </c>
      <c r="AW149" s="4">
        <f t="shared" si="101"/>
        <v>2.689339720427601E-3</v>
      </c>
      <c r="AX149" s="4">
        <f t="shared" si="101"/>
        <v>0.77883435726537942</v>
      </c>
      <c r="AY149" s="4">
        <f t="shared" si="101"/>
        <v>5.9036007494003145E-4</v>
      </c>
      <c r="AZ149" s="4">
        <f t="shared" si="101"/>
        <v>-8.9037409680179681E-4</v>
      </c>
      <c r="BA149" s="4">
        <f t="shared" si="101"/>
        <v>6.7358162866978264E-3</v>
      </c>
      <c r="BB149">
        <f t="shared" si="104"/>
        <v>3</v>
      </c>
      <c r="BD149" s="4">
        <f t="shared" si="105"/>
        <v>6.2558804413096247E-2</v>
      </c>
      <c r="BE149" s="4">
        <f t="shared" si="106"/>
        <v>0.21228771329611212</v>
      </c>
    </row>
    <row r="150" spans="1:57">
      <c r="A150" s="17" t="s">
        <v>95</v>
      </c>
      <c r="B150" s="23">
        <v>6</v>
      </c>
      <c r="C150" s="23">
        <v>3</v>
      </c>
      <c r="D150" s="9">
        <v>-6.4146666666666671E-2</v>
      </c>
      <c r="E150" s="9">
        <v>3.0227000000000004E-2</v>
      </c>
      <c r="F150" s="9">
        <v>52.200866666666663</v>
      </c>
      <c r="G150" s="9">
        <v>14.908266666666668</v>
      </c>
      <c r="H150" s="9">
        <v>12.118966666666667</v>
      </c>
      <c r="I150" s="9">
        <v>0.10491499999999999</v>
      </c>
      <c r="J150" s="9">
        <v>19.576166666666666</v>
      </c>
      <c r="K150" s="9">
        <v>1.3239666666666665E-2</v>
      </c>
      <c r="L150" s="9">
        <v>7.2576666666666666E-3</v>
      </c>
      <c r="M150" s="9">
        <v>0.32927800000000002</v>
      </c>
      <c r="N150" s="18">
        <v>99.225037333333319</v>
      </c>
      <c r="O150" s="4"/>
      <c r="P150" s="56">
        <f t="shared" si="102"/>
        <v>0.20686188667297364</v>
      </c>
      <c r="Q150" s="9"/>
      <c r="R150" s="57">
        <v>0.26</v>
      </c>
      <c r="S150" s="9"/>
      <c r="T150" s="4">
        <v>2.1842702061176708E-2</v>
      </c>
      <c r="U150" s="4">
        <v>2.440921342444283E-3</v>
      </c>
      <c r="V150" s="4">
        <v>0.31528210119404843</v>
      </c>
      <c r="W150" s="4">
        <v>0.31906886926388384</v>
      </c>
      <c r="X150" s="4">
        <v>7.1716130217220286E-2</v>
      </c>
      <c r="Y150" s="4">
        <v>1.3218208388431383E-2</v>
      </c>
      <c r="Z150" s="4">
        <v>0.20930132186236455</v>
      </c>
      <c r="AA150" s="4">
        <v>6.6915769690958074E-3</v>
      </c>
      <c r="AB150" s="4">
        <v>5.8455013757019447E-3</v>
      </c>
      <c r="AC150" s="4">
        <v>4.1697923941126459E-2</v>
      </c>
      <c r="AF150" s="4">
        <f t="shared" si="96"/>
        <v>-1.0675098463415987E-3</v>
      </c>
      <c r="AG150" s="4">
        <f t="shared" si="96"/>
        <v>3.784051076614923E-4</v>
      </c>
      <c r="AH150" s="4">
        <f t="shared" si="97"/>
        <v>1.0239479534457958</v>
      </c>
      <c r="AI150" s="4">
        <f t="shared" si="97"/>
        <v>0.19617430971335834</v>
      </c>
      <c r="AJ150" s="4">
        <f t="shared" si="98"/>
        <v>0.16867037810252844</v>
      </c>
      <c r="AK150" s="4">
        <f t="shared" si="98"/>
        <v>1.4791343578175664E-3</v>
      </c>
      <c r="AL150" s="4">
        <f t="shared" si="98"/>
        <v>0.48564045315471754</v>
      </c>
      <c r="AM150" s="4">
        <f t="shared" si="98"/>
        <v>2.3608535425582501E-4</v>
      </c>
      <c r="AN150" s="4">
        <f t="shared" si="99"/>
        <v>2.3419382596536519E-4</v>
      </c>
      <c r="AO150" s="4">
        <f t="shared" si="100"/>
        <v>4.4085955281831573E-3</v>
      </c>
      <c r="AP150" s="4">
        <f t="shared" si="103"/>
        <v>1.880101998743942</v>
      </c>
      <c r="AQ150" s="4"/>
      <c r="AR150" s="4">
        <f t="shared" si="101"/>
        <v>-1.7033807427279696E-3</v>
      </c>
      <c r="AS150" s="4">
        <f t="shared" si="101"/>
        <v>6.0380517851844808E-4</v>
      </c>
      <c r="AT150" s="4">
        <f t="shared" si="101"/>
        <v>1.6338708550863856</v>
      </c>
      <c r="AU150" s="4">
        <f t="shared" si="101"/>
        <v>0.31302712806712357</v>
      </c>
      <c r="AV150" s="4">
        <f t="shared" si="101"/>
        <v>0.26914025656354867</v>
      </c>
      <c r="AW150" s="4">
        <f t="shared" si="101"/>
        <v>2.3601927323183731E-3</v>
      </c>
      <c r="AX150" s="4">
        <f t="shared" si="101"/>
        <v>0.77491612712368385</v>
      </c>
      <c r="AY150" s="4">
        <f t="shared" si="101"/>
        <v>3.7671150992906052E-4</v>
      </c>
      <c r="AZ150" s="4">
        <f t="shared" si="101"/>
        <v>3.7369327747402854E-4</v>
      </c>
      <c r="BA150" s="4">
        <f t="shared" si="101"/>
        <v>7.0346112037460475E-3</v>
      </c>
      <c r="BB150">
        <f t="shared" si="104"/>
        <v>2.9999999999999996</v>
      </c>
      <c r="BD150" s="4">
        <f t="shared" si="105"/>
        <v>5.5674861252383856E-2</v>
      </c>
      <c r="BE150" s="4">
        <f t="shared" si="106"/>
        <v>0.21346539531116482</v>
      </c>
    </row>
    <row r="151" spans="1:57">
      <c r="A151" s="17"/>
      <c r="B151" s="23"/>
      <c r="C151" s="23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18"/>
      <c r="O151" s="4"/>
      <c r="P151" s="56"/>
      <c r="Q151" s="9"/>
      <c r="R151" s="57"/>
      <c r="S151" s="9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D151" s="4"/>
      <c r="BE151" s="4"/>
    </row>
    <row r="152" spans="1:57">
      <c r="A152" s="17" t="s">
        <v>96</v>
      </c>
      <c r="B152" s="23">
        <v>1</v>
      </c>
      <c r="C152" s="23">
        <v>5</v>
      </c>
      <c r="D152" s="9">
        <v>-1.45E-4</v>
      </c>
      <c r="E152" s="9">
        <v>0.25408559999999997</v>
      </c>
      <c r="F152" s="9">
        <v>58.768539999999994</v>
      </c>
      <c r="G152" s="9">
        <v>8.5728039999999996</v>
      </c>
      <c r="H152" s="9">
        <v>10.786259999999999</v>
      </c>
      <c r="I152" s="9">
        <v>9.5171199999999984E-2</v>
      </c>
      <c r="J152" s="9">
        <v>21.073419999999999</v>
      </c>
      <c r="K152" s="9">
        <v>1.5566999999999998E-2</v>
      </c>
      <c r="L152" s="9">
        <v>-4.1985999999999994E-3</v>
      </c>
      <c r="M152" s="9">
        <v>0.36352040000000008</v>
      </c>
      <c r="N152" s="18">
        <v>99.9250246</v>
      </c>
      <c r="O152" s="4"/>
      <c r="P152" s="56">
        <f t="shared" si="102"/>
        <v>0.17721044245990636</v>
      </c>
      <c r="Q152" s="9"/>
      <c r="R152" s="57">
        <v>0.24</v>
      </c>
      <c r="S152" s="9"/>
      <c r="T152" s="4">
        <v>1.4163046141279074E-2</v>
      </c>
      <c r="U152" s="4">
        <v>8.7301764758795156E-3</v>
      </c>
      <c r="V152" s="4">
        <v>6.5028785933616814E-2</v>
      </c>
      <c r="W152" s="4">
        <v>4.3009830620452327E-2</v>
      </c>
      <c r="X152" s="4">
        <v>6.1681423459580186E-2</v>
      </c>
      <c r="Y152" s="4">
        <v>1.5112579617656276E-2</v>
      </c>
      <c r="Z152" s="4">
        <v>0.10173287079405555</v>
      </c>
      <c r="AA152" s="4">
        <v>7.4418607552143908E-3</v>
      </c>
      <c r="AB152" s="4">
        <v>7.2721148780805168E-3</v>
      </c>
      <c r="AC152" s="4">
        <v>2.351609706775341E-2</v>
      </c>
      <c r="AF152" s="4">
        <f>D152/AF$3</f>
        <v>-2.4130470960226325E-6</v>
      </c>
      <c r="AG152" s="4">
        <f>E152/AG$3</f>
        <v>3.1808412618928392E-3</v>
      </c>
      <c r="AH152" s="4">
        <f>2*F152/AH$3</f>
        <v>1.1527763828952531</v>
      </c>
      <c r="AI152" s="4">
        <f>2*G152/AI$3</f>
        <v>0.11280747417593262</v>
      </c>
      <c r="AJ152" s="4">
        <f t="shared" ref="AJ152:AM153" si="107">H152/AJ$3</f>
        <v>0.15012192066805846</v>
      </c>
      <c r="AK152" s="4">
        <f t="shared" si="107"/>
        <v>1.3417623008600025E-3</v>
      </c>
      <c r="AL152" s="4">
        <f t="shared" si="107"/>
        <v>0.52278392458447032</v>
      </c>
      <c r="AM152" s="4">
        <f t="shared" si="107"/>
        <v>2.7758559201141223E-4</v>
      </c>
      <c r="AN152" s="4">
        <f>2*L152/AN$3</f>
        <v>-1.3548241368183282E-4</v>
      </c>
      <c r="AO152" s="4">
        <f>M152/AO$3</f>
        <v>4.8670558307671724E-3</v>
      </c>
      <c r="AP152" s="4">
        <f t="shared" si="103"/>
        <v>1.9480190518484679</v>
      </c>
      <c r="AQ152" s="4"/>
      <c r="AR152" s="4">
        <f t="shared" ref="AR152:BA153" si="108">3*AF152/$AP152</f>
        <v>-3.7161552815403443E-6</v>
      </c>
      <c r="AS152" s="4">
        <f t="shared" si="108"/>
        <v>4.8985782642236757E-3</v>
      </c>
      <c r="AT152" s="4">
        <f t="shared" si="108"/>
        <v>1.7753056087434893</v>
      </c>
      <c r="AU152" s="4">
        <f t="shared" si="108"/>
        <v>0.17372644390036643</v>
      </c>
      <c r="AV152" s="4">
        <f t="shared" si="108"/>
        <v>0.23119166189715906</v>
      </c>
      <c r="AW152" s="4">
        <f t="shared" si="108"/>
        <v>2.0663488371740657E-3</v>
      </c>
      <c r="AX152" s="4">
        <f t="shared" si="108"/>
        <v>0.80510083937074839</v>
      </c>
      <c r="AY152" s="4">
        <f t="shared" si="108"/>
        <v>4.2748903058419113E-4</v>
      </c>
      <c r="AZ152" s="4">
        <f t="shared" si="108"/>
        <v>-2.0864644042357911E-4</v>
      </c>
      <c r="BA152" s="4">
        <f t="shared" si="108"/>
        <v>7.4953925519601694E-3</v>
      </c>
      <c r="BB152">
        <f t="shared" si="104"/>
        <v>3.0000000000000004</v>
      </c>
      <c r="BD152" s="4">
        <f t="shared" si="105"/>
        <v>4.0969576697836629E-2</v>
      </c>
      <c r="BE152" s="4">
        <f t="shared" si="106"/>
        <v>0.19022208519932243</v>
      </c>
    </row>
    <row r="153" spans="1:57">
      <c r="A153" s="17" t="s">
        <v>96</v>
      </c>
      <c r="B153" s="23">
        <v>2</v>
      </c>
      <c r="C153" s="23">
        <v>5</v>
      </c>
      <c r="D153" s="9">
        <v>-3.2687999999999997E-3</v>
      </c>
      <c r="E153" s="9">
        <v>0.27075440000000001</v>
      </c>
      <c r="F153" s="9">
        <v>56.598179999999999</v>
      </c>
      <c r="G153" s="9">
        <v>10.7982</v>
      </c>
      <c r="H153" s="9">
        <v>11.290000000000001</v>
      </c>
      <c r="I153" s="9">
        <v>0.1031704</v>
      </c>
      <c r="J153" s="9">
        <v>20.695500000000003</v>
      </c>
      <c r="K153" s="9">
        <v>1.0902999999999999E-2</v>
      </c>
      <c r="L153" s="9">
        <v>-7.6882000000000009E-3</v>
      </c>
      <c r="M153" s="9">
        <v>0.35302699999999998</v>
      </c>
      <c r="N153" s="18">
        <v>100.10877779999998</v>
      </c>
      <c r="O153" s="4"/>
      <c r="P153" s="56">
        <f t="shared" si="102"/>
        <v>0.18446932039806427</v>
      </c>
      <c r="Q153" s="9"/>
      <c r="R153" s="57">
        <v>0.24</v>
      </c>
      <c r="S153" s="9"/>
      <c r="T153" s="4">
        <v>6.219931928887968E-3</v>
      </c>
      <c r="U153" s="4">
        <v>1.0275641308453695E-2</v>
      </c>
      <c r="V153" s="4">
        <v>0.18934664507193996</v>
      </c>
      <c r="W153" s="4">
        <v>2.8095284301817954E-2</v>
      </c>
      <c r="X153" s="4">
        <v>4.9844407911018809E-2</v>
      </c>
      <c r="Y153" s="4">
        <v>1.0439675655881268E-2</v>
      </c>
      <c r="Z153" s="4">
        <v>5.8792686620021975E-2</v>
      </c>
      <c r="AA153" s="4">
        <v>7.8822095569706842E-3</v>
      </c>
      <c r="AB153" s="4">
        <v>1.0170047256527375E-2</v>
      </c>
      <c r="AC153" s="4">
        <v>4.4524286698385533E-2</v>
      </c>
      <c r="AF153" s="4">
        <f>D153/AF$3</f>
        <v>-5.4398402396405385E-5</v>
      </c>
      <c r="AG153" s="4">
        <f>E153/AG$3</f>
        <v>3.3895142714071109E-3</v>
      </c>
      <c r="AH153" s="4">
        <f>2*F153/AH$3</f>
        <v>1.1102036092585328</v>
      </c>
      <c r="AI153" s="4">
        <f>2*G153/AI$3</f>
        <v>0.14209092703467333</v>
      </c>
      <c r="AJ153" s="4">
        <f t="shared" si="107"/>
        <v>0.15713291579679892</v>
      </c>
      <c r="AK153" s="4">
        <f t="shared" si="107"/>
        <v>1.4545382771746791E-3</v>
      </c>
      <c r="AL153" s="4">
        <f t="shared" si="107"/>
        <v>0.51340858347804519</v>
      </c>
      <c r="AM153" s="4">
        <f t="shared" si="107"/>
        <v>1.9441868758915835E-4</v>
      </c>
      <c r="AN153" s="4">
        <f>2*L153/AN$3</f>
        <v>-2.4808647950951923E-4</v>
      </c>
      <c r="AO153" s="4">
        <f>M153/AO$3</f>
        <v>4.7265631275940556E-3</v>
      </c>
      <c r="AP153" s="4">
        <f t="shared" si="103"/>
        <v>1.932298585049909</v>
      </c>
      <c r="AQ153" s="4"/>
      <c r="AR153" s="4">
        <f t="shared" si="108"/>
        <v>-8.4456516426523702E-5</v>
      </c>
      <c r="AS153" s="4">
        <f t="shared" si="108"/>
        <v>5.2624076283524735E-3</v>
      </c>
      <c r="AT153" s="4">
        <f t="shared" si="108"/>
        <v>1.7236522624113875</v>
      </c>
      <c r="AU153" s="4">
        <f t="shared" si="108"/>
        <v>0.22060399174437623</v>
      </c>
      <c r="AV153" s="4">
        <f t="shared" si="108"/>
        <v>0.24395750793256474</v>
      </c>
      <c r="AW153" s="4">
        <f t="shared" si="108"/>
        <v>2.2582508031031498E-3</v>
      </c>
      <c r="AX153" s="4">
        <f t="shared" si="108"/>
        <v>0.79709510856695753</v>
      </c>
      <c r="AY153" s="4">
        <f t="shared" si="108"/>
        <v>3.0184572264353759E-4</v>
      </c>
      <c r="AZ153" s="4">
        <f t="shared" si="108"/>
        <v>-3.851679260580395E-4</v>
      </c>
      <c r="BA153" s="4">
        <f t="shared" si="108"/>
        <v>7.3382496331000115E-3</v>
      </c>
      <c r="BB153">
        <f t="shared" si="104"/>
        <v>3.0000000000000004</v>
      </c>
      <c r="BD153" s="4">
        <f t="shared" si="105"/>
        <v>4.5002675694325589E-2</v>
      </c>
      <c r="BE153" s="4">
        <f t="shared" si="106"/>
        <v>0.19895483223823915</v>
      </c>
    </row>
    <row r="154" spans="1:57">
      <c r="A154" s="17"/>
      <c r="B154" s="23"/>
      <c r="C154" s="23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18"/>
      <c r="O154" s="4"/>
      <c r="P154" s="56"/>
      <c r="Q154" s="9"/>
      <c r="R154" s="57"/>
      <c r="S154" s="9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D154" s="4"/>
      <c r="BE154" s="4"/>
    </row>
    <row r="155" spans="1:57">
      <c r="A155" s="17" t="s">
        <v>97</v>
      </c>
      <c r="B155" s="23">
        <v>1</v>
      </c>
      <c r="C155" s="23">
        <v>3</v>
      </c>
      <c r="D155" s="9">
        <v>5.5970000000000004E-3</v>
      </c>
      <c r="E155" s="9">
        <v>0.32281000000000004</v>
      </c>
      <c r="F155" s="9">
        <v>45.677500000000002</v>
      </c>
      <c r="G155" s="9">
        <v>21.639300000000002</v>
      </c>
      <c r="H155" s="9">
        <v>12.656866666666666</v>
      </c>
      <c r="I155" s="9">
        <v>0.12125199999999998</v>
      </c>
      <c r="J155" s="9">
        <v>19.126099999999997</v>
      </c>
      <c r="K155" s="9">
        <v>7.2966666666666666E-3</v>
      </c>
      <c r="L155" s="9">
        <v>5.2199999999999998E-3</v>
      </c>
      <c r="M155" s="9">
        <v>0.30378066666666664</v>
      </c>
      <c r="N155" s="18">
        <v>99.865722999999988</v>
      </c>
      <c r="O155" s="4"/>
      <c r="P155" s="56">
        <f t="shared" si="102"/>
        <v>0.22072707363162924</v>
      </c>
      <c r="Q155" s="9"/>
      <c r="R155" s="57">
        <v>0.25</v>
      </c>
      <c r="S155" s="9"/>
      <c r="T155" s="4">
        <v>8.2645755486897201E-3</v>
      </c>
      <c r="U155" s="4">
        <v>6.8346915804592236E-3</v>
      </c>
      <c r="V155" s="4">
        <v>0.37475800191590386</v>
      </c>
      <c r="W155" s="4">
        <v>0.16339436954803566</v>
      </c>
      <c r="X155" s="4">
        <v>6.3121021326760424E-2</v>
      </c>
      <c r="Y155" s="4">
        <v>1.4967805550580991E-2</v>
      </c>
      <c r="Z155" s="4">
        <v>6.2886882574984496E-2</v>
      </c>
      <c r="AA155" s="4">
        <v>2.7311617186342738E-3</v>
      </c>
      <c r="AB155" s="4">
        <v>1.1670907462575479E-2</v>
      </c>
      <c r="AC155" s="4">
        <v>3.7070292045428145E-2</v>
      </c>
      <c r="AF155" s="4">
        <f t="shared" ref="AF155:AG159" si="109">D155/AF$3</f>
        <v>9.3143617906473627E-5</v>
      </c>
      <c r="AG155" s="4">
        <f t="shared" si="109"/>
        <v>4.0411867801702561E-3</v>
      </c>
      <c r="AH155" s="4">
        <f t="shared" ref="AH155:AI159" si="110">2*F155/AH$3</f>
        <v>0.89598862298940773</v>
      </c>
      <c r="AI155" s="4">
        <f t="shared" si="110"/>
        <v>0.28474636489242716</v>
      </c>
      <c r="AJ155" s="4">
        <f t="shared" ref="AJ155:AM159" si="111">H155/AJ$3</f>
        <v>0.17615680816515888</v>
      </c>
      <c r="AK155" s="4">
        <f t="shared" si="111"/>
        <v>1.7094600310164948E-3</v>
      </c>
      <c r="AL155" s="4">
        <f t="shared" si="111"/>
        <v>0.47447531629868511</v>
      </c>
      <c r="AM155" s="4">
        <f t="shared" si="111"/>
        <v>1.3011174512601046E-4</v>
      </c>
      <c r="AN155" s="4">
        <f>2*L155/AN$3</f>
        <v>1.6844143272023234E-4</v>
      </c>
      <c r="AO155" s="4">
        <f>M155/AO$3</f>
        <v>4.0672200651582094E-3</v>
      </c>
      <c r="AP155" s="4">
        <f t="shared" si="103"/>
        <v>1.841576676017777</v>
      </c>
      <c r="AQ155" s="4"/>
      <c r="AR155" s="4">
        <f t="shared" ref="AR155:BA159" si="112">3*AF155/$AP155</f>
        <v>1.5173457470348822E-4</v>
      </c>
      <c r="AS155" s="4">
        <f t="shared" si="112"/>
        <v>6.5832503736563052E-3</v>
      </c>
      <c r="AT155" s="4">
        <f t="shared" si="112"/>
        <v>1.4596003000975648</v>
      </c>
      <c r="AU155" s="4">
        <f t="shared" si="112"/>
        <v>0.46386289846181539</v>
      </c>
      <c r="AV155" s="4">
        <f t="shared" si="112"/>
        <v>0.28696628892924536</v>
      </c>
      <c r="AW155" s="4">
        <f t="shared" si="112"/>
        <v>2.7847768490091261E-3</v>
      </c>
      <c r="AX155" s="4">
        <f t="shared" si="112"/>
        <v>0.77293873637348076</v>
      </c>
      <c r="AY155" s="4">
        <f t="shared" si="112"/>
        <v>2.1195709114979223E-4</v>
      </c>
      <c r="AZ155" s="4">
        <f t="shared" si="112"/>
        <v>2.7439764237968607E-4</v>
      </c>
      <c r="BA155" s="4">
        <f t="shared" si="112"/>
        <v>6.6256596069947426E-3</v>
      </c>
      <c r="BB155">
        <f t="shared" si="104"/>
        <v>2.9999999999999996</v>
      </c>
      <c r="BD155" s="4">
        <f t="shared" si="105"/>
        <v>6.3341229186280934E-2</v>
      </c>
      <c r="BE155" s="4">
        <f t="shared" si="106"/>
        <v>0.22362505974296443</v>
      </c>
    </row>
    <row r="156" spans="1:57">
      <c r="A156" s="17" t="s">
        <v>97</v>
      </c>
      <c r="B156" s="23">
        <v>3</v>
      </c>
      <c r="C156" s="23">
        <v>3</v>
      </c>
      <c r="D156" s="9">
        <v>2.2270000000000011E-3</v>
      </c>
      <c r="E156" s="9">
        <v>0.39702100000000001</v>
      </c>
      <c r="F156" s="9">
        <v>42.519866666666665</v>
      </c>
      <c r="G156" s="9">
        <v>24.55886666666667</v>
      </c>
      <c r="H156" s="9">
        <v>13.247133333333332</v>
      </c>
      <c r="I156" s="9">
        <v>0.13142366666666669</v>
      </c>
      <c r="J156" s="9">
        <v>18.605633333333333</v>
      </c>
      <c r="K156" s="9">
        <v>1.0815E-2</v>
      </c>
      <c r="L156" s="9">
        <v>-8.7433333333333339E-3</v>
      </c>
      <c r="M156" s="9">
        <v>0.30019866666666667</v>
      </c>
      <c r="N156" s="18">
        <v>99.764441999999988</v>
      </c>
      <c r="O156" s="4"/>
      <c r="P156" s="56">
        <f t="shared" si="102"/>
        <v>0.22662062122690485</v>
      </c>
      <c r="Q156" s="9"/>
      <c r="R156" s="57">
        <v>0.25</v>
      </c>
      <c r="S156" s="9"/>
      <c r="T156" s="4">
        <v>1.1705828590919995E-2</v>
      </c>
      <c r="U156" s="4">
        <v>9.9858245528348759E-3</v>
      </c>
      <c r="V156" s="4">
        <v>0.19534447351623174</v>
      </c>
      <c r="W156" s="4">
        <v>0.1655581569519711</v>
      </c>
      <c r="X156" s="4">
        <v>5.3903092057259454E-2</v>
      </c>
      <c r="Y156" s="4">
        <v>7.4809979503628558E-3</v>
      </c>
      <c r="Z156" s="4">
        <v>5.9936077059910536E-3</v>
      </c>
      <c r="AA156" s="4">
        <v>2.443457386573377E-3</v>
      </c>
      <c r="AB156" s="4">
        <v>9.1377039420925277E-3</v>
      </c>
      <c r="AC156" s="4">
        <v>1.1003359502139954E-2</v>
      </c>
      <c r="AF156" s="4">
        <f t="shared" si="109"/>
        <v>3.7061075054085556E-5</v>
      </c>
      <c r="AG156" s="4">
        <f t="shared" si="109"/>
        <v>4.9702178267401103E-3</v>
      </c>
      <c r="AH156" s="4">
        <f t="shared" si="110"/>
        <v>0.83404995423041717</v>
      </c>
      <c r="AI156" s="4">
        <f t="shared" si="110"/>
        <v>0.32316424326161813</v>
      </c>
      <c r="AJ156" s="4">
        <f t="shared" si="111"/>
        <v>0.18437207144514034</v>
      </c>
      <c r="AK156" s="4">
        <f t="shared" si="111"/>
        <v>1.8528643263311247E-3</v>
      </c>
      <c r="AL156" s="4">
        <f t="shared" si="111"/>
        <v>0.46156371454560485</v>
      </c>
      <c r="AM156" s="4">
        <f t="shared" si="111"/>
        <v>1.9284950071326676E-4</v>
      </c>
      <c r="AN156" s="4">
        <f>2*L156/AN$3</f>
        <v>-2.8213402172743899E-4</v>
      </c>
      <c r="AO156" s="4">
        <f>M156/AO$3</f>
        <v>4.019261837818539E-3</v>
      </c>
      <c r="AP156" s="4">
        <f t="shared" si="103"/>
        <v>1.8139401040277101</v>
      </c>
      <c r="AQ156" s="4"/>
      <c r="AR156" s="4">
        <f t="shared" si="112"/>
        <v>6.129376869466811E-5</v>
      </c>
      <c r="AS156" s="4">
        <f t="shared" si="112"/>
        <v>8.2200362884708306E-3</v>
      </c>
      <c r="AT156" s="4">
        <f t="shared" si="112"/>
        <v>1.3794004868933798</v>
      </c>
      <c r="AU156" s="4">
        <f t="shared" si="112"/>
        <v>0.53446788437621107</v>
      </c>
      <c r="AV156" s="4">
        <f t="shared" si="112"/>
        <v>0.30492529114234274</v>
      </c>
      <c r="AW156" s="4">
        <f t="shared" si="112"/>
        <v>3.0643751503431453E-3</v>
      </c>
      <c r="AX156" s="4">
        <f t="shared" si="112"/>
        <v>0.76336100655265171</v>
      </c>
      <c r="AY156" s="4">
        <f t="shared" si="112"/>
        <v>3.1894575838263854E-4</v>
      </c>
      <c r="AZ156" s="4">
        <f t="shared" si="112"/>
        <v>-4.6660970960559742E-4</v>
      </c>
      <c r="BA156" s="4">
        <f t="shared" si="112"/>
        <v>6.6472897791290128E-3</v>
      </c>
      <c r="BB156">
        <f t="shared" si="104"/>
        <v>2.9999999999999996</v>
      </c>
      <c r="BD156" s="4">
        <f t="shared" si="105"/>
        <v>6.9102358906472539E-2</v>
      </c>
      <c r="BE156" s="4">
        <f t="shared" si="106"/>
        <v>0.2358229322358702</v>
      </c>
    </row>
    <row r="157" spans="1:57">
      <c r="A157" s="17" t="s">
        <v>97</v>
      </c>
      <c r="B157" s="23">
        <v>4</v>
      </c>
      <c r="C157" s="23">
        <v>3</v>
      </c>
      <c r="D157" s="9">
        <v>6.6550000000000003E-3</v>
      </c>
      <c r="E157" s="9">
        <v>0.36908433333333335</v>
      </c>
      <c r="F157" s="9">
        <v>43.559899999999999</v>
      </c>
      <c r="G157" s="9">
        <v>23.392666666666667</v>
      </c>
      <c r="H157" s="9">
        <v>12.983366666666669</v>
      </c>
      <c r="I157" s="9">
        <v>0.13155066666666668</v>
      </c>
      <c r="J157" s="9">
        <v>18.648233333333334</v>
      </c>
      <c r="K157" s="9">
        <v>3.5456666666666671E-2</v>
      </c>
      <c r="L157" s="9">
        <v>-1.3595999999999999E-2</v>
      </c>
      <c r="M157" s="9">
        <v>0.28375633333333333</v>
      </c>
      <c r="N157" s="18">
        <v>99.397073666666657</v>
      </c>
      <c r="O157" s="4"/>
      <c r="P157" s="56">
        <f t="shared" si="102"/>
        <v>0.21366287405546605</v>
      </c>
      <c r="Q157" s="9"/>
      <c r="R157" s="57">
        <v>0.25</v>
      </c>
      <c r="S157" s="9"/>
      <c r="T157" s="4">
        <v>1.3608220713965511E-2</v>
      </c>
      <c r="U157" s="4">
        <v>5.7587938262567947E-3</v>
      </c>
      <c r="V157" s="4">
        <v>0.29091309698946416</v>
      </c>
      <c r="W157" s="4">
        <v>0.13746942690407021</v>
      </c>
      <c r="X157" s="4">
        <v>0.12518491655680131</v>
      </c>
      <c r="Y157" s="4">
        <v>1.5072497149886394E-2</v>
      </c>
      <c r="Z157" s="4">
        <v>0.10380801189375199</v>
      </c>
      <c r="AA157" s="4">
        <v>1.1493873774029944E-2</v>
      </c>
      <c r="AB157" s="4">
        <v>1.2463100256356762E-2</v>
      </c>
      <c r="AC157" s="4">
        <v>9.1042832959730129E-3</v>
      </c>
      <c r="AF157" s="4">
        <f t="shared" si="109"/>
        <v>1.1075054085538359E-4</v>
      </c>
      <c r="AG157" s="4">
        <f t="shared" si="109"/>
        <v>4.6204848940076789E-3</v>
      </c>
      <c r="AH157" s="4">
        <f t="shared" si="110"/>
        <v>0.85445076500588468</v>
      </c>
      <c r="AI157" s="4">
        <f t="shared" si="110"/>
        <v>0.30781849683093182</v>
      </c>
      <c r="AJ157" s="4">
        <f t="shared" si="111"/>
        <v>0.18070099744838788</v>
      </c>
      <c r="AK157" s="4">
        <f t="shared" si="111"/>
        <v>1.8546548240048874E-3</v>
      </c>
      <c r="AL157" s="4">
        <f t="shared" si="111"/>
        <v>0.46262052427023898</v>
      </c>
      <c r="AM157" s="4">
        <f t="shared" si="111"/>
        <v>6.3225154541131725E-4</v>
      </c>
      <c r="AN157" s="4">
        <f>2*L157/AN$3</f>
        <v>-4.3872216844143268E-4</v>
      </c>
      <c r="AO157" s="4">
        <f>M157/AO$3</f>
        <v>3.7991208104610169E-3</v>
      </c>
      <c r="AP157" s="4">
        <f t="shared" si="103"/>
        <v>1.8161693240017425</v>
      </c>
      <c r="AQ157" s="4"/>
      <c r="AR157" s="4">
        <f t="shared" si="112"/>
        <v>1.8294088451734691E-4</v>
      </c>
      <c r="AS157" s="4">
        <f t="shared" si="112"/>
        <v>7.6322479951818293E-3</v>
      </c>
      <c r="AT157" s="4">
        <f t="shared" si="112"/>
        <v>1.4114060077667046</v>
      </c>
      <c r="AU157" s="4">
        <f t="shared" si="112"/>
        <v>0.50846332348464962</v>
      </c>
      <c r="AV157" s="4">
        <f t="shared" si="112"/>
        <v>0.2984870326686806</v>
      </c>
      <c r="AW157" s="4">
        <f t="shared" si="112"/>
        <v>3.0635714404398363E-3</v>
      </c>
      <c r="AX157" s="4">
        <f t="shared" si="112"/>
        <v>0.76416970293976028</v>
      </c>
      <c r="AY157" s="4">
        <f t="shared" si="112"/>
        <v>1.0443710347748016E-3</v>
      </c>
      <c r="AZ157" s="4">
        <f t="shared" si="112"/>
        <v>-7.2469372097104935E-4</v>
      </c>
      <c r="BA157" s="4">
        <f t="shared" si="112"/>
        <v>6.2754955062615707E-3</v>
      </c>
      <c r="BB157">
        <f t="shared" si="104"/>
        <v>2.9999999999999996</v>
      </c>
      <c r="BD157" s="4">
        <f t="shared" si="105"/>
        <v>6.3775597268278084E-2</v>
      </c>
      <c r="BE157" s="4">
        <f t="shared" si="106"/>
        <v>0.23471143540040251</v>
      </c>
    </row>
    <row r="158" spans="1:57">
      <c r="A158" s="17" t="s">
        <v>97</v>
      </c>
      <c r="B158" s="23">
        <v>5</v>
      </c>
      <c r="C158" s="23">
        <v>3</v>
      </c>
      <c r="D158" s="9">
        <v>1.2921333333333333E-2</v>
      </c>
      <c r="E158" s="9">
        <v>0.3762753333333333</v>
      </c>
      <c r="F158" s="9">
        <v>43.683999999999997</v>
      </c>
      <c r="G158" s="9">
        <v>23.637266666666665</v>
      </c>
      <c r="H158" s="9">
        <v>13.054333333333332</v>
      </c>
      <c r="I158" s="9">
        <v>0.13592866666666667</v>
      </c>
      <c r="J158" s="9">
        <v>18.788533333333334</v>
      </c>
      <c r="K158" s="9">
        <v>1.7016333333333331E-2</v>
      </c>
      <c r="L158" s="9">
        <v>-9.8799999999999999E-3</v>
      </c>
      <c r="M158" s="9">
        <v>0.309309</v>
      </c>
      <c r="N158" s="18">
        <v>100.00570399999999</v>
      </c>
      <c r="O158" s="4"/>
      <c r="P158" s="56">
        <f t="shared" si="102"/>
        <v>0.21847476239847247</v>
      </c>
      <c r="Q158" s="9"/>
      <c r="R158" s="57">
        <v>0.25</v>
      </c>
      <c r="S158" s="9"/>
      <c r="T158" s="4">
        <v>1.5807722300614131E-2</v>
      </c>
      <c r="U158" s="4">
        <v>4.9441466739300428E-3</v>
      </c>
      <c r="V158" s="4">
        <v>2.7413135537548216E-2</v>
      </c>
      <c r="W158" s="4">
        <v>0.17106175298217061</v>
      </c>
      <c r="X158" s="4">
        <v>7.6510805337111798E-2</v>
      </c>
      <c r="Y158" s="4">
        <v>1.9012651165298627E-2</v>
      </c>
      <c r="Z158" s="4">
        <v>7.8419470371416333E-2</v>
      </c>
      <c r="AA158" s="4">
        <v>5.8479218816031939E-3</v>
      </c>
      <c r="AB158" s="4">
        <v>3.5160773597860445E-3</v>
      </c>
      <c r="AC158" s="4">
        <v>1.9137098761306544E-2</v>
      </c>
      <c r="AF158" s="4">
        <f t="shared" si="109"/>
        <v>2.1503300604648582E-4</v>
      </c>
      <c r="AG158" s="4">
        <f t="shared" si="109"/>
        <v>4.7105074278083791E-3</v>
      </c>
      <c r="AH158" s="4">
        <f t="shared" si="110"/>
        <v>0.85688505296194584</v>
      </c>
      <c r="AI158" s="4">
        <f t="shared" si="110"/>
        <v>0.31103712963572161</v>
      </c>
      <c r="AJ158" s="4">
        <f t="shared" si="111"/>
        <v>0.1816887033170958</v>
      </c>
      <c r="AK158" s="4">
        <f t="shared" si="111"/>
        <v>1.916377649325626E-3</v>
      </c>
      <c r="AL158" s="4">
        <f t="shared" si="111"/>
        <v>0.46610105019432729</v>
      </c>
      <c r="AM158" s="4">
        <f t="shared" si="111"/>
        <v>3.0342962434617212E-4</v>
      </c>
      <c r="AN158" s="4">
        <f>2*L158/AN$3</f>
        <v>-3.1881252016779607E-4</v>
      </c>
      <c r="AO158" s="4">
        <f>M158/AO$3</f>
        <v>4.1412371134020619E-3</v>
      </c>
      <c r="AP158" s="4">
        <f t="shared" si="103"/>
        <v>1.8266797084098512</v>
      </c>
      <c r="AQ158" s="4"/>
      <c r="AR158" s="4">
        <f t="shared" si="112"/>
        <v>3.5315387539998718E-4</v>
      </c>
      <c r="AS158" s="4">
        <f t="shared" si="112"/>
        <v>7.7361795931520008E-3</v>
      </c>
      <c r="AT158" s="4">
        <f t="shared" si="112"/>
        <v>1.4072829226989261</v>
      </c>
      <c r="AU158" s="4">
        <f t="shared" si="112"/>
        <v>0.51082375558846638</v>
      </c>
      <c r="AV158" s="4">
        <f t="shared" si="112"/>
        <v>0.29839172540312209</v>
      </c>
      <c r="AW158" s="4">
        <f t="shared" si="112"/>
        <v>3.1473130847780501E-3</v>
      </c>
      <c r="AX158" s="4">
        <f t="shared" si="112"/>
        <v>0.765488960185704</v>
      </c>
      <c r="AY158" s="4">
        <f t="shared" si="112"/>
        <v>4.9832976676077211E-4</v>
      </c>
      <c r="AZ158" s="4">
        <f t="shared" si="112"/>
        <v>-5.2359346638605829E-4</v>
      </c>
      <c r="BA158" s="4">
        <f t="shared" si="112"/>
        <v>6.8012532700772108E-3</v>
      </c>
      <c r="BB158">
        <f t="shared" si="104"/>
        <v>3.0000000000000004</v>
      </c>
      <c r="BD158" s="4">
        <f t="shared" si="105"/>
        <v>6.5191061309117337E-2</v>
      </c>
      <c r="BE158" s="4">
        <f t="shared" si="106"/>
        <v>0.23320066409400475</v>
      </c>
    </row>
    <row r="159" spans="1:57">
      <c r="A159" s="17" t="s">
        <v>97</v>
      </c>
      <c r="B159" s="23">
        <v>6</v>
      </c>
      <c r="C159" s="23">
        <v>3</v>
      </c>
      <c r="D159" s="9">
        <v>1.1363333333333335E-2</v>
      </c>
      <c r="E159" s="9">
        <v>0.37714799999999998</v>
      </c>
      <c r="F159" s="9">
        <v>44.957133333333331</v>
      </c>
      <c r="G159" s="9">
        <v>22.408500000000004</v>
      </c>
      <c r="H159" s="9">
        <v>13.163266666666667</v>
      </c>
      <c r="I159" s="9">
        <v>0.14818233333333333</v>
      </c>
      <c r="J159" s="9">
        <v>18.961200000000002</v>
      </c>
      <c r="K159" s="9">
        <v>1.614133333333333E-2</v>
      </c>
      <c r="L159" s="9">
        <v>-1.439333333333333E-3</v>
      </c>
      <c r="M159" s="9">
        <v>0.30943300000000001</v>
      </c>
      <c r="N159" s="18">
        <v>100.35092866666668</v>
      </c>
      <c r="O159" s="4"/>
      <c r="P159" s="56">
        <f t="shared" si="102"/>
        <v>0.22491711923844906</v>
      </c>
      <c r="Q159" s="9"/>
      <c r="R159" s="57">
        <v>0.25</v>
      </c>
      <c r="S159" s="9"/>
      <c r="T159" s="4">
        <v>2.1258273973522247E-2</v>
      </c>
      <c r="U159" s="4">
        <v>1.0333233133922799E-2</v>
      </c>
      <c r="V159" s="4">
        <v>0.107287107022854</v>
      </c>
      <c r="W159" s="4">
        <v>0.10637203579888872</v>
      </c>
      <c r="X159" s="4">
        <v>5.4248717342747409E-2</v>
      </c>
      <c r="Y159" s="4">
        <v>1.3664473108515146E-2</v>
      </c>
      <c r="Z159" s="4">
        <v>3.2202329108312576E-2</v>
      </c>
      <c r="AA159" s="4">
        <v>1.2844870350974098E-2</v>
      </c>
      <c r="AB159" s="4">
        <v>6.3501717562073337E-3</v>
      </c>
      <c r="AC159" s="4">
        <v>1.5487487820818453E-2</v>
      </c>
      <c r="AF159" s="4">
        <f t="shared" si="109"/>
        <v>1.8910523104232542E-4</v>
      </c>
      <c r="AG159" s="4">
        <f t="shared" si="109"/>
        <v>4.7214321482223339E-3</v>
      </c>
      <c r="AH159" s="4">
        <f t="shared" si="110"/>
        <v>0.88185824506342358</v>
      </c>
      <c r="AI159" s="4">
        <f t="shared" si="110"/>
        <v>0.29486808342654125</v>
      </c>
      <c r="AJ159" s="4">
        <f t="shared" si="111"/>
        <v>0.18320482486662029</v>
      </c>
      <c r="AK159" s="4">
        <f t="shared" si="111"/>
        <v>2.0891348277644623E-3</v>
      </c>
      <c r="AL159" s="4">
        <f t="shared" si="111"/>
        <v>0.47038451997023073</v>
      </c>
      <c r="AM159" s="4">
        <f t="shared" si="111"/>
        <v>2.8782691393247736E-4</v>
      </c>
      <c r="AN159" s="4">
        <f>2*L159/AN$3</f>
        <v>-4.6445089813918462E-5</v>
      </c>
      <c r="AO159" s="4">
        <f>M159/AO$3</f>
        <v>4.1428973088766903E-3</v>
      </c>
      <c r="AP159" s="4">
        <f t="shared" si="103"/>
        <v>1.8416996246668402</v>
      </c>
      <c r="AQ159" s="4"/>
      <c r="AR159" s="4">
        <f t="shared" si="112"/>
        <v>3.0803920765830778E-4</v>
      </c>
      <c r="AS159" s="4">
        <f t="shared" si="112"/>
        <v>7.6908830598416906E-3</v>
      </c>
      <c r="AT159" s="4">
        <f t="shared" si="112"/>
        <v>1.4364854614491491</v>
      </c>
      <c r="AU159" s="4">
        <f t="shared" si="112"/>
        <v>0.48031950402316387</v>
      </c>
      <c r="AV159" s="4">
        <f t="shared" si="112"/>
        <v>0.29842785828839219</v>
      </c>
      <c r="AW159" s="4">
        <f t="shared" si="112"/>
        <v>3.4030546563352578E-3</v>
      </c>
      <c r="AX159" s="4">
        <f t="shared" si="112"/>
        <v>0.76622351495888863</v>
      </c>
      <c r="AY159" s="4">
        <f t="shared" si="112"/>
        <v>4.6884993091836786E-4</v>
      </c>
      <c r="AZ159" s="4">
        <f t="shared" si="112"/>
        <v>-7.5655805960736335E-5</v>
      </c>
      <c r="BA159" s="4">
        <f t="shared" si="112"/>
        <v>6.7484902316133095E-3</v>
      </c>
      <c r="BB159">
        <f t="shared" si="104"/>
        <v>2.9999999999999996</v>
      </c>
      <c r="BD159" s="4">
        <f t="shared" si="105"/>
        <v>6.7121534186725285E-2</v>
      </c>
      <c r="BE159" s="4">
        <f t="shared" si="106"/>
        <v>0.2313063241016669</v>
      </c>
    </row>
    <row r="160" spans="1:57">
      <c r="A160" s="17"/>
      <c r="B160" s="23"/>
      <c r="C160" s="23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18"/>
      <c r="O160" s="4"/>
      <c r="P160" s="56"/>
      <c r="Q160" s="9"/>
      <c r="R160" s="57"/>
      <c r="S160" s="9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D160" s="4"/>
      <c r="BE160" s="4"/>
    </row>
    <row r="161" spans="1:57">
      <c r="A161" s="17" t="s">
        <v>98</v>
      </c>
      <c r="B161" s="23">
        <v>1</v>
      </c>
      <c r="C161" s="23">
        <v>5</v>
      </c>
      <c r="D161" s="9">
        <v>2.2675999999999994E-3</v>
      </c>
      <c r="E161" s="9">
        <v>0.48341359999999989</v>
      </c>
      <c r="F161" s="9">
        <v>44.816180000000003</v>
      </c>
      <c r="G161" s="9">
        <v>20.7818</v>
      </c>
      <c r="H161" s="9">
        <v>14.91808</v>
      </c>
      <c r="I161" s="9">
        <v>0.12054559999999999</v>
      </c>
      <c r="J161" s="9">
        <v>18.32948</v>
      </c>
      <c r="K161" s="9">
        <v>-9.2200000000000262E-5</v>
      </c>
      <c r="L161" s="9">
        <v>-8.6E-3</v>
      </c>
      <c r="M161" s="9">
        <v>0.29438900000000001</v>
      </c>
      <c r="N161" s="18">
        <v>99.737463600000012</v>
      </c>
      <c r="O161" s="4"/>
      <c r="P161" s="56">
        <f t="shared" si="102"/>
        <v>0.25311162407958726</v>
      </c>
      <c r="Q161" s="9"/>
      <c r="R161" s="57">
        <v>0.27</v>
      </c>
      <c r="S161" s="9"/>
      <c r="T161" s="4">
        <v>1.4264503857477833E-2</v>
      </c>
      <c r="U161" s="4">
        <v>1.1820154432155273E-2</v>
      </c>
      <c r="V161" s="4">
        <v>0.35704126792291113</v>
      </c>
      <c r="W161" s="4">
        <v>0.20103234814327786</v>
      </c>
      <c r="X161" s="4">
        <v>9.1318738493257931E-2</v>
      </c>
      <c r="Y161" s="4">
        <v>3.7429287062406076E-3</v>
      </c>
      <c r="Z161" s="4">
        <v>9.3276159869496458E-2</v>
      </c>
      <c r="AA161" s="4">
        <v>8.650553982260327E-3</v>
      </c>
      <c r="AB161" s="4">
        <v>6.4654195532850012E-3</v>
      </c>
      <c r="AC161" s="4">
        <v>3.3024446747826071E-2</v>
      </c>
      <c r="AF161" s="4">
        <f>D161/AF$3</f>
        <v>3.7736728240971865E-5</v>
      </c>
      <c r="AG161" s="4">
        <f>E161/AG$3</f>
        <v>6.0517476214321467E-3</v>
      </c>
      <c r="AH161" s="4">
        <f>2*F161/AH$3</f>
        <v>0.87909336994899967</v>
      </c>
      <c r="AI161" s="4">
        <f>2*G161/AI$3</f>
        <v>0.2734627278110402</v>
      </c>
      <c r="AJ161" s="4">
        <f t="shared" ref="AJ161:AM162" si="113">H161/AJ$3</f>
        <v>0.20762811412665277</v>
      </c>
      <c r="AK161" s="4">
        <f t="shared" si="113"/>
        <v>1.6995009163964468E-3</v>
      </c>
      <c r="AL161" s="4">
        <f t="shared" si="113"/>
        <v>0.45471297444802777</v>
      </c>
      <c r="AM161" s="4">
        <f t="shared" si="113"/>
        <v>-1.6440798858773229E-6</v>
      </c>
      <c r="AN161" s="4">
        <f>2*L161/AN$3</f>
        <v>-2.7750887383026784E-4</v>
      </c>
      <c r="AO161" s="4">
        <f>M161/AO$3</f>
        <v>3.9414781095193467E-3</v>
      </c>
      <c r="AP161" s="4">
        <f t="shared" si="103"/>
        <v>1.8263484967565933</v>
      </c>
      <c r="AQ161" s="4"/>
      <c r="AR161" s="4">
        <f t="shared" ref="AR161:BA162" si="114">3*AF161/$AP161</f>
        <v>6.1987175461838324E-5</v>
      </c>
      <c r="AS161" s="4">
        <f t="shared" si="114"/>
        <v>9.9407330509693418E-3</v>
      </c>
      <c r="AT161" s="4">
        <f t="shared" si="114"/>
        <v>1.4440180034262555</v>
      </c>
      <c r="AU161" s="4">
        <f t="shared" si="114"/>
        <v>0.44919585987561816</v>
      </c>
      <c r="AV161" s="4">
        <f t="shared" si="114"/>
        <v>0.34105448302234581</v>
      </c>
      <c r="AW161" s="4">
        <f t="shared" si="114"/>
        <v>2.791637389164092E-3</v>
      </c>
      <c r="AX161" s="4">
        <f t="shared" si="114"/>
        <v>0.74692148063014996</v>
      </c>
      <c r="AY161" s="4">
        <f t="shared" si="114"/>
        <v>-2.7006015918599972E-6</v>
      </c>
      <c r="AZ161" s="4">
        <f t="shared" si="114"/>
        <v>-4.5584214785364624E-4</v>
      </c>
      <c r="BA161" s="4">
        <f t="shared" si="114"/>
        <v>6.474358179480541E-3</v>
      </c>
      <c r="BB161">
        <f t="shared" si="104"/>
        <v>2.9999999999999996</v>
      </c>
      <c r="BD161" s="4">
        <f t="shared" si="105"/>
        <v>8.6324854097409975E-2</v>
      </c>
      <c r="BE161" s="4">
        <f t="shared" si="106"/>
        <v>0.25472962892493584</v>
      </c>
    </row>
    <row r="162" spans="1:57">
      <c r="A162" s="17" t="s">
        <v>98</v>
      </c>
      <c r="B162" s="23">
        <v>2</v>
      </c>
      <c r="C162" s="23">
        <v>5</v>
      </c>
      <c r="D162" s="9">
        <v>8.6922000000000006E-3</v>
      </c>
      <c r="E162" s="9">
        <v>0.50651919999999995</v>
      </c>
      <c r="F162" s="9">
        <v>44.654759999999996</v>
      </c>
      <c r="G162" s="9">
        <v>20.814640000000001</v>
      </c>
      <c r="H162" s="9">
        <v>14.993599999999997</v>
      </c>
      <c r="I162" s="9">
        <v>0.13177540000000001</v>
      </c>
      <c r="J162" s="9">
        <v>18.37322</v>
      </c>
      <c r="K162" s="9">
        <v>-2.8140000000000012E-4</v>
      </c>
      <c r="L162" s="9">
        <v>-1.30136E-2</v>
      </c>
      <c r="M162" s="9">
        <v>0.28164339999999999</v>
      </c>
      <c r="N162" s="18">
        <v>99.751555199999984</v>
      </c>
      <c r="O162" s="4"/>
      <c r="P162" s="56">
        <f t="shared" si="102"/>
        <v>0.25930972823395859</v>
      </c>
      <c r="Q162" s="9"/>
      <c r="R162" s="57">
        <v>0.27</v>
      </c>
      <c r="S162" s="9"/>
      <c r="T162" s="4">
        <v>3.0118816049107908E-2</v>
      </c>
      <c r="U162" s="4">
        <v>7.9540061415616144E-3</v>
      </c>
      <c r="V162" s="4">
        <v>0.30990881400824827</v>
      </c>
      <c r="W162" s="4">
        <v>7.9998237480583642E-2</v>
      </c>
      <c r="X162" s="4">
        <v>0.17962662664538331</v>
      </c>
      <c r="Y162" s="4">
        <v>6.9536466188612105E-3</v>
      </c>
      <c r="Z162" s="4">
        <v>7.1342042303259551E-2</v>
      </c>
      <c r="AA162" s="4">
        <v>3.7597874673975921E-3</v>
      </c>
      <c r="AB162" s="4">
        <v>1.0445219710470435E-2</v>
      </c>
      <c r="AC162" s="4">
        <v>2.9473542157331552E-2</v>
      </c>
      <c r="AF162" s="4">
        <f>D162/AF$3</f>
        <v>1.4465302046929606E-4</v>
      </c>
      <c r="AG162" s="4">
        <f>E162/AG$3</f>
        <v>6.3410015022533801E-3</v>
      </c>
      <c r="AH162" s="4">
        <f>2*F162/AH$3</f>
        <v>0.87592703020792462</v>
      </c>
      <c r="AI162" s="4">
        <f>2*G162/AI$3</f>
        <v>0.27389486150404629</v>
      </c>
      <c r="AJ162" s="4">
        <f t="shared" si="113"/>
        <v>0.20867919276270006</v>
      </c>
      <c r="AK162" s="4">
        <f t="shared" si="113"/>
        <v>1.8578232059777244E-3</v>
      </c>
      <c r="AL162" s="4">
        <f t="shared" si="113"/>
        <v>0.45579806499627878</v>
      </c>
      <c r="AM162" s="4">
        <f t="shared" si="113"/>
        <v>-5.0178316690442245E-6</v>
      </c>
      <c r="AN162" s="4">
        <f>2*L162/AN$3</f>
        <v>-4.1992900935785741E-4</v>
      </c>
      <c r="AO162" s="4">
        <f>M162/AO$3</f>
        <v>3.7708314366046323E-3</v>
      </c>
      <c r="AP162" s="4">
        <f t="shared" si="103"/>
        <v>1.8259885117952279</v>
      </c>
      <c r="AQ162" s="4"/>
      <c r="AR162" s="4">
        <f t="shared" si="114"/>
        <v>2.3765706005523526E-4</v>
      </c>
      <c r="AS162" s="4">
        <f t="shared" si="114"/>
        <v>1.0417921243139474E-2</v>
      </c>
      <c r="AT162" s="4">
        <f t="shared" si="114"/>
        <v>1.4391005604083786</v>
      </c>
      <c r="AU162" s="4">
        <f t="shared" si="114"/>
        <v>0.44999438890461385</v>
      </c>
      <c r="AV162" s="4">
        <f t="shared" si="114"/>
        <v>0.34284858543420343</v>
      </c>
      <c r="AW162" s="4">
        <f t="shared" si="114"/>
        <v>3.0523026743764091E-3</v>
      </c>
      <c r="AX162" s="4">
        <f t="shared" si="114"/>
        <v>0.74885147751804715</v>
      </c>
      <c r="AY162" s="4">
        <f t="shared" si="114"/>
        <v>-8.244025036243394E-6</v>
      </c>
      <c r="AZ162" s="4">
        <f t="shared" si="114"/>
        <v>-6.8992056627728039E-4</v>
      </c>
      <c r="BA162" s="4">
        <f t="shared" si="114"/>
        <v>6.1952713484993245E-3</v>
      </c>
      <c r="BB162">
        <f t="shared" si="104"/>
        <v>2.9999999999999996</v>
      </c>
      <c r="BD162" s="4">
        <f t="shared" si="105"/>
        <v>8.8903973514340429E-2</v>
      </c>
      <c r="BE162" s="4">
        <f t="shared" si="106"/>
        <v>0.25394461191986301</v>
      </c>
    </row>
    <row r="163" spans="1:57">
      <c r="A163" s="17"/>
      <c r="B163" s="23"/>
      <c r="C163" s="23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18"/>
      <c r="O163" s="4"/>
      <c r="P163" s="56"/>
      <c r="Q163" s="9"/>
      <c r="R163" s="57"/>
      <c r="S163" s="9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D163" s="4"/>
      <c r="BE163" s="4"/>
    </row>
    <row r="164" spans="1:57">
      <c r="A164" s="17" t="s">
        <v>99</v>
      </c>
      <c r="B164" s="23">
        <v>1</v>
      </c>
      <c r="C164" s="23">
        <v>5</v>
      </c>
      <c r="D164" s="9">
        <v>-3.6077999999999999E-2</v>
      </c>
      <c r="E164" s="9">
        <v>0.10880339999999999</v>
      </c>
      <c r="F164" s="9">
        <v>25.758940000000003</v>
      </c>
      <c r="G164" s="9">
        <v>43.853579999999994</v>
      </c>
      <c r="H164" s="9">
        <v>13.583440000000001</v>
      </c>
      <c r="I164" s="9">
        <v>0.18753039999999999</v>
      </c>
      <c r="J164" s="9">
        <v>16.22024</v>
      </c>
      <c r="K164" s="9">
        <v>1.5217999999999998E-3</v>
      </c>
      <c r="L164" s="9">
        <v>1.8679999999999999E-3</v>
      </c>
      <c r="M164" s="9">
        <v>0.14785879999999998</v>
      </c>
      <c r="N164" s="18">
        <v>99.827704400000002</v>
      </c>
      <c r="O164" s="4"/>
      <c r="P164" s="56">
        <f t="shared" si="102"/>
        <v>0.18884019977570263</v>
      </c>
      <c r="Q164" s="9"/>
      <c r="R164" s="57">
        <v>0.21</v>
      </c>
      <c r="S164" s="9"/>
      <c r="T164" s="4">
        <v>1.3109087306139976E-2</v>
      </c>
      <c r="U164" s="4">
        <v>1.1280153447537848E-2</v>
      </c>
      <c r="V164" s="4">
        <v>0.13455527860325711</v>
      </c>
      <c r="W164" s="4">
        <v>0.15977888471259208</v>
      </c>
      <c r="X164" s="4">
        <v>6.0459349979966194E-2</v>
      </c>
      <c r="Y164" s="4">
        <v>1.2426924249386887E-2</v>
      </c>
      <c r="Z164" s="4">
        <v>8.0168279263060749E-2</v>
      </c>
      <c r="AA164" s="4">
        <v>4.2622733018894974E-3</v>
      </c>
      <c r="AB164" s="4">
        <v>6.5433990784606747E-3</v>
      </c>
      <c r="AC164" s="4">
        <v>1.9431815952195616E-2</v>
      </c>
      <c r="AF164" s="4">
        <f>D164/AF$3</f>
        <v>-6.00399400898652E-4</v>
      </c>
      <c r="AG164" s="4">
        <f>E164/AG$3</f>
        <v>1.3620856284426641E-3</v>
      </c>
      <c r="AH164" s="4">
        <f>2*F164/AH$3</f>
        <v>0.50527540211847788</v>
      </c>
      <c r="AI164" s="4">
        <f>2*G164/AI$3</f>
        <v>0.57705875386538574</v>
      </c>
      <c r="AJ164" s="4">
        <f>H164/AJ$3</f>
        <v>0.18905274878218514</v>
      </c>
      <c r="AK164" s="4">
        <f>I164/AK$3</f>
        <v>2.6438798815733816E-3</v>
      </c>
      <c r="AL164" s="4">
        <f>J164/AL$3</f>
        <v>0.40238749689903247</v>
      </c>
      <c r="AM164" s="4">
        <f>K164/AM$3</f>
        <v>2.7136233951497856E-5</v>
      </c>
      <c r="AN164" s="4">
        <f>2*L164/AN$3</f>
        <v>6.0277508873830266E-5</v>
      </c>
      <c r="AO164" s="4">
        <f>M164/AO$3</f>
        <v>1.9796331503547995E-3</v>
      </c>
      <c r="AP164" s="4">
        <f t="shared" si="103"/>
        <v>1.6792470146673786</v>
      </c>
      <c r="AQ164" s="4"/>
      <c r="AR164" s="4">
        <f t="shared" ref="AR164:BA164" si="115">3*AF164/$AP164</f>
        <v>-1.0726225427012195E-3</v>
      </c>
      <c r="AS164" s="4">
        <f t="shared" si="115"/>
        <v>2.4333864223884828E-3</v>
      </c>
      <c r="AT164" s="4">
        <f t="shared" si="115"/>
        <v>0.90268209091066043</v>
      </c>
      <c r="AU164" s="4">
        <f t="shared" si="115"/>
        <v>1.0309241263942723</v>
      </c>
      <c r="AV164" s="4">
        <f t="shared" si="115"/>
        <v>0.33774557369625385</v>
      </c>
      <c r="AW164" s="4">
        <f t="shared" si="115"/>
        <v>4.7233310974747963E-3</v>
      </c>
      <c r="AX164" s="4">
        <f t="shared" si="115"/>
        <v>0.71887130371716601</v>
      </c>
      <c r="AY164" s="4">
        <f t="shared" si="115"/>
        <v>4.8479289314454326E-5</v>
      </c>
      <c r="AZ164" s="4">
        <f t="shared" si="115"/>
        <v>1.07686674468979E-4</v>
      </c>
      <c r="BA164" s="4">
        <f t="shared" si="115"/>
        <v>3.5366443407021703E-3</v>
      </c>
      <c r="BB164">
        <f t="shared" si="104"/>
        <v>3.0000000000000004</v>
      </c>
      <c r="BD164" s="4">
        <f t="shared" si="105"/>
        <v>6.3779941610159874E-2</v>
      </c>
      <c r="BE164" s="4">
        <f t="shared" si="106"/>
        <v>0.27396563208609398</v>
      </c>
    </row>
    <row r="165" spans="1:57">
      <c r="A165" s="17"/>
      <c r="B165" s="23"/>
      <c r="C165" s="23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18"/>
      <c r="O165" s="4"/>
      <c r="P165" s="56"/>
      <c r="Q165" s="9"/>
      <c r="R165" s="57"/>
      <c r="S165" s="9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D165" s="4"/>
      <c r="BE165" s="4"/>
    </row>
    <row r="166" spans="1:57">
      <c r="A166" s="17" t="s">
        <v>100</v>
      </c>
      <c r="B166" s="23">
        <v>1</v>
      </c>
      <c r="C166" s="23">
        <v>4</v>
      </c>
      <c r="D166" s="9">
        <v>-6.4714999999999995E-2</v>
      </c>
      <c r="E166" s="9">
        <v>0.10205775</v>
      </c>
      <c r="F166" s="9">
        <v>61.038224999999997</v>
      </c>
      <c r="G166" s="9">
        <v>6.1427149999999999</v>
      </c>
      <c r="H166" s="9">
        <v>11.076750000000001</v>
      </c>
      <c r="I166" s="9">
        <v>9.6192E-2</v>
      </c>
      <c r="J166" s="9">
        <v>21.210375000000003</v>
      </c>
      <c r="K166" s="9">
        <v>-1.0574999999999972E-4</v>
      </c>
      <c r="L166" s="9">
        <v>-1.3087499999999998E-2</v>
      </c>
      <c r="M166" s="9">
        <v>0.35174375000000002</v>
      </c>
      <c r="N166" s="18">
        <v>99.940150250000002</v>
      </c>
      <c r="O166" s="4"/>
      <c r="P166" s="56">
        <f t="shared" si="102"/>
        <v>0.19844084913717078</v>
      </c>
      <c r="Q166" s="9"/>
      <c r="R166" s="57">
        <v>0.22</v>
      </c>
      <c r="S166" s="9"/>
      <c r="T166" s="4">
        <v>2.3247923921646579E-2</v>
      </c>
      <c r="U166" s="4">
        <v>4.6044089287696176E-3</v>
      </c>
      <c r="V166" s="4">
        <v>0.47163901715188972</v>
      </c>
      <c r="W166" s="4">
        <v>9.3142469189230054E-2</v>
      </c>
      <c r="X166" s="4">
        <v>7.7443506291145492E-2</v>
      </c>
      <c r="Y166" s="4">
        <v>1.0266448493352835E-2</v>
      </c>
      <c r="Z166" s="4">
        <v>0.16150111196727548</v>
      </c>
      <c r="AA166" s="4">
        <v>5.0955429135013013E-3</v>
      </c>
      <c r="AB166" s="4">
        <v>7.1098025054615044E-3</v>
      </c>
      <c r="AC166" s="4">
        <v>3.6348559140402435E-2</v>
      </c>
      <c r="AF166" s="4">
        <f>D166/AF$3</f>
        <v>-1.0769678815110667E-3</v>
      </c>
      <c r="AG166" s="4">
        <f>E166/AG$3</f>
        <v>1.2776383324987481E-3</v>
      </c>
      <c r="AH166" s="4">
        <f>2*F166/AH$3</f>
        <v>1.19729746959592</v>
      </c>
      <c r="AI166" s="4">
        <f>2*G166/AI$3</f>
        <v>8.0830515165471406E-2</v>
      </c>
      <c r="AJ166" s="4">
        <f t="shared" ref="AJ166:AM167" si="116">H166/AJ$3</f>
        <v>0.15416492693110651</v>
      </c>
      <c r="AK166" s="4">
        <f t="shared" si="116"/>
        <v>1.3561539546031297E-3</v>
      </c>
      <c r="AL166" s="4">
        <f t="shared" si="116"/>
        <v>0.52618146861820891</v>
      </c>
      <c r="AM166" s="4">
        <f t="shared" si="116"/>
        <v>-1.8856990014265286E-6</v>
      </c>
      <c r="AN166" s="4">
        <f>2*L166/AN$3</f>
        <v>-4.223136495643756E-4</v>
      </c>
      <c r="AO166" s="4">
        <f>M166/AO$3</f>
        <v>4.7093821127326286E-3</v>
      </c>
      <c r="AP166" s="4">
        <f t="shared" si="103"/>
        <v>1.9643163874804643</v>
      </c>
      <c r="AQ166" s="4"/>
      <c r="AR166" s="4">
        <f t="shared" ref="AR166:BA167" si="117">3*AF166/$AP166</f>
        <v>-1.6447979893286576E-3</v>
      </c>
      <c r="AS166" s="4">
        <f t="shared" si="117"/>
        <v>1.9512717105682465E-3</v>
      </c>
      <c r="AT166" s="4">
        <f t="shared" si="117"/>
        <v>1.8285712177939473</v>
      </c>
      <c r="AU166" s="4">
        <f t="shared" si="117"/>
        <v>0.1234483136433264</v>
      </c>
      <c r="AV166" s="4">
        <f t="shared" si="117"/>
        <v>0.2354482117753646</v>
      </c>
      <c r="AW166" s="4">
        <f t="shared" si="117"/>
        <v>2.0711846063799391E-3</v>
      </c>
      <c r="AX166" s="4">
        <f t="shared" si="117"/>
        <v>0.80361005788856188</v>
      </c>
      <c r="AY166" s="4">
        <f t="shared" si="117"/>
        <v>-2.8799316853104687E-6</v>
      </c>
      <c r="AZ166" s="4">
        <f t="shared" si="117"/>
        <v>-6.4497804771571044E-4</v>
      </c>
      <c r="BA166" s="4">
        <f t="shared" si="117"/>
        <v>7.192398550581452E-3</v>
      </c>
      <c r="BB166">
        <f t="shared" si="104"/>
        <v>3</v>
      </c>
      <c r="BD166" s="4">
        <f t="shared" si="105"/>
        <v>4.6722543072531764E-2</v>
      </c>
      <c r="BE166" s="4">
        <f t="shared" si="106"/>
        <v>0.18872566870283283</v>
      </c>
    </row>
    <row r="167" spans="1:57">
      <c r="A167" s="17" t="s">
        <v>100</v>
      </c>
      <c r="B167" s="23">
        <v>2</v>
      </c>
      <c r="C167" s="23">
        <v>5</v>
      </c>
      <c r="D167" s="9">
        <v>-6.7895999999999998E-2</v>
      </c>
      <c r="E167" s="9">
        <v>9.8591600000000001E-2</v>
      </c>
      <c r="F167" s="9">
        <v>61.395180000000003</v>
      </c>
      <c r="G167" s="9">
        <v>6.3142620000000012</v>
      </c>
      <c r="H167" s="9">
        <v>10.991739999999998</v>
      </c>
      <c r="I167" s="9">
        <v>0.10148220000000001</v>
      </c>
      <c r="J167" s="9">
        <v>21.357420000000001</v>
      </c>
      <c r="K167" s="9">
        <v>-9.142000000000001E-4</v>
      </c>
      <c r="L167" s="9">
        <v>-1.2157999999999999E-2</v>
      </c>
      <c r="M167" s="9">
        <v>0.32980500000000001</v>
      </c>
      <c r="N167" s="18">
        <v>100.50751260000001</v>
      </c>
      <c r="O167" s="4"/>
      <c r="P167" s="56">
        <f t="shared" si="102"/>
        <v>0.1906898154735491</v>
      </c>
      <c r="Q167" s="9"/>
      <c r="R167" s="57">
        <v>0.22</v>
      </c>
      <c r="S167" s="9"/>
      <c r="T167" s="4">
        <v>1.3037493240650231E-2</v>
      </c>
      <c r="U167" s="4">
        <v>9.748796376989317E-3</v>
      </c>
      <c r="V167" s="4">
        <v>0.26428819875280252</v>
      </c>
      <c r="W167" s="4">
        <v>6.5289499691757708E-2</v>
      </c>
      <c r="X167" s="4">
        <v>7.410130228275344E-2</v>
      </c>
      <c r="Y167" s="4">
        <v>1.2950618197599578E-2</v>
      </c>
      <c r="Z167" s="4">
        <v>4.786968769482474E-2</v>
      </c>
      <c r="AA167" s="4">
        <v>6.0863337650838697E-3</v>
      </c>
      <c r="AB167" s="4">
        <v>5.2924209961037689E-3</v>
      </c>
      <c r="AC167" s="4">
        <v>3.0864726606597385E-2</v>
      </c>
      <c r="AF167" s="4">
        <f>D167/AF$3</f>
        <v>-1.12990514228657E-3</v>
      </c>
      <c r="AG167" s="4">
        <f>E167/AG$3</f>
        <v>1.2342463695543316E-3</v>
      </c>
      <c r="AH167" s="4">
        <f>2*F167/AH$3</f>
        <v>1.204299333071793</v>
      </c>
      <c r="AI167" s="4">
        <f>2*G167/AI$3</f>
        <v>8.3087861043489711E-2</v>
      </c>
      <c r="AJ167" s="4">
        <f t="shared" si="116"/>
        <v>0.15298176757132914</v>
      </c>
      <c r="AK167" s="4">
        <f t="shared" si="116"/>
        <v>1.4307373466798251E-3</v>
      </c>
      <c r="AL167" s="4">
        <f t="shared" si="116"/>
        <v>0.52982932274869754</v>
      </c>
      <c r="AM167" s="4">
        <f t="shared" si="116"/>
        <v>-1.6301711840228247E-5</v>
      </c>
      <c r="AN167" s="4">
        <f>2*L167/AN$3</f>
        <v>-3.9232010325911581E-4</v>
      </c>
      <c r="AO167" s="4">
        <f>M167/AO$3</f>
        <v>4.4156513589503283E-3</v>
      </c>
      <c r="AP167" s="4">
        <f t="shared" si="103"/>
        <v>1.9757403925531078</v>
      </c>
      <c r="AQ167" s="4"/>
      <c r="AR167" s="4">
        <f t="shared" si="117"/>
        <v>-1.7156684347984722E-3</v>
      </c>
      <c r="AS167" s="4">
        <f t="shared" si="117"/>
        <v>1.8741020442864006E-3</v>
      </c>
      <c r="AT167" s="4">
        <f t="shared" si="117"/>
        <v>1.8286299216400035</v>
      </c>
      <c r="AU167" s="4">
        <f t="shared" si="117"/>
        <v>0.12616211323612395</v>
      </c>
      <c r="AV167" s="4">
        <f t="shared" si="117"/>
        <v>0.23229028694449338</v>
      </c>
      <c r="AW167" s="4">
        <f t="shared" si="117"/>
        <v>2.172457503130235E-3</v>
      </c>
      <c r="AX167" s="4">
        <f t="shared" si="117"/>
        <v>0.80450244082529043</v>
      </c>
      <c r="AY167" s="4">
        <f t="shared" si="117"/>
        <v>-2.4752814542343862E-5</v>
      </c>
      <c r="AZ167" s="4">
        <f t="shared" si="117"/>
        <v>-5.9570595115304888E-4</v>
      </c>
      <c r="BA167" s="4">
        <f t="shared" si="117"/>
        <v>6.7048050071663997E-3</v>
      </c>
      <c r="BB167">
        <f t="shared" si="104"/>
        <v>3</v>
      </c>
      <c r="BD167" s="4">
        <f t="shared" si="105"/>
        <v>4.4295391953743213E-2</v>
      </c>
      <c r="BE167" s="4">
        <f t="shared" si="106"/>
        <v>0.18799489499075017</v>
      </c>
    </row>
    <row r="168" spans="1:57">
      <c r="A168" s="17"/>
      <c r="B168" s="23"/>
      <c r="C168" s="23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18"/>
      <c r="O168" s="4"/>
      <c r="P168" s="56"/>
      <c r="Q168" s="9"/>
      <c r="R168" s="57"/>
      <c r="S168" s="9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D168" s="4"/>
      <c r="BE168" s="4"/>
    </row>
    <row r="169" spans="1:57">
      <c r="A169" s="17" t="s">
        <v>101</v>
      </c>
      <c r="B169" s="23">
        <v>1</v>
      </c>
      <c r="C169" s="23">
        <v>5</v>
      </c>
      <c r="D169" s="9">
        <v>-6.0897999999999994E-2</v>
      </c>
      <c r="E169" s="9">
        <v>0.12095039999999999</v>
      </c>
      <c r="F169" s="9">
        <v>60.000939999999993</v>
      </c>
      <c r="G169" s="9">
        <v>8.1488980000000009</v>
      </c>
      <c r="H169" s="9">
        <v>10.943960000000001</v>
      </c>
      <c r="I169" s="9">
        <v>0.1035568</v>
      </c>
      <c r="J169" s="9">
        <v>20.574679999999997</v>
      </c>
      <c r="K169" s="9">
        <v>1.2788000000000001E-3</v>
      </c>
      <c r="L169" s="9">
        <v>-5.6719999999999991E-3</v>
      </c>
      <c r="M169" s="9">
        <v>0.38132299999999997</v>
      </c>
      <c r="N169" s="18">
        <v>100.20901699999999</v>
      </c>
      <c r="O169" s="4"/>
      <c r="P169" s="56">
        <f t="shared" si="102"/>
        <v>0.11277953652690956</v>
      </c>
      <c r="Q169" s="9"/>
      <c r="R169" s="57">
        <v>0.13</v>
      </c>
      <c r="S169" s="9"/>
      <c r="T169" s="4">
        <v>1.1332002029650408E-2</v>
      </c>
      <c r="U169" s="4">
        <v>1.2372503275408743E-2</v>
      </c>
      <c r="V169" s="4">
        <v>0.46885845198737863</v>
      </c>
      <c r="W169" s="4">
        <v>4.1900976957583921E-2</v>
      </c>
      <c r="X169" s="4">
        <v>3.0541823783133918E-2</v>
      </c>
      <c r="Y169" s="4">
        <v>1.3193420147937387E-2</v>
      </c>
      <c r="Z169" s="4">
        <v>0.12754599954526133</v>
      </c>
      <c r="AA169" s="4">
        <v>7.6692304177146736E-3</v>
      </c>
      <c r="AB169" s="4">
        <v>2.7572214274519205E-3</v>
      </c>
      <c r="AC169" s="4">
        <v>2.2697279803976511E-2</v>
      </c>
      <c r="AF169" s="4">
        <f>D169/AF$3</f>
        <v>-1.0134464969212846E-3</v>
      </c>
      <c r="AG169" s="4">
        <f>E169/AG$3</f>
        <v>1.5141512268402604E-3</v>
      </c>
      <c r="AH169" s="4">
        <f>2*F169/AH$3</f>
        <v>1.1769505688505295</v>
      </c>
      <c r="AI169" s="4">
        <f>2*G169/AI$3</f>
        <v>0.10722939667083362</v>
      </c>
      <c r="AJ169" s="4">
        <f t="shared" ref="AJ169:AM170" si="118">H169/AJ$3</f>
        <v>0.1523167710508003</v>
      </c>
      <c r="AK169" s="4">
        <f t="shared" si="118"/>
        <v>1.4599859015931198E-3</v>
      </c>
      <c r="AL169" s="4">
        <f t="shared" si="118"/>
        <v>0.5104113123294467</v>
      </c>
      <c r="AM169" s="4">
        <f t="shared" si="118"/>
        <v>2.2803138373751786E-5</v>
      </c>
      <c r="AN169" s="4">
        <f>2*L169/AN$3</f>
        <v>-1.8302678283317196E-4</v>
      </c>
      <c r="AO169" s="4">
        <f>M169/AO$3</f>
        <v>5.1054090239657244E-3</v>
      </c>
      <c r="AP169" s="4">
        <f t="shared" si="103"/>
        <v>1.9538139249126285</v>
      </c>
      <c r="AQ169" s="4"/>
      <c r="AR169" s="4">
        <f t="shared" ref="AR169:BA170" si="119">3*AF169/$AP169</f>
        <v>-1.5561049350693991E-3</v>
      </c>
      <c r="AS169" s="4">
        <f t="shared" si="119"/>
        <v>2.3249162177631181E-3</v>
      </c>
      <c r="AT169" s="4">
        <f t="shared" si="119"/>
        <v>1.8071586354926212</v>
      </c>
      <c r="AU169" s="4">
        <f t="shared" si="119"/>
        <v>0.16464627767809886</v>
      </c>
      <c r="AV169" s="4">
        <f t="shared" si="119"/>
        <v>0.23387606533351685</v>
      </c>
      <c r="AW169" s="4">
        <f t="shared" si="119"/>
        <v>2.2417476142080543E-3</v>
      </c>
      <c r="AX169" s="4">
        <f t="shared" si="119"/>
        <v>0.78371533617604572</v>
      </c>
      <c r="AY169" s="4">
        <f t="shared" si="119"/>
        <v>3.5013270326811973E-5</v>
      </c>
      <c r="AZ169" s="4">
        <f t="shared" si="119"/>
        <v>-2.8103001084101183E-4</v>
      </c>
      <c r="BA169" s="4">
        <f t="shared" si="119"/>
        <v>7.8391431633296864E-3</v>
      </c>
      <c r="BB169">
        <f t="shared" si="104"/>
        <v>2.9999999999999996</v>
      </c>
      <c r="BD169" s="4">
        <f t="shared" si="105"/>
        <v>2.6376434253051251E-2</v>
      </c>
      <c r="BE169" s="4">
        <f t="shared" si="106"/>
        <v>0.2074996310804656</v>
      </c>
    </row>
    <row r="170" spans="1:57">
      <c r="A170" s="17" t="s">
        <v>101</v>
      </c>
      <c r="B170" s="23">
        <v>2</v>
      </c>
      <c r="C170" s="23">
        <v>5</v>
      </c>
      <c r="D170" s="9">
        <v>-7.7443999999999999E-2</v>
      </c>
      <c r="E170" s="9">
        <v>0.11399299999999998</v>
      </c>
      <c r="F170" s="9">
        <v>59.762819999999998</v>
      </c>
      <c r="G170" s="9">
        <v>7.9003240000000003</v>
      </c>
      <c r="H170" s="9">
        <v>10.853440000000001</v>
      </c>
      <c r="I170" s="9">
        <v>0.11439020000000003</v>
      </c>
      <c r="J170" s="9">
        <v>20.628</v>
      </c>
      <c r="K170" s="9">
        <v>-1.2210000000000003E-3</v>
      </c>
      <c r="L170" s="9">
        <v>-1.3699600000000001E-2</v>
      </c>
      <c r="M170" s="9">
        <v>0.38207780000000002</v>
      </c>
      <c r="N170" s="18">
        <v>99.662680400000013</v>
      </c>
      <c r="O170" s="4"/>
      <c r="P170" s="56">
        <f t="shared" si="102"/>
        <v>0.1323857839693805</v>
      </c>
      <c r="Q170" s="9"/>
      <c r="R170" s="57">
        <v>0.13</v>
      </c>
      <c r="S170" s="9"/>
      <c r="T170" s="4">
        <v>9.1236686700032609E-3</v>
      </c>
      <c r="U170" s="4">
        <v>4.182123025450111E-3</v>
      </c>
      <c r="V170" s="4">
        <v>0.27554025477233046</v>
      </c>
      <c r="W170" s="4">
        <v>2.6749734204286779E-2</v>
      </c>
      <c r="X170" s="4">
        <v>7.3700088195333732E-2</v>
      </c>
      <c r="Y170" s="4">
        <v>1.1605725276776111E-2</v>
      </c>
      <c r="Z170" s="4">
        <v>0.18684623357188557</v>
      </c>
      <c r="AA170" s="4">
        <v>5.4223223806778584E-3</v>
      </c>
      <c r="AB170" s="4">
        <v>1.0849728604900676E-2</v>
      </c>
      <c r="AC170" s="4">
        <v>2.0376417845146395E-2</v>
      </c>
      <c r="AF170" s="4">
        <f>D170/AF$3</f>
        <v>-1.2888001331336327E-3</v>
      </c>
      <c r="AG170" s="4">
        <f>E170/AG$3</f>
        <v>1.4270530796194291E-3</v>
      </c>
      <c r="AH170" s="4">
        <f>2*F170/AH$3</f>
        <v>1.1722797175362887</v>
      </c>
      <c r="AI170" s="4">
        <f>2*G170/AI$3</f>
        <v>0.10395847095203632</v>
      </c>
      <c r="AJ170" s="4">
        <f t="shared" si="118"/>
        <v>0.15105692414752961</v>
      </c>
      <c r="AK170" s="4">
        <f t="shared" si="118"/>
        <v>1.6127195826871566E-3</v>
      </c>
      <c r="AL170" s="4">
        <f t="shared" si="118"/>
        <v>0.51173406102704044</v>
      </c>
      <c r="AM170" s="4">
        <f t="shared" si="118"/>
        <v>-2.1772467902995728E-5</v>
      </c>
      <c r="AN170" s="4">
        <f>2*L170/AN$3</f>
        <v>-4.4206518231687644E-4</v>
      </c>
      <c r="AO170" s="4">
        <f>M170/AO$3</f>
        <v>5.1155147944838674E-3</v>
      </c>
      <c r="AP170" s="4">
        <f t="shared" si="103"/>
        <v>1.9454318233363319</v>
      </c>
      <c r="AQ170" s="4"/>
      <c r="AR170" s="4">
        <f t="shared" si="119"/>
        <v>-1.9874252867778156E-3</v>
      </c>
      <c r="AS170" s="4">
        <f t="shared" si="119"/>
        <v>2.2006215728065364E-3</v>
      </c>
      <c r="AT170" s="4">
        <f t="shared" si="119"/>
        <v>1.8077421734459129</v>
      </c>
      <c r="AU170" s="4">
        <f t="shared" si="119"/>
        <v>0.16031166403007435</v>
      </c>
      <c r="AV170" s="4">
        <f t="shared" si="119"/>
        <v>0.23294096817303034</v>
      </c>
      <c r="AW170" s="4">
        <f t="shared" si="119"/>
        <v>2.4869330757447137E-3</v>
      </c>
      <c r="AX170" s="4">
        <f t="shared" si="119"/>
        <v>0.7891318342106256</v>
      </c>
      <c r="AY170" s="4">
        <f t="shared" si="119"/>
        <v>-3.3574758532000694E-5</v>
      </c>
      <c r="AZ170" s="4">
        <f t="shared" si="119"/>
        <v>-6.8169726178132577E-4</v>
      </c>
      <c r="BA170" s="4">
        <f t="shared" si="119"/>
        <v>7.8885027988968223E-3</v>
      </c>
      <c r="BB170">
        <f t="shared" si="104"/>
        <v>3</v>
      </c>
      <c r="BD170" s="4">
        <f t="shared" si="105"/>
        <v>3.0838072690173135E-2</v>
      </c>
      <c r="BE170" s="4">
        <f t="shared" si="106"/>
        <v>0.2021028954828572</v>
      </c>
    </row>
    <row r="171" spans="1:57">
      <c r="A171" s="17"/>
      <c r="B171" s="23"/>
      <c r="C171" s="23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18"/>
      <c r="O171" s="4"/>
      <c r="P171" s="56"/>
      <c r="Q171" s="9"/>
      <c r="R171" s="57"/>
      <c r="S171" s="9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D171" s="4"/>
      <c r="BE171" s="4"/>
    </row>
    <row r="172" spans="1:57">
      <c r="A172" s="17" t="s">
        <v>102</v>
      </c>
      <c r="B172" s="23">
        <v>1</v>
      </c>
      <c r="C172" s="23">
        <v>5</v>
      </c>
      <c r="D172" s="9">
        <v>-6.6958000000000004E-2</v>
      </c>
      <c r="E172" s="9">
        <v>8.6089600000000016E-2</v>
      </c>
      <c r="F172" s="9">
        <v>52.146879999999996</v>
      </c>
      <c r="G172" s="9">
        <v>15.805959999999999</v>
      </c>
      <c r="H172" s="9">
        <v>11.511760000000001</v>
      </c>
      <c r="I172" s="9">
        <v>0.11749380000000001</v>
      </c>
      <c r="J172" s="9">
        <v>20.004579999999997</v>
      </c>
      <c r="K172" s="9">
        <v>-7.4160000000000003E-4</v>
      </c>
      <c r="L172" s="9">
        <v>-9.8420000000000001E-3</v>
      </c>
      <c r="M172" s="9">
        <v>0.31061980000000006</v>
      </c>
      <c r="N172" s="18">
        <v>99.905841599999974</v>
      </c>
      <c r="O172" s="4"/>
      <c r="P172" s="56">
        <f t="shared" si="102"/>
        <v>0.19194954918747761</v>
      </c>
      <c r="Q172" s="9"/>
      <c r="R172" s="57">
        <v>0.23</v>
      </c>
      <c r="S172" s="9"/>
      <c r="T172" s="4">
        <v>9.9068597446415451E-3</v>
      </c>
      <c r="U172" s="4">
        <v>1.0601479792934547E-2</v>
      </c>
      <c r="V172" s="4">
        <v>0.15962113581853871</v>
      </c>
      <c r="W172" s="4">
        <v>8.7808900460033285E-2</v>
      </c>
      <c r="X172" s="4">
        <v>8.3463363220038153E-2</v>
      </c>
      <c r="Y172" s="4">
        <v>2.6951446894369104E-2</v>
      </c>
      <c r="Z172" s="4">
        <v>0.10442577268088579</v>
      </c>
      <c r="AA172" s="4">
        <v>3.4477538775266429E-3</v>
      </c>
      <c r="AB172" s="4">
        <v>6.4809004004073405E-3</v>
      </c>
      <c r="AC172" s="4">
        <v>1.5434685830945838E-2</v>
      </c>
      <c r="AF172" s="4">
        <f>D172/AF$3</f>
        <v>-1.1142952238309203E-3</v>
      </c>
      <c r="AG172" s="4">
        <f>E172/AG$3</f>
        <v>1.0777366049073613E-3</v>
      </c>
      <c r="AH172" s="4">
        <f>2*F172/AH$3</f>
        <v>1.0228889760690467</v>
      </c>
      <c r="AI172" s="4">
        <f>2*G172/AI$3</f>
        <v>0.20798684123955521</v>
      </c>
      <c r="AJ172" s="4">
        <f t="shared" ref="AJ172:AM173" si="120">H172/AJ$3</f>
        <v>0.1602193458594294</v>
      </c>
      <c r="AK172" s="4">
        <f t="shared" si="120"/>
        <v>1.6564753982799944E-3</v>
      </c>
      <c r="AL172" s="4">
        <f t="shared" si="120"/>
        <v>0.49626841974696095</v>
      </c>
      <c r="AM172" s="4">
        <f t="shared" si="120"/>
        <v>-1.3223965763195435E-5</v>
      </c>
      <c r="AN172" s="4">
        <f>2*L172/AN$3</f>
        <v>-3.1758631816715068E-4</v>
      </c>
      <c r="AO172" s="4">
        <f>M172/AO$3</f>
        <v>4.1587869862096671E-3</v>
      </c>
      <c r="AP172" s="4">
        <f t="shared" si="103"/>
        <v>1.8928114763966279</v>
      </c>
      <c r="AQ172" s="4"/>
      <c r="AR172" s="4">
        <f t="shared" ref="AR172:BA173" si="121">3*AF172/$AP172</f>
        <v>-1.766095415829082E-3</v>
      </c>
      <c r="AS172" s="4">
        <f t="shared" si="121"/>
        <v>1.7081520558387523E-3</v>
      </c>
      <c r="AT172" s="4">
        <f t="shared" si="121"/>
        <v>1.6212216411795033</v>
      </c>
      <c r="AU172" s="4">
        <f t="shared" si="121"/>
        <v>0.3296474749331656</v>
      </c>
      <c r="AV172" s="4">
        <f t="shared" si="121"/>
        <v>0.25393867459707276</v>
      </c>
      <c r="AW172" s="4">
        <f t="shared" si="121"/>
        <v>2.6254205750592501E-3</v>
      </c>
      <c r="AX172" s="4">
        <f t="shared" si="121"/>
        <v>0.78655760375837458</v>
      </c>
      <c r="AY172" s="4">
        <f t="shared" si="121"/>
        <v>-2.0959243846677358E-5</v>
      </c>
      <c r="AZ172" s="4">
        <f t="shared" si="121"/>
        <v>-5.0335649713791509E-4</v>
      </c>
      <c r="BA172" s="4">
        <f t="shared" si="121"/>
        <v>6.5914440577993678E-3</v>
      </c>
      <c r="BB172">
        <f t="shared" si="104"/>
        <v>3</v>
      </c>
      <c r="BD172" s="4">
        <f t="shared" si="105"/>
        <v>4.8743414110173688E-2</v>
      </c>
      <c r="BE172" s="4">
        <f t="shared" si="106"/>
        <v>0.20519526048689907</v>
      </c>
    </row>
    <row r="173" spans="1:57">
      <c r="A173" s="17" t="s">
        <v>102</v>
      </c>
      <c r="B173" s="23">
        <v>2</v>
      </c>
      <c r="C173" s="23">
        <v>5</v>
      </c>
      <c r="D173" s="9">
        <v>-6.1699999999999998E-2</v>
      </c>
      <c r="E173" s="9">
        <v>0.1112214</v>
      </c>
      <c r="F173" s="9">
        <v>51.505299999999998</v>
      </c>
      <c r="G173" s="9">
        <v>15.122679999999999</v>
      </c>
      <c r="H173" s="9">
        <v>12.831099999999998</v>
      </c>
      <c r="I173" s="9">
        <v>0.12179419999999999</v>
      </c>
      <c r="J173" s="9">
        <v>19.717999999999996</v>
      </c>
      <c r="K173" s="9">
        <v>-1.5699999999999998E-3</v>
      </c>
      <c r="L173" s="9">
        <v>-1.2654000000000002E-2</v>
      </c>
      <c r="M173" s="9">
        <v>0.3230422</v>
      </c>
      <c r="N173" s="18">
        <v>99.65721379999998</v>
      </c>
      <c r="O173" s="4"/>
      <c r="P173" s="56">
        <f t="shared" si="102"/>
        <v>0.25143731061165037</v>
      </c>
      <c r="Q173" s="9"/>
      <c r="R173" s="57">
        <v>0.23</v>
      </c>
      <c r="S173" s="9"/>
      <c r="T173" s="4">
        <v>1.1745460825357155E-2</v>
      </c>
      <c r="U173" s="4">
        <v>1.067927985867961E-2</v>
      </c>
      <c r="V173" s="4">
        <v>0.2348330151405463</v>
      </c>
      <c r="W173" s="4">
        <v>0.14871900349316519</v>
      </c>
      <c r="X173" s="4">
        <v>6.4577085719316932E-2</v>
      </c>
      <c r="Y173" s="4">
        <v>1.4203423273985943E-2</v>
      </c>
      <c r="Z173" s="4">
        <v>2.8771339906233658E-2</v>
      </c>
      <c r="AA173" s="4">
        <v>6.1672734656410362E-3</v>
      </c>
      <c r="AB173" s="4">
        <v>4.4316396514157115E-3</v>
      </c>
      <c r="AC173" s="4">
        <v>2.1783880271889117E-2</v>
      </c>
      <c r="AF173" s="4">
        <f>D173/AF$3</f>
        <v>-1.0267931436179064E-3</v>
      </c>
      <c r="AG173" s="4">
        <f>E173/AG$3</f>
        <v>1.3923560340510766E-3</v>
      </c>
      <c r="AH173" s="4">
        <f>2*F173/AH$3</f>
        <v>1.0103040408003139</v>
      </c>
      <c r="AI173" s="4">
        <f>2*G173/AI$3</f>
        <v>0.19899572340285543</v>
      </c>
      <c r="AJ173" s="4">
        <f t="shared" si="120"/>
        <v>0.17858176757132913</v>
      </c>
      <c r="AK173" s="4">
        <f t="shared" si="120"/>
        <v>1.7171041872268431E-3</v>
      </c>
      <c r="AL173" s="4">
        <f t="shared" si="120"/>
        <v>0.48915901761349528</v>
      </c>
      <c r="AM173" s="4">
        <f t="shared" si="120"/>
        <v>-2.7995720399429382E-5</v>
      </c>
      <c r="AN173" s="4">
        <f>2*L173/AN$3</f>
        <v>-4.083252662149081E-4</v>
      </c>
      <c r="AO173" s="4">
        <f>M173/AO$3</f>
        <v>4.3251064399518011E-3</v>
      </c>
      <c r="AP173" s="4">
        <f t="shared" si="103"/>
        <v>1.8830120019189911</v>
      </c>
      <c r="AQ173" s="4"/>
      <c r="AR173" s="4">
        <f t="shared" si="121"/>
        <v>-1.6358788089053508E-3</v>
      </c>
      <c r="AS173" s="4">
        <f t="shared" si="121"/>
        <v>2.2182907479593064E-3</v>
      </c>
      <c r="AT173" s="4">
        <f t="shared" si="121"/>
        <v>1.6096084992087769</v>
      </c>
      <c r="AU173" s="4">
        <f t="shared" si="121"/>
        <v>0.31703843076951838</v>
      </c>
      <c r="AV173" s="4">
        <f t="shared" si="121"/>
        <v>0.2845150759357909</v>
      </c>
      <c r="AW173" s="4">
        <f t="shared" si="121"/>
        <v>2.7356769667058892E-3</v>
      </c>
      <c r="AX173" s="4">
        <f t="shared" si="121"/>
        <v>0.77932432259856521</v>
      </c>
      <c r="AY173" s="4">
        <f t="shared" si="121"/>
        <v>-4.4602562868795434E-5</v>
      </c>
      <c r="AZ173" s="4">
        <f t="shared" si="121"/>
        <v>-6.5054062183158819E-4</v>
      </c>
      <c r="BA173" s="4">
        <f t="shared" si="121"/>
        <v>6.8907257662894142E-3</v>
      </c>
      <c r="BB173">
        <f t="shared" si="104"/>
        <v>3.0000000000000004</v>
      </c>
      <c r="BD173" s="4">
        <f t="shared" si="105"/>
        <v>7.153770552176475E-2</v>
      </c>
      <c r="BE173" s="4">
        <f t="shared" si="106"/>
        <v>0.21297737041402615</v>
      </c>
    </row>
    <row r="174" spans="1:57">
      <c r="A174" s="17"/>
      <c r="B174" s="23"/>
      <c r="C174" s="23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18"/>
      <c r="O174" s="4"/>
      <c r="P174" s="56"/>
      <c r="Q174" s="9"/>
      <c r="R174" s="57"/>
      <c r="S174" s="9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D174" s="4"/>
      <c r="BE174" s="4"/>
    </row>
    <row r="175" spans="1:57">
      <c r="A175" s="17" t="s">
        <v>103</v>
      </c>
      <c r="B175" s="23">
        <v>1</v>
      </c>
      <c r="C175" s="23">
        <v>5</v>
      </c>
      <c r="D175" s="9">
        <v>-3.9432000000000002E-2</v>
      </c>
      <c r="E175" s="9">
        <v>0.17299400000000001</v>
      </c>
      <c r="F175" s="9">
        <v>29.79166</v>
      </c>
      <c r="G175" s="9">
        <v>39.568399999999997</v>
      </c>
      <c r="H175" s="9">
        <v>13.258020000000002</v>
      </c>
      <c r="I175" s="9">
        <v>0.20061580000000001</v>
      </c>
      <c r="J175" s="9">
        <v>16.56438</v>
      </c>
      <c r="K175" s="9">
        <v>5.0063999999999994E-3</v>
      </c>
      <c r="L175" s="9">
        <v>-1.1449600000000001E-2</v>
      </c>
      <c r="M175" s="9">
        <v>0.15904840000000001</v>
      </c>
      <c r="N175" s="18">
        <v>99.669242999999994</v>
      </c>
      <c r="O175" s="4"/>
      <c r="P175" s="56">
        <f t="shared" si="102"/>
        <v>0.15906803308958331</v>
      </c>
      <c r="Q175" s="9"/>
      <c r="R175" s="57">
        <v>0.25</v>
      </c>
      <c r="S175" s="9"/>
      <c r="T175" s="4">
        <v>9.3889759825020545E-3</v>
      </c>
      <c r="U175" s="4">
        <v>1.2972563297205376E-2</v>
      </c>
      <c r="V175" s="4">
        <v>0.31348879246314254</v>
      </c>
      <c r="W175" s="4">
        <v>0.22586749434126177</v>
      </c>
      <c r="X175" s="4">
        <v>0.11447103126992425</v>
      </c>
      <c r="Y175" s="4">
        <v>1.12411626267037E-2</v>
      </c>
      <c r="Z175" s="4">
        <v>2.6047974969275248E-2</v>
      </c>
      <c r="AA175" s="4">
        <v>6.3053980683220948E-3</v>
      </c>
      <c r="AB175" s="4">
        <v>1.2588876868092722E-2</v>
      </c>
      <c r="AC175" s="4">
        <v>1.1921401964534204E-2</v>
      </c>
      <c r="AF175" s="4">
        <f>D175/AF$3</f>
        <v>-6.5621567648527213E-4</v>
      </c>
      <c r="AG175" s="4">
        <f>E175/AG$3</f>
        <v>2.1656735102653984E-3</v>
      </c>
      <c r="AH175" s="4">
        <f>2*F175/AH$3</f>
        <v>0.58437936445664973</v>
      </c>
      <c r="AI175" s="4">
        <f>2*G175/AI$3</f>
        <v>0.52067109678268297</v>
      </c>
      <c r="AJ175" s="4">
        <f t="shared" ref="AJ175:AM176" si="122">H175/AJ$3</f>
        <v>0.18452359081419628</v>
      </c>
      <c r="AK175" s="4">
        <f t="shared" si="122"/>
        <v>2.8283631749612291E-3</v>
      </c>
      <c r="AL175" s="4">
        <f t="shared" si="122"/>
        <v>0.41092483254775486</v>
      </c>
      <c r="AM175" s="4">
        <f t="shared" si="122"/>
        <v>8.9272467902995709E-5</v>
      </c>
      <c r="AN175" s="4">
        <f>2*L175/AN$3</f>
        <v>-3.6946111648919011E-4</v>
      </c>
      <c r="AO175" s="4">
        <f>M175/AO$3</f>
        <v>2.1294470477975632E-3</v>
      </c>
      <c r="AP175" s="4">
        <f t="shared" si="103"/>
        <v>1.7066859640092362</v>
      </c>
      <c r="AQ175" s="4"/>
      <c r="AR175" s="4">
        <f t="shared" ref="AR175:BA176" si="123">3*AF175/$AP175</f>
        <v>-1.153491076255879E-3</v>
      </c>
      <c r="AS175" s="4">
        <f t="shared" si="123"/>
        <v>3.8068049235805601E-3</v>
      </c>
      <c r="AT175" s="4">
        <f t="shared" si="123"/>
        <v>1.027217736795345</v>
      </c>
      <c r="AU175" s="4">
        <f t="shared" si="123"/>
        <v>0.91523181375363782</v>
      </c>
      <c r="AV175" s="4">
        <f t="shared" si="123"/>
        <v>0.32435420699316952</v>
      </c>
      <c r="AW175" s="4">
        <f t="shared" si="123"/>
        <v>4.9716759285645395E-3</v>
      </c>
      <c r="AX175" s="4">
        <f t="shared" si="123"/>
        <v>0.72232063990689332</v>
      </c>
      <c r="AY175" s="4">
        <f t="shared" si="123"/>
        <v>1.5692248565743626E-4</v>
      </c>
      <c r="AZ175" s="4">
        <f t="shared" si="123"/>
        <v>-6.4943602563170323E-4</v>
      </c>
      <c r="BA175" s="4">
        <f t="shared" si="123"/>
        <v>3.74312631504018E-3</v>
      </c>
      <c r="BB175">
        <f t="shared" si="104"/>
        <v>3</v>
      </c>
      <c r="BD175" s="4">
        <f t="shared" si="105"/>
        <v>5.1594385730735048E-2</v>
      </c>
      <c r="BE175" s="4">
        <f t="shared" si="106"/>
        <v>0.27275982126243448</v>
      </c>
    </row>
    <row r="176" spans="1:57" ht="15" thickBot="1">
      <c r="A176" s="26" t="s">
        <v>103</v>
      </c>
      <c r="B176" s="31">
        <v>2</v>
      </c>
      <c r="C176" s="31">
        <v>5</v>
      </c>
      <c r="D176" s="27">
        <v>-3.0342000000000001E-2</v>
      </c>
      <c r="E176" s="27">
        <v>0.14893999999999999</v>
      </c>
      <c r="F176" s="27">
        <v>30.330259999999999</v>
      </c>
      <c r="G176" s="27">
        <v>38.682960000000001</v>
      </c>
      <c r="H176" s="27">
        <v>13.1929</v>
      </c>
      <c r="I176" s="27">
        <v>0.17589079999999999</v>
      </c>
      <c r="J176" s="27">
        <v>16.74812</v>
      </c>
      <c r="K176" s="27">
        <v>4.0039999999999997E-3</v>
      </c>
      <c r="L176" s="27">
        <v>-1.6090199999999999E-2</v>
      </c>
      <c r="M176" s="27">
        <v>0.17127439999999999</v>
      </c>
      <c r="N176" s="63">
        <v>99.407916999999998</v>
      </c>
      <c r="O176" s="4"/>
      <c r="P176" s="60">
        <f t="shared" si="102"/>
        <v>0.17407698499531615</v>
      </c>
      <c r="Q176" s="61"/>
      <c r="R176" s="62">
        <v>0.25</v>
      </c>
      <c r="S176" s="9"/>
      <c r="T176" s="4">
        <v>1.6041328498600099E-2</v>
      </c>
      <c r="U176" s="4">
        <v>7.6594555615918259E-3</v>
      </c>
      <c r="V176" s="4">
        <v>0.22241126994826477</v>
      </c>
      <c r="W176" s="4">
        <v>0.34278345642694119</v>
      </c>
      <c r="X176" s="4">
        <v>0.18721454270435325</v>
      </c>
      <c r="Y176" s="4">
        <v>2.220314375713504E-2</v>
      </c>
      <c r="Z176" s="4">
        <v>0.16005819879031458</v>
      </c>
      <c r="AA176" s="4">
        <v>2.1173930905715173E-3</v>
      </c>
      <c r="AB176" s="4">
        <v>1.2432504180574405E-2</v>
      </c>
      <c r="AC176" s="4">
        <v>1.2691513514943758E-2</v>
      </c>
      <c r="AF176" s="4">
        <f>D176/AF$3</f>
        <v>-5.0494258612081874E-4</v>
      </c>
      <c r="AG176" s="4">
        <f>E176/AG$3</f>
        <v>1.8645468202303456E-3</v>
      </c>
      <c r="AH176" s="4">
        <f>2*F176/AH$3</f>
        <v>0.59494429187916831</v>
      </c>
      <c r="AI176" s="4">
        <f>2*G176/AI$3</f>
        <v>0.50901980393446933</v>
      </c>
      <c r="AJ176" s="4">
        <f t="shared" si="122"/>
        <v>0.18361725817675714</v>
      </c>
      <c r="AK176" s="4">
        <f t="shared" si="122"/>
        <v>2.4797800648526714E-3</v>
      </c>
      <c r="AL176" s="4">
        <f t="shared" si="122"/>
        <v>0.4154830066980898</v>
      </c>
      <c r="AM176" s="4">
        <f t="shared" si="122"/>
        <v>7.1398002853067049E-5</v>
      </c>
      <c r="AN176" s="4">
        <f>2*L176/AN$3</f>
        <v>-5.1920619554695062E-4</v>
      </c>
      <c r="AO176" s="4">
        <f>M176/AO$3</f>
        <v>2.2931369661266568E-3</v>
      </c>
      <c r="AP176" s="4">
        <f t="shared" si="103"/>
        <v>1.7087490737608797</v>
      </c>
      <c r="AQ176" s="4"/>
      <c r="AR176" s="4">
        <f t="shared" si="123"/>
        <v>-8.8651270196646759E-4</v>
      </c>
      <c r="AS176" s="4">
        <f t="shared" si="123"/>
        <v>3.2735294763786976E-3</v>
      </c>
      <c r="AT176" s="4">
        <f t="shared" si="123"/>
        <v>1.0445260237708092</v>
      </c>
      <c r="AU176" s="4">
        <f t="shared" si="123"/>
        <v>0.89367095219101955</v>
      </c>
      <c r="AV176" s="4">
        <f t="shared" si="123"/>
        <v>0.3223713668607126</v>
      </c>
      <c r="AW176" s="4">
        <f t="shared" si="123"/>
        <v>4.3536762119111864E-3</v>
      </c>
      <c r="AX176" s="4">
        <f t="shared" si="123"/>
        <v>0.72945117526875458</v>
      </c>
      <c r="AY176" s="4">
        <f t="shared" si="123"/>
        <v>1.2535135313213063E-4</v>
      </c>
      <c r="AZ176" s="4">
        <f t="shared" si="123"/>
        <v>-9.1155489741545474E-4</v>
      </c>
      <c r="BA176" s="4">
        <f t="shared" si="123"/>
        <v>4.0259924666637545E-3</v>
      </c>
      <c r="BB176">
        <f t="shared" si="104"/>
        <v>3</v>
      </c>
      <c r="BD176" s="4">
        <f t="shared" si="105"/>
        <v>5.611743559193183E-2</v>
      </c>
      <c r="BE176" s="4">
        <f t="shared" si="106"/>
        <v>0.26625393126878077</v>
      </c>
    </row>
    <row r="178" spans="1:1" ht="16">
      <c r="A178" t="s">
        <v>168</v>
      </c>
    </row>
    <row r="179" spans="1:1" ht="16">
      <c r="A179" t="s">
        <v>203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06"/>
  <sheetViews>
    <sheetView workbookViewId="0">
      <pane xSplit="1" ySplit="4" topLeftCell="B5" activePane="bottomRight" state="frozen"/>
      <selection pane="topRight" activeCell="B1" sqref="B1"/>
      <selection pane="bottomLeft" activeCell="A2" sqref="A2"/>
      <selection pane="bottomRight" sqref="A1:A2"/>
    </sheetView>
  </sheetViews>
  <sheetFormatPr baseColWidth="10" defaultColWidth="8.83203125" defaultRowHeight="14" x14ac:dyDescent="0"/>
  <cols>
    <col min="1" max="1" width="19.33203125" bestFit="1" customWidth="1"/>
    <col min="2" max="2" width="10" bestFit="1" customWidth="1"/>
    <col min="15" max="15" width="13.33203125" customWidth="1"/>
    <col min="16" max="16" width="13.1640625" customWidth="1"/>
    <col min="17" max="17" width="13.83203125" customWidth="1"/>
    <col min="18" max="18" width="13.5" customWidth="1"/>
    <col min="20" max="20" width="18.5" customWidth="1"/>
    <col min="62" max="63" width="9.33203125" bestFit="1" customWidth="1"/>
    <col min="64" max="66" width="9.5" bestFit="1" customWidth="1"/>
    <col min="67" max="68" width="9.33203125" bestFit="1" customWidth="1"/>
    <col min="69" max="69" width="9.5" bestFit="1" customWidth="1"/>
    <col min="70" max="72" width="9.33203125" bestFit="1" customWidth="1"/>
    <col min="73" max="73" width="10.5" bestFit="1" customWidth="1"/>
  </cols>
  <sheetData>
    <row r="1" spans="1:88" ht="16">
      <c r="A1" s="149" t="s">
        <v>211</v>
      </c>
    </row>
    <row r="2" spans="1:88" ht="16">
      <c r="A2" s="149" t="s">
        <v>212</v>
      </c>
    </row>
    <row r="3" spans="1:88">
      <c r="A3" s="6" t="s">
        <v>205</v>
      </c>
      <c r="W3" t="s">
        <v>166</v>
      </c>
      <c r="AH3" t="s">
        <v>29</v>
      </c>
      <c r="AI3" s="7">
        <v>60.09</v>
      </c>
      <c r="AJ3" s="7">
        <v>79.88</v>
      </c>
      <c r="AK3" s="7">
        <v>101.96</v>
      </c>
      <c r="AL3" s="7">
        <v>151.99</v>
      </c>
      <c r="AM3" s="8">
        <v>71.849999999999994</v>
      </c>
      <c r="AN3" s="8">
        <v>70.930000000000007</v>
      </c>
      <c r="AO3" s="7">
        <v>40.31</v>
      </c>
      <c r="AP3" s="8">
        <v>56.08</v>
      </c>
      <c r="AQ3" s="8">
        <v>61.98</v>
      </c>
      <c r="AR3" s="8">
        <v>74.69</v>
      </c>
      <c r="AU3" t="s">
        <v>30</v>
      </c>
      <c r="BJ3" t="s">
        <v>31</v>
      </c>
      <c r="BW3" t="s">
        <v>32</v>
      </c>
      <c r="BY3" s="7">
        <v>60.09</v>
      </c>
      <c r="BZ3" s="7">
        <v>79.88</v>
      </c>
      <c r="CA3" s="7">
        <v>101.96</v>
      </c>
      <c r="CB3" s="7">
        <v>151.99</v>
      </c>
      <c r="CC3" s="8">
        <v>71.849999999999994</v>
      </c>
      <c r="CD3" s="8">
        <v>159.69</v>
      </c>
      <c r="CE3" s="8">
        <v>70.930000000000007</v>
      </c>
      <c r="CF3" s="7">
        <v>40.31</v>
      </c>
      <c r="CG3" s="8">
        <v>56.08</v>
      </c>
      <c r="CH3" s="8">
        <v>61.98</v>
      </c>
      <c r="CI3" s="8">
        <v>74.69</v>
      </c>
    </row>
    <row r="4" spans="1:88" ht="32">
      <c r="A4" t="s">
        <v>33</v>
      </c>
      <c r="B4" t="s">
        <v>19</v>
      </c>
      <c r="C4" t="s">
        <v>34</v>
      </c>
      <c r="D4" t="s">
        <v>35</v>
      </c>
      <c r="E4" t="s">
        <v>36</v>
      </c>
      <c r="F4" t="s">
        <v>37</v>
      </c>
      <c r="G4" t="s">
        <v>38</v>
      </c>
      <c r="H4" t="s">
        <v>39</v>
      </c>
      <c r="I4" t="s">
        <v>40</v>
      </c>
      <c r="J4" t="s">
        <v>41</v>
      </c>
      <c r="K4" t="s">
        <v>42</v>
      </c>
      <c r="L4" t="s">
        <v>14</v>
      </c>
      <c r="M4" t="s">
        <v>43</v>
      </c>
      <c r="O4" s="91" t="s">
        <v>44</v>
      </c>
      <c r="P4" s="91" t="s">
        <v>196</v>
      </c>
      <c r="Q4" s="91" t="s">
        <v>165</v>
      </c>
      <c r="R4" s="9" t="s">
        <v>21</v>
      </c>
      <c r="S4" s="9"/>
      <c r="T4" s="9" t="s">
        <v>45</v>
      </c>
      <c r="W4" t="s">
        <v>34</v>
      </c>
      <c r="X4" t="s">
        <v>35</v>
      </c>
      <c r="Y4" t="s">
        <v>36</v>
      </c>
      <c r="Z4" t="s">
        <v>37</v>
      </c>
      <c r="AA4" t="s">
        <v>38</v>
      </c>
      <c r="AB4" t="s">
        <v>39</v>
      </c>
      <c r="AC4" t="s">
        <v>40</v>
      </c>
      <c r="AD4" t="s">
        <v>41</v>
      </c>
      <c r="AE4" t="s">
        <v>42</v>
      </c>
      <c r="AF4" t="s">
        <v>14</v>
      </c>
      <c r="AI4" t="s">
        <v>0</v>
      </c>
      <c r="AJ4" t="s">
        <v>1</v>
      </c>
      <c r="AK4" t="s">
        <v>2</v>
      </c>
      <c r="AL4" t="s">
        <v>3</v>
      </c>
      <c r="AM4" t="s">
        <v>4</v>
      </c>
      <c r="AN4" t="s">
        <v>5</v>
      </c>
      <c r="AO4" t="s">
        <v>6</v>
      </c>
      <c r="AP4" t="s">
        <v>7</v>
      </c>
      <c r="AQ4" t="s">
        <v>8</v>
      </c>
      <c r="AR4" t="s">
        <v>9</v>
      </c>
      <c r="AS4" t="s">
        <v>43</v>
      </c>
      <c r="AU4" t="s">
        <v>0</v>
      </c>
      <c r="AV4" t="s">
        <v>1</v>
      </c>
      <c r="AW4" t="s">
        <v>2</v>
      </c>
      <c r="AX4" t="s">
        <v>3</v>
      </c>
      <c r="AY4" t="s">
        <v>4</v>
      </c>
      <c r="AZ4" t="s">
        <v>5</v>
      </c>
      <c r="BA4" t="s">
        <v>6</v>
      </c>
      <c r="BB4" t="s">
        <v>7</v>
      </c>
      <c r="BC4" t="s">
        <v>8</v>
      </c>
      <c r="BD4" t="s">
        <v>9</v>
      </c>
      <c r="BE4" t="s">
        <v>43</v>
      </c>
      <c r="BG4" t="s">
        <v>46</v>
      </c>
      <c r="BH4" t="s">
        <v>47</v>
      </c>
      <c r="BJ4" t="s">
        <v>34</v>
      </c>
      <c r="BK4" t="s">
        <v>35</v>
      </c>
      <c r="BL4" t="s">
        <v>36</v>
      </c>
      <c r="BM4" t="s">
        <v>37</v>
      </c>
      <c r="BN4" t="s">
        <v>38</v>
      </c>
      <c r="BO4" t="s">
        <v>48</v>
      </c>
      <c r="BP4" t="s">
        <v>39</v>
      </c>
      <c r="BQ4" t="s">
        <v>40</v>
      </c>
      <c r="BR4" t="s">
        <v>41</v>
      </c>
      <c r="BS4" t="s">
        <v>42</v>
      </c>
      <c r="BT4" t="s">
        <v>14</v>
      </c>
      <c r="BU4" t="s">
        <v>43</v>
      </c>
      <c r="BW4" s="10" t="s">
        <v>49</v>
      </c>
      <c r="BX4" s="1" t="s">
        <v>50</v>
      </c>
      <c r="BY4" s="10" t="s">
        <v>0</v>
      </c>
      <c r="BZ4" s="10" t="s">
        <v>1</v>
      </c>
      <c r="CA4" s="10" t="s">
        <v>2</v>
      </c>
      <c r="CB4" s="10" t="s">
        <v>3</v>
      </c>
      <c r="CC4" s="10" t="s">
        <v>47</v>
      </c>
      <c r="CD4" s="10" t="s">
        <v>46</v>
      </c>
      <c r="CE4" s="10" t="s">
        <v>5</v>
      </c>
      <c r="CF4" s="10" t="s">
        <v>6</v>
      </c>
      <c r="CG4" s="10" t="s">
        <v>7</v>
      </c>
      <c r="CH4" s="10" t="s">
        <v>8</v>
      </c>
      <c r="CI4" s="10" t="s">
        <v>9</v>
      </c>
      <c r="CJ4" s="10" t="s">
        <v>51</v>
      </c>
    </row>
    <row r="5" spans="1:88" ht="15" thickBot="1">
      <c r="A5" s="11" t="s">
        <v>52</v>
      </c>
      <c r="B5" s="12">
        <v>41640</v>
      </c>
      <c r="O5" s="9"/>
      <c r="P5" s="9"/>
      <c r="Q5" s="9"/>
      <c r="R5" s="9"/>
      <c r="S5" s="9"/>
      <c r="T5" s="9"/>
    </row>
    <row r="6" spans="1:88">
      <c r="A6" s="13" t="s">
        <v>159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  <c r="O6" s="13"/>
      <c r="P6" s="14"/>
      <c r="Q6" s="14"/>
      <c r="R6" s="15"/>
      <c r="S6" s="9"/>
      <c r="T6" s="16"/>
    </row>
    <row r="7" spans="1:88">
      <c r="A7" s="17" t="s">
        <v>160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8"/>
      <c r="O7" s="17"/>
      <c r="P7" s="9"/>
      <c r="Q7" s="9"/>
      <c r="R7" s="18"/>
      <c r="S7" s="9"/>
      <c r="T7" s="19"/>
    </row>
    <row r="8" spans="1:88">
      <c r="A8" s="17" t="s">
        <v>53</v>
      </c>
      <c r="B8" s="9">
        <v>2</v>
      </c>
      <c r="C8" s="20">
        <v>-5.3929999999999999E-2</v>
      </c>
      <c r="D8" s="20">
        <v>5.8551499999999999E-2</v>
      </c>
      <c r="E8" s="20">
        <v>52.558900000000001</v>
      </c>
      <c r="F8" s="20">
        <v>14.772600000000001</v>
      </c>
      <c r="G8" s="20">
        <v>10.786200000000001</v>
      </c>
      <c r="H8" s="20">
        <v>0.11598800000000001</v>
      </c>
      <c r="I8" s="20">
        <v>19.287950000000002</v>
      </c>
      <c r="J8" s="20">
        <v>1.1675000000000001E-3</v>
      </c>
      <c r="K8" s="20">
        <v>-2.1235E-2</v>
      </c>
      <c r="L8" s="20">
        <v>0.30584549999999999</v>
      </c>
      <c r="M8" s="21">
        <f>SUM(C8:L8)</f>
        <v>97.812037500000002</v>
      </c>
      <c r="O8" s="22">
        <f>BG8/(SUM(BG8:BH8))</f>
        <v>9.0142180095927948E-2</v>
      </c>
      <c r="P8" s="33">
        <v>5.8000000000000003E-2</v>
      </c>
      <c r="Q8" s="33">
        <f>P8-O8</f>
        <v>-3.2142180095927946E-2</v>
      </c>
      <c r="R8" s="92">
        <f>AX8/(AX8+AW8)</f>
        <v>0.15863835352704272</v>
      </c>
      <c r="S8" s="23"/>
      <c r="T8" s="24">
        <f t="shared" ref="T8:T14" si="0">R$26+R$25*R8+O8</f>
        <v>9.4138896441458952E-2</v>
      </c>
      <c r="W8" s="4">
        <v>2.073237082438956E-2</v>
      </c>
      <c r="X8" s="4">
        <v>1.0677312395916752E-4</v>
      </c>
      <c r="Y8" s="4">
        <v>0.60174787078975134</v>
      </c>
      <c r="Z8" s="4">
        <v>0.11950104602052687</v>
      </c>
      <c r="AA8" s="4">
        <v>0.53669404692058853</v>
      </c>
      <c r="AB8" s="4">
        <v>1.2988137356834512E-2</v>
      </c>
      <c r="AC8" s="4">
        <v>0.26014458479853247</v>
      </c>
      <c r="AD8" s="4">
        <v>6.2614305474068786E-3</v>
      </c>
      <c r="AE8" s="4">
        <v>1.6143247814488879E-2</v>
      </c>
      <c r="AF8" s="4">
        <v>1.4444070219297587E-2</v>
      </c>
      <c r="AI8" s="4">
        <f>C8/AI$3</f>
        <v>-8.9748710267931425E-4</v>
      </c>
      <c r="AJ8" s="4">
        <f>D8/AJ$3</f>
        <v>7.3299323985978973E-4</v>
      </c>
      <c r="AK8" s="4">
        <f t="shared" ref="AK8:AL14" si="1">2*E8/AK$3</f>
        <v>1.030970969007454</v>
      </c>
      <c r="AL8" s="4">
        <f t="shared" si="1"/>
        <v>0.19438910454635172</v>
      </c>
      <c r="AM8" s="4">
        <f t="shared" ref="AM8:AP14" si="2">G8/AM$3</f>
        <v>0.15012108559498957</v>
      </c>
      <c r="AN8" s="4">
        <f t="shared" si="2"/>
        <v>1.6352460172000564E-3</v>
      </c>
      <c r="AO8" s="4">
        <f t="shared" si="2"/>
        <v>0.4784904490200943</v>
      </c>
      <c r="AP8" s="4">
        <f t="shared" si="2"/>
        <v>2.0818473609129819E-5</v>
      </c>
      <c r="AQ8" s="4">
        <f>2*K8/AQ$3</f>
        <v>-6.8522103904485325E-4</v>
      </c>
      <c r="AR8" s="4">
        <f t="shared" ref="AR8:AR14" si="3">L8/AR$3</f>
        <v>4.0948654438345156E-3</v>
      </c>
      <c r="AS8" s="4">
        <f>SUM(AI8:AR8)</f>
        <v>1.8588728232016685</v>
      </c>
      <c r="AT8" s="4"/>
      <c r="AU8" s="4">
        <f>3*AI8/$AS8</f>
        <v>-1.448437609303753E-3</v>
      </c>
      <c r="AV8" s="4">
        <f t="shared" ref="AV8:BD14" si="4">3*AJ8/$AS8</f>
        <v>1.1829640479610168E-3</v>
      </c>
      <c r="AW8" s="4">
        <f t="shared" si="4"/>
        <v>1.6638647186714037</v>
      </c>
      <c r="AX8" s="4">
        <f t="shared" si="4"/>
        <v>0.31372093150225561</v>
      </c>
      <c r="AY8" s="4">
        <f t="shared" si="4"/>
        <v>0.24227760563483633</v>
      </c>
      <c r="AZ8" s="4">
        <f t="shared" si="4"/>
        <v>2.6390928902552185E-3</v>
      </c>
      <c r="BA8" s="4">
        <f t="shared" si="4"/>
        <v>0.77222676513601873</v>
      </c>
      <c r="BB8" s="4">
        <f t="shared" si="4"/>
        <v>3.3598544261795198E-5</v>
      </c>
      <c r="BC8" s="4">
        <f t="shared" si="4"/>
        <v>-1.1058653886789015E-3</v>
      </c>
      <c r="BD8" s="4">
        <f t="shared" si="4"/>
        <v>6.6086265709909709E-3</v>
      </c>
      <c r="BE8">
        <f>SUM(AU8:BD8)</f>
        <v>3.0000000000000009</v>
      </c>
      <c r="BG8" s="4">
        <f>-1*((AU8+AV8)*4+(AW8+AX8)*3+SUM(AY8:BB8,BD8)*2+BC8-8)</f>
        <v>2.1839431560345623E-2</v>
      </c>
      <c r="BH8" s="4">
        <f>AY8-BG8</f>
        <v>0.22043817407449071</v>
      </c>
      <c r="BJ8" s="4">
        <f t="shared" ref="BJ8:BM14" si="5">C8</f>
        <v>-5.3929999999999999E-2</v>
      </c>
      <c r="BK8" s="4">
        <f t="shared" si="5"/>
        <v>5.8551499999999999E-2</v>
      </c>
      <c r="BL8" s="4">
        <f t="shared" si="5"/>
        <v>52.558900000000001</v>
      </c>
      <c r="BM8" s="4">
        <f t="shared" si="5"/>
        <v>14.772600000000001</v>
      </c>
      <c r="BN8" s="4">
        <f t="shared" ref="BN8:BN14" si="6">G8-BO8*0.8998</f>
        <v>9.7707990352031366</v>
      </c>
      <c r="BO8" s="4">
        <f t="shared" ref="BO8:BO14" si="7">G8*T8/0.8998</f>
        <v>1.1284740662334571</v>
      </c>
      <c r="BP8" s="4">
        <f t="shared" ref="BP8:BT14" si="8">H8</f>
        <v>0.11598800000000001</v>
      </c>
      <c r="BQ8" s="4">
        <f t="shared" si="8"/>
        <v>19.287950000000002</v>
      </c>
      <c r="BR8" s="4">
        <f t="shared" si="8"/>
        <v>1.1675000000000001E-3</v>
      </c>
      <c r="BS8" s="4">
        <f t="shared" si="8"/>
        <v>-2.1235E-2</v>
      </c>
      <c r="BT8" s="4">
        <f t="shared" si="8"/>
        <v>0.30584549999999999</v>
      </c>
      <c r="BU8" s="4">
        <f>SUM(BJ8:BT8)</f>
        <v>97.925110601436586</v>
      </c>
      <c r="BW8" s="25">
        <f>BJ8/BY$3*2+BK8/BZ$3*2+BL8/CA$3*3+BM8/CB$3*3+BN8/CC$3+BO8/CD$3*3+BP8/CE$3+BQ8/CF$3+BR8/CG$3+BS8/CH$3+BT8/CI$3</f>
        <v>2.4787987069762596</v>
      </c>
      <c r="BX8">
        <v>4</v>
      </c>
      <c r="BY8" s="25">
        <f t="shared" ref="BY8:BY14" si="9">BJ8/BY$3*$BX8/$BW8</f>
        <v>-1.4482613697569754E-3</v>
      </c>
      <c r="BZ8" s="25">
        <f t="shared" ref="BZ8:CI21" si="10">BK8/BZ$3*$BX8/$BW8</f>
        <v>1.1828201100748919E-3</v>
      </c>
      <c r="CA8" s="25">
        <f t="shared" ref="CA8:CB14" si="11">2*BL8/CA$3*$BX8/$BW8</f>
        <v>1.663662266897137</v>
      </c>
      <c r="CB8" s="25">
        <f t="shared" si="11"/>
        <v>0.31368275931283751</v>
      </c>
      <c r="CC8" s="25">
        <f t="shared" si="10"/>
        <v>0.2194431550763043</v>
      </c>
      <c r="CD8" s="25">
        <f t="shared" ref="CD8:CD14" si="12">2*BO8/CD$3*$BX8/$BW8</f>
        <v>2.2806707256302572E-2</v>
      </c>
      <c r="CE8" s="25">
        <f t="shared" si="10"/>
        <v>2.638771776986759E-3</v>
      </c>
      <c r="CF8" s="25">
        <f t="shared" si="10"/>
        <v>0.77213280396418571</v>
      </c>
      <c r="CG8" s="25">
        <f t="shared" si="10"/>
        <v>3.3594456138029939E-5</v>
      </c>
      <c r="CH8" s="25">
        <f t="shared" ref="CH8:CH14" si="13">2*BS8/CH$3*$BX8/$BW8</f>
        <v>-1.105730831820086E-3</v>
      </c>
      <c r="CI8" s="25">
        <f t="shared" si="10"/>
        <v>6.6078224622435769E-3</v>
      </c>
      <c r="CJ8" s="4">
        <f>SUM(BY8:CI8)</f>
        <v>2.9996367091106331</v>
      </c>
    </row>
    <row r="9" spans="1:88">
      <c r="A9" s="17" t="s">
        <v>54</v>
      </c>
      <c r="B9" s="9">
        <v>3</v>
      </c>
      <c r="C9" s="20">
        <v>1.1503333333333333E-3</v>
      </c>
      <c r="D9" s="20">
        <v>0.49914666666666663</v>
      </c>
      <c r="E9" s="20">
        <v>43.470233333333333</v>
      </c>
      <c r="F9" s="20">
        <v>20.822866666666666</v>
      </c>
      <c r="G9" s="20">
        <v>15.031700000000001</v>
      </c>
      <c r="H9" s="20">
        <v>0.12739366666666666</v>
      </c>
      <c r="I9" s="20">
        <v>18.085899999999999</v>
      </c>
      <c r="J9" s="20">
        <v>5.4146666666666657E-3</v>
      </c>
      <c r="K9" s="20">
        <v>-8.5379999999999987E-3</v>
      </c>
      <c r="L9" s="20">
        <v>0.30691333333333337</v>
      </c>
      <c r="M9" s="21">
        <f t="shared" ref="M9:M14" si="14">SUM(C9:L9)</f>
        <v>98.34218066666665</v>
      </c>
      <c r="O9" s="22">
        <f t="shared" ref="O9:O14" si="15">BG9/(SUM(BG9:BH9))</f>
        <v>0.27822052920489732</v>
      </c>
      <c r="P9" s="33">
        <v>0.28000000000000003</v>
      </c>
      <c r="Q9" s="33">
        <f>P9-O9</f>
        <v>1.7794707951027111E-3</v>
      </c>
      <c r="R9" s="92">
        <f t="shared" ref="R9:R14" si="16">AX9/(AX9+AW9)</f>
        <v>0.24319191039507035</v>
      </c>
      <c r="S9" s="23"/>
      <c r="T9" s="24">
        <f t="shared" si="0"/>
        <v>0.283154499153632</v>
      </c>
      <c r="W9" s="4">
        <v>9.0764949365563646E-3</v>
      </c>
      <c r="X9" s="4">
        <v>1.5092469424628043E-3</v>
      </c>
      <c r="Y9" s="4">
        <v>0.40193223724072352</v>
      </c>
      <c r="Z9" s="4">
        <v>7.3269525270288183E-2</v>
      </c>
      <c r="AA9" s="4">
        <v>5.3295496995524674E-2</v>
      </c>
      <c r="AB9" s="4">
        <v>1.019905418817516E-2</v>
      </c>
      <c r="AC9" s="4">
        <v>0.11672313395381423</v>
      </c>
      <c r="AD9" s="4">
        <v>6.6884251011230843E-3</v>
      </c>
      <c r="AE9" s="4">
        <v>1.1426752469533941E-2</v>
      </c>
      <c r="AF9" s="4">
        <v>1.2971889620765871E-2</v>
      </c>
      <c r="AI9" s="4">
        <f t="shared" ref="AI9:AI14" si="17">C9/AI$3</f>
        <v>1.9143506961779552E-5</v>
      </c>
      <c r="AJ9" s="4">
        <f t="shared" ref="AJ9:AJ14" si="18">D9/AJ$3</f>
        <v>6.2487063929227175E-3</v>
      </c>
      <c r="AK9" s="4">
        <f t="shared" si="1"/>
        <v>0.85269190532234873</v>
      </c>
      <c r="AL9" s="4">
        <f t="shared" si="1"/>
        <v>0.27400311423997192</v>
      </c>
      <c r="AM9" s="4">
        <f t="shared" si="2"/>
        <v>0.20920946416144748</v>
      </c>
      <c r="AN9" s="4">
        <f t="shared" si="2"/>
        <v>1.7960477466046334E-3</v>
      </c>
      <c r="AO9" s="4">
        <f t="shared" si="2"/>
        <v>0.44867030513520212</v>
      </c>
      <c r="AP9" s="4">
        <f t="shared" si="2"/>
        <v>9.655254398478363E-5</v>
      </c>
      <c r="AQ9" s="4">
        <f t="shared" ref="AQ9:AQ14" si="19">2*K9/AQ$3</f>
        <v>-2.7550822846079379E-4</v>
      </c>
      <c r="AR9" s="4">
        <f t="shared" si="3"/>
        <v>4.1091623153478828E-3</v>
      </c>
      <c r="AS9" s="4">
        <f t="shared" ref="AS9:AS14" si="20">SUM(AI9:AR9)</f>
        <v>1.7965688931363313</v>
      </c>
      <c r="AT9" s="4"/>
      <c r="AU9" s="4">
        <f t="shared" ref="AU9:AU14" si="21">3*AI9/$AS9</f>
        <v>3.196677906689136E-5</v>
      </c>
      <c r="AV9" s="4">
        <f t="shared" si="4"/>
        <v>1.0434400400889951E-2</v>
      </c>
      <c r="AW9" s="4">
        <f t="shared" si="4"/>
        <v>1.4238673093695431</v>
      </c>
      <c r="AX9" s="4">
        <f t="shared" si="4"/>
        <v>0.45754401395924549</v>
      </c>
      <c r="AY9" s="4">
        <f t="shared" si="4"/>
        <v>0.3493483577958818</v>
      </c>
      <c r="AZ9" s="4">
        <f t="shared" si="4"/>
        <v>2.9991297636282879E-3</v>
      </c>
      <c r="BA9" s="4">
        <f t="shared" si="4"/>
        <v>0.7492119676278205</v>
      </c>
      <c r="BB9" s="4">
        <f t="shared" si="4"/>
        <v>1.6122823514364972E-4</v>
      </c>
      <c r="BC9" s="4">
        <f t="shared" si="4"/>
        <v>-4.6005732846653559E-4</v>
      </c>
      <c r="BD9" s="4">
        <f t="shared" si="4"/>
        <v>6.8616833972468131E-3</v>
      </c>
      <c r="BE9">
        <f t="shared" ref="BE9:BE14" si="22">SUM(AU9:BD9)</f>
        <v>3</v>
      </c>
      <c r="BG9" s="4">
        <f t="shared" ref="BG9:BG14" si="23">-1*((AU9+AV9)*4+(AW9+AX9)*3+SUM(AY9:BB9,BD9)*2+BC9-8)</f>
        <v>9.7195884982832048E-2</v>
      </c>
      <c r="BH9" s="4">
        <f t="shared" ref="BH9:BH14" si="24">AY9-BG9</f>
        <v>0.25215247281304976</v>
      </c>
      <c r="BJ9" s="4">
        <f t="shared" si="5"/>
        <v>1.1503333333333333E-3</v>
      </c>
      <c r="BK9" s="4">
        <f t="shared" si="5"/>
        <v>0.49914666666666663</v>
      </c>
      <c r="BL9" s="4">
        <f t="shared" si="5"/>
        <v>43.470233333333333</v>
      </c>
      <c r="BM9" s="4">
        <f t="shared" si="5"/>
        <v>20.822866666666666</v>
      </c>
      <c r="BN9" s="4">
        <f t="shared" si="6"/>
        <v>10.775406515072351</v>
      </c>
      <c r="BO9" s="4">
        <f t="shared" si="7"/>
        <v>4.7302661535092803</v>
      </c>
      <c r="BP9" s="4">
        <f t="shared" si="8"/>
        <v>0.12739366666666666</v>
      </c>
      <c r="BQ9" s="4">
        <f t="shared" si="8"/>
        <v>18.085899999999999</v>
      </c>
      <c r="BR9" s="4">
        <f t="shared" si="8"/>
        <v>5.4146666666666657E-3</v>
      </c>
      <c r="BS9" s="4">
        <f t="shared" si="8"/>
        <v>-8.5379999999999987E-3</v>
      </c>
      <c r="BT9" s="4">
        <f t="shared" si="8"/>
        <v>0.30691333333333337</v>
      </c>
      <c r="BU9" s="4">
        <f t="shared" ref="BU9:BU35" si="25">SUM(BJ9:BT9)</f>
        <v>98.816153335248273</v>
      </c>
      <c r="BW9" s="25">
        <f t="shared" ref="BW9:BW35" si="26">BJ9/BY$3*2+BK9/BZ$3*2+BL9/CA$3*3+BM9/CB$3*3+BN9/CC$3+BO9/CD$3*3+BP9/CE$3+BQ9/CF$3+BR9/CG$3+BS9/CH$3+BT9/CI$3</f>
        <v>2.3959480715568033</v>
      </c>
      <c r="BX9">
        <v>4</v>
      </c>
      <c r="BY9" s="25">
        <f t="shared" si="9"/>
        <v>3.1959802783773637E-5</v>
      </c>
      <c r="BZ9" s="25">
        <f t="shared" si="10"/>
        <v>1.043212324524634E-2</v>
      </c>
      <c r="CA9" s="25">
        <f t="shared" si="11"/>
        <v>1.4235565711043134</v>
      </c>
      <c r="CB9" s="25">
        <f t="shared" si="11"/>
        <v>0.45744416165402829</v>
      </c>
      <c r="CC9" s="25">
        <f t="shared" si="10"/>
        <v>0.25037414608266911</v>
      </c>
      <c r="CD9" s="25">
        <f t="shared" si="12"/>
        <v>9.89054999123746E-2</v>
      </c>
      <c r="CE9" s="25">
        <f t="shared" si="10"/>
        <v>2.9984752473163983E-3</v>
      </c>
      <c r="CF9" s="25">
        <f t="shared" si="10"/>
        <v>0.74904846304731776</v>
      </c>
      <c r="CG9" s="25">
        <f t="shared" si="10"/>
        <v>1.6119304943374197E-4</v>
      </c>
      <c r="CH9" s="25">
        <f t="shared" si="13"/>
        <v>-4.5995692766709784E-4</v>
      </c>
      <c r="CI9" s="25">
        <f t="shared" si="10"/>
        <v>6.8601859349612573E-3</v>
      </c>
      <c r="CJ9" s="4">
        <f t="shared" ref="CJ9:CJ35" si="27">SUM(BY9:CI9)</f>
        <v>2.999352822152777</v>
      </c>
    </row>
    <row r="10" spans="1:88">
      <c r="A10" s="17" t="s">
        <v>55</v>
      </c>
      <c r="B10" s="9">
        <v>2</v>
      </c>
      <c r="C10" s="20">
        <v>-5.2940000000000001E-2</v>
      </c>
      <c r="D10" s="20">
        <v>5.6423000000000001E-2</v>
      </c>
      <c r="E10" s="20">
        <v>51.832899999999995</v>
      </c>
      <c r="F10" s="20">
        <v>12.5352</v>
      </c>
      <c r="G10" s="20">
        <v>14.679349999999999</v>
      </c>
      <c r="H10" s="20">
        <v>0.1167615</v>
      </c>
      <c r="I10" s="20">
        <v>18.885399999999997</v>
      </c>
      <c r="J10" s="20">
        <v>2.6834499999999997E-2</v>
      </c>
      <c r="K10" s="20">
        <v>-1.0970000000000001E-2</v>
      </c>
      <c r="L10" s="20">
        <v>0.37348700000000001</v>
      </c>
      <c r="M10" s="21">
        <f t="shared" si="14"/>
        <v>98.44244599999999</v>
      </c>
      <c r="O10" s="22">
        <f t="shared" si="15"/>
        <v>0.28897971242606263</v>
      </c>
      <c r="P10" s="33">
        <v>0.32</v>
      </c>
      <c r="Q10" s="33">
        <f t="shared" ref="Q10:Q14" si="28">P10-O10</f>
        <v>3.1020287573937377E-2</v>
      </c>
      <c r="R10" s="92">
        <f t="shared" si="16"/>
        <v>0.1395877083740453</v>
      </c>
      <c r="S10" s="23"/>
      <c r="T10" s="24">
        <f t="shared" si="0"/>
        <v>0.29276525745634224</v>
      </c>
      <c r="W10" s="4">
        <v>1.9516147160748701E-3</v>
      </c>
      <c r="X10" s="4">
        <v>2.6908241451272887E-2</v>
      </c>
      <c r="Y10" s="4">
        <v>1.4217088942536751</v>
      </c>
      <c r="Z10" s="4">
        <v>0.21623325368684598</v>
      </c>
      <c r="AA10" s="4">
        <v>0.9671099446288417</v>
      </c>
      <c r="AB10" s="4">
        <v>7.8312076016410145E-3</v>
      </c>
      <c r="AC10" s="4">
        <v>0.4863480441001069</v>
      </c>
      <c r="AD10" s="4">
        <v>3.0695505371308037E-3</v>
      </c>
      <c r="AE10" s="4">
        <v>5.7699913344822218E-3</v>
      </c>
      <c r="AF10" s="4">
        <v>1.7298660294947688E-2</v>
      </c>
      <c r="AI10" s="4">
        <f t="shared" si="17"/>
        <v>-8.8101181560991837E-4</v>
      </c>
      <c r="AJ10" s="4">
        <f t="shared" si="18"/>
        <v>7.0634702053079621E-4</v>
      </c>
      <c r="AK10" s="4">
        <f t="shared" si="1"/>
        <v>1.0167300902314633</v>
      </c>
      <c r="AL10" s="4">
        <f t="shared" si="1"/>
        <v>0.16494769392723205</v>
      </c>
      <c r="AM10" s="4">
        <f t="shared" si="2"/>
        <v>0.20430549756437022</v>
      </c>
      <c r="AN10" s="4">
        <f t="shared" si="2"/>
        <v>1.6461511349217537E-3</v>
      </c>
      <c r="AO10" s="4">
        <f t="shared" si="2"/>
        <v>0.46850409327710235</v>
      </c>
      <c r="AP10" s="4">
        <f t="shared" si="2"/>
        <v>4.7850392296718968E-4</v>
      </c>
      <c r="AQ10" s="4">
        <f t="shared" si="19"/>
        <v>-3.5398515650209749E-4</v>
      </c>
      <c r="AR10" s="4">
        <f t="shared" si="3"/>
        <v>5.0004953809077522E-3</v>
      </c>
      <c r="AS10" s="4">
        <f t="shared" si="20"/>
        <v>1.8610838754873831</v>
      </c>
      <c r="AT10" s="4"/>
      <c r="AU10" s="4">
        <f t="shared" si="21"/>
        <v>-1.4201592317474641E-3</v>
      </c>
      <c r="AV10" s="4">
        <f t="shared" si="4"/>
        <v>1.1386058895585516E-3</v>
      </c>
      <c r="AW10" s="4">
        <f t="shared" si="4"/>
        <v>1.6389321893918416</v>
      </c>
      <c r="AX10" s="4">
        <f t="shared" si="4"/>
        <v>0.26588972603510735</v>
      </c>
      <c r="AY10" s="4">
        <f t="shared" si="4"/>
        <v>0.32933308421287533</v>
      </c>
      <c r="AZ10" s="4">
        <f t="shared" si="4"/>
        <v>2.6535361838390934E-3</v>
      </c>
      <c r="BA10" s="4">
        <f t="shared" si="4"/>
        <v>0.75521167978698955</v>
      </c>
      <c r="BB10" s="4">
        <f t="shared" si="4"/>
        <v>7.7133104413450225E-4</v>
      </c>
      <c r="BC10" s="4">
        <f t="shared" si="4"/>
        <v>-5.7061128920274276E-4</v>
      </c>
      <c r="BD10" s="4">
        <f t="shared" si="4"/>
        <v>8.0606179766049765E-3</v>
      </c>
      <c r="BE10">
        <f t="shared" si="22"/>
        <v>3.0000000000000009</v>
      </c>
      <c r="BG10" s="4">
        <f t="shared" si="23"/>
        <v>9.5170579968224978E-2</v>
      </c>
      <c r="BH10" s="4">
        <f t="shared" si="24"/>
        <v>0.23416250424465035</v>
      </c>
      <c r="BJ10" s="4">
        <f t="shared" si="5"/>
        <v>-5.2940000000000001E-2</v>
      </c>
      <c r="BK10" s="4">
        <f t="shared" si="5"/>
        <v>5.6423000000000001E-2</v>
      </c>
      <c r="BL10" s="4">
        <f t="shared" si="5"/>
        <v>51.832899999999995</v>
      </c>
      <c r="BM10" s="4">
        <f t="shared" si="5"/>
        <v>12.5352</v>
      </c>
      <c r="BN10" s="4">
        <f t="shared" si="6"/>
        <v>10.381746317958243</v>
      </c>
      <c r="BO10" s="4">
        <f t="shared" si="7"/>
        <v>4.7761765748408056</v>
      </c>
      <c r="BP10" s="4">
        <f t="shared" si="8"/>
        <v>0.1167615</v>
      </c>
      <c r="BQ10" s="4">
        <f t="shared" si="8"/>
        <v>18.885399999999997</v>
      </c>
      <c r="BR10" s="4">
        <f t="shared" si="8"/>
        <v>2.6834499999999997E-2</v>
      </c>
      <c r="BS10" s="4">
        <f t="shared" si="8"/>
        <v>-1.0970000000000001E-2</v>
      </c>
      <c r="BT10" s="4">
        <f t="shared" si="8"/>
        <v>0.37348700000000001</v>
      </c>
      <c r="BU10" s="4">
        <f t="shared" si="25"/>
        <v>98.921018892799054</v>
      </c>
      <c r="BW10" s="25">
        <f t="shared" si="26"/>
        <v>2.4818387009009584</v>
      </c>
      <c r="BX10">
        <v>4</v>
      </c>
      <c r="BY10" s="25">
        <f t="shared" si="9"/>
        <v>-1.4199340437234587E-3</v>
      </c>
      <c r="BZ10" s="25">
        <f t="shared" si="10"/>
        <v>1.1384253461345054E-3</v>
      </c>
      <c r="CA10" s="25">
        <f t="shared" si="11"/>
        <v>1.638672311560569</v>
      </c>
      <c r="CB10" s="25">
        <f t="shared" si="11"/>
        <v>0.26584756514168734</v>
      </c>
      <c r="CC10" s="25">
        <f t="shared" si="10"/>
        <v>0.23287886665275664</v>
      </c>
      <c r="CD10" s="25">
        <f t="shared" si="12"/>
        <v>9.6409335130077767E-2</v>
      </c>
      <c r="CE10" s="25">
        <f t="shared" si="10"/>
        <v>2.653115424985785E-3</v>
      </c>
      <c r="CF10" s="25">
        <f t="shared" si="10"/>
        <v>0.7550919293941637</v>
      </c>
      <c r="CG10" s="25">
        <f t="shared" si="10"/>
        <v>7.7120873776927233E-4</v>
      </c>
      <c r="CH10" s="25">
        <f t="shared" si="13"/>
        <v>-5.705208100326482E-4</v>
      </c>
      <c r="CI10" s="25">
        <f t="shared" si="10"/>
        <v>8.0593398420170815E-3</v>
      </c>
      <c r="CJ10" s="4">
        <f t="shared" si="27"/>
        <v>2.9995316423764047</v>
      </c>
    </row>
    <row r="11" spans="1:88">
      <c r="A11" s="17" t="s">
        <v>56</v>
      </c>
      <c r="B11" s="9">
        <v>3</v>
      </c>
      <c r="C11" s="20">
        <v>-3.7006666666666667E-2</v>
      </c>
      <c r="D11" s="20">
        <v>9.5925666666666673E-2</v>
      </c>
      <c r="E11" s="20">
        <v>22.468800000000002</v>
      </c>
      <c r="F11" s="20">
        <v>45.767633333333343</v>
      </c>
      <c r="G11" s="20">
        <v>15.7904</v>
      </c>
      <c r="H11" s="20">
        <v>0.22808466666666669</v>
      </c>
      <c r="I11" s="20">
        <v>14.436233333333334</v>
      </c>
      <c r="J11" s="20">
        <v>1.2961666666666668E-2</v>
      </c>
      <c r="K11" s="20">
        <v>-5.2099999999999994E-3</v>
      </c>
      <c r="L11" s="20">
        <v>0.14028933333333335</v>
      </c>
      <c r="M11" s="21">
        <f t="shared" si="14"/>
        <v>98.898111333333333</v>
      </c>
      <c r="O11" s="22">
        <f t="shared" si="15"/>
        <v>0.18244179525447901</v>
      </c>
      <c r="P11" s="33">
        <v>0.2</v>
      </c>
      <c r="Q11" s="33">
        <f t="shared" si="28"/>
        <v>1.7558204745521E-2</v>
      </c>
      <c r="R11" s="92">
        <f t="shared" si="16"/>
        <v>0.57742590223058077</v>
      </c>
      <c r="S11" s="23"/>
      <c r="T11" s="24">
        <f t="shared" si="0"/>
        <v>0.19108065976666699</v>
      </c>
      <c r="W11" s="4">
        <v>1.0864443535374154E-2</v>
      </c>
      <c r="X11" s="4">
        <v>3.4555148188559884E-2</v>
      </c>
      <c r="Y11" s="4">
        <v>0.34815971909455545</v>
      </c>
      <c r="Z11" s="4">
        <v>0.21129922700600146</v>
      </c>
      <c r="AA11" s="4">
        <v>3.6984996958225935E-2</v>
      </c>
      <c r="AB11" s="4">
        <v>1.2500168052203678E-2</v>
      </c>
      <c r="AC11" s="4">
        <v>0.1058233591100446</v>
      </c>
      <c r="AD11" s="4">
        <v>1.5117220721195193E-2</v>
      </c>
      <c r="AE11" s="4">
        <v>4.8667340177987956E-3</v>
      </c>
      <c r="AF11" s="4">
        <v>2.5267707322456723E-3</v>
      </c>
      <c r="AI11" s="4">
        <f t="shared" si="17"/>
        <v>-6.158539967826038E-4</v>
      </c>
      <c r="AJ11" s="4">
        <f t="shared" si="18"/>
        <v>1.2008721415456519E-3</v>
      </c>
      <c r="AK11" s="4">
        <f t="shared" si="1"/>
        <v>0.44073754413495492</v>
      </c>
      <c r="AL11" s="4">
        <f t="shared" si="1"/>
        <v>0.60224532315722534</v>
      </c>
      <c r="AM11" s="4">
        <f t="shared" si="2"/>
        <v>0.21976896311760613</v>
      </c>
      <c r="AN11" s="4">
        <f t="shared" si="2"/>
        <v>3.2156304337609852E-3</v>
      </c>
      <c r="AO11" s="4">
        <f t="shared" si="2"/>
        <v>0.35813032332754485</v>
      </c>
      <c r="AP11" s="4">
        <f t="shared" si="2"/>
        <v>2.3112815026153118E-4</v>
      </c>
      <c r="AQ11" s="4">
        <f t="shared" si="19"/>
        <v>-1.6811874798322037E-4</v>
      </c>
      <c r="AR11" s="4">
        <f t="shared" si="3"/>
        <v>1.8782880349890662E-3</v>
      </c>
      <c r="AS11" s="4">
        <f t="shared" si="20"/>
        <v>1.6266240997531225</v>
      </c>
      <c r="AT11" s="4"/>
      <c r="AU11" s="4">
        <f t="shared" si="21"/>
        <v>-1.1358260280468126E-3</v>
      </c>
      <c r="AV11" s="4">
        <f t="shared" si="4"/>
        <v>2.2147811686693535E-3</v>
      </c>
      <c r="AW11" s="4">
        <f t="shared" si="4"/>
        <v>0.81285690566464675</v>
      </c>
      <c r="AX11" s="4">
        <f t="shared" si="4"/>
        <v>1.1107274076081191</v>
      </c>
      <c r="AY11" s="4">
        <f t="shared" si="4"/>
        <v>0.40532221885368808</v>
      </c>
      <c r="AZ11" s="4">
        <f t="shared" si="4"/>
        <v>5.9306211574924354E-3</v>
      </c>
      <c r="BA11" s="4">
        <f t="shared" si="4"/>
        <v>0.66050353621694036</v>
      </c>
      <c r="BB11" s="4">
        <f t="shared" si="4"/>
        <v>4.2627208762604124E-4</v>
      </c>
      <c r="BC11" s="4">
        <f t="shared" si="4"/>
        <v>-3.1006318179240596E-4</v>
      </c>
      <c r="BD11" s="4">
        <f t="shared" si="4"/>
        <v>3.4641464526576353E-3</v>
      </c>
      <c r="BE11">
        <f t="shared" si="22"/>
        <v>3.0000000000000004</v>
      </c>
      <c r="BG11" s="4">
        <f t="shared" si="23"/>
        <v>7.3947713264195691E-2</v>
      </c>
      <c r="BH11" s="4">
        <f t="shared" si="24"/>
        <v>0.33137450558949239</v>
      </c>
      <c r="BJ11" s="4">
        <f t="shared" si="5"/>
        <v>-3.7006666666666667E-2</v>
      </c>
      <c r="BK11" s="4">
        <f t="shared" si="5"/>
        <v>9.5925666666666673E-2</v>
      </c>
      <c r="BL11" s="4">
        <f t="shared" si="5"/>
        <v>22.468800000000002</v>
      </c>
      <c r="BM11" s="4">
        <f t="shared" si="5"/>
        <v>45.767633333333343</v>
      </c>
      <c r="BN11" s="4">
        <f t="shared" si="6"/>
        <v>12.773159950020421</v>
      </c>
      <c r="BO11" s="4">
        <f t="shared" si="7"/>
        <v>3.3532341075567662</v>
      </c>
      <c r="BP11" s="4">
        <f t="shared" si="8"/>
        <v>0.22808466666666669</v>
      </c>
      <c r="BQ11" s="4">
        <f t="shared" si="8"/>
        <v>14.436233333333334</v>
      </c>
      <c r="BR11" s="4">
        <f t="shared" si="8"/>
        <v>1.2961666666666668E-2</v>
      </c>
      <c r="BS11" s="4">
        <f t="shared" si="8"/>
        <v>-5.2099999999999994E-3</v>
      </c>
      <c r="BT11" s="4">
        <f t="shared" si="8"/>
        <v>0.14028933333333335</v>
      </c>
      <c r="BU11" s="4">
        <f t="shared" si="25"/>
        <v>99.234105390910514</v>
      </c>
      <c r="BW11" s="25">
        <f t="shared" si="26"/>
        <v>2.1697862051517696</v>
      </c>
      <c r="BX11">
        <v>4</v>
      </c>
      <c r="BY11" s="25">
        <f t="shared" si="9"/>
        <v>-1.1353265963630307E-3</v>
      </c>
      <c r="BZ11" s="25">
        <f t="shared" si="10"/>
        <v>2.2138073118805816E-3</v>
      </c>
      <c r="CA11" s="25">
        <f t="shared" si="11"/>
        <v>0.81249948605720212</v>
      </c>
      <c r="CB11" s="25">
        <f t="shared" si="11"/>
        <v>1.1102390119861605</v>
      </c>
      <c r="CC11" s="25">
        <f t="shared" si="10"/>
        <v>0.32772881351492017</v>
      </c>
      <c r="CD11" s="25">
        <f t="shared" si="12"/>
        <v>7.7421075007887544E-2</v>
      </c>
      <c r="CE11" s="25">
        <f t="shared" si="10"/>
        <v>5.928013416485081E-3</v>
      </c>
      <c r="CF11" s="25">
        <f t="shared" si="10"/>
        <v>0.66021310759046836</v>
      </c>
      <c r="CG11" s="25">
        <f t="shared" si="10"/>
        <v>4.2608465241922674E-4</v>
      </c>
      <c r="CH11" s="25">
        <f t="shared" si="13"/>
        <v>-3.0992684456017361E-4</v>
      </c>
      <c r="CI11" s="25">
        <f t="shared" si="10"/>
        <v>3.4626232400766619E-3</v>
      </c>
      <c r="CJ11" s="4">
        <f t="shared" si="27"/>
        <v>2.9986867693365773</v>
      </c>
    </row>
    <row r="12" spans="1:88">
      <c r="A12" s="17" t="s">
        <v>57</v>
      </c>
      <c r="B12" s="9">
        <v>3</v>
      </c>
      <c r="C12" s="20">
        <v>-1.5583333333333333E-2</v>
      </c>
      <c r="D12" s="20">
        <v>0.20061366666666669</v>
      </c>
      <c r="E12" s="20">
        <v>38.139299999999999</v>
      </c>
      <c r="F12" s="20">
        <v>29.767200000000003</v>
      </c>
      <c r="G12" s="20">
        <v>12.424666666666667</v>
      </c>
      <c r="H12" s="20">
        <v>0.15452600000000002</v>
      </c>
      <c r="I12" s="20">
        <v>17.834566666666664</v>
      </c>
      <c r="J12" s="20">
        <v>1.3672666666666666E-2</v>
      </c>
      <c r="K12" s="20">
        <v>-1.1431666666666666E-2</v>
      </c>
      <c r="L12" s="20">
        <v>0.20686866666666667</v>
      </c>
      <c r="M12" s="21">
        <f t="shared" si="14"/>
        <v>98.714399333333333</v>
      </c>
      <c r="O12" s="22">
        <f t="shared" si="15"/>
        <v>0.17431404163234021</v>
      </c>
      <c r="P12" s="33">
        <v>0.18</v>
      </c>
      <c r="Q12" s="33">
        <f t="shared" si="28"/>
        <v>5.6859583676597825E-3</v>
      </c>
      <c r="R12" s="92">
        <f t="shared" si="16"/>
        <v>0.343649595264644</v>
      </c>
      <c r="S12" s="23"/>
      <c r="T12" s="24">
        <f t="shared" si="0"/>
        <v>0.18036155819698452</v>
      </c>
      <c r="W12" s="4">
        <v>6.8821241875843351E-3</v>
      </c>
      <c r="X12" s="4">
        <v>9.7793451893945053E-3</v>
      </c>
      <c r="Y12" s="4">
        <v>0.35852808816046988</v>
      </c>
      <c r="Z12" s="4">
        <v>3.5285549450164773E-2</v>
      </c>
      <c r="AA12" s="4">
        <v>0.10958979575368022</v>
      </c>
      <c r="AB12" s="4">
        <v>1.4277182214989062E-2</v>
      </c>
      <c r="AC12" s="4">
        <v>0.14535474995105288</v>
      </c>
      <c r="AD12" s="4">
        <v>3.1270881556702758E-3</v>
      </c>
      <c r="AE12" s="4">
        <v>1.188608044450875E-2</v>
      </c>
      <c r="AF12" s="4">
        <v>2.8061372281720908E-2</v>
      </c>
      <c r="AI12" s="4">
        <f t="shared" si="17"/>
        <v>-2.5933322238863923E-4</v>
      </c>
      <c r="AJ12" s="4">
        <f t="shared" si="18"/>
        <v>2.5114379903188118E-3</v>
      </c>
      <c r="AK12" s="4">
        <f t="shared" si="1"/>
        <v>0.74812279325225584</v>
      </c>
      <c r="AL12" s="4">
        <f t="shared" si="1"/>
        <v>0.39169945391144156</v>
      </c>
      <c r="AM12" s="4">
        <f t="shared" si="2"/>
        <v>0.17292507538854096</v>
      </c>
      <c r="AN12" s="4">
        <f t="shared" si="2"/>
        <v>2.178570421542366E-3</v>
      </c>
      <c r="AO12" s="4">
        <f t="shared" si="2"/>
        <v>0.44243529314479441</v>
      </c>
      <c r="AP12" s="4">
        <f t="shared" si="2"/>
        <v>2.4380646695197337E-4</v>
      </c>
      <c r="AQ12" s="4">
        <f t="shared" si="19"/>
        <v>-3.6888243519414869E-4</v>
      </c>
      <c r="AR12" s="4">
        <f t="shared" si="3"/>
        <v>2.7696969696969697E-3</v>
      </c>
      <c r="AS12" s="4">
        <f t="shared" si="20"/>
        <v>1.7622579118879598</v>
      </c>
      <c r="AT12" s="4"/>
      <c r="AU12" s="4">
        <f t="shared" si="21"/>
        <v>-4.4147889018833985E-4</v>
      </c>
      <c r="AV12" s="4">
        <f t="shared" si="4"/>
        <v>4.275375312620784E-3</v>
      </c>
      <c r="AW12" s="4">
        <f t="shared" si="4"/>
        <v>1.273575431051581</v>
      </c>
      <c r="AX12" s="4">
        <f t="shared" si="4"/>
        <v>0.66681406496022289</v>
      </c>
      <c r="AY12" s="4">
        <f t="shared" si="4"/>
        <v>0.29438098854091305</v>
      </c>
      <c r="AZ12" s="4">
        <f t="shared" si="4"/>
        <v>3.7087143831433813E-3</v>
      </c>
      <c r="BA12" s="4">
        <f t="shared" si="4"/>
        <v>0.75318480370015795</v>
      </c>
      <c r="BB12" s="4">
        <f t="shared" si="4"/>
        <v>4.1504673970924527E-4</v>
      </c>
      <c r="BC12" s="4">
        <f t="shared" si="4"/>
        <v>-6.2797125103944732E-4</v>
      </c>
      <c r="BD12" s="4">
        <f t="shared" si="4"/>
        <v>4.7150254528800098E-3</v>
      </c>
      <c r="BE12">
        <f t="shared" si="22"/>
        <v>3.0000000000000004</v>
      </c>
      <c r="BG12" s="4">
        <f t="shared" si="23"/>
        <v>5.1314739892290184E-2</v>
      </c>
      <c r="BH12" s="4">
        <f t="shared" si="24"/>
        <v>0.24306624864862286</v>
      </c>
      <c r="BJ12" s="4">
        <f t="shared" si="5"/>
        <v>-1.5583333333333333E-2</v>
      </c>
      <c r="BK12" s="4">
        <f t="shared" si="5"/>
        <v>0.20061366666666669</v>
      </c>
      <c r="BL12" s="4">
        <f t="shared" si="5"/>
        <v>38.139299999999999</v>
      </c>
      <c r="BM12" s="4">
        <f t="shared" si="5"/>
        <v>29.767200000000003</v>
      </c>
      <c r="BN12" s="4">
        <f t="shared" si="6"/>
        <v>10.183734426588533</v>
      </c>
      <c r="BO12" s="4">
        <f t="shared" si="7"/>
        <v>2.49047815078699</v>
      </c>
      <c r="BP12" s="4">
        <f t="shared" si="8"/>
        <v>0.15452600000000002</v>
      </c>
      <c r="BQ12" s="4">
        <f t="shared" si="8"/>
        <v>17.834566666666664</v>
      </c>
      <c r="BR12" s="4">
        <f t="shared" si="8"/>
        <v>1.3672666666666666E-2</v>
      </c>
      <c r="BS12" s="4">
        <f t="shared" si="8"/>
        <v>-1.1431666666666666E-2</v>
      </c>
      <c r="BT12" s="4">
        <f t="shared" si="8"/>
        <v>0.20686866666666667</v>
      </c>
      <c r="BU12" s="4">
        <f t="shared" si="25"/>
        <v>98.963945244042179</v>
      </c>
      <c r="BW12" s="25">
        <f t="shared" si="26"/>
        <v>2.3502036607702004</v>
      </c>
      <c r="BX12">
        <v>4</v>
      </c>
      <c r="BY12" s="25">
        <f t="shared" si="9"/>
        <v>-4.4137999904851052E-4</v>
      </c>
      <c r="BZ12" s="25">
        <f t="shared" si="10"/>
        <v>4.2744176298249361E-3</v>
      </c>
      <c r="CA12" s="25">
        <f t="shared" si="11"/>
        <v>1.2732901505345859</v>
      </c>
      <c r="CB12" s="25">
        <f t="shared" si="11"/>
        <v>0.66666469880840062</v>
      </c>
      <c r="CC12" s="25">
        <f t="shared" si="10"/>
        <v>0.24123192675767249</v>
      </c>
      <c r="CD12" s="25">
        <f t="shared" si="12"/>
        <v>5.3087161360236605E-2</v>
      </c>
      <c r="CE12" s="25">
        <f t="shared" si="10"/>
        <v>3.7078836322268559E-3</v>
      </c>
      <c r="CF12" s="25">
        <f t="shared" si="10"/>
        <v>0.75301609052859886</v>
      </c>
      <c r="CG12" s="25">
        <f t="shared" si="10"/>
        <v>4.1495376936324572E-4</v>
      </c>
      <c r="CH12" s="25">
        <f t="shared" si="13"/>
        <v>-6.2783058566636709E-4</v>
      </c>
      <c r="CI12" s="25">
        <f t="shared" si="10"/>
        <v>4.7139692885837725E-3</v>
      </c>
      <c r="CJ12" s="4">
        <f t="shared" si="27"/>
        <v>2.9993320417247786</v>
      </c>
    </row>
    <row r="13" spans="1:88">
      <c r="A13" s="17" t="s">
        <v>58</v>
      </c>
      <c r="B13" s="9">
        <v>3</v>
      </c>
      <c r="C13" s="20">
        <v>-3.3309999999999999E-2</v>
      </c>
      <c r="D13" s="20">
        <v>0.14403633333333335</v>
      </c>
      <c r="E13" s="20">
        <v>62.204299999999996</v>
      </c>
      <c r="F13" s="20">
        <v>4.296006666666667</v>
      </c>
      <c r="G13" s="20">
        <v>10.308766666666665</v>
      </c>
      <c r="H13" s="20">
        <v>8.1840666666666673E-2</v>
      </c>
      <c r="I13" s="20">
        <v>21.223966666666669</v>
      </c>
      <c r="J13" s="20">
        <v>3.5266666666666671E-3</v>
      </c>
      <c r="K13" s="20">
        <v>4.286333333333333E-3</v>
      </c>
      <c r="L13" s="20">
        <v>0.46749233333333334</v>
      </c>
      <c r="M13" s="21">
        <f t="shared" si="14"/>
        <v>98.700912333333349</v>
      </c>
      <c r="O13" s="22">
        <f t="shared" si="15"/>
        <v>0.17177493941861444</v>
      </c>
      <c r="P13" s="33">
        <v>0.16</v>
      </c>
      <c r="Q13" s="33">
        <f t="shared" si="28"/>
        <v>-1.1774939418614433E-2</v>
      </c>
      <c r="R13" s="92">
        <f t="shared" si="16"/>
        <v>4.4278286330493313E-2</v>
      </c>
      <c r="S13" s="23"/>
      <c r="T13" s="24">
        <f t="shared" si="0"/>
        <v>0.17450400495189303</v>
      </c>
      <c r="W13" s="4">
        <v>5.248580760548514E-3</v>
      </c>
      <c r="X13" s="4">
        <v>1.0074511617608728E-2</v>
      </c>
      <c r="Y13" s="4">
        <v>0.61517755973377264</v>
      </c>
      <c r="Z13" s="4">
        <v>0.28152554579173344</v>
      </c>
      <c r="AA13" s="4">
        <v>7.6829768536246637E-2</v>
      </c>
      <c r="AB13" s="4">
        <v>1.8261553886056138E-2</v>
      </c>
      <c r="AC13" s="4">
        <v>7.1344399453168852E-2</v>
      </c>
      <c r="AD13" s="4">
        <v>4.6713544431281747E-3</v>
      </c>
      <c r="AE13" s="4">
        <v>9.1683969336702111E-3</v>
      </c>
      <c r="AF13" s="4">
        <v>1.9422384748875015E-2</v>
      </c>
      <c r="AI13" s="4">
        <f t="shared" si="17"/>
        <v>-5.5433516392078546E-4</v>
      </c>
      <c r="AJ13" s="4">
        <f t="shared" si="18"/>
        <v>1.8031589050242034E-3</v>
      </c>
      <c r="AK13" s="4">
        <f t="shared" si="1"/>
        <v>1.2201706551588858</v>
      </c>
      <c r="AL13" s="4">
        <f t="shared" si="1"/>
        <v>5.6530122595784812E-2</v>
      </c>
      <c r="AM13" s="4">
        <f t="shared" si="2"/>
        <v>0.14347622361401066</v>
      </c>
      <c r="AN13" s="4">
        <f t="shared" si="2"/>
        <v>1.153823017998966E-3</v>
      </c>
      <c r="AO13" s="4">
        <f t="shared" si="2"/>
        <v>0.52651864715124452</v>
      </c>
      <c r="AP13" s="4">
        <f t="shared" si="2"/>
        <v>6.2886352829291493E-5</v>
      </c>
      <c r="AQ13" s="4">
        <f t="shared" si="19"/>
        <v>1.3831343444121758E-4</v>
      </c>
      <c r="AR13" s="4">
        <f t="shared" si="3"/>
        <v>6.2591020663185616E-3</v>
      </c>
      <c r="AS13" s="4">
        <f t="shared" si="20"/>
        <v>1.9555585971326173</v>
      </c>
      <c r="AT13" s="4"/>
      <c r="AU13" s="4">
        <f t="shared" si="21"/>
        <v>-8.5039921289025886E-4</v>
      </c>
      <c r="AV13" s="4">
        <f t="shared" si="4"/>
        <v>2.7662053814211346E-3</v>
      </c>
      <c r="AW13" s="4">
        <f t="shared" si="4"/>
        <v>1.8718497982335929</v>
      </c>
      <c r="AX13" s="4">
        <f t="shared" si="4"/>
        <v>8.6722212280429853E-2</v>
      </c>
      <c r="AY13" s="4">
        <f t="shared" si="4"/>
        <v>0.22010522797586218</v>
      </c>
      <c r="AZ13" s="4">
        <f t="shared" si="4"/>
        <v>1.770066649535512E-3</v>
      </c>
      <c r="BA13" s="4">
        <f t="shared" si="4"/>
        <v>0.80772621376306186</v>
      </c>
      <c r="BB13" s="4">
        <f t="shared" si="4"/>
        <v>9.647323213147391E-5</v>
      </c>
      <c r="BC13" s="4">
        <f t="shared" si="4"/>
        <v>2.121850523589876E-4</v>
      </c>
      <c r="BD13" s="4">
        <f t="shared" si="4"/>
        <v>9.6020166444965357E-3</v>
      </c>
      <c r="BE13">
        <f t="shared" si="22"/>
        <v>3</v>
      </c>
      <c r="BG13" s="4">
        <f t="shared" si="23"/>
        <v>3.7808562201274043E-2</v>
      </c>
      <c r="BH13" s="4">
        <f t="shared" si="24"/>
        <v>0.18229666577458814</v>
      </c>
      <c r="BJ13" s="4">
        <f t="shared" si="5"/>
        <v>-3.3309999999999999E-2</v>
      </c>
      <c r="BK13" s="4">
        <f t="shared" si="5"/>
        <v>0.14403633333333335</v>
      </c>
      <c r="BL13" s="4">
        <f t="shared" si="5"/>
        <v>62.204299999999996</v>
      </c>
      <c r="BM13" s="4">
        <f t="shared" si="5"/>
        <v>4.296006666666667</v>
      </c>
      <c r="BN13" s="4">
        <f t="shared" si="6"/>
        <v>8.5098455972187566</v>
      </c>
      <c r="BO13" s="4">
        <f t="shared" si="7"/>
        <v>1.9992454650454652</v>
      </c>
      <c r="BP13" s="4">
        <f t="shared" si="8"/>
        <v>8.1840666666666673E-2</v>
      </c>
      <c r="BQ13" s="4">
        <f t="shared" si="8"/>
        <v>21.223966666666669</v>
      </c>
      <c r="BR13" s="4">
        <f t="shared" si="8"/>
        <v>3.5266666666666671E-3</v>
      </c>
      <c r="BS13" s="4">
        <f t="shared" si="8"/>
        <v>4.286333333333333E-3</v>
      </c>
      <c r="BT13" s="4">
        <f t="shared" si="8"/>
        <v>0.46749233333333334</v>
      </c>
      <c r="BU13" s="4">
        <f t="shared" si="25"/>
        <v>98.901236728930897</v>
      </c>
      <c r="BW13" s="25">
        <f t="shared" si="26"/>
        <v>2.607610099698126</v>
      </c>
      <c r="BX13">
        <v>4</v>
      </c>
      <c r="BY13" s="25">
        <f t="shared" si="9"/>
        <v>-8.5033443302732863E-4</v>
      </c>
      <c r="BZ13" s="25">
        <f t="shared" si="10"/>
        <v>2.7659946634398277E-3</v>
      </c>
      <c r="CA13" s="25">
        <f t="shared" si="11"/>
        <v>1.8717072085280553</v>
      </c>
      <c r="CB13" s="25">
        <f t="shared" si="11"/>
        <v>8.6715606144230087E-2</v>
      </c>
      <c r="CC13" s="25">
        <f t="shared" si="10"/>
        <v>0.1816821433414508</v>
      </c>
      <c r="CD13" s="25">
        <f t="shared" si="12"/>
        <v>3.8409241529534247E-2</v>
      </c>
      <c r="CE13" s="25">
        <f t="shared" si="10"/>
        <v>1.7699318132454545E-3</v>
      </c>
      <c r="CF13" s="25">
        <f t="shared" si="10"/>
        <v>0.80766468455111107</v>
      </c>
      <c r="CG13" s="25">
        <f t="shared" si="10"/>
        <v>9.6465883203277405E-5</v>
      </c>
      <c r="CH13" s="25">
        <f t="shared" si="13"/>
        <v>2.1216888898724492E-4</v>
      </c>
      <c r="CI13" s="25">
        <f t="shared" si="10"/>
        <v>9.6012852029421988E-3</v>
      </c>
      <c r="CJ13" s="4">
        <f t="shared" si="27"/>
        <v>2.9997743961131715</v>
      </c>
    </row>
    <row r="14" spans="1:88">
      <c r="A14" s="17" t="s">
        <v>59</v>
      </c>
      <c r="B14" s="9">
        <v>3</v>
      </c>
      <c r="C14" s="20">
        <v>-4.0306666666666664E-2</v>
      </c>
      <c r="D14" s="20">
        <v>0.12432466666666668</v>
      </c>
      <c r="E14" s="20">
        <v>56.835766666666665</v>
      </c>
      <c r="F14" s="20">
        <v>9.1919566666666679</v>
      </c>
      <c r="G14" s="20">
        <v>11.363066666666668</v>
      </c>
      <c r="H14" s="20">
        <v>0.10764133333333332</v>
      </c>
      <c r="I14" s="20">
        <v>20.306799999999999</v>
      </c>
      <c r="J14" s="20">
        <v>1.3088000000000001E-2</v>
      </c>
      <c r="K14" s="20">
        <v>-4.2463333333333329E-3</v>
      </c>
      <c r="L14" s="20">
        <v>0.36163100000000004</v>
      </c>
      <c r="M14" s="21">
        <f t="shared" si="14"/>
        <v>98.259721999999996</v>
      </c>
      <c r="O14" s="22">
        <f t="shared" si="15"/>
        <v>0.20438505694820669</v>
      </c>
      <c r="P14" s="33">
        <v>0.22</v>
      </c>
      <c r="Q14" s="33">
        <f t="shared" si="28"/>
        <v>1.5614943051793312E-2</v>
      </c>
      <c r="R14" s="92">
        <f t="shared" si="16"/>
        <v>9.7874186914962844E-2</v>
      </c>
      <c r="S14" s="23"/>
      <c r="T14" s="24">
        <f t="shared" si="0"/>
        <v>0.20770821873006945</v>
      </c>
      <c r="W14" s="4">
        <v>5.3706641426673951E-3</v>
      </c>
      <c r="X14" s="4">
        <v>1.9672737337069531E-2</v>
      </c>
      <c r="Y14" s="4">
        <v>1.1299561333668362</v>
      </c>
      <c r="Z14" s="4">
        <v>0.64779127088386534</v>
      </c>
      <c r="AA14" s="4">
        <v>9.0885440711554008E-2</v>
      </c>
      <c r="AB14" s="4">
        <v>6.1461823381130975E-3</v>
      </c>
      <c r="AC14" s="4">
        <v>0.18918850387906833</v>
      </c>
      <c r="AD14" s="4">
        <v>3.4236169470313119E-3</v>
      </c>
      <c r="AE14" s="4">
        <v>4.4027196519121382E-3</v>
      </c>
      <c r="AF14" s="4">
        <v>2.029115738443717E-2</v>
      </c>
      <c r="AI14" s="4">
        <f t="shared" si="17"/>
        <v>-6.7077162034725676E-4</v>
      </c>
      <c r="AJ14" s="4">
        <f t="shared" si="18"/>
        <v>1.5563929227174096E-3</v>
      </c>
      <c r="AK14" s="4">
        <f t="shared" si="1"/>
        <v>1.114863998953838</v>
      </c>
      <c r="AL14" s="4">
        <f t="shared" si="1"/>
        <v>0.12095475579533742</v>
      </c>
      <c r="AM14" s="4">
        <f t="shared" si="2"/>
        <v>0.15814984922291817</v>
      </c>
      <c r="AN14" s="4">
        <f t="shared" si="2"/>
        <v>1.5175713144414678E-3</v>
      </c>
      <c r="AO14" s="4">
        <f t="shared" si="2"/>
        <v>0.50376581493425943</v>
      </c>
      <c r="AP14" s="4">
        <f t="shared" si="2"/>
        <v>2.333808844507846E-4</v>
      </c>
      <c r="AQ14" s="4">
        <f t="shared" si="19"/>
        <v>-1.3702269549316983E-4</v>
      </c>
      <c r="AR14" s="4">
        <f t="shared" si="3"/>
        <v>4.8417592716561795E-3</v>
      </c>
      <c r="AS14" s="4">
        <f t="shared" si="20"/>
        <v>1.9050757289837785</v>
      </c>
      <c r="AT14" s="4"/>
      <c r="AU14" s="4">
        <f t="shared" si="21"/>
        <v>-1.0562912699093575E-3</v>
      </c>
      <c r="AV14" s="4">
        <f t="shared" si="4"/>
        <v>2.4509150461136269E-3</v>
      </c>
      <c r="AW14" s="4">
        <f t="shared" si="4"/>
        <v>1.7556215461553406</v>
      </c>
      <c r="AX14" s="4">
        <f t="shared" si="4"/>
        <v>0.19047235858680239</v>
      </c>
      <c r="AY14" s="4">
        <f t="shared" si="4"/>
        <v>0.24904498044381643</v>
      </c>
      <c r="AZ14" s="4">
        <f t="shared" si="4"/>
        <v>2.38978108537079E-3</v>
      </c>
      <c r="BA14" s="4">
        <f t="shared" si="4"/>
        <v>0.79330045614981781</v>
      </c>
      <c r="BB14" s="4">
        <f t="shared" si="4"/>
        <v>3.6751434218619213E-4</v>
      </c>
      <c r="BC14" s="4">
        <f t="shared" si="4"/>
        <v>-2.1577519477337779E-4</v>
      </c>
      <c r="BD14" s="4">
        <f t="shared" si="4"/>
        <v>7.6245146552345894E-3</v>
      </c>
      <c r="BE14">
        <f t="shared" si="22"/>
        <v>3</v>
      </c>
      <c r="BG14" s="4">
        <f t="shared" si="23"/>
        <v>5.0901072510674439E-2</v>
      </c>
      <c r="BH14" s="4">
        <f t="shared" si="24"/>
        <v>0.19814390793314199</v>
      </c>
      <c r="BJ14" s="4">
        <f t="shared" si="5"/>
        <v>-4.0306666666666664E-2</v>
      </c>
      <c r="BK14" s="4">
        <f t="shared" si="5"/>
        <v>0.12432466666666668</v>
      </c>
      <c r="BL14" s="4">
        <f t="shared" si="5"/>
        <v>56.835766666666665</v>
      </c>
      <c r="BM14" s="4">
        <f t="shared" si="5"/>
        <v>9.1919566666666679</v>
      </c>
      <c r="BN14" s="4">
        <f t="shared" si="6"/>
        <v>9.002864330022307</v>
      </c>
      <c r="BO14" s="4">
        <f t="shared" si="7"/>
        <v>2.6230299362573475</v>
      </c>
      <c r="BP14" s="4">
        <f t="shared" si="8"/>
        <v>0.10764133333333332</v>
      </c>
      <c r="BQ14" s="4">
        <f t="shared" si="8"/>
        <v>20.306799999999999</v>
      </c>
      <c r="BR14" s="4">
        <f t="shared" si="8"/>
        <v>1.3088000000000001E-2</v>
      </c>
      <c r="BS14" s="4">
        <f t="shared" si="8"/>
        <v>-4.2463333333333329E-3</v>
      </c>
      <c r="BT14" s="4">
        <f t="shared" si="8"/>
        <v>0.36163100000000004</v>
      </c>
      <c r="BU14" s="4">
        <f t="shared" si="25"/>
        <v>98.522549599612987</v>
      </c>
      <c r="BW14" s="25">
        <f t="shared" si="26"/>
        <v>2.5403675015805018</v>
      </c>
      <c r="BX14">
        <v>4</v>
      </c>
      <c r="BY14" s="25">
        <f t="shared" si="9"/>
        <v>-1.0561804462227342E-3</v>
      </c>
      <c r="BZ14" s="25">
        <f t="shared" si="10"/>
        <v>2.4506579016604366E-3</v>
      </c>
      <c r="CA14" s="25">
        <f t="shared" si="11"/>
        <v>1.7554373503207235</v>
      </c>
      <c r="CB14" s="25">
        <f t="shared" si="11"/>
        <v>0.19045237465852455</v>
      </c>
      <c r="CC14" s="25">
        <f t="shared" si="10"/>
        <v>0.19729558919398907</v>
      </c>
      <c r="CD14" s="25">
        <f t="shared" si="12"/>
        <v>5.1727199329369825E-2</v>
      </c>
      <c r="CE14" s="25">
        <f t="shared" si="10"/>
        <v>2.3895303549542396E-3</v>
      </c>
      <c r="CF14" s="25">
        <f t="shared" si="10"/>
        <v>0.79321722486347213</v>
      </c>
      <c r="CG14" s="25">
        <f t="shared" si="10"/>
        <v>3.6747578341414863E-4</v>
      </c>
      <c r="CH14" s="25">
        <f t="shared" si="13"/>
        <v>-2.157525561288601E-4</v>
      </c>
      <c r="CI14" s="25">
        <f t="shared" si="10"/>
        <v>7.6237147084330997E-3</v>
      </c>
      <c r="CJ14" s="4">
        <f t="shared" si="27"/>
        <v>2.9996891841121895</v>
      </c>
    </row>
    <row r="15" spans="1:88">
      <c r="A15" s="17"/>
      <c r="B15" s="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1"/>
      <c r="O15" s="22"/>
      <c r="P15" s="33"/>
      <c r="Q15" s="33"/>
      <c r="R15" s="92"/>
      <c r="S15" s="23"/>
      <c r="T15" s="24"/>
      <c r="W15" s="4"/>
      <c r="X15" s="4"/>
      <c r="Y15" s="4"/>
      <c r="Z15" s="4"/>
      <c r="AA15" s="4"/>
      <c r="AB15" s="4"/>
      <c r="AC15" s="4"/>
      <c r="AD15" s="4"/>
      <c r="AE15" s="4"/>
      <c r="AF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G15" s="4"/>
      <c r="BH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W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4"/>
    </row>
    <row r="16" spans="1:88">
      <c r="A16" s="17" t="s">
        <v>161</v>
      </c>
      <c r="B16" s="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1"/>
      <c r="O16" s="22"/>
      <c r="P16" s="33"/>
      <c r="Q16" s="33"/>
      <c r="R16" s="92"/>
      <c r="S16" s="23"/>
      <c r="T16" s="24"/>
      <c r="W16" s="4"/>
      <c r="X16" s="4"/>
      <c r="Y16" s="4"/>
      <c r="Z16" s="4"/>
      <c r="AA16" s="4"/>
      <c r="AB16" s="4"/>
      <c r="AC16" s="4"/>
      <c r="AD16" s="4"/>
      <c r="AE16" s="4"/>
      <c r="AF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G16" s="4"/>
      <c r="BH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W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4"/>
    </row>
    <row r="17" spans="1:88">
      <c r="A17" s="17" t="s">
        <v>53</v>
      </c>
      <c r="B17" s="9">
        <v>3</v>
      </c>
      <c r="C17" s="20">
        <v>-6.9803333333333328E-2</v>
      </c>
      <c r="D17" s="20">
        <v>5.7110000000000001E-2</v>
      </c>
      <c r="E17" s="20">
        <v>54.488366666666671</v>
      </c>
      <c r="F17" s="20">
        <v>14.615066666666666</v>
      </c>
      <c r="G17" s="20">
        <v>10.7697</v>
      </c>
      <c r="H17" s="20">
        <v>0.11322866666666669</v>
      </c>
      <c r="I17" s="20">
        <v>19.387433333333334</v>
      </c>
      <c r="J17" s="20">
        <v>4.0993333333333333E-3</v>
      </c>
      <c r="K17" s="20">
        <v>-1.0173333333333333E-2</v>
      </c>
      <c r="L17" s="20">
        <v>0.30596499999999999</v>
      </c>
      <c r="M17" s="21">
        <f t="shared" ref="M17:M23" si="29">SUM(C17:L17)</f>
        <v>99.660993000000019</v>
      </c>
      <c r="O17" s="22">
        <f>BG17/(SUM(BG17:BH17))</f>
        <v>2.7224727646451535E-2</v>
      </c>
      <c r="P17" s="33">
        <v>5.8000000000000003E-2</v>
      </c>
      <c r="Q17" s="33">
        <f>P17-O17</f>
        <v>3.0775272353548468E-2</v>
      </c>
      <c r="R17" s="92">
        <f>AX17/(AX17+AW17)</f>
        <v>0.15249454991696948</v>
      </c>
      <c r="S17" s="23"/>
      <c r="T17" s="24">
        <f t="shared" ref="T17:T23" si="30">R$26+R$25*R17+O17</f>
        <v>3.1153341569278962E-2</v>
      </c>
      <c r="W17" s="4">
        <v>2.1117192837433046E-2</v>
      </c>
      <c r="X17" s="4">
        <v>4.7783462620450629E-3</v>
      </c>
      <c r="Y17" s="4">
        <v>1.049240069447088</v>
      </c>
      <c r="Z17" s="4">
        <v>0.36101454725998733</v>
      </c>
      <c r="AA17" s="4">
        <v>0.26592058965036919</v>
      </c>
      <c r="AB17" s="4">
        <v>1.3675730669084311E-2</v>
      </c>
      <c r="AC17" s="4">
        <v>0.26374414369485588</v>
      </c>
      <c r="AD17" s="4">
        <v>7.1787788887340259E-3</v>
      </c>
      <c r="AE17" s="4">
        <v>8.230931498520281E-3</v>
      </c>
      <c r="AF17" s="4">
        <v>4.2949437679671347E-2</v>
      </c>
      <c r="AI17" s="4">
        <f>C17/AI$3</f>
        <v>-1.1616464192599988E-3</v>
      </c>
      <c r="AJ17" s="4">
        <f t="shared" ref="AJ17:AJ23" si="31">D17/AJ$3</f>
        <v>7.1494742113169761E-4</v>
      </c>
      <c r="AK17" s="4">
        <f t="shared" ref="AK17:AL23" si="32">2*E17/AK$3</f>
        <v>1.0688184909114686</v>
      </c>
      <c r="AL17" s="4">
        <f t="shared" si="32"/>
        <v>0.19231616115095287</v>
      </c>
      <c r="AM17" s="4">
        <f t="shared" ref="AM17:AP23" si="33">G17/AM$3</f>
        <v>0.14989144050104386</v>
      </c>
      <c r="AN17" s="4">
        <f t="shared" si="33"/>
        <v>1.5963438131491143E-3</v>
      </c>
      <c r="AO17" s="4">
        <f t="shared" si="33"/>
        <v>0.4809584056892417</v>
      </c>
      <c r="AP17" s="4">
        <f t="shared" si="33"/>
        <v>7.3097955301949601E-5</v>
      </c>
      <c r="AQ17" s="4">
        <f>2*K17/AQ$3</f>
        <v>-3.2827793912014626E-4</v>
      </c>
      <c r="AR17" s="4">
        <f t="shared" ref="AR17:AR23" si="34">L17/AR$3</f>
        <v>4.0964653902798229E-3</v>
      </c>
      <c r="AS17" s="4">
        <f>SUM(AI17:AR17)</f>
        <v>1.8969754284741898</v>
      </c>
      <c r="AT17" s="4"/>
      <c r="AU17" s="4">
        <f>3*AI17/$AS17</f>
        <v>-1.8371030037975067E-3</v>
      </c>
      <c r="AV17" s="4">
        <f t="shared" ref="AV17:BD23" si="35">3*AJ17/$AS17</f>
        <v>1.130664230648613E-3</v>
      </c>
      <c r="AW17" s="4">
        <f t="shared" si="35"/>
        <v>1.6902988961293406</v>
      </c>
      <c r="AX17" s="4">
        <f t="shared" si="35"/>
        <v>0.30414125285582666</v>
      </c>
      <c r="AY17" s="4">
        <f t="shared" si="35"/>
        <v>0.23704804751468073</v>
      </c>
      <c r="AZ17" s="4">
        <f t="shared" si="35"/>
        <v>2.5245616614545953E-3</v>
      </c>
      <c r="BA17" s="4">
        <f t="shared" si="35"/>
        <v>0.7606188226846381</v>
      </c>
      <c r="BB17" s="4">
        <f t="shared" si="35"/>
        <v>1.1560184840255695E-4</v>
      </c>
      <c r="BC17" s="4">
        <f t="shared" si="35"/>
        <v>-5.1916002842091553E-4</v>
      </c>
      <c r="BD17" s="4">
        <f t="shared" si="35"/>
        <v>6.4784161072261766E-3</v>
      </c>
      <c r="BE17">
        <f>SUM(AU17:BD17)</f>
        <v>2.9999999999999996</v>
      </c>
      <c r="BG17" s="4">
        <f>-1*((AU17+AV17)*4+(AW17+AX17)*3+SUM(AY17:BB17,BD17)*2+BC17-8)</f>
        <v>6.4535685327102854E-3</v>
      </c>
      <c r="BH17" s="4">
        <f>AY17-BG17</f>
        <v>0.23059447898197044</v>
      </c>
      <c r="BJ17" s="4">
        <f t="shared" ref="BJ17:BM23" si="36">C17</f>
        <v>-6.9803333333333328E-2</v>
      </c>
      <c r="BK17" s="4">
        <f t="shared" si="36"/>
        <v>5.7110000000000001E-2</v>
      </c>
      <c r="BL17" s="4">
        <f t="shared" si="36"/>
        <v>54.488366666666671</v>
      </c>
      <c r="BM17" s="4">
        <f t="shared" si="36"/>
        <v>14.615066666666666</v>
      </c>
      <c r="BN17" s="4">
        <f t="shared" ref="BN17:BN23" si="37">G17-BO17*0.8998</f>
        <v>10.434187857301337</v>
      </c>
      <c r="BO17" s="4">
        <f t="shared" ref="BO17:BO23" si="38">G17*T17/0.8998</f>
        <v>0.37287413058308916</v>
      </c>
      <c r="BP17" s="4">
        <f t="shared" ref="BP17:BT23" si="39">H17</f>
        <v>0.11322866666666669</v>
      </c>
      <c r="BQ17" s="4">
        <f t="shared" si="39"/>
        <v>19.387433333333334</v>
      </c>
      <c r="BR17" s="4">
        <f t="shared" si="39"/>
        <v>4.0993333333333333E-3</v>
      </c>
      <c r="BS17" s="4">
        <f t="shared" si="39"/>
        <v>-1.0173333333333333E-2</v>
      </c>
      <c r="BT17" s="4">
        <f t="shared" si="39"/>
        <v>0.30596499999999999</v>
      </c>
      <c r="BU17" s="4">
        <f t="shared" si="25"/>
        <v>99.698354987884443</v>
      </c>
      <c r="BW17" s="25">
        <f t="shared" si="26"/>
        <v>2.529595537295021</v>
      </c>
      <c r="BX17">
        <v>4</v>
      </c>
      <c r="BY17" s="25">
        <f t="shared" ref="BY17:BY23" si="40">BJ17/BY$3*$BX17/$BW17</f>
        <v>-1.8368887865799846E-3</v>
      </c>
      <c r="BZ17" s="25">
        <f t="shared" si="10"/>
        <v>1.1305323884247744E-3</v>
      </c>
      <c r="CA17" s="25">
        <f t="shared" ref="CA17:CB23" si="41">2*BL17/CA$3*$BX17/$BW17</f>
        <v>1.6901017971503716</v>
      </c>
      <c r="CB17" s="25">
        <f t="shared" si="41"/>
        <v>0.30410578816343553</v>
      </c>
      <c r="CC17" s="25">
        <f t="shared" si="10"/>
        <v>0.22963642861592651</v>
      </c>
      <c r="CD17" s="25">
        <f t="shared" ref="CD17:CD23" si="42">2*BO17/CD$3*$BX17/$BW17</f>
        <v>7.3845397644552689E-3</v>
      </c>
      <c r="CE17" s="25">
        <f t="shared" si="10"/>
        <v>2.5242672824385779E-3</v>
      </c>
      <c r="CF17" s="25">
        <f t="shared" si="10"/>
        <v>0.76053012997255076</v>
      </c>
      <c r="CG17" s="25">
        <f t="shared" si="10"/>
        <v>1.1558836853438733E-4</v>
      </c>
      <c r="CH17" s="25">
        <f t="shared" ref="CH17:CH23" si="43">2*BS17/CH$3*$BX17/$BW17</f>
        <v>-5.1909949125097618E-4</v>
      </c>
      <c r="CI17" s="25">
        <f t="shared" si="10"/>
        <v>6.477660685091668E-3</v>
      </c>
      <c r="CJ17" s="4">
        <f t="shared" si="27"/>
        <v>2.9996507441133984</v>
      </c>
    </row>
    <row r="18" spans="1:88">
      <c r="A18" s="17" t="s">
        <v>54</v>
      </c>
      <c r="B18" s="9">
        <v>3</v>
      </c>
      <c r="C18" s="20">
        <v>-4.1029999999999999E-3</v>
      </c>
      <c r="D18" s="20">
        <v>0.48401166666666667</v>
      </c>
      <c r="E18" s="20">
        <v>44.582133333333331</v>
      </c>
      <c r="F18" s="20">
        <v>20.538700000000002</v>
      </c>
      <c r="G18" s="20">
        <v>14.977200000000002</v>
      </c>
      <c r="H18" s="20">
        <v>0.11407600000000001</v>
      </c>
      <c r="I18" s="20">
        <v>18.294733333333333</v>
      </c>
      <c r="J18" s="20">
        <v>9.4000000000000049E-5</v>
      </c>
      <c r="K18" s="20">
        <v>-1.0610000000000001E-2</v>
      </c>
      <c r="L18" s="20">
        <v>0.27156566666666665</v>
      </c>
      <c r="M18" s="21">
        <f t="shared" si="29"/>
        <v>99.247800999999995</v>
      </c>
      <c r="O18" s="22">
        <f t="shared" ref="O18:O23" si="44">BG18/(SUM(BG18:BH18))</f>
        <v>0.26329726260900538</v>
      </c>
      <c r="P18" s="33">
        <v>0.28000000000000003</v>
      </c>
      <c r="Q18" s="33">
        <f>P18-O18</f>
        <v>1.6702737390994649E-2</v>
      </c>
      <c r="R18" s="92">
        <f t="shared" ref="R18:R23" si="45">AX18/(AX18+AW18)</f>
        <v>0.23608647842403144</v>
      </c>
      <c r="S18" s="23"/>
      <c r="T18" s="24">
        <f t="shared" si="30"/>
        <v>0.26815247074139725</v>
      </c>
      <c r="W18" s="4">
        <v>3.0565907102521921E-2</v>
      </c>
      <c r="X18" s="4">
        <v>9.6159185382018106E-3</v>
      </c>
      <c r="Y18" s="4">
        <v>0.28469644067556177</v>
      </c>
      <c r="Z18" s="4">
        <v>2.0908371529126564E-2</v>
      </c>
      <c r="AA18" s="4">
        <v>6.4832939159041841E-2</v>
      </c>
      <c r="AB18" s="4">
        <v>1.0649632716671499E-2</v>
      </c>
      <c r="AC18" s="4">
        <v>5.9455389438917018E-2</v>
      </c>
      <c r="AD18" s="4">
        <v>1.4769522673397405E-3</v>
      </c>
      <c r="AE18" s="4">
        <v>7.2554186646946817E-3</v>
      </c>
      <c r="AF18" s="4">
        <v>4.3456043242952283E-2</v>
      </c>
      <c r="AI18" s="4">
        <f t="shared" ref="AI18:AI23" si="46">C18/AI$3</f>
        <v>-6.8280911965385251E-5</v>
      </c>
      <c r="AJ18" s="4">
        <f t="shared" si="31"/>
        <v>6.0592346853613754E-3</v>
      </c>
      <c r="AK18" s="4">
        <f t="shared" si="32"/>
        <v>0.87450241924937888</v>
      </c>
      <c r="AL18" s="4">
        <f t="shared" si="32"/>
        <v>0.2702638331469176</v>
      </c>
      <c r="AM18" s="4">
        <f t="shared" si="33"/>
        <v>0.20845093945720256</v>
      </c>
      <c r="AN18" s="4">
        <f t="shared" si="33"/>
        <v>1.6082898632454534E-3</v>
      </c>
      <c r="AO18" s="4">
        <f t="shared" si="33"/>
        <v>0.45385098817497721</v>
      </c>
      <c r="AP18" s="4">
        <f t="shared" si="33"/>
        <v>1.6761768901569196E-6</v>
      </c>
      <c r="AQ18" s="4">
        <f t="shared" ref="AQ18:AQ23" si="47">2*K18/AQ$3</f>
        <v>-3.4236850596966771E-4</v>
      </c>
      <c r="AR18" s="4">
        <f t="shared" si="34"/>
        <v>3.635903958584371E-3</v>
      </c>
      <c r="AS18" s="4">
        <f t="shared" ref="AS18:AS23" si="48">SUM(AI18:AR18)</f>
        <v>1.8179626352946225</v>
      </c>
      <c r="AT18" s="4"/>
      <c r="AU18" s="4">
        <f t="shared" ref="AU18:AU23" si="49">3*AI18/$AS18</f>
        <v>-1.1267708803209728E-4</v>
      </c>
      <c r="AV18" s="4">
        <f t="shared" si="35"/>
        <v>9.9989426092567703E-3</v>
      </c>
      <c r="AW18" s="4">
        <f t="shared" si="35"/>
        <v>1.4431029586716264</v>
      </c>
      <c r="AX18" s="4">
        <f t="shared" si="35"/>
        <v>0.44598908893930833</v>
      </c>
      <c r="AY18" s="4">
        <f t="shared" si="35"/>
        <v>0.34398551776079922</v>
      </c>
      <c r="AZ18" s="4">
        <f t="shared" si="35"/>
        <v>2.6539982154003029E-3</v>
      </c>
      <c r="BA18" s="4">
        <f t="shared" si="35"/>
        <v>0.74894441617843022</v>
      </c>
      <c r="BB18" s="4">
        <f t="shared" si="35"/>
        <v>2.7660253147369144E-6</v>
      </c>
      <c r="BC18" s="4">
        <f t="shared" si="35"/>
        <v>-5.6497614305617923E-4</v>
      </c>
      <c r="BD18" s="4">
        <f t="shared" si="35"/>
        <v>5.9999648309523087E-3</v>
      </c>
      <c r="BE18">
        <f t="shared" ref="BE18:BE23" si="50">SUM(AU18:BD18)</f>
        <v>2.9999999999999991</v>
      </c>
      <c r="BG18" s="4">
        <f t="shared" ref="BG18:BG23" si="51">-1*((AU18+AV18)*4+(AW18+AX18)*3+SUM(AY18:BB18,BD18)*2+BC18-8)</f>
        <v>9.0570445203559835E-2</v>
      </c>
      <c r="BH18" s="4">
        <f t="shared" ref="BH18:BH23" si="52">AY18-BG18</f>
        <v>0.25341507255723938</v>
      </c>
      <c r="BJ18" s="4">
        <f t="shared" si="36"/>
        <v>-4.1029999999999999E-3</v>
      </c>
      <c r="BK18" s="4">
        <f t="shared" si="36"/>
        <v>0.48401166666666667</v>
      </c>
      <c r="BL18" s="4">
        <f t="shared" si="36"/>
        <v>44.582133333333331</v>
      </c>
      <c r="BM18" s="4">
        <f t="shared" si="36"/>
        <v>20.538700000000002</v>
      </c>
      <c r="BN18" s="4">
        <f t="shared" si="37"/>
        <v>10.961026815211946</v>
      </c>
      <c r="BO18" s="4">
        <f t="shared" si="38"/>
        <v>4.4634065178795899</v>
      </c>
      <c r="BP18" s="4">
        <f t="shared" si="39"/>
        <v>0.11407600000000001</v>
      </c>
      <c r="BQ18" s="4">
        <f t="shared" si="39"/>
        <v>18.294733333333333</v>
      </c>
      <c r="BR18" s="4">
        <f t="shared" si="39"/>
        <v>9.4000000000000049E-5</v>
      </c>
      <c r="BS18" s="4">
        <f t="shared" si="39"/>
        <v>-1.0610000000000001E-2</v>
      </c>
      <c r="BT18" s="4">
        <f t="shared" si="39"/>
        <v>0.27156566666666665</v>
      </c>
      <c r="BU18" s="4">
        <f t="shared" si="25"/>
        <v>99.695034333091527</v>
      </c>
      <c r="BW18" s="25">
        <f t="shared" si="26"/>
        <v>2.4244625992455342</v>
      </c>
      <c r="BX18">
        <v>4</v>
      </c>
      <c r="BY18" s="25">
        <f t="shared" si="40"/>
        <v>-1.1265327332602865E-4</v>
      </c>
      <c r="BZ18" s="25">
        <f t="shared" si="10"/>
        <v>9.9968292969286332E-3</v>
      </c>
      <c r="CA18" s="25">
        <f t="shared" si="41"/>
        <v>1.4427979536933493</v>
      </c>
      <c r="CB18" s="25">
        <f t="shared" si="41"/>
        <v>0.44589482754820914</v>
      </c>
      <c r="CC18" s="25">
        <f t="shared" si="10"/>
        <v>0.25169174407699496</v>
      </c>
      <c r="CD18" s="25">
        <f t="shared" si="42"/>
        <v>9.222809123010399E-2</v>
      </c>
      <c r="CE18" s="25">
        <f t="shared" si="10"/>
        <v>2.6534372833731243E-3</v>
      </c>
      <c r="CF18" s="25">
        <f t="shared" si="10"/>
        <v>0.74878612409399192</v>
      </c>
      <c r="CG18" s="25">
        <f t="shared" si="10"/>
        <v>2.7654407053811055E-6</v>
      </c>
      <c r="CH18" s="25">
        <f t="shared" si="43"/>
        <v>-5.6485673332508238E-4</v>
      </c>
      <c r="CI18" s="25">
        <f t="shared" si="10"/>
        <v>5.9986967168985392E-3</v>
      </c>
      <c r="CJ18" s="4">
        <f t="shared" si="27"/>
        <v>2.9993729593739036</v>
      </c>
    </row>
    <row r="19" spans="1:88">
      <c r="A19" s="17" t="s">
        <v>55</v>
      </c>
      <c r="B19" s="9">
        <v>1</v>
      </c>
      <c r="C19" s="20">
        <v>-5.6779999999999997E-2</v>
      </c>
      <c r="D19" s="20">
        <v>6.5978999999999996E-2</v>
      </c>
      <c r="E19" s="20">
        <v>51.222999999999999</v>
      </c>
      <c r="F19" s="20">
        <v>12.809100000000001</v>
      </c>
      <c r="G19" s="20">
        <v>15.412699999999999</v>
      </c>
      <c r="H19" s="20">
        <v>0.14047000000000001</v>
      </c>
      <c r="I19" s="20">
        <v>18.595700000000001</v>
      </c>
      <c r="J19" s="20">
        <v>5.6639999999999998E-3</v>
      </c>
      <c r="K19" s="20">
        <v>-8.6800000000000002E-3</v>
      </c>
      <c r="L19" s="20">
        <v>0.42966900000000002</v>
      </c>
      <c r="M19" s="21">
        <f t="shared" si="29"/>
        <v>98.616821999999999</v>
      </c>
      <c r="O19" s="22">
        <f t="shared" si="44"/>
        <v>0.30003578638175915</v>
      </c>
      <c r="P19" s="33">
        <v>0.32</v>
      </c>
      <c r="Q19" s="33">
        <f t="shared" ref="Q19:Q23" si="53">P19-O19</f>
        <v>1.9964213618240856E-2</v>
      </c>
      <c r="R19" s="92">
        <f t="shared" si="45"/>
        <v>0.14365399087045697</v>
      </c>
      <c r="S19" s="23"/>
      <c r="T19" s="24">
        <f t="shared" si="30"/>
        <v>0.303866405067868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I19" s="4">
        <f t="shared" si="46"/>
        <v>-9.4491595939424184E-4</v>
      </c>
      <c r="AJ19" s="4">
        <f t="shared" si="31"/>
        <v>8.2597646469704557E-4</v>
      </c>
      <c r="AK19" s="4">
        <f t="shared" si="32"/>
        <v>1.004766575127501</v>
      </c>
      <c r="AL19" s="4">
        <f t="shared" si="32"/>
        <v>0.1685518784130535</v>
      </c>
      <c r="AM19" s="4">
        <f t="shared" si="33"/>
        <v>0.21451217814892137</v>
      </c>
      <c r="AN19" s="4">
        <f t="shared" si="33"/>
        <v>1.9804032144367686E-3</v>
      </c>
      <c r="AO19" s="4">
        <f t="shared" si="33"/>
        <v>0.46131729099479035</v>
      </c>
      <c r="AP19" s="4">
        <f t="shared" si="33"/>
        <v>1.0099857346647647E-4</v>
      </c>
      <c r="AQ19" s="4">
        <f t="shared" si="47"/>
        <v>-2.8009035172636335E-4</v>
      </c>
      <c r="AR19" s="4">
        <f t="shared" si="34"/>
        <v>5.7526978176462721E-3</v>
      </c>
      <c r="AS19" s="4">
        <f t="shared" si="48"/>
        <v>1.8565829924433925</v>
      </c>
      <c r="AT19" s="4"/>
      <c r="AU19" s="4">
        <f t="shared" si="49"/>
        <v>-1.5268630003186661E-3</v>
      </c>
      <c r="AV19" s="4">
        <f t="shared" si="35"/>
        <v>1.3346720314560293E-3</v>
      </c>
      <c r="AW19" s="4">
        <f t="shared" si="35"/>
        <v>1.6235739192113758</v>
      </c>
      <c r="AX19" s="4">
        <f t="shared" si="35"/>
        <v>0.27235821791822107</v>
      </c>
      <c r="AY19" s="4">
        <f t="shared" si="35"/>
        <v>0.34662416765965587</v>
      </c>
      <c r="AZ19" s="4">
        <f t="shared" si="35"/>
        <v>3.2000775981962755E-3</v>
      </c>
      <c r="BA19" s="4">
        <f t="shared" si="35"/>
        <v>0.74542957606381721</v>
      </c>
      <c r="BB19" s="4">
        <f t="shared" si="35"/>
        <v>1.632007411641027E-4</v>
      </c>
      <c r="BC19" s="4">
        <f t="shared" si="35"/>
        <v>-4.5259008544144575E-4</v>
      </c>
      <c r="BD19" s="4">
        <f t="shared" si="35"/>
        <v>9.2956218618732277E-3</v>
      </c>
      <c r="BE19">
        <f t="shared" si="50"/>
        <v>3</v>
      </c>
      <c r="BG19" s="4">
        <f t="shared" si="51"/>
        <v>0.10399965472268757</v>
      </c>
      <c r="BH19" s="4">
        <f t="shared" si="52"/>
        <v>0.2426245129369683</v>
      </c>
      <c r="BJ19" s="4">
        <f t="shared" si="36"/>
        <v>-5.6779999999999997E-2</v>
      </c>
      <c r="BK19" s="4">
        <f t="shared" si="36"/>
        <v>6.5978999999999996E-2</v>
      </c>
      <c r="BL19" s="4">
        <f t="shared" si="36"/>
        <v>51.222999999999999</v>
      </c>
      <c r="BM19" s="4">
        <f t="shared" si="36"/>
        <v>12.809100000000001</v>
      </c>
      <c r="BN19" s="4">
        <f t="shared" si="37"/>
        <v>10.72929825861047</v>
      </c>
      <c r="BO19" s="4">
        <f t="shared" si="38"/>
        <v>5.2049363651806271</v>
      </c>
      <c r="BP19" s="4">
        <f t="shared" si="39"/>
        <v>0.14047000000000001</v>
      </c>
      <c r="BQ19" s="4">
        <f t="shared" si="39"/>
        <v>18.595700000000001</v>
      </c>
      <c r="BR19" s="4">
        <f t="shared" si="39"/>
        <v>5.6639999999999998E-3</v>
      </c>
      <c r="BS19" s="4">
        <f t="shared" si="39"/>
        <v>-8.6800000000000002E-3</v>
      </c>
      <c r="BT19" s="4">
        <f t="shared" si="39"/>
        <v>0.42966900000000002</v>
      </c>
      <c r="BU19" s="4">
        <f t="shared" si="25"/>
        <v>99.138356623791097</v>
      </c>
      <c r="BW19" s="25">
        <f t="shared" si="26"/>
        <v>2.4758622899679685</v>
      </c>
      <c r="BX19">
        <v>4</v>
      </c>
      <c r="BY19" s="25">
        <f t="shared" si="40"/>
        <v>-1.5266050348971012E-3</v>
      </c>
      <c r="BZ19" s="25">
        <f t="shared" si="10"/>
        <v>1.3344465369400358E-3</v>
      </c>
      <c r="CA19" s="25">
        <f t="shared" si="41"/>
        <v>1.6232996143586003</v>
      </c>
      <c r="CB19" s="25">
        <f t="shared" si="41"/>
        <v>0.27231220265523592</v>
      </c>
      <c r="CC19" s="25">
        <f t="shared" si="10"/>
        <v>0.24125596053803544</v>
      </c>
      <c r="CD19" s="25">
        <f t="shared" si="42"/>
        <v>0.1053176609880993</v>
      </c>
      <c r="CE19" s="25">
        <f t="shared" si="10"/>
        <v>3.1995369410669286E-3</v>
      </c>
      <c r="CF19" s="25">
        <f t="shared" si="10"/>
        <v>0.74530363480072015</v>
      </c>
      <c r="CG19" s="25">
        <f t="shared" si="10"/>
        <v>1.6317316819391134E-4</v>
      </c>
      <c r="CH19" s="25">
        <f t="shared" si="43"/>
        <v>-4.5251361977808067E-4</v>
      </c>
      <c r="CI19" s="25">
        <f t="shared" si="10"/>
        <v>9.2940513548848431E-3</v>
      </c>
      <c r="CJ19" s="4">
        <f t="shared" si="27"/>
        <v>2.999501162687102</v>
      </c>
    </row>
    <row r="20" spans="1:88">
      <c r="A20" s="17" t="s">
        <v>56</v>
      </c>
      <c r="B20" s="9">
        <v>3</v>
      </c>
      <c r="C20" s="20">
        <v>-3.4186666666666664E-2</v>
      </c>
      <c r="D20" s="20">
        <v>9.0796666666666678E-2</v>
      </c>
      <c r="E20" s="20">
        <v>22.481866666666672</v>
      </c>
      <c r="F20" s="20">
        <v>45.387066666666669</v>
      </c>
      <c r="G20" s="20">
        <v>15.6845</v>
      </c>
      <c r="H20" s="20">
        <v>0.235571</v>
      </c>
      <c r="I20" s="20">
        <v>14.6593</v>
      </c>
      <c r="J20" s="20">
        <v>1.7907666666666665E-2</v>
      </c>
      <c r="K20" s="20">
        <v>-1.7676666666666667E-2</v>
      </c>
      <c r="L20" s="20">
        <v>0.13260333333333332</v>
      </c>
      <c r="M20" s="21">
        <f t="shared" si="29"/>
        <v>98.637748666666667</v>
      </c>
      <c r="O20" s="22">
        <f t="shared" si="44"/>
        <v>0.20063936553310691</v>
      </c>
      <c r="P20" s="33">
        <v>0.2</v>
      </c>
      <c r="Q20" s="33">
        <f t="shared" si="53"/>
        <v>-6.3936553310689481E-4</v>
      </c>
      <c r="R20" s="92">
        <f t="shared" si="45"/>
        <v>0.57524511638697873</v>
      </c>
      <c r="S20" s="23"/>
      <c r="T20" s="24">
        <f t="shared" si="30"/>
        <v>0.20925405661645946</v>
      </c>
      <c r="W20" s="4">
        <v>5.0592917817944968E-3</v>
      </c>
      <c r="X20" s="4">
        <v>2.0469548904002068E-2</v>
      </c>
      <c r="Y20" s="4">
        <v>0.27599877415186691</v>
      </c>
      <c r="Z20" s="4">
        <v>0.11242865886122351</v>
      </c>
      <c r="AA20" s="4">
        <v>6.5924502273433827E-2</v>
      </c>
      <c r="AB20" s="4">
        <v>1.3145881940744789E-2</v>
      </c>
      <c r="AC20" s="4">
        <v>3.1877421476649778E-2</v>
      </c>
      <c r="AD20" s="4">
        <v>4.3473815490859937E-3</v>
      </c>
      <c r="AE20" s="4">
        <v>1.1682762230454467E-2</v>
      </c>
      <c r="AF20" s="4">
        <v>2.8459408309614111E-2</v>
      </c>
      <c r="AI20" s="4">
        <f t="shared" si="46"/>
        <v>-5.6892439119099122E-4</v>
      </c>
      <c r="AJ20" s="4">
        <f t="shared" si="31"/>
        <v>1.1366633283258223E-3</v>
      </c>
      <c r="AK20" s="4">
        <f t="shared" si="32"/>
        <v>0.44099385379887551</v>
      </c>
      <c r="AL20" s="4">
        <f t="shared" si="32"/>
        <v>0.59723753755729547</v>
      </c>
      <c r="AM20" s="4">
        <f t="shared" si="33"/>
        <v>0.21829505915100905</v>
      </c>
      <c r="AN20" s="4">
        <f t="shared" si="33"/>
        <v>3.3211758071337934E-3</v>
      </c>
      <c r="AO20" s="4">
        <f t="shared" si="33"/>
        <v>0.36366410320019843</v>
      </c>
      <c r="AP20" s="4">
        <f t="shared" si="33"/>
        <v>3.1932358535425584E-4</v>
      </c>
      <c r="AQ20" s="4">
        <f t="shared" si="47"/>
        <v>-5.7039905345810478E-4</v>
      </c>
      <c r="AR20" s="4">
        <f t="shared" si="34"/>
        <v>1.7753826929084661E-3</v>
      </c>
      <c r="AS20" s="4">
        <f t="shared" si="48"/>
        <v>1.6256037756764521</v>
      </c>
      <c r="AT20" s="4"/>
      <c r="AU20" s="4">
        <f t="shared" si="49"/>
        <v>-1.0499318463152222E-3</v>
      </c>
      <c r="AV20" s="4">
        <f t="shared" si="35"/>
        <v>2.0976759749210656E-3</v>
      </c>
      <c r="AW20" s="4">
        <f t="shared" si="35"/>
        <v>0.81384011355787034</v>
      </c>
      <c r="AX20" s="4">
        <f t="shared" si="35"/>
        <v>1.1021828562906189</v>
      </c>
      <c r="AY20" s="4">
        <f t="shared" si="35"/>
        <v>0.40285657996858054</v>
      </c>
      <c r="AZ20" s="4">
        <f t="shared" si="35"/>
        <v>6.1291241878761761E-3</v>
      </c>
      <c r="BA20" s="4">
        <f t="shared" si="35"/>
        <v>0.67113052142525176</v>
      </c>
      <c r="BB20" s="4">
        <f t="shared" si="35"/>
        <v>5.8930150778232126E-4</v>
      </c>
      <c r="BC20" s="4">
        <f t="shared" si="35"/>
        <v>-1.0526532885679629E-3</v>
      </c>
      <c r="BD20" s="4">
        <f t="shared" si="35"/>
        <v>3.2764122219813762E-3</v>
      </c>
      <c r="BE20">
        <f t="shared" si="50"/>
        <v>2.9999999999999991</v>
      </c>
      <c r="BG20" s="4">
        <f t="shared" si="51"/>
        <v>8.082888860573334E-2</v>
      </c>
      <c r="BH20" s="4">
        <f t="shared" si="52"/>
        <v>0.3220276913628472</v>
      </c>
      <c r="BJ20" s="4">
        <f t="shared" si="36"/>
        <v>-3.4186666666666664E-2</v>
      </c>
      <c r="BK20" s="4">
        <f t="shared" si="36"/>
        <v>9.0796666666666678E-2</v>
      </c>
      <c r="BL20" s="4">
        <f t="shared" si="36"/>
        <v>22.481866666666672</v>
      </c>
      <c r="BM20" s="4">
        <f t="shared" si="36"/>
        <v>45.387066666666669</v>
      </c>
      <c r="BN20" s="4">
        <f t="shared" si="37"/>
        <v>12.402454748999141</v>
      </c>
      <c r="BO20" s="4">
        <f t="shared" si="38"/>
        <v>3.6475275072247815</v>
      </c>
      <c r="BP20" s="4">
        <f t="shared" si="39"/>
        <v>0.235571</v>
      </c>
      <c r="BQ20" s="4">
        <f t="shared" si="39"/>
        <v>14.6593</v>
      </c>
      <c r="BR20" s="4">
        <f t="shared" si="39"/>
        <v>1.7907666666666665E-2</v>
      </c>
      <c r="BS20" s="4">
        <f t="shared" si="39"/>
        <v>-1.7676666666666667E-2</v>
      </c>
      <c r="BT20" s="4">
        <f t="shared" si="39"/>
        <v>0.13260333333333332</v>
      </c>
      <c r="BU20" s="4">
        <f t="shared" si="25"/>
        <v>99.00323092289058</v>
      </c>
      <c r="BW20" s="25">
        <f t="shared" si="26"/>
        <v>2.168417188979729</v>
      </c>
      <c r="BX20">
        <v>4</v>
      </c>
      <c r="BY20" s="25">
        <f t="shared" si="40"/>
        <v>-1.0494740478582505E-3</v>
      </c>
      <c r="BZ20" s="25">
        <f t="shared" si="10"/>
        <v>2.0967613319107445E-3</v>
      </c>
      <c r="CA20" s="25">
        <f t="shared" si="41"/>
        <v>0.81348525743124067</v>
      </c>
      <c r="CB20" s="25">
        <f t="shared" si="41"/>
        <v>1.1017022749912884</v>
      </c>
      <c r="CC20" s="25">
        <f t="shared" si="10"/>
        <v>0.31841830688595246</v>
      </c>
      <c r="CD20" s="25">
        <f t="shared" si="42"/>
        <v>8.4269031102510161E-2</v>
      </c>
      <c r="CE20" s="25">
        <f t="shared" si="10"/>
        <v>6.1264517252723931E-3</v>
      </c>
      <c r="CF20" s="25">
        <f t="shared" si="10"/>
        <v>0.67083789051000386</v>
      </c>
      <c r="CG20" s="25">
        <f t="shared" si="10"/>
        <v>5.8904455651267388E-4</v>
      </c>
      <c r="CH20" s="25">
        <f t="shared" si="43"/>
        <v>-1.0521943034891466E-3</v>
      </c>
      <c r="CI20" s="25">
        <f t="shared" si="10"/>
        <v>3.274983618339253E-3</v>
      </c>
      <c r="CJ20" s="4">
        <f t="shared" si="27"/>
        <v>2.9986983338016837</v>
      </c>
    </row>
    <row r="21" spans="1:88">
      <c r="A21" s="17" t="s">
        <v>57</v>
      </c>
      <c r="B21" s="9">
        <v>3</v>
      </c>
      <c r="C21" s="20">
        <v>-2.9743333333333333E-2</v>
      </c>
      <c r="D21" s="20">
        <v>0.179586</v>
      </c>
      <c r="E21" s="20">
        <v>38.291100000000007</v>
      </c>
      <c r="F21" s="20">
        <v>29.433333333333337</v>
      </c>
      <c r="G21" s="20">
        <v>12.346966666666667</v>
      </c>
      <c r="H21" s="20">
        <v>0.14704399999999998</v>
      </c>
      <c r="I21" s="20">
        <v>17.941533333333332</v>
      </c>
      <c r="J21" s="20">
        <v>8.985333333333333E-3</v>
      </c>
      <c r="K21" s="20">
        <v>-1.3673333333333334E-2</v>
      </c>
      <c r="L21" s="20">
        <v>0.21724299999999999</v>
      </c>
      <c r="M21" s="21">
        <f t="shared" si="29"/>
        <v>98.522374999999997</v>
      </c>
      <c r="O21" s="22">
        <f t="shared" si="44"/>
        <v>0.18723092238957487</v>
      </c>
      <c r="P21" s="33">
        <v>0.18</v>
      </c>
      <c r="Q21" s="33">
        <f t="shared" si="53"/>
        <v>-7.2309223895748731E-3</v>
      </c>
      <c r="R21" s="92">
        <f t="shared" si="45"/>
        <v>0.34021779008728431</v>
      </c>
      <c r="S21" s="23"/>
      <c r="T21" s="24">
        <f t="shared" si="30"/>
        <v>0.19324039831007461</v>
      </c>
      <c r="W21" s="4">
        <v>1.5128880769354126E-2</v>
      </c>
      <c r="X21" s="4">
        <v>7.2963886272593842E-3</v>
      </c>
      <c r="Y21" s="4">
        <v>0.23144846078554948</v>
      </c>
      <c r="Z21" s="4">
        <v>9.1474495534731262E-2</v>
      </c>
      <c r="AA21" s="4">
        <v>3.4225331749061914E-2</v>
      </c>
      <c r="AB21" s="4">
        <v>9.7796676835156296E-4</v>
      </c>
      <c r="AC21" s="4">
        <v>0.11831045318708557</v>
      </c>
      <c r="AD21" s="4">
        <v>1.6477340723955829E-2</v>
      </c>
      <c r="AE21" s="4">
        <v>6.8923895227514069E-3</v>
      </c>
      <c r="AF21" s="4">
        <v>1.603318842276857E-2</v>
      </c>
      <c r="AI21" s="4">
        <f t="shared" si="46"/>
        <v>-4.9497975259333216E-4</v>
      </c>
      <c r="AJ21" s="4">
        <f t="shared" si="31"/>
        <v>2.248197295943916E-3</v>
      </c>
      <c r="AK21" s="4">
        <f t="shared" si="32"/>
        <v>0.7511004315417813</v>
      </c>
      <c r="AL21" s="4">
        <f t="shared" si="32"/>
        <v>0.38730618242428233</v>
      </c>
      <c r="AM21" s="4">
        <f t="shared" si="33"/>
        <v>0.17184365576432384</v>
      </c>
      <c r="AN21" s="4">
        <f t="shared" si="33"/>
        <v>2.0730861412660367E-3</v>
      </c>
      <c r="AO21" s="4">
        <f t="shared" si="33"/>
        <v>0.44508889440171995</v>
      </c>
      <c r="AP21" s="4">
        <f t="shared" si="33"/>
        <v>1.6022349025202092E-4</v>
      </c>
      <c r="AQ21" s="4">
        <f t="shared" si="47"/>
        <v>-4.4121759707432508E-4</v>
      </c>
      <c r="AR21" s="4">
        <f t="shared" si="34"/>
        <v>2.9085955281831569E-3</v>
      </c>
      <c r="AS21" s="4">
        <f t="shared" si="48"/>
        <v>1.761793069238085</v>
      </c>
      <c r="AT21" s="4"/>
      <c r="AU21" s="4">
        <f t="shared" si="49"/>
        <v>-8.4285679385841922E-4</v>
      </c>
      <c r="AV21" s="4">
        <f t="shared" si="35"/>
        <v>3.828254297054621E-3</v>
      </c>
      <c r="AW21" s="4">
        <f t="shared" si="35"/>
        <v>1.2789818134543005</v>
      </c>
      <c r="AX21" s="4">
        <f t="shared" si="35"/>
        <v>0.65950909193628338</v>
      </c>
      <c r="AY21" s="4">
        <f t="shared" si="35"/>
        <v>0.29261720703437721</v>
      </c>
      <c r="AZ21" s="4">
        <f t="shared" si="35"/>
        <v>3.5300731580739644E-3</v>
      </c>
      <c r="BA21" s="4">
        <f t="shared" si="35"/>
        <v>0.75790210923160051</v>
      </c>
      <c r="BB21" s="4">
        <f t="shared" si="35"/>
        <v>2.7283026545446467E-4</v>
      </c>
      <c r="BC21" s="4">
        <f t="shared" si="35"/>
        <v>-7.5131002291626084E-4</v>
      </c>
      <c r="BD21" s="4">
        <f t="shared" si="35"/>
        <v>4.9527874396299411E-3</v>
      </c>
      <c r="BE21">
        <f t="shared" si="50"/>
        <v>2.9999999999999991</v>
      </c>
      <c r="BG21" s="4">
        <f t="shared" si="51"/>
        <v>5.4786989580107637E-2</v>
      </c>
      <c r="BH21" s="4">
        <f t="shared" si="52"/>
        <v>0.23783021745426958</v>
      </c>
      <c r="BJ21" s="4">
        <f t="shared" si="36"/>
        <v>-2.9743333333333333E-2</v>
      </c>
      <c r="BK21" s="4">
        <f t="shared" si="36"/>
        <v>0.179586</v>
      </c>
      <c r="BL21" s="4">
        <f t="shared" si="36"/>
        <v>38.291100000000007</v>
      </c>
      <c r="BM21" s="4">
        <f t="shared" si="36"/>
        <v>29.433333333333337</v>
      </c>
      <c r="BN21" s="4">
        <f t="shared" si="37"/>
        <v>9.9610339100787861</v>
      </c>
      <c r="BO21" s="4">
        <f t="shared" si="38"/>
        <v>2.65162564635239</v>
      </c>
      <c r="BP21" s="4">
        <f t="shared" si="39"/>
        <v>0.14704399999999998</v>
      </c>
      <c r="BQ21" s="4">
        <f t="shared" si="39"/>
        <v>17.941533333333332</v>
      </c>
      <c r="BR21" s="4">
        <f t="shared" si="39"/>
        <v>8.985333333333333E-3</v>
      </c>
      <c r="BS21" s="4">
        <f t="shared" si="39"/>
        <v>-1.3673333333333334E-2</v>
      </c>
      <c r="BT21" s="4">
        <f t="shared" si="39"/>
        <v>0.21724299999999999</v>
      </c>
      <c r="BU21" s="4">
        <f t="shared" si="25"/>
        <v>98.788067889764491</v>
      </c>
      <c r="BW21" s="25">
        <f t="shared" si="26"/>
        <v>2.3495775625320388</v>
      </c>
      <c r="BX21">
        <v>4</v>
      </c>
      <c r="BY21" s="25">
        <f t="shared" si="40"/>
        <v>-8.4267020674118755E-4</v>
      </c>
      <c r="BZ21" s="25">
        <f t="shared" si="10"/>
        <v>3.8274068186472301E-3</v>
      </c>
      <c r="CA21" s="25">
        <f t="shared" si="41"/>
        <v>1.278698679318937</v>
      </c>
      <c r="CB21" s="25">
        <f t="shared" si="41"/>
        <v>0.6593630933501069</v>
      </c>
      <c r="CC21" s="25">
        <f t="shared" si="10"/>
        <v>0.2360194810984898</v>
      </c>
      <c r="CD21" s="25">
        <f t="shared" si="42"/>
        <v>5.6537251348630066E-2</v>
      </c>
      <c r="CE21" s="25">
        <f t="shared" si="10"/>
        <v>3.5292916894081347E-3</v>
      </c>
      <c r="CF21" s="25">
        <f t="shared" si="10"/>
        <v>0.75773432892688464</v>
      </c>
      <c r="CG21" s="25">
        <f t="shared" si="10"/>
        <v>2.7276986775334191E-4</v>
      </c>
      <c r="CH21" s="25">
        <f t="shared" si="43"/>
        <v>-7.5114370193226363E-4</v>
      </c>
      <c r="CI21" s="25">
        <f t="shared" si="10"/>
        <v>4.9516910181057203E-3</v>
      </c>
      <c r="CJ21" s="4">
        <f t="shared" si="27"/>
        <v>2.9993401795282888</v>
      </c>
    </row>
    <row r="22" spans="1:88">
      <c r="A22" s="17" t="s">
        <v>58</v>
      </c>
      <c r="B22" s="9">
        <v>3</v>
      </c>
      <c r="C22" s="20">
        <v>-5.0396666666666666E-2</v>
      </c>
      <c r="D22" s="20">
        <v>0.14920566666666668</v>
      </c>
      <c r="E22" s="20">
        <v>63.097266666666663</v>
      </c>
      <c r="F22" s="20">
        <v>4.0964433333333332</v>
      </c>
      <c r="G22" s="20">
        <v>10.439333333333334</v>
      </c>
      <c r="H22" s="20">
        <v>8.7596999999999994E-2</v>
      </c>
      <c r="I22" s="20">
        <v>21.401566666666668</v>
      </c>
      <c r="J22" s="20">
        <v>5.4903333333333332E-3</v>
      </c>
      <c r="K22" s="20">
        <v>-1.4356666666666665E-2</v>
      </c>
      <c r="L22" s="20">
        <v>0.52235766666666661</v>
      </c>
      <c r="M22" s="21">
        <f t="shared" si="29"/>
        <v>99.734507333333326</v>
      </c>
      <c r="O22" s="22">
        <f t="shared" si="44"/>
        <v>0.16303813430356948</v>
      </c>
      <c r="P22" s="33">
        <v>0.16</v>
      </c>
      <c r="Q22" s="33">
        <f t="shared" si="53"/>
        <v>-3.038134303569473E-3</v>
      </c>
      <c r="R22" s="92">
        <f t="shared" si="45"/>
        <v>4.173467082144991E-2</v>
      </c>
      <c r="S22" s="23"/>
      <c r="T22" s="24">
        <f t="shared" si="30"/>
        <v>0.16573900453804194</v>
      </c>
      <c r="W22" s="4">
        <v>1.9075760360555312E-2</v>
      </c>
      <c r="X22" s="4">
        <v>1.4559167604411088E-2</v>
      </c>
      <c r="Y22" s="4">
        <v>0.84296038064272649</v>
      </c>
      <c r="Z22" s="4">
        <v>0.31490086413557727</v>
      </c>
      <c r="AA22" s="4">
        <v>0.14354909729194812</v>
      </c>
      <c r="AB22" s="4">
        <v>1.4299382364284107E-2</v>
      </c>
      <c r="AC22" s="4">
        <v>9.1781497772336143E-2</v>
      </c>
      <c r="AD22" s="4">
        <v>6.0265572538003272E-3</v>
      </c>
      <c r="AE22" s="4">
        <v>8.3607734889382893E-3</v>
      </c>
      <c r="AF22" s="4">
        <v>2.8278701001519368E-2</v>
      </c>
      <c r="AI22" s="4">
        <f t="shared" si="46"/>
        <v>-8.3868641482221103E-4</v>
      </c>
      <c r="AJ22" s="4">
        <f t="shared" si="31"/>
        <v>1.8678726422967787E-3</v>
      </c>
      <c r="AK22" s="4">
        <f t="shared" si="32"/>
        <v>1.2376866745128809</v>
      </c>
      <c r="AL22" s="4">
        <f t="shared" si="32"/>
        <v>5.3904116498892464E-2</v>
      </c>
      <c r="AM22" s="4">
        <f t="shared" si="33"/>
        <v>0.14529343539781955</v>
      </c>
      <c r="AN22" s="4">
        <f t="shared" si="33"/>
        <v>1.2349781474693359E-3</v>
      </c>
      <c r="AO22" s="4">
        <f t="shared" si="33"/>
        <v>0.53092450177788808</v>
      </c>
      <c r="AP22" s="4">
        <f t="shared" si="33"/>
        <v>9.790180694246315E-5</v>
      </c>
      <c r="AQ22" s="4">
        <f t="shared" si="47"/>
        <v>-4.632677207701409E-4</v>
      </c>
      <c r="AR22" s="4">
        <f t="shared" si="34"/>
        <v>6.9936760833668047E-3</v>
      </c>
      <c r="AS22" s="4">
        <f t="shared" si="48"/>
        <v>1.9767012027319641</v>
      </c>
      <c r="AT22" s="4"/>
      <c r="AU22" s="4">
        <f t="shared" si="49"/>
        <v>-1.2728576483836968E-3</v>
      </c>
      <c r="AV22" s="4">
        <f t="shared" si="35"/>
        <v>2.8348330638670498E-3</v>
      </c>
      <c r="AW22" s="4">
        <f t="shared" si="35"/>
        <v>1.8784123864582505</v>
      </c>
      <c r="AX22" s="4">
        <f t="shared" si="35"/>
        <v>8.1809202763259106E-2</v>
      </c>
      <c r="AY22" s="4">
        <f t="shared" si="35"/>
        <v>0.22050894975479152</v>
      </c>
      <c r="AZ22" s="4">
        <f t="shared" si="35"/>
        <v>1.8743017089722426E-3</v>
      </c>
      <c r="BA22" s="4">
        <f t="shared" si="35"/>
        <v>0.80577352972331873</v>
      </c>
      <c r="BB22" s="4">
        <f t="shared" si="35"/>
        <v>1.4858362023631306E-4</v>
      </c>
      <c r="BC22" s="4">
        <f t="shared" si="35"/>
        <v>-7.0309218226285292E-4</v>
      </c>
      <c r="BD22" s="4">
        <f t="shared" si="35"/>
        <v>1.0614162737950936E-2</v>
      </c>
      <c r="BE22">
        <f t="shared" si="50"/>
        <v>3.0000000000000004</v>
      </c>
      <c r="BG22" s="4">
        <f t="shared" si="51"/>
        <v>3.5951367765260756E-2</v>
      </c>
      <c r="BH22" s="4">
        <f t="shared" si="52"/>
        <v>0.18455758198953076</v>
      </c>
      <c r="BJ22" s="4">
        <f t="shared" si="36"/>
        <v>-5.0396666666666666E-2</v>
      </c>
      <c r="BK22" s="4">
        <f t="shared" si="36"/>
        <v>0.14920566666666668</v>
      </c>
      <c r="BL22" s="4">
        <f t="shared" si="36"/>
        <v>63.097266666666663</v>
      </c>
      <c r="BM22" s="4">
        <f t="shared" si="36"/>
        <v>4.0964433333333332</v>
      </c>
      <c r="BN22" s="4">
        <f t="shared" si="37"/>
        <v>8.7091286186258685</v>
      </c>
      <c r="BO22" s="4">
        <f t="shared" si="38"/>
        <v>1.9228769890058524</v>
      </c>
      <c r="BP22" s="4">
        <f t="shared" si="39"/>
        <v>8.7596999999999994E-2</v>
      </c>
      <c r="BQ22" s="4">
        <f t="shared" si="39"/>
        <v>21.401566666666668</v>
      </c>
      <c r="BR22" s="4">
        <f t="shared" si="39"/>
        <v>5.4903333333333332E-3</v>
      </c>
      <c r="BS22" s="4">
        <f t="shared" si="39"/>
        <v>-1.4356666666666665E-2</v>
      </c>
      <c r="BT22" s="4">
        <f t="shared" si="39"/>
        <v>0.52235766666666661</v>
      </c>
      <c r="BU22" s="4">
        <f t="shared" si="25"/>
        <v>99.927179607631714</v>
      </c>
      <c r="BW22" s="25">
        <f t="shared" si="26"/>
        <v>2.6358005626422996</v>
      </c>
      <c r="BX22">
        <v>4</v>
      </c>
      <c r="BY22" s="25">
        <f t="shared" si="40"/>
        <v>-1.2727615688517141E-3</v>
      </c>
      <c r="BZ22" s="25">
        <f>BK22/BZ$3*$BX22/$BW22</f>
        <v>2.8346190812317006E-3</v>
      </c>
      <c r="CA22" s="25">
        <f t="shared" si="41"/>
        <v>1.8782705976390603</v>
      </c>
      <c r="CB22" s="25">
        <f t="shared" si="41"/>
        <v>8.1803027532334149E-2</v>
      </c>
      <c r="CC22" s="25">
        <f>BN22/CC$3*$BX22/$BW22</f>
        <v>0.18394812986542675</v>
      </c>
      <c r="CD22" s="25">
        <f t="shared" si="42"/>
        <v>3.6546956981321141E-2</v>
      </c>
      <c r="CE22" s="25">
        <f t="shared" ref="CE22:CG23" si="54">BP22/CE$3*$BX22/$BW22</f>
        <v>1.8741602304406715E-3</v>
      </c>
      <c r="CF22" s="25">
        <f t="shared" si="54"/>
        <v>0.8057127072552932</v>
      </c>
      <c r="CG22" s="25">
        <f t="shared" si="54"/>
        <v>1.4857240465009986E-4</v>
      </c>
      <c r="CH22" s="25">
        <f t="shared" si="43"/>
        <v>-7.030391105247066E-4</v>
      </c>
      <c r="CI22" s="25">
        <f>BT22/CI$3*$BX22/$BW22</f>
        <v>1.0613361545618436E-2</v>
      </c>
      <c r="CJ22" s="4">
        <f t="shared" si="27"/>
        <v>2.9997763318560007</v>
      </c>
    </row>
    <row r="23" spans="1:88" ht="15" thickBot="1">
      <c r="A23" s="26" t="s">
        <v>59</v>
      </c>
      <c r="B23" s="27">
        <v>3</v>
      </c>
      <c r="C23" s="28">
        <v>-5.0836666666666662E-2</v>
      </c>
      <c r="D23" s="28">
        <v>0.12840533333333334</v>
      </c>
      <c r="E23" s="28">
        <v>56.881766666666664</v>
      </c>
      <c r="F23" s="28">
        <v>9.1284133333333326</v>
      </c>
      <c r="G23" s="28">
        <v>11.652966666666666</v>
      </c>
      <c r="H23" s="28">
        <v>0.11988733333333333</v>
      </c>
      <c r="I23" s="28">
        <v>20.519400000000001</v>
      </c>
      <c r="J23" s="28">
        <v>1.4179666666666667E-2</v>
      </c>
      <c r="K23" s="28">
        <v>-8.7496666666666677E-3</v>
      </c>
      <c r="L23" s="28">
        <v>0.35835033333333333</v>
      </c>
      <c r="M23" s="29">
        <f t="shared" si="29"/>
        <v>98.743782999999993</v>
      </c>
      <c r="O23" s="30">
        <f t="shared" si="44"/>
        <v>0.23756562425635516</v>
      </c>
      <c r="P23" s="86">
        <v>0.22</v>
      </c>
      <c r="Q23" s="86">
        <f t="shared" si="53"/>
        <v>-1.7565624256355161E-2</v>
      </c>
      <c r="R23" s="93">
        <f t="shared" si="45"/>
        <v>9.7192386245862045E-2</v>
      </c>
      <c r="S23" s="23"/>
      <c r="T23" s="32">
        <f t="shared" si="30"/>
        <v>0.24088122845983267</v>
      </c>
      <c r="W23" s="4">
        <v>1.7996047714243638E-2</v>
      </c>
      <c r="X23" s="4">
        <v>2.2726778243590331E-2</v>
      </c>
      <c r="Y23" s="4">
        <v>0.5306758552387083</v>
      </c>
      <c r="Z23" s="4">
        <v>0.70249471580456246</v>
      </c>
      <c r="AA23" s="4">
        <v>0.16058849066272832</v>
      </c>
      <c r="AB23" s="4">
        <v>5.7778148406930985E-3</v>
      </c>
      <c r="AC23" s="4">
        <v>9.7209876041481305E-2</v>
      </c>
      <c r="AD23" s="4">
        <v>3.5830638193218565E-3</v>
      </c>
      <c r="AE23" s="4">
        <v>1.096523827070499E-2</v>
      </c>
      <c r="AF23" s="4">
        <v>1.881583081698316E-2</v>
      </c>
      <c r="AI23" s="4">
        <f t="shared" si="46"/>
        <v>-8.460087646308314E-4</v>
      </c>
      <c r="AJ23" s="4">
        <f t="shared" si="31"/>
        <v>1.6074778834919048E-3</v>
      </c>
      <c r="AK23" s="4">
        <f t="shared" si="32"/>
        <v>1.1157663135870277</v>
      </c>
      <c r="AL23" s="4">
        <f t="shared" si="32"/>
        <v>0.12011860429414215</v>
      </c>
      <c r="AM23" s="4">
        <f t="shared" si="33"/>
        <v>0.16218464393412202</v>
      </c>
      <c r="AN23" s="4">
        <f t="shared" si="33"/>
        <v>1.6902204050942241E-3</v>
      </c>
      <c r="AO23" s="4">
        <f t="shared" si="33"/>
        <v>0.50903994046142398</v>
      </c>
      <c r="AP23" s="4">
        <f t="shared" si="33"/>
        <v>2.5284712315739422E-4</v>
      </c>
      <c r="AQ23" s="4">
        <f t="shared" si="47"/>
        <v>-2.8233838872754655E-4</v>
      </c>
      <c r="AR23" s="4">
        <f t="shared" si="34"/>
        <v>4.7978354978354979E-3</v>
      </c>
      <c r="AS23" s="4">
        <f t="shared" si="48"/>
        <v>1.9143295360329362</v>
      </c>
      <c r="AT23" s="4"/>
      <c r="AU23" s="4">
        <f t="shared" si="49"/>
        <v>-1.3258042808826135E-3</v>
      </c>
      <c r="AV23" s="4">
        <f t="shared" si="35"/>
        <v>2.5191240900295777E-3</v>
      </c>
      <c r="AW23" s="4">
        <f t="shared" si="35"/>
        <v>1.7485489711963011</v>
      </c>
      <c r="AX23" s="4">
        <f t="shared" si="35"/>
        <v>0.18824126468277325</v>
      </c>
      <c r="AY23" s="4">
        <f t="shared" si="35"/>
        <v>0.25416414605953969</v>
      </c>
      <c r="AZ23" s="4">
        <f t="shared" si="35"/>
        <v>2.6487922376157869E-3</v>
      </c>
      <c r="BA23" s="4">
        <f t="shared" si="35"/>
        <v>0.79773089880278469</v>
      </c>
      <c r="BB23" s="4">
        <f t="shared" si="35"/>
        <v>3.9624388340374632E-4</v>
      </c>
      <c r="BC23" s="4">
        <f t="shared" si="35"/>
        <v>-4.4246048041337162E-4</v>
      </c>
      <c r="BD23" s="4">
        <f t="shared" si="35"/>
        <v>7.5188238088485784E-3</v>
      </c>
      <c r="BE23">
        <f t="shared" si="50"/>
        <v>3</v>
      </c>
      <c r="BG23" s="4">
        <f t="shared" si="51"/>
        <v>6.0380664022217978E-2</v>
      </c>
      <c r="BH23" s="4">
        <f t="shared" si="52"/>
        <v>0.19378348203732171</v>
      </c>
      <c r="BJ23" s="4">
        <f t="shared" si="36"/>
        <v>-5.0836666666666662E-2</v>
      </c>
      <c r="BK23" s="4">
        <f t="shared" si="36"/>
        <v>0.12840533333333334</v>
      </c>
      <c r="BL23" s="4">
        <f t="shared" si="36"/>
        <v>56.881766666666664</v>
      </c>
      <c r="BM23" s="4">
        <f t="shared" si="36"/>
        <v>9.1284133333333326</v>
      </c>
      <c r="BN23" s="4">
        <f t="shared" si="37"/>
        <v>8.8459857407985183</v>
      </c>
      <c r="BO23" s="4">
        <f t="shared" si="38"/>
        <v>3.1195609311715358</v>
      </c>
      <c r="BP23" s="4">
        <f t="shared" si="39"/>
        <v>0.11988733333333333</v>
      </c>
      <c r="BQ23" s="4">
        <f t="shared" si="39"/>
        <v>20.519400000000001</v>
      </c>
      <c r="BR23" s="4">
        <f t="shared" si="39"/>
        <v>1.4179666666666667E-2</v>
      </c>
      <c r="BS23" s="4">
        <f t="shared" si="39"/>
        <v>-8.7496666666666677E-3</v>
      </c>
      <c r="BT23" s="4">
        <f t="shared" si="39"/>
        <v>0.35835033333333333</v>
      </c>
      <c r="BU23" s="4">
        <f t="shared" si="25"/>
        <v>99.056363005303382</v>
      </c>
      <c r="BW23" s="25">
        <f t="shared" si="26"/>
        <v>2.5527127122763527</v>
      </c>
      <c r="BX23">
        <v>4</v>
      </c>
      <c r="BY23" s="25">
        <f t="shared" si="40"/>
        <v>-1.325662320812298E-3</v>
      </c>
      <c r="BZ23" s="25">
        <f>BK23/BZ$3*$BX23/$BW23</f>
        <v>2.5188543556214824E-3</v>
      </c>
      <c r="CA23" s="25">
        <f t="shared" si="41"/>
        <v>1.7483617458731668</v>
      </c>
      <c r="CB23" s="25">
        <f t="shared" si="41"/>
        <v>0.18822110880942453</v>
      </c>
      <c r="CC23" s="25">
        <f>BN23/CC$3*$BX23/$BW23</f>
        <v>0.19292011525442923</v>
      </c>
      <c r="CD23" s="25">
        <f t="shared" si="42"/>
        <v>6.1221476249885935E-2</v>
      </c>
      <c r="CE23" s="25">
        <f t="shared" si="54"/>
        <v>2.6485086190321653E-3</v>
      </c>
      <c r="CF23" s="25">
        <f t="shared" si="54"/>
        <v>0.79764548202134877</v>
      </c>
      <c r="CG23" s="25">
        <f t="shared" si="54"/>
        <v>3.962014557163711E-4</v>
      </c>
      <c r="CH23" s="25">
        <f t="shared" si="43"/>
        <v>-4.4241310409861906E-4</v>
      </c>
      <c r="CI23" s="25">
        <f>BT23/CI$3*$BX23/$BW23</f>
        <v>7.5180187331884791E-3</v>
      </c>
      <c r="CJ23" s="4">
        <f t="shared" si="27"/>
        <v>2.9996834359469027</v>
      </c>
    </row>
    <row r="24" spans="1:88">
      <c r="O24" s="33"/>
      <c r="P24" s="33"/>
      <c r="Q24" s="23"/>
      <c r="R24" s="23"/>
      <c r="S24" s="23"/>
      <c r="T24" s="33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G24" s="4"/>
      <c r="BH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W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4"/>
    </row>
    <row r="25" spans="1:88">
      <c r="O25" s="33"/>
      <c r="P25" s="33"/>
      <c r="Q25" s="129" t="s">
        <v>60</v>
      </c>
      <c r="R25" s="145">
        <f>SLOPE(Q8:Q23,R8:R23)</f>
        <v>1.1084733013261515E-2</v>
      </c>
      <c r="S25" s="23"/>
      <c r="T25" s="33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G25" s="4"/>
      <c r="BH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W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4"/>
    </row>
    <row r="26" spans="1:88">
      <c r="O26" s="33"/>
      <c r="P26" s="33"/>
      <c r="Q26" s="134" t="s">
        <v>61</v>
      </c>
      <c r="R26" s="146">
        <f>INTERCEPT(Q8:Q23,R8:R23)</f>
        <v>2.2382525510203383E-3</v>
      </c>
      <c r="S26" s="23"/>
      <c r="T26" s="33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G26" s="4"/>
      <c r="BH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W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4"/>
    </row>
    <row r="27" spans="1:88" ht="16">
      <c r="O27" s="33"/>
      <c r="P27" s="33"/>
      <c r="Q27" s="147" t="s">
        <v>197</v>
      </c>
      <c r="R27" s="148">
        <f>CORREL(R8:R23,Q8:Q23)^2</f>
        <v>1.1085626805189529E-2</v>
      </c>
      <c r="S27" s="23"/>
      <c r="T27" s="33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G27" s="4"/>
      <c r="BH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W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4"/>
    </row>
    <row r="28" spans="1:88" ht="15" thickBot="1">
      <c r="O28" s="33"/>
      <c r="P28" s="33"/>
      <c r="Q28" s="23"/>
      <c r="R28" s="23"/>
      <c r="S28" s="23"/>
      <c r="T28" s="33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G28" s="4"/>
      <c r="BH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W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4"/>
    </row>
    <row r="29" spans="1:88">
      <c r="A29" s="34" t="s">
        <v>162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6"/>
      <c r="O29" s="37"/>
      <c r="P29" s="87"/>
      <c r="Q29" s="38"/>
      <c r="R29" s="39"/>
      <c r="S29" s="23"/>
      <c r="T29" s="40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G29" s="4"/>
      <c r="BH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W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4"/>
    </row>
    <row r="30" spans="1:88">
      <c r="A30" s="41" t="s">
        <v>15</v>
      </c>
      <c r="B30" s="9">
        <v>9</v>
      </c>
      <c r="C30" s="20">
        <v>-6.2363000000000002E-2</v>
      </c>
      <c r="D30" s="20">
        <v>7.4245800000000001E-2</v>
      </c>
      <c r="E30" s="20">
        <v>32.198839999999997</v>
      </c>
      <c r="F30" s="20">
        <v>35.665329999999997</v>
      </c>
      <c r="G30" s="20">
        <v>15.08107</v>
      </c>
      <c r="H30" s="20">
        <v>0.17917230000000001</v>
      </c>
      <c r="I30" s="20">
        <v>15.239760000000004</v>
      </c>
      <c r="J30" s="20">
        <v>3.3830000000000006E-3</v>
      </c>
      <c r="K30" s="20">
        <v>-4.0666999999999995E-3</v>
      </c>
      <c r="L30" s="20">
        <v>0.13874409999999998</v>
      </c>
      <c r="M30" s="42">
        <f t="shared" ref="M30:M35" si="55">SUM(C30:L30)</f>
        <v>98.514115500000003</v>
      </c>
      <c r="O30" s="43">
        <f>BG30/(SUM(BG30:BH30))</f>
        <v>0.132886722449234</v>
      </c>
      <c r="P30" s="33">
        <v>0.13100000000000001</v>
      </c>
      <c r="Q30" s="23"/>
      <c r="R30" s="94">
        <f>AX30/(AX30+AW30)</f>
        <v>0.42629456558744716</v>
      </c>
      <c r="S30" s="23"/>
      <c r="T30" s="24">
        <f t="shared" ref="T30:T35" si="56">R$26+R$25*R30+O30</f>
        <v>0.1398503364447955</v>
      </c>
      <c r="W30" s="4">
        <v>1.2649772988740411E-2</v>
      </c>
      <c r="X30" s="4">
        <v>1.7256476315993523E-2</v>
      </c>
      <c r="Y30" s="4">
        <v>0.95857894614893235</v>
      </c>
      <c r="Z30" s="4">
        <v>1.1100219247584457</v>
      </c>
      <c r="AA30" s="4">
        <v>0.31841124369455193</v>
      </c>
      <c r="AB30" s="4">
        <v>1.5594781143061929E-2</v>
      </c>
      <c r="AC30" s="4">
        <v>0.17214688301951159</v>
      </c>
      <c r="AD30" s="4">
        <v>1.0732650413056826E-2</v>
      </c>
      <c r="AE30" s="4">
        <v>9.3169127820801716E-3</v>
      </c>
      <c r="AF30" s="4">
        <v>2.9147602674243347E-2</v>
      </c>
      <c r="AI30" s="4">
        <f t="shared" ref="AI30:AJ35" si="57">C30/AI$3</f>
        <v>-1.0378265934431685E-3</v>
      </c>
      <c r="AJ30" s="4">
        <f t="shared" si="57"/>
        <v>9.2946670005007519E-4</v>
      </c>
      <c r="AK30" s="4">
        <f t="shared" ref="AK30:AL35" si="58">2*E30/AK$3</f>
        <v>0.63159748921145542</v>
      </c>
      <c r="AL30" s="4">
        <f t="shared" si="58"/>
        <v>0.46931153365352979</v>
      </c>
      <c r="AM30" s="4">
        <f t="shared" ref="AM30:AP35" si="59">G30/AM$3</f>
        <v>0.20989659011830203</v>
      </c>
      <c r="AN30" s="4">
        <f t="shared" si="59"/>
        <v>2.5260439870294655E-3</v>
      </c>
      <c r="AO30" s="4">
        <f t="shared" si="59"/>
        <v>0.3780640039692385</v>
      </c>
      <c r="AP30" s="4">
        <f t="shared" si="59"/>
        <v>6.0324536376604862E-5</v>
      </c>
      <c r="AQ30" s="4">
        <f t="shared" ref="AQ30:AQ35" si="60">2*K30/AQ$3</f>
        <v>-1.3122620200064537E-4</v>
      </c>
      <c r="AR30" s="4">
        <f t="shared" ref="AR30:AR35" si="61">L30/AR$3</f>
        <v>1.8575994108983797E-3</v>
      </c>
      <c r="AS30" s="4">
        <f t="shared" ref="AS30:AS35" si="62">SUM(AI30:AR30)</f>
        <v>1.6930739987914365</v>
      </c>
      <c r="AT30" s="4"/>
      <c r="AU30" s="4">
        <f t="shared" ref="AU30:BD35" si="63">3*AI30/$AS30</f>
        <v>-1.8389507975150492E-3</v>
      </c>
      <c r="AV30" s="4">
        <f t="shared" si="63"/>
        <v>1.6469452027145083E-3</v>
      </c>
      <c r="AW30" s="4">
        <f t="shared" si="63"/>
        <v>1.1191433268639894</v>
      </c>
      <c r="AX30" s="4">
        <f t="shared" si="63"/>
        <v>0.8315847989902464</v>
      </c>
      <c r="AY30" s="4">
        <f t="shared" si="63"/>
        <v>0.37192099743094287</v>
      </c>
      <c r="AZ30" s="4">
        <f t="shared" si="63"/>
        <v>4.475960274918804E-3</v>
      </c>
      <c r="BA30" s="4">
        <f t="shared" si="63"/>
        <v>0.66990102778575156</v>
      </c>
      <c r="BB30" s="4">
        <f t="shared" si="63"/>
        <v>1.0689054894174655E-4</v>
      </c>
      <c r="BC30" s="4">
        <f t="shared" si="63"/>
        <v>-2.3252297671747064E-4</v>
      </c>
      <c r="BD30" s="4">
        <f t="shared" si="63"/>
        <v>3.2915266767271595E-3</v>
      </c>
      <c r="BE30">
        <f t="shared" ref="BE30:BE35" si="64">SUM(AU30:BD30)</f>
        <v>3</v>
      </c>
      <c r="BG30" s="4">
        <f t="shared" ref="BG30:BG35" si="65">-1*((AU30+AV30)*4+(AW30+AX30)*3+SUM(AY30:BB30,BD30)*2+BC30-8)</f>
        <v>4.9423362358647971E-2</v>
      </c>
      <c r="BH30" s="4">
        <f t="shared" ref="BH30:BH35" si="66">AY30-BG30</f>
        <v>0.3224976350722949</v>
      </c>
      <c r="BJ30" s="4">
        <f t="shared" ref="BJ30:BM35" si="67">C30</f>
        <v>-6.2363000000000002E-2</v>
      </c>
      <c r="BK30" s="4">
        <f t="shared" si="67"/>
        <v>7.4245800000000001E-2</v>
      </c>
      <c r="BL30" s="4">
        <f t="shared" si="67"/>
        <v>32.198839999999997</v>
      </c>
      <c r="BM30" s="4">
        <f t="shared" si="67"/>
        <v>35.665329999999997</v>
      </c>
      <c r="BN30" s="4">
        <f t="shared" ref="BN30:BN35" si="68">G30-BO30*0.8998</f>
        <v>12.971977286552487</v>
      </c>
      <c r="BO30" s="4">
        <f t="shared" ref="BO30:BO35" si="69">G30*T30/0.8998</f>
        <v>2.3439572276589375</v>
      </c>
      <c r="BP30" s="4">
        <f t="shared" ref="BP30:BT35" si="70">H30</f>
        <v>0.17917230000000001</v>
      </c>
      <c r="BQ30" s="4">
        <f t="shared" si="70"/>
        <v>15.239760000000004</v>
      </c>
      <c r="BR30" s="4">
        <f t="shared" si="70"/>
        <v>3.3830000000000006E-3</v>
      </c>
      <c r="BS30" s="4">
        <f t="shared" si="70"/>
        <v>-4.0666999999999995E-3</v>
      </c>
      <c r="BT30" s="4">
        <f t="shared" si="70"/>
        <v>0.13874409999999998</v>
      </c>
      <c r="BU30" s="4">
        <f t="shared" si="25"/>
        <v>98.748980014211426</v>
      </c>
      <c r="BW30" s="25">
        <f t="shared" si="26"/>
        <v>2.2581661695760826</v>
      </c>
      <c r="BX30">
        <v>4</v>
      </c>
      <c r="BY30" s="25">
        <f t="shared" ref="BY30:BZ35" si="71">BJ30/BY$3*$BX30/$BW30</f>
        <v>-1.8383529209243196E-3</v>
      </c>
      <c r="BZ30" s="25">
        <f t="shared" si="71"/>
        <v>1.6464097506598652E-3</v>
      </c>
      <c r="CA30" s="25">
        <f t="shared" ref="CA30:CB35" si="72">2*BL30/CA$3*$BX30/$BW30</f>
        <v>1.1187794728676197</v>
      </c>
      <c r="CB30" s="25">
        <f t="shared" si="72"/>
        <v>0.83131443553887263</v>
      </c>
      <c r="CC30" s="25">
        <f t="shared" ref="CC30:CC35" si="73">BN30/CC$3*$BX30/$BW30</f>
        <v>0.31980371294914001</v>
      </c>
      <c r="CD30" s="25">
        <f t="shared" ref="CD30:CD35" si="74">2*BO30/CD$3*$BX30/$BW30</f>
        <v>5.2000324256590007E-2</v>
      </c>
      <c r="CE30" s="25">
        <f t="shared" ref="CE30:CG35" si="75">BP30/CE$3*$BX30/$BW30</f>
        <v>4.4745050582414327E-3</v>
      </c>
      <c r="CF30" s="25">
        <f t="shared" si="75"/>
        <v>0.66968323069016855</v>
      </c>
      <c r="CG30" s="25">
        <f t="shared" si="75"/>
        <v>1.0685579686623216E-4</v>
      </c>
      <c r="CH30" s="25">
        <f t="shared" ref="CH30:CH35" si="76">2*BS30/CH$3*$BX30/$BW30</f>
        <v>-2.3244737923831351E-4</v>
      </c>
      <c r="CI30" s="25">
        <f t="shared" ref="CI30:CI35" si="77">BT30/CI$3*$BX30/$BW30</f>
        <v>3.2904565411093732E-3</v>
      </c>
      <c r="CJ30" s="4">
        <f t="shared" si="27"/>
        <v>2.9990286031491058</v>
      </c>
    </row>
    <row r="31" spans="1:88">
      <c r="A31" s="41" t="s">
        <v>18</v>
      </c>
      <c r="B31" s="9">
        <v>10</v>
      </c>
      <c r="C31" s="20">
        <v>-6.5797000000000008E-2</v>
      </c>
      <c r="D31" s="20">
        <v>2.4297400000000004E-2</v>
      </c>
      <c r="E31" s="20">
        <v>36.575200000000009</v>
      </c>
      <c r="F31" s="20">
        <v>32.262649999999994</v>
      </c>
      <c r="G31" s="20">
        <v>12.95374</v>
      </c>
      <c r="H31" s="20">
        <v>0.16685720000000001</v>
      </c>
      <c r="I31" s="20">
        <v>16.320749999999997</v>
      </c>
      <c r="J31" s="20">
        <v>1.9147000000000001E-3</v>
      </c>
      <c r="K31" s="20">
        <v>-1.7200500000000001E-2</v>
      </c>
      <c r="L31" s="20">
        <v>0.1467164</v>
      </c>
      <c r="M31" s="42">
        <f t="shared" si="55"/>
        <v>98.369128199999992</v>
      </c>
      <c r="O31" s="43">
        <f t="shared" ref="O31:O35" si="78">BG31/(SUM(BG31:BH31))</f>
        <v>6.9241510744403503E-2</v>
      </c>
      <c r="P31" s="33">
        <v>9.1999999999999998E-2</v>
      </c>
      <c r="Q31" s="23"/>
      <c r="R31" s="94">
        <f t="shared" ref="R31:R35" si="79">AX31/(AX31+AW31)</f>
        <v>0.37175519436647608</v>
      </c>
      <c r="S31" s="23"/>
      <c r="T31" s="24">
        <f t="shared" si="56"/>
        <v>7.5600570371269368E-2</v>
      </c>
      <c r="W31" s="4">
        <v>2.1351534449152196E-2</v>
      </c>
      <c r="X31" s="4">
        <v>6.2592385266366912E-3</v>
      </c>
      <c r="Y31" s="4">
        <v>0.90411442245375651</v>
      </c>
      <c r="Z31" s="4">
        <v>1.2814124188653013</v>
      </c>
      <c r="AA31" s="4">
        <v>0.31792849720233241</v>
      </c>
      <c r="AB31" s="4">
        <v>1.8789826276767601E-2</v>
      </c>
      <c r="AC31" s="4">
        <v>0.20913273429942897</v>
      </c>
      <c r="AD31" s="4">
        <v>4.0409880543693221E-3</v>
      </c>
      <c r="AE31" s="4">
        <v>1.1160467545463022E-2</v>
      </c>
      <c r="AF31" s="4">
        <v>1.6553874995836524E-2</v>
      </c>
      <c r="AI31" s="4">
        <f t="shared" si="57"/>
        <v>-1.0949742053586288E-3</v>
      </c>
      <c r="AJ31" s="4">
        <f t="shared" si="57"/>
        <v>3.0417376064096149E-4</v>
      </c>
      <c r="AK31" s="4">
        <f t="shared" si="58"/>
        <v>0.71744213417026304</v>
      </c>
      <c r="AL31" s="4">
        <f t="shared" si="58"/>
        <v>0.42453648266333299</v>
      </c>
      <c r="AM31" s="4">
        <f t="shared" si="59"/>
        <v>0.18028865692414753</v>
      </c>
      <c r="AN31" s="4">
        <f t="shared" si="59"/>
        <v>2.3524206964612997E-3</v>
      </c>
      <c r="AO31" s="4">
        <f t="shared" si="59"/>
        <v>0.40488092284792843</v>
      </c>
      <c r="AP31" s="4">
        <f t="shared" si="59"/>
        <v>3.4142296718972898E-5</v>
      </c>
      <c r="AQ31" s="4">
        <f t="shared" si="60"/>
        <v>-5.550338818973863E-4</v>
      </c>
      <c r="AR31" s="4">
        <f t="shared" si="61"/>
        <v>1.9643379301111262E-3</v>
      </c>
      <c r="AS31" s="4">
        <f t="shared" si="62"/>
        <v>1.7301532632023482</v>
      </c>
      <c r="AT31" s="4"/>
      <c r="AU31" s="4">
        <f t="shared" si="63"/>
        <v>-1.8986309975775261E-3</v>
      </c>
      <c r="AV31" s="4">
        <f t="shared" si="63"/>
        <v>5.2742222399066244E-4</v>
      </c>
      <c r="AW31" s="4">
        <f t="shared" si="63"/>
        <v>1.244009099244213</v>
      </c>
      <c r="AX31" s="4">
        <f t="shared" si="63"/>
        <v>0.73612521796633767</v>
      </c>
      <c r="AY31" s="4">
        <f t="shared" si="63"/>
        <v>0.3126115947504855</v>
      </c>
      <c r="AZ31" s="4">
        <f t="shared" si="63"/>
        <v>4.0789808853821325E-3</v>
      </c>
      <c r="BA31" s="4">
        <f t="shared" si="63"/>
        <v>0.70204345151226533</v>
      </c>
      <c r="BB31" s="4">
        <f t="shared" si="63"/>
        <v>5.9201050181725702E-5</v>
      </c>
      <c r="BC31" s="4">
        <f t="shared" si="63"/>
        <v>-9.6240123988219125E-4</v>
      </c>
      <c r="BD31" s="4">
        <f t="shared" si="63"/>
        <v>3.4060646046038569E-3</v>
      </c>
      <c r="BE31">
        <f t="shared" si="64"/>
        <v>2.9999999999999996</v>
      </c>
      <c r="BG31" s="4">
        <f t="shared" si="65"/>
        <v>2.1645699096740856E-2</v>
      </c>
      <c r="BH31" s="4">
        <f t="shared" si="66"/>
        <v>0.29096589565374464</v>
      </c>
      <c r="BJ31" s="4">
        <f t="shared" si="67"/>
        <v>-6.5797000000000008E-2</v>
      </c>
      <c r="BK31" s="4">
        <f t="shared" si="67"/>
        <v>2.4297400000000004E-2</v>
      </c>
      <c r="BL31" s="4">
        <f t="shared" si="67"/>
        <v>36.575200000000009</v>
      </c>
      <c r="BM31" s="4">
        <f t="shared" si="67"/>
        <v>32.262649999999994</v>
      </c>
      <c r="BN31" s="4">
        <f t="shared" si="68"/>
        <v>11.974429867558873</v>
      </c>
      <c r="BO31" s="4">
        <f t="shared" si="69"/>
        <v>1.0883642280963846</v>
      </c>
      <c r="BP31" s="4">
        <f t="shared" si="70"/>
        <v>0.16685720000000001</v>
      </c>
      <c r="BQ31" s="4">
        <f t="shared" si="70"/>
        <v>16.320749999999997</v>
      </c>
      <c r="BR31" s="4">
        <f t="shared" si="70"/>
        <v>1.9147000000000001E-3</v>
      </c>
      <c r="BS31" s="4">
        <f t="shared" si="70"/>
        <v>-1.7200500000000001E-2</v>
      </c>
      <c r="BT31" s="4">
        <f t="shared" si="70"/>
        <v>0.1467164</v>
      </c>
      <c r="BU31" s="4">
        <f t="shared" si="25"/>
        <v>98.47818229565523</v>
      </c>
      <c r="BW31" s="25">
        <f t="shared" si="26"/>
        <v>2.3074458070830075</v>
      </c>
      <c r="BX31">
        <v>4</v>
      </c>
      <c r="BY31" s="25">
        <f t="shared" si="71"/>
        <v>-1.8981580447046027E-3</v>
      </c>
      <c r="BZ31" s="25">
        <f t="shared" si="71"/>
        <v>5.2729084203366374E-4</v>
      </c>
      <c r="CA31" s="25">
        <f t="shared" si="72"/>
        <v>1.2436992140278751</v>
      </c>
      <c r="CB31" s="25">
        <f t="shared" si="72"/>
        <v>0.73594184766578286</v>
      </c>
      <c r="CC31" s="25">
        <f t="shared" si="73"/>
        <v>0.28890599487559976</v>
      </c>
      <c r="CD31" s="25">
        <f t="shared" si="74"/>
        <v>2.3629526292437454E-2</v>
      </c>
      <c r="CE31" s="25">
        <f t="shared" si="75"/>
        <v>4.0779648028833196E-3</v>
      </c>
      <c r="CF31" s="25">
        <f t="shared" si="75"/>
        <v>0.701868571049588</v>
      </c>
      <c r="CG31" s="25">
        <f t="shared" si="75"/>
        <v>5.9186303078787184E-5</v>
      </c>
      <c r="CH31" s="25">
        <f t="shared" si="76"/>
        <v>-9.6216150376080261E-4</v>
      </c>
      <c r="CI31" s="25">
        <f t="shared" si="77"/>
        <v>3.4052161469297925E-3</v>
      </c>
      <c r="CJ31" s="4">
        <f t="shared" si="27"/>
        <v>2.999254492457744</v>
      </c>
    </row>
    <row r="32" spans="1:88">
      <c r="A32" s="41" t="s">
        <v>17</v>
      </c>
      <c r="B32" s="9">
        <v>8</v>
      </c>
      <c r="C32" s="20">
        <v>-6.9103749999999992E-2</v>
      </c>
      <c r="D32" s="20">
        <v>6.4420874999999989E-2</v>
      </c>
      <c r="E32" s="20">
        <v>50.088624999999993</v>
      </c>
      <c r="F32" s="20">
        <v>17.531737499999998</v>
      </c>
      <c r="G32" s="20">
        <v>11.4085625</v>
      </c>
      <c r="H32" s="20">
        <v>0.117786</v>
      </c>
      <c r="I32" s="20">
        <v>18.8846375</v>
      </c>
      <c r="J32" s="20">
        <v>8.2500000000003361E-6</v>
      </c>
      <c r="K32" s="20">
        <v>-1.4890875E-2</v>
      </c>
      <c r="L32" s="20">
        <v>0.2744605</v>
      </c>
      <c r="M32" s="42">
        <f t="shared" si="55"/>
        <v>98.286243499999969</v>
      </c>
      <c r="O32" s="43">
        <f t="shared" si="78"/>
        <v>0.10699660143846881</v>
      </c>
      <c r="P32" s="33">
        <v>9.4E-2</v>
      </c>
      <c r="Q32" s="23"/>
      <c r="R32" s="94">
        <f t="shared" si="79"/>
        <v>0.1901531622161502</v>
      </c>
      <c r="S32" s="23"/>
      <c r="T32" s="24">
        <f t="shared" si="56"/>
        <v>0.11134265102428259</v>
      </c>
      <c r="W32" s="4">
        <v>8.2097275707366975E-3</v>
      </c>
      <c r="X32" s="4">
        <v>1.3300528694513338E-2</v>
      </c>
      <c r="Y32" s="4">
        <v>0.99664051801181441</v>
      </c>
      <c r="Z32" s="4">
        <v>1.213551300861001</v>
      </c>
      <c r="AA32" s="4">
        <v>0.35628244388606717</v>
      </c>
      <c r="AB32" s="4">
        <v>1.4150067460717539E-2</v>
      </c>
      <c r="AC32" s="4">
        <v>0.14146213968509638</v>
      </c>
      <c r="AD32" s="4">
        <v>7.1327719666740659E-3</v>
      </c>
      <c r="AE32" s="4">
        <v>1.7574222774421631E-2</v>
      </c>
      <c r="AF32" s="4">
        <v>2.2973067753349782E-2</v>
      </c>
      <c r="AI32" s="4">
        <f t="shared" si="57"/>
        <v>-1.1500041604260273E-3</v>
      </c>
      <c r="AJ32" s="4">
        <f t="shared" si="57"/>
        <v>8.0647064346519768E-4</v>
      </c>
      <c r="AK32" s="4">
        <f t="shared" si="58"/>
        <v>0.98251520204001563</v>
      </c>
      <c r="AL32" s="4">
        <f t="shared" si="58"/>
        <v>0.23069593394302254</v>
      </c>
      <c r="AM32" s="4">
        <f t="shared" si="59"/>
        <v>0.15878305497564371</v>
      </c>
      <c r="AN32" s="4">
        <f t="shared" si="59"/>
        <v>1.6605949527703368E-3</v>
      </c>
      <c r="AO32" s="4">
        <f t="shared" si="59"/>
        <v>0.46848517737534107</v>
      </c>
      <c r="AP32" s="4">
        <f t="shared" si="59"/>
        <v>1.4711126961484194E-7</v>
      </c>
      <c r="AQ32" s="4">
        <f t="shared" si="60"/>
        <v>-4.805058083252662E-4</v>
      </c>
      <c r="AR32" s="4">
        <f t="shared" si="61"/>
        <v>3.6746619360021422E-3</v>
      </c>
      <c r="AS32" s="4">
        <f t="shared" si="62"/>
        <v>1.8449907330087791</v>
      </c>
      <c r="AT32" s="4"/>
      <c r="AU32" s="4">
        <f t="shared" si="63"/>
        <v>-1.8699348563403684E-3</v>
      </c>
      <c r="AV32" s="4">
        <f t="shared" si="63"/>
        <v>1.3113409661684628E-3</v>
      </c>
      <c r="AW32" s="4">
        <f t="shared" si="63"/>
        <v>1.5975937187029878</v>
      </c>
      <c r="AX32" s="4">
        <f t="shared" si="63"/>
        <v>0.37511722386834034</v>
      </c>
      <c r="AY32" s="4">
        <f t="shared" si="63"/>
        <v>0.25818512603047555</v>
      </c>
      <c r="AZ32" s="4">
        <f t="shared" si="63"/>
        <v>2.7001679570426902E-3</v>
      </c>
      <c r="BA32" s="4">
        <f t="shared" si="63"/>
        <v>0.76176834223661949</v>
      </c>
      <c r="BB32" s="4">
        <f t="shared" si="63"/>
        <v>2.3920651792370049E-7</v>
      </c>
      <c r="BC32" s="4">
        <f t="shared" si="63"/>
        <v>-7.8131418179266238E-4</v>
      </c>
      <c r="BD32" s="4">
        <f t="shared" si="63"/>
        <v>5.9750900699802973E-3</v>
      </c>
      <c r="BE32">
        <f t="shared" si="64"/>
        <v>2.9999999999999996</v>
      </c>
      <c r="BG32" s="4">
        <f t="shared" si="65"/>
        <v>2.7624931027223631E-2</v>
      </c>
      <c r="BH32" s="4">
        <f t="shared" si="66"/>
        <v>0.23056019500325192</v>
      </c>
      <c r="BJ32" s="4">
        <f t="shared" si="67"/>
        <v>-6.9103749999999992E-2</v>
      </c>
      <c r="BK32" s="4">
        <f t="shared" si="67"/>
        <v>6.4420874999999989E-2</v>
      </c>
      <c r="BL32" s="4">
        <f t="shared" si="67"/>
        <v>50.088624999999993</v>
      </c>
      <c r="BM32" s="4">
        <f t="shared" si="67"/>
        <v>17.531737499999998</v>
      </c>
      <c r="BN32" s="4">
        <f t="shared" si="68"/>
        <v>10.138302906873783</v>
      </c>
      <c r="BO32" s="4">
        <f t="shared" si="69"/>
        <v>1.4117132619762358</v>
      </c>
      <c r="BP32" s="4">
        <f t="shared" si="70"/>
        <v>0.117786</v>
      </c>
      <c r="BQ32" s="4">
        <f t="shared" si="70"/>
        <v>18.8846375</v>
      </c>
      <c r="BR32" s="4">
        <f t="shared" si="70"/>
        <v>8.2500000000003361E-6</v>
      </c>
      <c r="BS32" s="4">
        <f t="shared" si="70"/>
        <v>-1.4890875E-2</v>
      </c>
      <c r="BT32" s="4">
        <f t="shared" si="70"/>
        <v>0.2744605</v>
      </c>
      <c r="BU32" s="4">
        <f t="shared" si="25"/>
        <v>98.427697168849974</v>
      </c>
      <c r="BW32" s="25">
        <f t="shared" si="26"/>
        <v>2.4603347022240554</v>
      </c>
      <c r="BX32">
        <v>4</v>
      </c>
      <c r="BY32" s="25">
        <f t="shared" si="71"/>
        <v>-1.8696710807459885E-3</v>
      </c>
      <c r="BZ32" s="25">
        <f t="shared" si="71"/>
        <v>1.3111559865999968E-3</v>
      </c>
      <c r="CA32" s="25">
        <f t="shared" si="72"/>
        <v>1.597368359925756</v>
      </c>
      <c r="CB32" s="25">
        <f t="shared" si="72"/>
        <v>0.37506430931447104</v>
      </c>
      <c r="CC32" s="25">
        <f t="shared" si="73"/>
        <v>0.22940574478646075</v>
      </c>
      <c r="CD32" s="25">
        <f t="shared" si="74"/>
        <v>2.8745149285370235E-2</v>
      </c>
      <c r="CE32" s="25">
        <f t="shared" si="75"/>
        <v>2.6997870676200566E-3</v>
      </c>
      <c r="CF32" s="25">
        <f t="shared" si="75"/>
        <v>0.76166088614178729</v>
      </c>
      <c r="CG32" s="25">
        <f t="shared" si="75"/>
        <v>2.3917277512178904E-7</v>
      </c>
      <c r="CH32" s="25">
        <f t="shared" si="76"/>
        <v>-7.8120396853469728E-4</v>
      </c>
      <c r="CI32" s="25">
        <f t="shared" si="77"/>
        <v>5.9742472155197065E-3</v>
      </c>
      <c r="CJ32" s="4">
        <f t="shared" si="27"/>
        <v>2.9995790038470789</v>
      </c>
    </row>
    <row r="33" spans="1:88">
      <c r="A33" s="41" t="s">
        <v>22</v>
      </c>
      <c r="B33" s="9">
        <v>9</v>
      </c>
      <c r="C33" s="20">
        <v>-5.741888888888888E-2</v>
      </c>
      <c r="D33" s="20">
        <v>9.9620333333333339E-2</v>
      </c>
      <c r="E33" s="20">
        <v>59.75011111111111</v>
      </c>
      <c r="F33" s="20">
        <v>6.1722733333333322</v>
      </c>
      <c r="G33" s="20">
        <v>11.063922222222224</v>
      </c>
      <c r="H33" s="20">
        <v>0.10597466666666668</v>
      </c>
      <c r="I33" s="20">
        <v>21.165788888888887</v>
      </c>
      <c r="J33" s="20">
        <v>3.0787777777777779E-3</v>
      </c>
      <c r="K33" s="20">
        <v>-6.2921111111111112E-3</v>
      </c>
      <c r="L33" s="20">
        <v>0.36364977777777774</v>
      </c>
      <c r="M33" s="42">
        <f t="shared" si="55"/>
        <v>98.660708111111106</v>
      </c>
      <c r="O33" s="43">
        <f t="shared" si="78"/>
        <v>0.2500820542510141</v>
      </c>
      <c r="P33" s="33">
        <v>0.22</v>
      </c>
      <c r="Q33" s="23"/>
      <c r="R33" s="94">
        <f t="shared" si="79"/>
        <v>6.480708014179741E-2</v>
      </c>
      <c r="S33" s="23"/>
      <c r="T33" s="24">
        <f t="shared" si="56"/>
        <v>0.2530386759827753</v>
      </c>
      <c r="W33" s="4">
        <v>8.9436310361682824E-3</v>
      </c>
      <c r="X33" s="4">
        <v>1.6635293490046978E-2</v>
      </c>
      <c r="Y33" s="4">
        <v>0.79891864642847898</v>
      </c>
      <c r="Z33" s="4">
        <v>8.4666612073473285E-2</v>
      </c>
      <c r="AA33" s="4">
        <v>0.1041220531128946</v>
      </c>
      <c r="AB33" s="4">
        <v>1.4130699283828771E-2</v>
      </c>
      <c r="AC33" s="4">
        <v>8.4176606673773385E-2</v>
      </c>
      <c r="AD33" s="4">
        <v>6.1954340602127667E-3</v>
      </c>
      <c r="AE33" s="4">
        <v>8.1338842572974395E-3</v>
      </c>
      <c r="AF33" s="4">
        <v>2.756845112070035E-2</v>
      </c>
      <c r="AI33" s="4">
        <f t="shared" si="57"/>
        <v>-9.5554815924261732E-4</v>
      </c>
      <c r="AJ33" s="4">
        <f t="shared" si="57"/>
        <v>1.2471248539475883E-3</v>
      </c>
      <c r="AK33" s="4">
        <f t="shared" si="58"/>
        <v>1.1720304258750709</v>
      </c>
      <c r="AL33" s="4">
        <f t="shared" si="58"/>
        <v>8.121946619295127E-2</v>
      </c>
      <c r="AM33" s="4">
        <f t="shared" si="59"/>
        <v>0.15398639140184028</v>
      </c>
      <c r="AN33" s="4">
        <f t="shared" si="59"/>
        <v>1.4940739696414306E-3</v>
      </c>
      <c r="AO33" s="4">
        <f t="shared" si="59"/>
        <v>0.52507538796548958</v>
      </c>
      <c r="AP33" s="4">
        <f t="shared" si="59"/>
        <v>5.4899746394040267E-5</v>
      </c>
      <c r="AQ33" s="4">
        <f t="shared" si="60"/>
        <v>-2.0303682191387905E-4</v>
      </c>
      <c r="AR33" s="4">
        <f t="shared" si="61"/>
        <v>4.8687880275509136E-3</v>
      </c>
      <c r="AS33" s="4">
        <f t="shared" si="62"/>
        <v>1.9388179730517294</v>
      </c>
      <c r="AT33" s="4"/>
      <c r="AU33" s="4">
        <f t="shared" si="63"/>
        <v>-1.4785526633094438E-3</v>
      </c>
      <c r="AV33" s="4">
        <f t="shared" si="63"/>
        <v>1.9297193516077135E-3</v>
      </c>
      <c r="AW33" s="4">
        <f t="shared" si="63"/>
        <v>1.8135231499277009</v>
      </c>
      <c r="AX33" s="4">
        <f t="shared" si="63"/>
        <v>0.12567368467052722</v>
      </c>
      <c r="AY33" s="4">
        <f t="shared" si="63"/>
        <v>0.23826846079747754</v>
      </c>
      <c r="AZ33" s="4">
        <f t="shared" si="63"/>
        <v>2.311832245844722E-3</v>
      </c>
      <c r="BA33" s="4">
        <f t="shared" si="63"/>
        <v>0.81246727944090513</v>
      </c>
      <c r="BB33" s="4">
        <f t="shared" si="63"/>
        <v>8.4948273366210677E-5</v>
      </c>
      <c r="BC33" s="4">
        <f t="shared" si="63"/>
        <v>-3.1416588571380317E-4</v>
      </c>
      <c r="BD33" s="4">
        <f t="shared" si="63"/>
        <v>7.5336438415939061E-3</v>
      </c>
      <c r="BE33">
        <f t="shared" si="64"/>
        <v>3</v>
      </c>
      <c r="BG33" s="4">
        <f t="shared" si="65"/>
        <v>5.9586666139460398E-2</v>
      </c>
      <c r="BH33" s="4">
        <f t="shared" si="66"/>
        <v>0.17868179465801715</v>
      </c>
      <c r="BJ33" s="4">
        <f t="shared" si="67"/>
        <v>-5.741888888888888E-2</v>
      </c>
      <c r="BK33" s="4">
        <f t="shared" si="67"/>
        <v>9.9620333333333339E-2</v>
      </c>
      <c r="BL33" s="4">
        <f t="shared" si="67"/>
        <v>59.75011111111111</v>
      </c>
      <c r="BM33" s="4">
        <f t="shared" si="67"/>
        <v>6.1722733333333322</v>
      </c>
      <c r="BN33" s="4">
        <f t="shared" si="68"/>
        <v>8.2643219919347075</v>
      </c>
      <c r="BO33" s="4">
        <f t="shared" si="69"/>
        <v>3.1113583355051304</v>
      </c>
      <c r="BP33" s="4">
        <f t="shared" si="70"/>
        <v>0.10597466666666668</v>
      </c>
      <c r="BQ33" s="4">
        <f t="shared" si="70"/>
        <v>21.165788888888887</v>
      </c>
      <c r="BR33" s="4">
        <f t="shared" si="70"/>
        <v>3.0787777777777779E-3</v>
      </c>
      <c r="BS33" s="4">
        <f t="shared" si="70"/>
        <v>-6.2921111111111112E-3</v>
      </c>
      <c r="BT33" s="4">
        <f t="shared" si="70"/>
        <v>0.36364977777777774</v>
      </c>
      <c r="BU33" s="4">
        <f t="shared" si="25"/>
        <v>98.972466216328726</v>
      </c>
      <c r="BW33" s="25">
        <f t="shared" si="26"/>
        <v>2.5853227196173618</v>
      </c>
      <c r="BX33">
        <v>4</v>
      </c>
      <c r="BY33" s="25">
        <f t="shared" si="71"/>
        <v>-1.4784199310854968E-3</v>
      </c>
      <c r="BZ33" s="25">
        <f t="shared" si="71"/>
        <v>1.9295461173716335E-3</v>
      </c>
      <c r="CA33" s="25">
        <f t="shared" si="72"/>
        <v>1.8133603468251516</v>
      </c>
      <c r="CB33" s="25">
        <f t="shared" si="72"/>
        <v>0.1256624027269943</v>
      </c>
      <c r="CC33" s="25">
        <f t="shared" si="73"/>
        <v>0.17796134761725518</v>
      </c>
      <c r="CD33" s="25">
        <f t="shared" si="74"/>
        <v>6.0290312521651089E-2</v>
      </c>
      <c r="CE33" s="25">
        <f t="shared" si="75"/>
        <v>2.3116247086747599E-3</v>
      </c>
      <c r="CF33" s="25">
        <f t="shared" si="75"/>
        <v>0.812394342851252</v>
      </c>
      <c r="CG33" s="25">
        <f t="shared" si="75"/>
        <v>8.4940647413125507E-5</v>
      </c>
      <c r="CH33" s="25">
        <f t="shared" si="76"/>
        <v>-3.141376825001241E-4</v>
      </c>
      <c r="CI33" s="25">
        <f t="shared" si="77"/>
        <v>7.5329675333863366E-3</v>
      </c>
      <c r="CJ33" s="4">
        <f t="shared" si="27"/>
        <v>2.9997352739355643</v>
      </c>
    </row>
    <row r="34" spans="1:88">
      <c r="A34" s="41" t="s">
        <v>23</v>
      </c>
      <c r="B34" s="9">
        <v>6</v>
      </c>
      <c r="C34" s="20">
        <v>-3.829833333333333E-2</v>
      </c>
      <c r="D34" s="20">
        <v>0.216946</v>
      </c>
      <c r="E34" s="20">
        <v>47.865233333333329</v>
      </c>
      <c r="F34" s="20">
        <v>17.254666666666669</v>
      </c>
      <c r="G34" s="20">
        <v>12.7622</v>
      </c>
      <c r="H34" s="20">
        <v>0.13496416666666669</v>
      </c>
      <c r="I34" s="20">
        <v>19.474549999999997</v>
      </c>
      <c r="J34" s="20">
        <v>1.75155E-2</v>
      </c>
      <c r="K34" s="20">
        <v>-1.2993333333333334E-2</v>
      </c>
      <c r="L34" s="20">
        <v>0.34464200000000006</v>
      </c>
      <c r="M34" s="42">
        <f t="shared" si="55"/>
        <v>98.019425999999982</v>
      </c>
      <c r="O34" s="43">
        <f t="shared" si="78"/>
        <v>0.29797378110722794</v>
      </c>
      <c r="P34" s="33">
        <v>0.28999999999999998</v>
      </c>
      <c r="Q34" s="23"/>
      <c r="R34" s="94">
        <f t="shared" si="79"/>
        <v>0.19473356064855435</v>
      </c>
      <c r="S34" s="23"/>
      <c r="T34" s="24">
        <f t="shared" si="56"/>
        <v>0.30237060318675929</v>
      </c>
      <c r="W34" s="4">
        <v>1.2683489136143363E-2</v>
      </c>
      <c r="X34" s="4">
        <v>2.3792196779616623E-2</v>
      </c>
      <c r="Y34" s="4">
        <v>0.43245201660608146</v>
      </c>
      <c r="Z34" s="4">
        <v>0.34653727457037958</v>
      </c>
      <c r="AA34" s="4">
        <v>9.5846481416898874E-2</v>
      </c>
      <c r="AB34" s="4">
        <v>1.9578150764734265E-2</v>
      </c>
      <c r="AC34" s="4">
        <v>6.5681466183391171E-2</v>
      </c>
      <c r="AD34" s="4">
        <v>1.1420314754856799E-2</v>
      </c>
      <c r="AE34" s="4">
        <v>8.8896719099563325E-3</v>
      </c>
      <c r="AF34" s="4">
        <v>1.323946959662659E-2</v>
      </c>
      <c r="AI34" s="4">
        <f t="shared" si="57"/>
        <v>-6.3734953125866743E-4</v>
      </c>
      <c r="AJ34" s="4">
        <f t="shared" si="57"/>
        <v>2.7158988482724089E-3</v>
      </c>
      <c r="AK34" s="4">
        <f t="shared" si="58"/>
        <v>0.93890218386295277</v>
      </c>
      <c r="AL34" s="4">
        <f t="shared" si="58"/>
        <v>0.22705002522095755</v>
      </c>
      <c r="AM34" s="4">
        <f t="shared" si="59"/>
        <v>0.17762282533054977</v>
      </c>
      <c r="AN34" s="4">
        <f t="shared" si="59"/>
        <v>1.9027797358898446E-3</v>
      </c>
      <c r="AO34" s="4">
        <f t="shared" si="59"/>
        <v>0.48311957330687166</v>
      </c>
      <c r="AP34" s="4">
        <f t="shared" si="59"/>
        <v>3.1233059914407988E-4</v>
      </c>
      <c r="AQ34" s="4">
        <f t="shared" si="60"/>
        <v>-4.1927503495751322E-4</v>
      </c>
      <c r="AR34" s="4">
        <f t="shared" si="61"/>
        <v>4.614299102958898E-3</v>
      </c>
      <c r="AS34" s="4">
        <f t="shared" si="62"/>
        <v>1.8351832914413813</v>
      </c>
      <c r="AT34" s="4"/>
      <c r="AU34" s="4">
        <f t="shared" si="63"/>
        <v>-1.0418842644727055E-3</v>
      </c>
      <c r="AV34" s="4">
        <f t="shared" si="63"/>
        <v>4.4397181375915324E-3</v>
      </c>
      <c r="AW34" s="4">
        <f t="shared" si="63"/>
        <v>1.5348366371495097</v>
      </c>
      <c r="AX34" s="4">
        <f t="shared" si="63"/>
        <v>0.37116187731193157</v>
      </c>
      <c r="AY34" s="4">
        <f t="shared" si="63"/>
        <v>0.29036253679768748</v>
      </c>
      <c r="AZ34" s="4">
        <f t="shared" si="63"/>
        <v>3.1105008607538688E-3</v>
      </c>
      <c r="BA34" s="4">
        <f t="shared" si="63"/>
        <v>0.789762377785309</v>
      </c>
      <c r="BB34" s="4">
        <f t="shared" si="63"/>
        <v>5.105712338391616E-4</v>
      </c>
      <c r="BC34" s="4">
        <f t="shared" si="63"/>
        <v>-6.8539481082820035E-4</v>
      </c>
      <c r="BD34" s="4">
        <f t="shared" si="63"/>
        <v>7.543059798677804E-3</v>
      </c>
      <c r="BE34">
        <f t="shared" si="64"/>
        <v>2.9999999999999987</v>
      </c>
      <c r="BG34" s="4">
        <f t="shared" si="65"/>
        <v>8.6520422981493539E-2</v>
      </c>
      <c r="BH34" s="4">
        <f t="shared" si="66"/>
        <v>0.20384211381619394</v>
      </c>
      <c r="BJ34" s="4">
        <f t="shared" si="67"/>
        <v>-3.829833333333333E-2</v>
      </c>
      <c r="BK34" s="4">
        <f t="shared" si="67"/>
        <v>0.216946</v>
      </c>
      <c r="BL34" s="4">
        <f t="shared" si="67"/>
        <v>47.865233333333329</v>
      </c>
      <c r="BM34" s="4">
        <f t="shared" si="67"/>
        <v>17.254666666666669</v>
      </c>
      <c r="BN34" s="4">
        <f t="shared" si="68"/>
        <v>8.9032858880099397</v>
      </c>
      <c r="BO34" s="4">
        <f t="shared" si="69"/>
        <v>4.2886353767393413</v>
      </c>
      <c r="BP34" s="4">
        <f t="shared" si="70"/>
        <v>0.13496416666666669</v>
      </c>
      <c r="BQ34" s="4">
        <f t="shared" si="70"/>
        <v>19.474549999999997</v>
      </c>
      <c r="BR34" s="4">
        <f t="shared" si="70"/>
        <v>1.75155E-2</v>
      </c>
      <c r="BS34" s="4">
        <f t="shared" si="70"/>
        <v>-1.2993333333333334E-2</v>
      </c>
      <c r="BT34" s="4">
        <f t="shared" si="70"/>
        <v>0.34464200000000006</v>
      </c>
      <c r="BU34" s="4">
        <f t="shared" si="25"/>
        <v>98.449147264749257</v>
      </c>
      <c r="BW34" s="25">
        <f t="shared" si="26"/>
        <v>2.447307675823573</v>
      </c>
      <c r="BX34">
        <v>4</v>
      </c>
      <c r="BY34" s="25">
        <f t="shared" si="71"/>
        <v>-1.0417154124998775E-3</v>
      </c>
      <c r="BZ34" s="25">
        <f t="shared" si="71"/>
        <v>4.4389986189349064E-3</v>
      </c>
      <c r="CA34" s="25">
        <f t="shared" si="72"/>
        <v>1.5345878953237728</v>
      </c>
      <c r="CB34" s="25">
        <f t="shared" si="72"/>
        <v>0.37110172531870184</v>
      </c>
      <c r="CC34" s="25">
        <f t="shared" si="73"/>
        <v>0.20253261282959029</v>
      </c>
      <c r="CD34" s="25">
        <f t="shared" si="74"/>
        <v>8.7789548911612073E-2</v>
      </c>
      <c r="CE34" s="25">
        <f t="shared" si="75"/>
        <v>3.1099967604188016E-3</v>
      </c>
      <c r="CF34" s="25">
        <f t="shared" si="75"/>
        <v>0.78963438570394096</v>
      </c>
      <c r="CG34" s="25">
        <f t="shared" si="75"/>
        <v>5.1048848860243739E-4</v>
      </c>
      <c r="CH34" s="25">
        <f t="shared" si="76"/>
        <v>-6.8528373297634994E-4</v>
      </c>
      <c r="CI34" s="25">
        <f t="shared" si="77"/>
        <v>7.5418373399349301E-3</v>
      </c>
      <c r="CJ34" s="4">
        <f t="shared" si="27"/>
        <v>2.9995204901500325</v>
      </c>
    </row>
    <row r="35" spans="1:88" ht="15" thickBot="1">
      <c r="A35" s="44" t="s">
        <v>20</v>
      </c>
      <c r="B35" s="45">
        <v>10</v>
      </c>
      <c r="C35" s="46">
        <v>-7.5833999999999999E-2</v>
      </c>
      <c r="D35" s="46">
        <v>7.0845899999999989E-2</v>
      </c>
      <c r="E35" s="46">
        <v>58.757829999999991</v>
      </c>
      <c r="F35" s="46">
        <v>8.5548260000000003</v>
      </c>
      <c r="G35" s="46">
        <v>10.821110000000001</v>
      </c>
      <c r="H35" s="46">
        <v>0.1110266</v>
      </c>
      <c r="I35" s="46">
        <v>20.504340000000003</v>
      </c>
      <c r="J35" s="46">
        <v>1.1028999999999999E-2</v>
      </c>
      <c r="K35" s="46">
        <v>-1.0821899999999999E-2</v>
      </c>
      <c r="L35" s="46">
        <v>0.38191530000000001</v>
      </c>
      <c r="M35" s="47">
        <f t="shared" si="55"/>
        <v>99.126266900000005</v>
      </c>
      <c r="O35" s="48">
        <f t="shared" si="78"/>
        <v>0.14809933042855436</v>
      </c>
      <c r="P35" s="88">
        <v>0.14000000000000001</v>
      </c>
      <c r="Q35" s="49"/>
      <c r="R35" s="95">
        <f t="shared" si="79"/>
        <v>8.8979207474985972E-2</v>
      </c>
      <c r="S35" s="23"/>
      <c r="T35" s="32">
        <f t="shared" si="56"/>
        <v>0.15132389373816652</v>
      </c>
      <c r="W35" s="4">
        <v>1.7887063109036823E-2</v>
      </c>
      <c r="X35" s="4">
        <v>1.2550780838479925E-2</v>
      </c>
      <c r="Y35" s="4">
        <v>0.53677364368563707</v>
      </c>
      <c r="Z35" s="4">
        <v>7.0720266967821827E-2</v>
      </c>
      <c r="AA35" s="4">
        <v>0.10268427825134674</v>
      </c>
      <c r="AB35" s="4">
        <v>1.3845964564128864E-2</v>
      </c>
      <c r="AC35" s="4">
        <v>8.7704709109603124E-2</v>
      </c>
      <c r="AD35" s="4">
        <v>9.7014522509662349E-3</v>
      </c>
      <c r="AE35" s="4">
        <v>1.1280923410292659E-2</v>
      </c>
      <c r="AF35" s="4">
        <v>2.2759134156787833E-2</v>
      </c>
      <c r="AI35" s="4">
        <f t="shared" si="57"/>
        <v>-1.2620069895157263E-3</v>
      </c>
      <c r="AJ35" s="4">
        <f t="shared" si="57"/>
        <v>8.8690410615923873E-4</v>
      </c>
      <c r="AK35" s="4">
        <f t="shared" si="58"/>
        <v>1.1525663005100037</v>
      </c>
      <c r="AL35" s="4">
        <f t="shared" si="58"/>
        <v>0.11257090598065662</v>
      </c>
      <c r="AM35" s="4">
        <f t="shared" si="59"/>
        <v>0.1506069589422408</v>
      </c>
      <c r="AN35" s="4">
        <f t="shared" si="59"/>
        <v>1.5652981813055124E-3</v>
      </c>
      <c r="AO35" s="4">
        <f t="shared" si="59"/>
        <v>0.50866633589679988</v>
      </c>
      <c r="AP35" s="4">
        <f t="shared" si="59"/>
        <v>1.9666547788873038E-4</v>
      </c>
      <c r="AQ35" s="4">
        <f t="shared" si="60"/>
        <v>-3.4920619554695061E-4</v>
      </c>
      <c r="AR35" s="4">
        <f t="shared" si="61"/>
        <v>5.1133391350917127E-3</v>
      </c>
      <c r="AS35" s="4">
        <f t="shared" si="62"/>
        <v>1.9305614950450833</v>
      </c>
      <c r="AT35" s="4"/>
      <c r="AU35" s="4">
        <f t="shared" si="63"/>
        <v>-1.9610983531290031E-3</v>
      </c>
      <c r="AV35" s="4">
        <f t="shared" si="63"/>
        <v>1.3782064571921768E-3</v>
      </c>
      <c r="AW35" s="4">
        <f t="shared" si="63"/>
        <v>1.79103276969132</v>
      </c>
      <c r="AX35" s="4">
        <f t="shared" si="63"/>
        <v>0.17492979053437688</v>
      </c>
      <c r="AY35" s="4">
        <f t="shared" si="63"/>
        <v>0.23403599314828935</v>
      </c>
      <c r="AZ35" s="4">
        <f t="shared" si="63"/>
        <v>2.4323983234768062E-3</v>
      </c>
      <c r="BA35" s="4">
        <f t="shared" si="63"/>
        <v>0.79044309730976159</v>
      </c>
      <c r="BB35" s="4">
        <f t="shared" si="63"/>
        <v>3.0560872325510318E-4</v>
      </c>
      <c r="BC35" s="4">
        <f t="shared" si="63"/>
        <v>-5.4264968473142963E-4</v>
      </c>
      <c r="BD35" s="4">
        <f t="shared" si="63"/>
        <v>7.9458838501888333E-3</v>
      </c>
      <c r="BE35">
        <f t="shared" si="64"/>
        <v>2.9999999999999996</v>
      </c>
      <c r="BG35" s="4">
        <f t="shared" si="65"/>
        <v>3.4660573881443391E-2</v>
      </c>
      <c r="BH35" s="4">
        <f t="shared" si="66"/>
        <v>0.19937541926684596</v>
      </c>
      <c r="BJ35" s="4">
        <f t="shared" si="67"/>
        <v>-7.5833999999999999E-2</v>
      </c>
      <c r="BK35" s="4">
        <f t="shared" si="67"/>
        <v>7.0845899999999989E-2</v>
      </c>
      <c r="BL35" s="4">
        <f t="shared" si="67"/>
        <v>58.757829999999991</v>
      </c>
      <c r="BM35" s="4">
        <f t="shared" si="67"/>
        <v>8.5548260000000003</v>
      </c>
      <c r="BN35" s="4">
        <f t="shared" si="68"/>
        <v>9.183617500230989</v>
      </c>
      <c r="BO35" s="4">
        <f t="shared" si="69"/>
        <v>1.8198405198588699</v>
      </c>
      <c r="BP35" s="4">
        <f t="shared" si="70"/>
        <v>0.1110266</v>
      </c>
      <c r="BQ35" s="4">
        <f t="shared" si="70"/>
        <v>20.504340000000003</v>
      </c>
      <c r="BR35" s="4">
        <f t="shared" si="70"/>
        <v>1.1028999999999999E-2</v>
      </c>
      <c r="BS35" s="4">
        <f t="shared" si="70"/>
        <v>-1.0821899999999999E-2</v>
      </c>
      <c r="BT35" s="4">
        <f t="shared" si="70"/>
        <v>0.38191530000000001</v>
      </c>
      <c r="BU35" s="4">
        <f t="shared" si="25"/>
        <v>99.308614920089866</v>
      </c>
      <c r="BW35" s="25">
        <f t="shared" si="26"/>
        <v>2.5743274165343495</v>
      </c>
      <c r="BX35">
        <v>4</v>
      </c>
      <c r="BY35" s="25">
        <f t="shared" si="71"/>
        <v>-1.9609113920943042E-3</v>
      </c>
      <c r="BZ35" s="25">
        <f t="shared" si="71"/>
        <v>1.3780750660741055E-3</v>
      </c>
      <c r="CA35" s="25">
        <f t="shared" si="72"/>
        <v>1.7908620218350146</v>
      </c>
      <c r="CB35" s="25">
        <f t="shared" si="72"/>
        <v>0.17491311362748652</v>
      </c>
      <c r="CC35" s="25">
        <f t="shared" si="73"/>
        <v>0.19860181990853032</v>
      </c>
      <c r="CD35" s="25">
        <f t="shared" si="74"/>
        <v>3.541455709804843E-2</v>
      </c>
      <c r="CE35" s="25">
        <f t="shared" si="75"/>
        <v>2.4321664311259552E-3</v>
      </c>
      <c r="CF35" s="25">
        <f t="shared" si="75"/>
        <v>0.79036774052864567</v>
      </c>
      <c r="CG35" s="25">
        <f t="shared" si="75"/>
        <v>3.0557958809060643E-4</v>
      </c>
      <c r="CH35" s="25">
        <f t="shared" si="76"/>
        <v>-5.4259795130032738E-4</v>
      </c>
      <c r="CI35" s="25">
        <f t="shared" si="77"/>
        <v>7.9451263304734874E-3</v>
      </c>
      <c r="CJ35" s="4">
        <f t="shared" si="27"/>
        <v>2.9997166910700952</v>
      </c>
    </row>
    <row r="36" spans="1:88" ht="15" thickBot="1">
      <c r="A36" s="9"/>
      <c r="B36" s="9"/>
      <c r="C36" s="9"/>
      <c r="D36" s="9"/>
      <c r="E36" s="9"/>
      <c r="F36" s="20"/>
      <c r="G36" s="20"/>
      <c r="H36" s="20"/>
      <c r="I36" s="20"/>
      <c r="J36" s="20"/>
      <c r="K36" s="20"/>
      <c r="L36" s="20"/>
      <c r="M36" s="20"/>
      <c r="O36" s="33"/>
      <c r="P36" s="33"/>
      <c r="Q36" s="23"/>
      <c r="R36" s="23"/>
      <c r="S36" s="23"/>
      <c r="T36" s="33"/>
      <c r="W36" s="4"/>
      <c r="X36" s="4"/>
      <c r="Y36" s="4"/>
      <c r="Z36" s="4"/>
      <c r="AA36" s="4"/>
      <c r="AB36" s="4"/>
      <c r="AC36" s="4"/>
      <c r="AD36" s="4"/>
      <c r="AE36" s="4"/>
      <c r="AF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G36" s="4"/>
      <c r="BH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W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4"/>
    </row>
    <row r="37" spans="1:88" ht="28">
      <c r="A37" s="71" t="s">
        <v>163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3"/>
      <c r="O37" s="80"/>
      <c r="P37" s="89"/>
      <c r="Q37" s="81"/>
      <c r="R37" s="82"/>
      <c r="S37" s="23"/>
      <c r="T37" s="40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G37" s="4"/>
      <c r="BH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W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4"/>
    </row>
    <row r="38" spans="1:88">
      <c r="A38" s="74" t="s">
        <v>25</v>
      </c>
      <c r="B38" s="9">
        <v>10</v>
      </c>
      <c r="C38" s="20">
        <v>-5.4851000000000004E-2</v>
      </c>
      <c r="D38" s="20">
        <v>9.3893299999999999E-2</v>
      </c>
      <c r="E38" s="20">
        <v>55.059490000000004</v>
      </c>
      <c r="F38" s="20">
        <v>11.5733</v>
      </c>
      <c r="G38" s="20">
        <v>11.118289999999998</v>
      </c>
      <c r="H38" s="20">
        <v>0.10705509999999999</v>
      </c>
      <c r="I38" s="20">
        <v>20.224910000000001</v>
      </c>
      <c r="J38" s="20">
        <v>-3.5400000000000004E-4</v>
      </c>
      <c r="K38" s="20">
        <v>-1.2898999999999999E-2</v>
      </c>
      <c r="L38" s="20">
        <v>0.35698950000000002</v>
      </c>
      <c r="M38" s="75">
        <f t="shared" ref="M38:M40" si="80">SUM(C38:L38)</f>
        <v>98.46582389999999</v>
      </c>
      <c r="O38" s="83">
        <f>BG38/(SUM(BG38:BH38))</f>
        <v>0.19403498190933663</v>
      </c>
      <c r="P38" s="33"/>
      <c r="Q38" s="23"/>
      <c r="R38" s="99">
        <f>AX38/(AX38+AW38)</f>
        <v>0.12358097939387999</v>
      </c>
      <c r="S38" s="23"/>
      <c r="T38" s="24">
        <f t="shared" ref="T38" si="81">R$26+R$25*R38+O38</f>
        <v>0.19764309662245549</v>
      </c>
      <c r="W38" s="4">
        <v>1.459212378876582E-2</v>
      </c>
      <c r="X38" s="4">
        <v>9.6483832963524686E-3</v>
      </c>
      <c r="Y38" s="4">
        <v>0.44469475785831764</v>
      </c>
      <c r="Z38" s="4">
        <v>7.0005539463356511E-2</v>
      </c>
      <c r="AA38" s="4">
        <v>0.11137494681380476</v>
      </c>
      <c r="AB38" s="4">
        <v>1.1841259753271608E-2</v>
      </c>
      <c r="AC38" s="4">
        <v>0.13390451365722422</v>
      </c>
      <c r="AD38" s="4">
        <v>4.1706418104544909E-3</v>
      </c>
      <c r="AE38" s="4">
        <v>3.958353894683438E-3</v>
      </c>
      <c r="AF38" s="4">
        <v>1.5738905300418948E-2</v>
      </c>
      <c r="AI38" s="4">
        <f t="shared" ref="AI38:AJ40" si="82">C38/AI$3</f>
        <v>-9.1281411216508567E-4</v>
      </c>
      <c r="AJ38" s="4">
        <f t="shared" si="82"/>
        <v>1.1754293940911369E-3</v>
      </c>
      <c r="AK38" s="4">
        <f t="shared" ref="AK38:AL40" si="83">2*E38/AK$3</f>
        <v>1.0800213809336996</v>
      </c>
      <c r="AL38" s="4">
        <f t="shared" si="83"/>
        <v>0.15229028225541152</v>
      </c>
      <c r="AM38" s="4">
        <f t="shared" ref="AM38:AP40" si="84">G38/AM$3</f>
        <v>0.15474307585247041</v>
      </c>
      <c r="AN38" s="4">
        <f t="shared" si="84"/>
        <v>1.5093063583815026E-3</v>
      </c>
      <c r="AO38" s="4">
        <f t="shared" si="84"/>
        <v>0.50173430910444061</v>
      </c>
      <c r="AP38" s="4">
        <f t="shared" si="84"/>
        <v>-6.3124108416547799E-6</v>
      </c>
      <c r="AQ38" s="4">
        <f>2*K38/AQ$3</f>
        <v>-4.1623104227170055E-4</v>
      </c>
      <c r="AR38" s="4">
        <f>L38/AR$3</f>
        <v>4.779615745079663E-3</v>
      </c>
      <c r="AS38" s="4">
        <f>SUM(AI38:AR38)</f>
        <v>1.8949180420782961</v>
      </c>
      <c r="AT38" s="4"/>
      <c r="AU38" s="4">
        <f t="shared" ref="AU38:BD40" si="85">3*AI38/$AS38</f>
        <v>-1.445150806359839E-3</v>
      </c>
      <c r="AV38" s="4">
        <f t="shared" si="85"/>
        <v>1.8609185748244134E-3</v>
      </c>
      <c r="AW38" s="4">
        <f t="shared" si="85"/>
        <v>1.709870332569889</v>
      </c>
      <c r="AX38" s="4">
        <f t="shared" si="85"/>
        <v>0.24110322273629878</v>
      </c>
      <c r="AY38" s="4">
        <f t="shared" si="85"/>
        <v>0.24498644123323501</v>
      </c>
      <c r="AZ38" s="4">
        <f t="shared" si="85"/>
        <v>2.3895065509948947E-3</v>
      </c>
      <c r="BA38" s="4">
        <f t="shared" si="85"/>
        <v>0.79433669102778448</v>
      </c>
      <c r="BB38" s="4">
        <f t="shared" si="85"/>
        <v>-9.993694769085888E-6</v>
      </c>
      <c r="BC38" s="4">
        <f t="shared" si="85"/>
        <v>-6.5896946415981564E-4</v>
      </c>
      <c r="BD38" s="4">
        <f t="shared" si="85"/>
        <v>7.567001272262161E-3</v>
      </c>
      <c r="BE38">
        <f>SUM(AU38:BD38)</f>
        <v>3</v>
      </c>
      <c r="BG38" s="4">
        <f>-1*((AU38+AV38)*4+(AW38+AX38)*3+SUM(AY38:BB38,BD38)*2+BC38-8)</f>
        <v>4.7535939692723517E-2</v>
      </c>
      <c r="BH38" s="4">
        <f>AY38-BG38</f>
        <v>0.1974505015405115</v>
      </c>
      <c r="BJ38" s="4">
        <f t="shared" ref="BJ38:BM42" si="86">C38</f>
        <v>-5.4851000000000004E-2</v>
      </c>
      <c r="BK38" s="4">
        <f t="shared" si="86"/>
        <v>9.3893299999999999E-2</v>
      </c>
      <c r="BL38" s="4">
        <f t="shared" si="86"/>
        <v>55.059490000000004</v>
      </c>
      <c r="BM38" s="4">
        <f t="shared" si="86"/>
        <v>11.5733</v>
      </c>
      <c r="BN38" s="4">
        <f>G38-BO38*0.8998</f>
        <v>8.9208367352535181</v>
      </c>
      <c r="BO38" s="4">
        <f>G38*T38/0.8998</f>
        <v>2.4421574402605914</v>
      </c>
      <c r="BP38" s="4">
        <f t="shared" ref="BP38:BT40" si="87">H38</f>
        <v>0.10705509999999999</v>
      </c>
      <c r="BQ38" s="4">
        <f t="shared" si="87"/>
        <v>20.224910000000001</v>
      </c>
      <c r="BR38" s="4">
        <f t="shared" si="87"/>
        <v>-3.5400000000000004E-4</v>
      </c>
      <c r="BS38" s="4">
        <f t="shared" si="87"/>
        <v>-1.2898999999999999E-2</v>
      </c>
      <c r="BT38" s="4">
        <f t="shared" si="87"/>
        <v>0.35698950000000002</v>
      </c>
      <c r="BU38" s="4">
        <f t="shared" ref="BU38:BU40" si="88">SUM(BJ38:BT38)</f>
        <v>98.710528075514091</v>
      </c>
      <c r="BW38" s="25">
        <f t="shared" ref="BW38:BW40" si="89">BJ38/BY$3*2+BK38/BZ$3*2+BL38/CA$3*3+BM38/CB$3*3+BN38/CC$3+BO38/CD$3*3+BP38/CE$3+BQ38/CF$3+BR38/CG$3+BS38/CH$3+BT38/CI$3</f>
        <v>2.5268400470159462</v>
      </c>
      <c r="BX38">
        <v>4</v>
      </c>
      <c r="BY38" s="25">
        <f t="shared" ref="BY38:BZ40" si="90">BJ38/BY$3*$BX38/$BW38</f>
        <v>-1.4449891487877391E-3</v>
      </c>
      <c r="BZ38" s="25">
        <f t="shared" si="90"/>
        <v>1.8607104086058029E-3</v>
      </c>
      <c r="CA38" s="25">
        <f t="shared" ref="CA38:CB40" si="91">2*BL38/CA$3*$BX38/$BW38</f>
        <v>1.7096790629215224</v>
      </c>
      <c r="CB38" s="25">
        <f t="shared" si="91"/>
        <v>0.24107625242881148</v>
      </c>
      <c r="CC38" s="25">
        <f>BN38/CC$3*$BX38/$BW38</f>
        <v>0.19654457401326933</v>
      </c>
      <c r="CD38" s="25">
        <f>2*BO38/CD$3*$BX38/$BW38</f>
        <v>4.8418147967410653E-2</v>
      </c>
      <c r="CE38" s="25">
        <f t="shared" ref="CE38:CG40" si="92">BP38/CE$3*$BX38/$BW38</f>
        <v>2.3892392558269087E-3</v>
      </c>
      <c r="CF38" s="25">
        <f t="shared" si="92"/>
        <v>0.79424783487496198</v>
      </c>
      <c r="CG38" s="25">
        <f t="shared" si="92"/>
        <v>-9.9925768536229695E-6</v>
      </c>
      <c r="CH38" s="25">
        <f>2*BS38/CH$3*$BX38/$BW38</f>
        <v>-6.5889575046627208E-4</v>
      </c>
      <c r="CI38" s="25">
        <f>BT38/CI$3*$BX38/$BW38</f>
        <v>7.5661548117762593E-3</v>
      </c>
      <c r="CJ38" s="4">
        <f t="shared" ref="CJ38:CJ40" si="93">SUM(BY38:CI38)</f>
        <v>2.9996680992060778</v>
      </c>
    </row>
    <row r="39" spans="1:88">
      <c r="A39" s="74" t="s">
        <v>26</v>
      </c>
      <c r="B39" s="9">
        <v>10</v>
      </c>
      <c r="C39" s="20">
        <v>-3.1683000000000003E-2</v>
      </c>
      <c r="D39" s="20">
        <v>0.19286929999999999</v>
      </c>
      <c r="E39" s="20">
        <v>56.134980000000006</v>
      </c>
      <c r="F39" s="20">
        <v>8.9831699999999994</v>
      </c>
      <c r="G39" s="20">
        <v>11.80362</v>
      </c>
      <c r="H39" s="20">
        <v>0.1065431</v>
      </c>
      <c r="I39" s="20">
        <v>20.642600000000002</v>
      </c>
      <c r="J39" s="20">
        <v>2.6687999999999998E-3</v>
      </c>
      <c r="K39" s="20">
        <v>-6.0899999999999991E-3</v>
      </c>
      <c r="L39" s="20">
        <v>0.38712479999999994</v>
      </c>
      <c r="M39" s="75">
        <f t="shared" si="80"/>
        <v>98.21580299999998</v>
      </c>
      <c r="O39" s="83">
        <f t="shared" ref="O39:O40" si="94">BG39/(SUM(BG39:BH39))</f>
        <v>0.28074652013585938</v>
      </c>
      <c r="P39" s="33"/>
      <c r="Q39" s="23"/>
      <c r="R39" s="99">
        <f t="shared" ref="R39:R40" si="95">AX39/(AX39+AW39)</f>
        <v>9.6944928355298735E-2</v>
      </c>
      <c r="S39" s="23"/>
      <c r="T39" s="24">
        <f t="shared" ref="T39:T40" si="96">R$26+R$25*R39+O39</f>
        <v>0.28405938133468794</v>
      </c>
      <c r="W39" s="4">
        <v>1.4393931630300935E-2</v>
      </c>
      <c r="X39" s="4">
        <v>1.7056635848125373E-2</v>
      </c>
      <c r="Y39" s="4">
        <v>0.57380998558369056</v>
      </c>
      <c r="Z39" s="4">
        <v>0.15271434786700416</v>
      </c>
      <c r="AA39" s="4">
        <v>9.4146302222775813E-2</v>
      </c>
      <c r="AB39" s="4">
        <v>1.7347435657115856E-2</v>
      </c>
      <c r="AC39" s="4">
        <v>6.7487200432542915E-2</v>
      </c>
      <c r="AD39" s="4">
        <v>1.0969145239666073E-2</v>
      </c>
      <c r="AE39" s="4">
        <v>3.9927044579944676E-3</v>
      </c>
      <c r="AF39" s="4">
        <v>1.8135048054955784E-2</v>
      </c>
      <c r="AI39" s="4">
        <f t="shared" si="82"/>
        <v>-5.2725911133300052E-4</v>
      </c>
      <c r="AJ39" s="4">
        <f t="shared" si="82"/>
        <v>2.4144879819729594E-3</v>
      </c>
      <c r="AK39" s="4">
        <f t="shared" si="83"/>
        <v>1.1011176932130249</v>
      </c>
      <c r="AL39" s="4">
        <f t="shared" si="83"/>
        <v>0.1182073820646095</v>
      </c>
      <c r="AM39" s="4">
        <f t="shared" si="84"/>
        <v>0.16428141962421713</v>
      </c>
      <c r="AN39" s="4">
        <f t="shared" si="84"/>
        <v>1.5020879740589312E-3</v>
      </c>
      <c r="AO39" s="4">
        <f t="shared" si="84"/>
        <v>0.5120962540312578</v>
      </c>
      <c r="AP39" s="4">
        <f t="shared" si="84"/>
        <v>4.7589158345221112E-5</v>
      </c>
      <c r="AQ39" s="4">
        <f>2*K39/AQ$3</f>
        <v>-1.9651500484027103E-4</v>
      </c>
      <c r="AR39" s="4">
        <f>L39/AR$3</f>
        <v>5.1830874280358813E-3</v>
      </c>
      <c r="AS39" s="4">
        <f t="shared" ref="AS39:AS40" si="97">SUM(AI39:AR39)</f>
        <v>1.9041262273593489</v>
      </c>
      <c r="AT39" s="4"/>
      <c r="AU39" s="4">
        <f t="shared" si="85"/>
        <v>-8.3071033383780323E-4</v>
      </c>
      <c r="AV39" s="4">
        <f t="shared" si="85"/>
        <v>3.8040881123538473E-3</v>
      </c>
      <c r="AW39" s="4">
        <f t="shared" si="85"/>
        <v>1.7348393358460168</v>
      </c>
      <c r="AX39" s="4">
        <f t="shared" si="85"/>
        <v>0.18623878033843383</v>
      </c>
      <c r="AY39" s="4">
        <f t="shared" si="85"/>
        <v>0.25882961528035359</v>
      </c>
      <c r="AZ39" s="4">
        <f t="shared" si="85"/>
        <v>2.3665783588444666E-3</v>
      </c>
      <c r="BA39" s="4">
        <f t="shared" si="85"/>
        <v>0.80682086093856586</v>
      </c>
      <c r="BB39" s="4">
        <f t="shared" si="85"/>
        <v>7.4977946831630973E-5</v>
      </c>
      <c r="BC39" s="4">
        <f t="shared" si="85"/>
        <v>-3.0961446045433492E-4</v>
      </c>
      <c r="BD39" s="4">
        <f t="shared" si="85"/>
        <v>8.1660879728921304E-3</v>
      </c>
      <c r="BE39">
        <f t="shared" ref="BE39:BE40" si="98">SUM(AU39:BD39)</f>
        <v>3.0000000000000004</v>
      </c>
      <c r="BG39" s="4">
        <f t="shared" ref="BG39:BG40" si="99">-1*((AU39+AV39)*4+(AW39+AX39)*3+SUM(AY39:BB39,BD39)*2+BC39-8)</f>
        <v>7.266551379806252E-2</v>
      </c>
      <c r="BH39" s="4">
        <f t="shared" ref="BH39:BH40" si="100">AY39-BG39</f>
        <v>0.18616410148229107</v>
      </c>
      <c r="BJ39" s="4">
        <f t="shared" si="86"/>
        <v>-3.1683000000000003E-2</v>
      </c>
      <c r="BK39" s="4">
        <f t="shared" si="86"/>
        <v>0.19286929999999999</v>
      </c>
      <c r="BL39" s="4">
        <f t="shared" si="86"/>
        <v>56.134980000000006</v>
      </c>
      <c r="BM39" s="4">
        <f t="shared" si="86"/>
        <v>8.9831699999999994</v>
      </c>
      <c r="BN39" s="4">
        <f>G39-BO39*0.8998</f>
        <v>8.4506910052902509</v>
      </c>
      <c r="BO39" s="4">
        <f>G39*T39/0.8998</f>
        <v>3.7263047285060562</v>
      </c>
      <c r="BP39" s="4">
        <f t="shared" si="87"/>
        <v>0.1065431</v>
      </c>
      <c r="BQ39" s="4">
        <f t="shared" si="87"/>
        <v>20.642600000000002</v>
      </c>
      <c r="BR39" s="4">
        <f t="shared" si="87"/>
        <v>2.6687999999999998E-3</v>
      </c>
      <c r="BS39" s="4">
        <f t="shared" si="87"/>
        <v>-6.0899999999999991E-3</v>
      </c>
      <c r="BT39" s="4">
        <f t="shared" si="87"/>
        <v>0.38712479999999994</v>
      </c>
      <c r="BU39" s="4">
        <f t="shared" si="88"/>
        <v>98.589178733796288</v>
      </c>
      <c r="BW39" s="25">
        <f t="shared" si="89"/>
        <v>2.5391124190593164</v>
      </c>
      <c r="BX39">
        <v>4</v>
      </c>
      <c r="BY39" s="25">
        <f t="shared" si="90"/>
        <v>-8.3061956197802076E-4</v>
      </c>
      <c r="BZ39" s="25">
        <f t="shared" si="90"/>
        <v>3.8036724389973603E-3</v>
      </c>
      <c r="CA39" s="25">
        <f t="shared" si="91"/>
        <v>1.7346497696560659</v>
      </c>
      <c r="CB39" s="25">
        <f t="shared" si="91"/>
        <v>0.18621842999515972</v>
      </c>
      <c r="CC39" s="25">
        <f>BN39/CC$3*$BX39/$BW39</f>
        <v>0.18528638640513873</v>
      </c>
      <c r="CD39" s="25">
        <f>2*BO39/CD$3*$BX39/$BW39</f>
        <v>7.3520542675579628E-2</v>
      </c>
      <c r="CE39" s="25">
        <f t="shared" si="92"/>
        <v>2.3663197624237855E-3</v>
      </c>
      <c r="CF39" s="25">
        <f t="shared" si="92"/>
        <v>0.80673269948555937</v>
      </c>
      <c r="CG39" s="25">
        <f t="shared" si="92"/>
        <v>7.4969753978599844E-5</v>
      </c>
      <c r="CH39" s="25">
        <f>2*BS39/CH$3*$BX39/$BW39</f>
        <v>-3.0958062882946376E-4</v>
      </c>
      <c r="CI39" s="25">
        <f>BT39/CI$3*$BX39/$BW39</f>
        <v>8.1651956630673286E-3</v>
      </c>
      <c r="CJ39" s="4">
        <f t="shared" si="93"/>
        <v>2.9996777856451633</v>
      </c>
    </row>
    <row r="40" spans="1:88" ht="15" thickBot="1">
      <c r="A40" s="76" t="s">
        <v>164</v>
      </c>
      <c r="B40" s="77">
        <v>9</v>
      </c>
      <c r="C40" s="78">
        <v>-2.8961000000000001E-2</v>
      </c>
      <c r="D40" s="78">
        <v>5.069333333333334E-2</v>
      </c>
      <c r="E40" s="78">
        <v>16.139099999999999</v>
      </c>
      <c r="F40" s="78">
        <v>50.321333333333335</v>
      </c>
      <c r="G40" s="78">
        <v>22.449088888888891</v>
      </c>
      <c r="H40" s="78">
        <v>0.37531488888888892</v>
      </c>
      <c r="I40" s="78">
        <v>8.6684866666666665</v>
      </c>
      <c r="J40" s="78">
        <v>1.3854444444444446E-3</v>
      </c>
      <c r="K40" s="78">
        <v>-1.8388444444444443E-2</v>
      </c>
      <c r="L40" s="78">
        <v>5.105344444444445E-2</v>
      </c>
      <c r="M40" s="79">
        <f t="shared" si="80"/>
        <v>98.009106555555576</v>
      </c>
      <c r="O40" s="84">
        <f t="shared" si="94"/>
        <v>9.0317057081183927E-2</v>
      </c>
      <c r="P40" s="90"/>
      <c r="Q40" s="85"/>
      <c r="R40" s="100">
        <f t="shared" si="95"/>
        <v>0.67654742830359793</v>
      </c>
      <c r="S40" s="23"/>
      <c r="T40" s="32">
        <f t="shared" si="96"/>
        <v>0.10005465724575834</v>
      </c>
      <c r="W40" s="4">
        <v>7.9800177797420963E-2</v>
      </c>
      <c r="X40" s="4">
        <v>9.996119334521757E-3</v>
      </c>
      <c r="Y40" s="4">
        <v>1.2673659850256362</v>
      </c>
      <c r="Z40" s="4">
        <v>1.0958336986057695</v>
      </c>
      <c r="AA40" s="4">
        <v>3.1004822916944774</v>
      </c>
      <c r="AB40" s="4">
        <v>7.4319795689715445E-2</v>
      </c>
      <c r="AC40" s="4">
        <v>1.5704687316451067</v>
      </c>
      <c r="AD40" s="4">
        <v>3.3457136051637435E-3</v>
      </c>
      <c r="AE40" s="4">
        <v>1.4864712266901699E-2</v>
      </c>
      <c r="AF40" s="4">
        <v>1.7815973626994903E-2</v>
      </c>
      <c r="AI40" s="4">
        <f t="shared" si="82"/>
        <v>-4.81960392744217E-4</v>
      </c>
      <c r="AJ40" s="4">
        <f t="shared" si="82"/>
        <v>6.3461859455850452E-4</v>
      </c>
      <c r="AK40" s="4">
        <f t="shared" si="83"/>
        <v>0.31657708905453119</v>
      </c>
      <c r="AL40" s="4">
        <f t="shared" si="83"/>
        <v>0.66216637059455663</v>
      </c>
      <c r="AM40" s="4">
        <f t="shared" si="84"/>
        <v>0.31244382587180086</v>
      </c>
      <c r="AN40" s="4">
        <f t="shared" si="84"/>
        <v>5.2913420116860125E-3</v>
      </c>
      <c r="AO40" s="4">
        <f t="shared" si="84"/>
        <v>0.21504556354916066</v>
      </c>
      <c r="AP40" s="4">
        <f t="shared" si="84"/>
        <v>2.4704786812490096E-5</v>
      </c>
      <c r="AQ40" s="4">
        <f>2*K40/AQ$3</f>
        <v>-5.9336703596142126E-4</v>
      </c>
      <c r="AR40" s="4">
        <f>L40/AR$3</f>
        <v>6.8353788250695479E-4</v>
      </c>
      <c r="AS40" s="4">
        <f t="shared" si="97"/>
        <v>1.5117917249169075</v>
      </c>
      <c r="AT40" s="4"/>
      <c r="AU40" s="4">
        <f t="shared" si="85"/>
        <v>-9.5640236310469352E-4</v>
      </c>
      <c r="AV40" s="4">
        <f t="shared" si="85"/>
        <v>1.2593373493826705E-3</v>
      </c>
      <c r="AW40" s="4">
        <f t="shared" si="85"/>
        <v>0.62821568044751241</v>
      </c>
      <c r="AX40" s="4">
        <f t="shared" si="85"/>
        <v>1.3140031652791682</v>
      </c>
      <c r="AY40" s="4">
        <f t="shared" si="85"/>
        <v>0.62001363161775547</v>
      </c>
      <c r="AZ40" s="4">
        <f t="shared" si="85"/>
        <v>1.0500140841775359E-2</v>
      </c>
      <c r="BA40" s="4">
        <f t="shared" si="85"/>
        <v>0.42673648758260047</v>
      </c>
      <c r="BB40" s="4">
        <f t="shared" si="85"/>
        <v>4.9024187138968388E-5</v>
      </c>
      <c r="BC40" s="4">
        <f t="shared" si="85"/>
        <v>-1.1774777428300207E-3</v>
      </c>
      <c r="BD40" s="4">
        <f t="shared" si="85"/>
        <v>1.3564128006015989E-3</v>
      </c>
      <c r="BE40">
        <f t="shared" si="98"/>
        <v>3.0000000000000009</v>
      </c>
      <c r="BG40" s="4">
        <f t="shared" si="99"/>
        <v>5.5997806557932961E-2</v>
      </c>
      <c r="BH40" s="4">
        <f t="shared" si="100"/>
        <v>0.56401582505982251</v>
      </c>
      <c r="BJ40" s="4">
        <f t="shared" si="86"/>
        <v>-2.8961000000000001E-2</v>
      </c>
      <c r="BK40" s="4">
        <f t="shared" si="86"/>
        <v>5.069333333333334E-2</v>
      </c>
      <c r="BL40" s="4">
        <f t="shared" si="86"/>
        <v>16.139099999999999</v>
      </c>
      <c r="BM40" s="4">
        <f t="shared" si="86"/>
        <v>50.321333333333335</v>
      </c>
      <c r="BN40" s="4">
        <f>G40-BO40*0.8998</f>
        <v>20.202952994631552</v>
      </c>
      <c r="BO40" s="4">
        <f>G40*T40/0.8998</f>
        <v>2.496261273902356</v>
      </c>
      <c r="BP40" s="4">
        <f t="shared" si="87"/>
        <v>0.37531488888888892</v>
      </c>
      <c r="BQ40" s="4">
        <f t="shared" si="87"/>
        <v>8.6684866666666665</v>
      </c>
      <c r="BR40" s="4">
        <f t="shared" si="87"/>
        <v>1.3854444444444446E-3</v>
      </c>
      <c r="BS40" s="4">
        <f t="shared" si="87"/>
        <v>-1.8388444444444443E-2</v>
      </c>
      <c r="BT40" s="4">
        <f t="shared" si="87"/>
        <v>5.105344444444445E-2</v>
      </c>
      <c r="BU40" s="4">
        <f t="shared" si="88"/>
        <v>98.259231935200589</v>
      </c>
      <c r="BW40" s="25">
        <f t="shared" si="89"/>
        <v>2.0172470959746347</v>
      </c>
      <c r="BX40">
        <v>4</v>
      </c>
      <c r="BY40" s="25">
        <f t="shared" si="90"/>
        <v>-9.556794379943969E-4</v>
      </c>
      <c r="BZ40" s="25">
        <f t="shared" si="90"/>
        <v>1.2583854418724801E-3</v>
      </c>
      <c r="CA40" s="25">
        <f t="shared" si="91"/>
        <v>0.62774082498123851</v>
      </c>
      <c r="CB40" s="25">
        <f t="shared" si="91"/>
        <v>1.3130099369896584</v>
      </c>
      <c r="CC40" s="25">
        <f>BN40/CC$3*$BX40/$BW40</f>
        <v>0.55755661570015236</v>
      </c>
      <c r="CD40" s="25">
        <f>2*BO40/CD$3*$BX40/$BW40</f>
        <v>6.1993078934982029E-2</v>
      </c>
      <c r="CE40" s="25">
        <f t="shared" si="92"/>
        <v>1.0492203998696542E-2</v>
      </c>
      <c r="CF40" s="25">
        <f t="shared" si="92"/>
        <v>0.42641392614376022</v>
      </c>
      <c r="CG40" s="25">
        <f t="shared" si="92"/>
        <v>4.8987130752177799E-5</v>
      </c>
      <c r="CH40" s="25">
        <f>2*BS40/CH$3*$BX40/$BW40</f>
        <v>-1.1765877113328756E-3</v>
      </c>
      <c r="CI40" s="25">
        <f>BT40/CI$3*$BX40/$BW40</f>
        <v>1.355387515730596E-3</v>
      </c>
      <c r="CJ40" s="4">
        <f t="shared" si="93"/>
        <v>2.9977370796875156</v>
      </c>
    </row>
    <row r="41" spans="1:88">
      <c r="BJ41" s="4">
        <f t="shared" si="86"/>
        <v>0</v>
      </c>
      <c r="BK41" s="4">
        <f t="shared" si="86"/>
        <v>0</v>
      </c>
      <c r="BL41" s="4">
        <f t="shared" si="86"/>
        <v>0</v>
      </c>
      <c r="BM41" s="4">
        <f t="shared" si="86"/>
        <v>0</v>
      </c>
      <c r="BN41" s="4">
        <f>G41-BO41*0.8998</f>
        <v>0</v>
      </c>
      <c r="BO41" s="4"/>
      <c r="BP41" s="4"/>
      <c r="BQ41" s="4"/>
      <c r="BR41" s="4"/>
      <c r="BS41" s="4"/>
      <c r="BT41" s="4"/>
      <c r="BU41" s="4"/>
      <c r="BW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4"/>
    </row>
    <row r="42" spans="1:88" ht="15" thickBot="1">
      <c r="A42" s="11" t="s">
        <v>62</v>
      </c>
      <c r="B42" s="12">
        <v>41642</v>
      </c>
      <c r="BJ42" s="4">
        <f t="shared" si="86"/>
        <v>0</v>
      </c>
      <c r="BK42" s="4">
        <f t="shared" si="86"/>
        <v>0</v>
      </c>
      <c r="BL42" s="4">
        <f t="shared" si="86"/>
        <v>0</v>
      </c>
      <c r="BM42" s="4">
        <f t="shared" si="86"/>
        <v>0</v>
      </c>
      <c r="BN42" s="4">
        <f>G42-BO42*0.8998</f>
        <v>0</v>
      </c>
      <c r="BO42" s="4"/>
      <c r="BP42" s="4"/>
      <c r="BQ42" s="4"/>
      <c r="BR42" s="4"/>
      <c r="BS42" s="4"/>
      <c r="BT42" s="4"/>
      <c r="BU42" s="4"/>
      <c r="BW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4"/>
    </row>
    <row r="43" spans="1:88">
      <c r="A43" s="13" t="s">
        <v>159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5"/>
      <c r="O43" s="13"/>
      <c r="P43" s="14"/>
      <c r="Q43" s="14"/>
      <c r="R43" s="15"/>
      <c r="S43" s="9"/>
      <c r="T43" s="16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</row>
    <row r="44" spans="1:88">
      <c r="A44" s="17" t="s">
        <v>160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18"/>
      <c r="O44" s="17"/>
      <c r="P44" s="9"/>
      <c r="Q44" s="9"/>
      <c r="R44" s="18"/>
      <c r="S44" s="9"/>
      <c r="T44" s="19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</row>
    <row r="45" spans="1:88">
      <c r="A45" s="17" t="s">
        <v>53</v>
      </c>
      <c r="B45" s="9">
        <v>3</v>
      </c>
      <c r="C45" s="20">
        <v>-6.3840000000000008E-2</v>
      </c>
      <c r="D45" s="20">
        <v>3.7800999999999994E-2</v>
      </c>
      <c r="E45" s="20">
        <v>55.261499999999991</v>
      </c>
      <c r="F45" s="20">
        <v>14.025700000000001</v>
      </c>
      <c r="G45" s="20">
        <v>10.367600000000001</v>
      </c>
      <c r="H45" s="20">
        <v>0.11894666666666666</v>
      </c>
      <c r="I45" s="20">
        <v>19.5656</v>
      </c>
      <c r="J45" s="20">
        <v>8.2099999999999968E-4</v>
      </c>
      <c r="K45" s="20">
        <v>-1.321E-2</v>
      </c>
      <c r="L45" s="20">
        <v>0.27304133333333336</v>
      </c>
      <c r="M45" s="21">
        <f>SUM(C45:L45)</f>
        <v>99.57396</v>
      </c>
      <c r="O45" s="22">
        <f>BG45/(SUM(BG45:BH45))</f>
        <v>3.9778105913061967E-3</v>
      </c>
      <c r="P45" s="33">
        <v>5.8000000000000003E-2</v>
      </c>
      <c r="Q45" s="33">
        <f>P45-O45</f>
        <v>5.4022189408693806E-2</v>
      </c>
      <c r="R45" s="92">
        <f>AX45/(AX45+AW45)</f>
        <v>0.1454901985820817</v>
      </c>
      <c r="S45" s="23"/>
      <c r="T45" s="24">
        <f t="shared" ref="T45:T51" si="101">R$63+R$62*R45+O45</f>
        <v>4.4301087962223165E-2</v>
      </c>
      <c r="W45" s="4">
        <v>1.5025721280524203E-2</v>
      </c>
      <c r="X45" s="4">
        <v>5.0748494558952176E-3</v>
      </c>
      <c r="Y45" s="4">
        <v>0.37047333237360158</v>
      </c>
      <c r="Z45" s="4">
        <v>0.34629627488611503</v>
      </c>
      <c r="AA45" s="4">
        <v>4.2175703906396515E-2</v>
      </c>
      <c r="AB45" s="4">
        <v>4.0671907176002145E-3</v>
      </c>
      <c r="AC45" s="4">
        <v>0.14092937947780843</v>
      </c>
      <c r="AD45" s="4">
        <v>6.246778609811621E-3</v>
      </c>
      <c r="AE45" s="4">
        <v>4.3333243589650672E-3</v>
      </c>
      <c r="AF45" s="4">
        <v>1.7164222479720164E-3</v>
      </c>
      <c r="AI45" s="4">
        <f>C45/AI$3</f>
        <v>-1.0624063904143785E-3</v>
      </c>
      <c r="AJ45" s="4">
        <f>D45/AJ$3</f>
        <v>4.7322233350025034E-4</v>
      </c>
      <c r="AK45" s="4">
        <f t="shared" ref="AK45:AL51" si="102">2*E45/AK$3</f>
        <v>1.0839839152608866</v>
      </c>
      <c r="AL45" s="4">
        <f t="shared" si="102"/>
        <v>0.18456082637015592</v>
      </c>
      <c r="AM45" s="4">
        <f t="shared" ref="AM45:AP51" si="103">G45/AM$3</f>
        <v>0.14429505915100907</v>
      </c>
      <c r="AN45" s="4">
        <f t="shared" si="103"/>
        <v>1.6769585036890829E-3</v>
      </c>
      <c r="AO45" s="4">
        <f t="shared" si="103"/>
        <v>0.48537831803522696</v>
      </c>
      <c r="AP45" s="4">
        <f t="shared" si="103"/>
        <v>1.4639800285306699E-5</v>
      </c>
      <c r="AQ45" s="4">
        <f>2*K45/AQ$3</f>
        <v>-4.2626653759277185E-4</v>
      </c>
      <c r="AR45" s="4">
        <f t="shared" ref="AR45:AR51" si="104">L45/AR$3</f>
        <v>3.6556611773106624E-3</v>
      </c>
      <c r="AS45" s="4">
        <f>SUM(AI45:AR45)</f>
        <v>1.9025499277040567</v>
      </c>
      <c r="AT45" s="4"/>
      <c r="AU45" s="4">
        <f>3*AI45/$AS45</f>
        <v>-1.6752354957062184E-3</v>
      </c>
      <c r="AV45" s="4">
        <f t="shared" ref="AV45:AV51" si="105">3*AJ45/$AS45</f>
        <v>7.4619171871823878E-4</v>
      </c>
      <c r="AW45" s="4">
        <f t="shared" ref="AW45:AW51" si="106">3*AK45/$AS45</f>
        <v>1.7092596091325829</v>
      </c>
      <c r="AX45" s="4">
        <f t="shared" ref="AX45:AX51" si="107">3*AL45/$AS45</f>
        <v>0.29102126101817261</v>
      </c>
      <c r="AY45" s="4">
        <f t="shared" ref="AY45:AY51" si="108">3*AM45/$AS45</f>
        <v>0.22752894478591729</v>
      </c>
      <c r="AZ45" s="4">
        <f t="shared" ref="AZ45:AZ51" si="109">3*AN45/$AS45</f>
        <v>2.6442804143060605E-3</v>
      </c>
      <c r="BA45" s="4">
        <f t="shared" ref="BA45:BA51" si="110">3*AO45/$AS45</f>
        <v>0.76535965385302829</v>
      </c>
      <c r="BB45" s="4">
        <f t="shared" ref="BB45:BB51" si="111">3*AP45/$AS45</f>
        <v>2.308449319325921E-5</v>
      </c>
      <c r="BC45" s="4">
        <f t="shared" ref="BC45:BC51" si="112">3*AQ45/$AS45</f>
        <v>-6.7215035682219109E-4</v>
      </c>
      <c r="BD45" s="4">
        <f t="shared" ref="BD45:BD51" si="113">3*AR45/$AS45</f>
        <v>5.764360436609741E-3</v>
      </c>
      <c r="BE45">
        <f>SUM(AU45:BD45)</f>
        <v>3</v>
      </c>
      <c r="BG45" s="4">
        <f>-1*((AU45+AV45)*4+(AW45+AX45)*3+SUM(AY45:BB45,BD45)*2+BC45-8)</f>
        <v>9.0506704639814473E-4</v>
      </c>
      <c r="BH45" s="4">
        <f>AY45-BG45</f>
        <v>0.22662387773951914</v>
      </c>
      <c r="BJ45" s="4">
        <f t="shared" ref="BJ45:BM51" si="114">C45</f>
        <v>-6.3840000000000008E-2</v>
      </c>
      <c r="BK45" s="4">
        <f t="shared" si="114"/>
        <v>3.7800999999999994E-2</v>
      </c>
      <c r="BL45" s="4">
        <f t="shared" si="114"/>
        <v>55.261499999999991</v>
      </c>
      <c r="BM45" s="4">
        <f t="shared" si="114"/>
        <v>14.025700000000001</v>
      </c>
      <c r="BN45" s="4">
        <f t="shared" ref="BN45:BN51" si="115">G45-BO45*0.8998</f>
        <v>9.9083040404428573</v>
      </c>
      <c r="BO45" s="4">
        <f t="shared" ref="BO45:BO51" si="116">G45*T45/0.8998</f>
        <v>0.51044227556917632</v>
      </c>
      <c r="BP45" s="4">
        <f t="shared" ref="BP45:BT51" si="117">H45</f>
        <v>0.11894666666666666</v>
      </c>
      <c r="BQ45" s="4">
        <f t="shared" si="117"/>
        <v>19.5656</v>
      </c>
      <c r="BR45" s="4">
        <f t="shared" si="117"/>
        <v>8.2099999999999968E-4</v>
      </c>
      <c r="BS45" s="4">
        <f t="shared" si="117"/>
        <v>-1.321E-2</v>
      </c>
      <c r="BT45" s="4">
        <f t="shared" si="117"/>
        <v>0.27304133333333336</v>
      </c>
      <c r="BU45" s="4">
        <f>SUM(BJ45:BT45)</f>
        <v>99.625106316012037</v>
      </c>
      <c r="BW45" s="25">
        <f>BJ45/BY$3*2+BK45/BZ$3*2+BL45/CA$3*3+BM45/CB$3*3+BN45/CC$3+BO45/CD$3*3+BP45/CE$3+BQ45/CF$3+BR45/CG$3+BS45/CH$3+BT45/CI$3</f>
        <v>2.5396431916988158</v>
      </c>
      <c r="BX45">
        <v>4</v>
      </c>
      <c r="BY45" s="25">
        <f t="shared" ref="BY45:BY51" si="118">BJ45/BY$3*$BX45/$BW45</f>
        <v>-1.6733159900367178E-3</v>
      </c>
      <c r="BZ45" s="25">
        <f t="shared" ref="BZ45:BZ51" si="119">BK45/BZ$3*$BX45/$BW45</f>
        <v>7.453367229649341E-4</v>
      </c>
      <c r="CA45" s="25">
        <f t="shared" ref="CA45:CB51" si="120">2*BL45/CA$3*$BX45/$BW45</f>
        <v>1.707301118210687</v>
      </c>
      <c r="CB45" s="25">
        <f t="shared" si="120"/>
        <v>0.29068780523723831</v>
      </c>
      <c r="CC45" s="25">
        <f t="shared" ref="CC45:CC51" si="121">BN45/CC$3*$BX45/$BW45</f>
        <v>0.21720000903087544</v>
      </c>
      <c r="CD45" s="25">
        <f t="shared" ref="CD45:CD51" si="122">2*BO45/CD$3*$BX45/$BW45</f>
        <v>1.0068996680753903E-2</v>
      </c>
      <c r="CE45" s="25">
        <f t="shared" ref="CE45:CE51" si="123">BP45/CE$3*$BX45/$BW45</f>
        <v>2.6412505649147247E-3</v>
      </c>
      <c r="CF45" s="25">
        <f t="shared" ref="CF45:CF51" si="124">BQ45/CF$3*$BX45/$BW45</f>
        <v>0.76448269524121326</v>
      </c>
      <c r="CG45" s="25">
        <f t="shared" ref="CG45:CG51" si="125">BR45/CG$3*$BX45/$BW45</f>
        <v>2.3058042693806696E-5</v>
      </c>
      <c r="CH45" s="25">
        <f t="shared" ref="CH45:CH51" si="126">2*BS45/CH$3*$BX45/$BW45</f>
        <v>-6.7138019858235917E-4</v>
      </c>
      <c r="CI45" s="25">
        <f t="shared" ref="CI45:CI51" si="127">BT45/CI$3*$BX45/$BW45</f>
        <v>5.7577555607176787E-3</v>
      </c>
      <c r="CJ45" s="4">
        <f>SUM(BY45:CI45)</f>
        <v>2.9965633291034397</v>
      </c>
    </row>
    <row r="46" spans="1:88">
      <c r="A46" s="17" t="s">
        <v>54</v>
      </c>
      <c r="B46" s="9">
        <v>3</v>
      </c>
      <c r="C46" s="20">
        <v>7.9876666666666655E-3</v>
      </c>
      <c r="D46" s="20">
        <v>0.50312133333333342</v>
      </c>
      <c r="E46" s="20">
        <v>44.384766666666671</v>
      </c>
      <c r="F46" s="20">
        <v>20.755300000000002</v>
      </c>
      <c r="G46" s="20">
        <v>14.515433333333334</v>
      </c>
      <c r="H46" s="20">
        <v>0.113344</v>
      </c>
      <c r="I46" s="20">
        <v>18.294066666666666</v>
      </c>
      <c r="J46" s="20">
        <v>2.813666666666667E-3</v>
      </c>
      <c r="K46" s="20">
        <v>-1.3996666666666666E-2</v>
      </c>
      <c r="L46" s="20">
        <v>0.26605799999999996</v>
      </c>
      <c r="M46" s="21">
        <f t="shared" ref="M46:M51" si="128">SUM(C46:L46)</f>
        <v>98.82889466666667</v>
      </c>
      <c r="O46" s="22">
        <f t="shared" ref="O46:O51" si="129">BG46/(SUM(BG46:BH46))</f>
        <v>0.24816994299309508</v>
      </c>
      <c r="P46" s="33">
        <v>0.28000000000000003</v>
      </c>
      <c r="Q46" s="33">
        <f>P46-O46</f>
        <v>3.1830057006904944E-2</v>
      </c>
      <c r="R46" s="92">
        <f t="shared" ref="R46:R51" si="130">AX46/(AX46+AW46)</f>
        <v>0.23878926137492504</v>
      </c>
      <c r="S46" s="23"/>
      <c r="T46" s="24">
        <f t="shared" si="101"/>
        <v>0.28245986313174709</v>
      </c>
      <c r="W46" s="4">
        <v>1.1783251517867781E-2</v>
      </c>
      <c r="X46" s="4">
        <v>2.067528622131588E-2</v>
      </c>
      <c r="Y46" s="4">
        <v>9.0082869255665263E-2</v>
      </c>
      <c r="Z46" s="4">
        <v>2.6256999066914186E-2</v>
      </c>
      <c r="AA46" s="4">
        <v>0.16023602383151345</v>
      </c>
      <c r="AB46" s="4">
        <v>3.5303797246188625E-3</v>
      </c>
      <c r="AC46" s="4">
        <v>0.10110422015590256</v>
      </c>
      <c r="AD46" s="4">
        <v>8.7225141062272481E-3</v>
      </c>
      <c r="AE46" s="4">
        <v>1.082619662362241E-2</v>
      </c>
      <c r="AF46" s="4">
        <v>9.9935563239519527E-3</v>
      </c>
      <c r="AI46" s="4">
        <f t="shared" ref="AI46:AI51" si="131">C46/AI$3</f>
        <v>1.3292838519997778E-4</v>
      </c>
      <c r="AJ46" s="4">
        <f t="shared" ref="AJ46:AJ51" si="132">D46/AJ$3</f>
        <v>6.2984643632114853E-3</v>
      </c>
      <c r="AK46" s="4">
        <f t="shared" si="102"/>
        <v>0.87063096639204929</v>
      </c>
      <c r="AL46" s="4">
        <f t="shared" si="102"/>
        <v>0.27311402065925389</v>
      </c>
      <c r="AM46" s="4">
        <f t="shared" si="103"/>
        <v>0.20202412433310141</v>
      </c>
      <c r="AN46" s="4">
        <f t="shared" si="103"/>
        <v>1.5979698294092766E-3</v>
      </c>
      <c r="AO46" s="4">
        <f t="shared" si="103"/>
        <v>0.45383444968163394</v>
      </c>
      <c r="AP46" s="4">
        <f t="shared" si="103"/>
        <v>5.0172372800760822E-5</v>
      </c>
      <c r="AQ46" s="4">
        <f t="shared" ref="AQ46:AQ51" si="133">2*K46/AQ$3</f>
        <v>-4.5165107023771106E-4</v>
      </c>
      <c r="AR46" s="4">
        <f t="shared" si="104"/>
        <v>3.5621636095862896E-3</v>
      </c>
      <c r="AS46" s="4">
        <f t="shared" ref="AS46:AS51" si="134">SUM(AI46:AR46)</f>
        <v>1.8107936085560088</v>
      </c>
      <c r="AT46" s="4"/>
      <c r="AU46" s="4">
        <f t="shared" ref="AU46:AU51" si="135">3*AI46/$AS46</f>
        <v>2.2022673026659225E-4</v>
      </c>
      <c r="AV46" s="4">
        <f t="shared" si="105"/>
        <v>1.0434868446825542E-2</v>
      </c>
      <c r="AW46" s="4">
        <f t="shared" si="106"/>
        <v>1.4424023184281969</v>
      </c>
      <c r="AX46" s="4">
        <f t="shared" si="107"/>
        <v>0.45247678040521366</v>
      </c>
      <c r="AY46" s="4">
        <f t="shared" si="108"/>
        <v>0.33469986316254335</v>
      </c>
      <c r="AZ46" s="4">
        <f t="shared" si="109"/>
        <v>2.6474080014290882E-3</v>
      </c>
      <c r="BA46" s="4">
        <f t="shared" si="110"/>
        <v>0.75188212649514097</v>
      </c>
      <c r="BB46" s="4">
        <f t="shared" si="111"/>
        <v>8.3122183384726087E-5</v>
      </c>
      <c r="BC46" s="4">
        <f t="shared" si="112"/>
        <v>-7.4826485156064861E-4</v>
      </c>
      <c r="BD46" s="4">
        <f t="shared" si="113"/>
        <v>5.9015509985594974E-3</v>
      </c>
      <c r="BE46">
        <f t="shared" ref="BE46:BE51" si="136">SUM(AU46:BD46)</f>
        <v>3</v>
      </c>
      <c r="BG46" s="4">
        <f t="shared" ref="BG46:BG51" si="137">-1*((AU46+AV46)*4+(AW46+AX46)*3+SUM(AY46:BB46,BD46)*2+BC46-8)</f>
        <v>8.306244596084511E-2</v>
      </c>
      <c r="BH46" s="4">
        <f t="shared" ref="BH46:BH51" si="138">AY46-BG46</f>
        <v>0.25163741720169824</v>
      </c>
      <c r="BJ46" s="4">
        <f t="shared" si="114"/>
        <v>7.9876666666666655E-3</v>
      </c>
      <c r="BK46" s="4">
        <f t="shared" si="114"/>
        <v>0.50312133333333342</v>
      </c>
      <c r="BL46" s="4">
        <f t="shared" si="114"/>
        <v>44.384766666666671</v>
      </c>
      <c r="BM46" s="4">
        <f t="shared" si="114"/>
        <v>20.755300000000002</v>
      </c>
      <c r="BN46" s="4">
        <f t="shared" si="115"/>
        <v>10.415406020702001</v>
      </c>
      <c r="BO46" s="4">
        <f t="shared" si="116"/>
        <v>4.5565984803637845</v>
      </c>
      <c r="BP46" s="4">
        <f t="shared" si="117"/>
        <v>0.113344</v>
      </c>
      <c r="BQ46" s="4">
        <f t="shared" si="117"/>
        <v>18.294066666666666</v>
      </c>
      <c r="BR46" s="4">
        <f t="shared" si="117"/>
        <v>2.813666666666667E-3</v>
      </c>
      <c r="BS46" s="4">
        <f t="shared" si="117"/>
        <v>-1.3996666666666666E-2</v>
      </c>
      <c r="BT46" s="4">
        <f t="shared" si="117"/>
        <v>0.26605799999999996</v>
      </c>
      <c r="BU46" s="4">
        <f t="shared" ref="BU46:BU51" si="139">SUM(BJ46:BT46)</f>
        <v>99.285465834399133</v>
      </c>
      <c r="BW46" s="25">
        <f t="shared" ref="BW46:BW51" si="140">BJ46/BY$3*2+BK46/BZ$3*2+BL46/CA$3*3+BM46/CB$3*3+BN46/CC$3+BO46/CD$3*3+BP46/CE$3+BQ46/CF$3+BR46/CG$3+BS46/CH$3+BT46/CI$3</f>
        <v>2.4178616893849085</v>
      </c>
      <c r="BX46">
        <v>4</v>
      </c>
      <c r="BY46" s="25">
        <f t="shared" si="118"/>
        <v>2.1991065209986277E-4</v>
      </c>
      <c r="BZ46" s="25">
        <f t="shared" si="119"/>
        <v>1.0419891908397427E-2</v>
      </c>
      <c r="CA46" s="25">
        <f t="shared" si="120"/>
        <v>1.4403321252234793</v>
      </c>
      <c r="CB46" s="25">
        <f t="shared" si="120"/>
        <v>0.45182736772463222</v>
      </c>
      <c r="CC46" s="25">
        <f t="shared" si="121"/>
        <v>0.23981589759427421</v>
      </c>
      <c r="CD46" s="25">
        <f t="shared" si="122"/>
        <v>9.4410777262651985E-2</v>
      </c>
      <c r="CE46" s="25">
        <f t="shared" si="123"/>
        <v>2.6436083361175084E-3</v>
      </c>
      <c r="CF46" s="25">
        <f t="shared" si="124"/>
        <v>0.75080299534765704</v>
      </c>
      <c r="CG46" s="25">
        <f t="shared" si="125"/>
        <v>8.3002883119463153E-5</v>
      </c>
      <c r="CH46" s="25">
        <f t="shared" si="126"/>
        <v>-7.4719091207009242E-4</v>
      </c>
      <c r="CI46" s="25">
        <f t="shared" si="127"/>
        <v>5.8930808577267882E-3</v>
      </c>
      <c r="CJ46" s="4">
        <f t="shared" ref="CJ46:CJ51" si="141">SUM(BY46:CI46)</f>
        <v>2.9957014668780855</v>
      </c>
    </row>
    <row r="47" spans="1:88">
      <c r="A47" s="17" t="s">
        <v>55</v>
      </c>
      <c r="B47" s="9">
        <v>3</v>
      </c>
      <c r="C47" s="20">
        <v>-4.7213333333333329E-2</v>
      </c>
      <c r="D47" s="20">
        <v>5.515066666666666E-2</v>
      </c>
      <c r="E47" s="20">
        <v>52.51656666666667</v>
      </c>
      <c r="F47" s="20">
        <v>12.684366666666667</v>
      </c>
      <c r="G47" s="20">
        <v>14.081733333333332</v>
      </c>
      <c r="H47" s="20">
        <v>0.13228199999999998</v>
      </c>
      <c r="I47" s="20">
        <v>19.0017</v>
      </c>
      <c r="J47" s="20">
        <v>1.5493E-2</v>
      </c>
      <c r="K47" s="20">
        <v>-7.6633333333333336E-3</v>
      </c>
      <c r="L47" s="20">
        <v>0.38722366666666669</v>
      </c>
      <c r="M47" s="21">
        <f t="shared" si="128"/>
        <v>98.819639333333356</v>
      </c>
      <c r="O47" s="22">
        <f t="shared" si="129"/>
        <v>0.25766764732623382</v>
      </c>
      <c r="P47" s="33">
        <v>0.32</v>
      </c>
      <c r="Q47" s="33">
        <f t="shared" ref="Q47:Q51" si="142">P47-O47</f>
        <v>6.2332352673766189E-2</v>
      </c>
      <c r="R47" s="92">
        <f t="shared" si="130"/>
        <v>0.13943476558410689</v>
      </c>
      <c r="S47" s="23"/>
      <c r="T47" s="24">
        <f t="shared" si="101"/>
        <v>0.29838251052212256</v>
      </c>
      <c r="W47" s="4">
        <v>1.3087174383087218E-2</v>
      </c>
      <c r="X47" s="4">
        <v>1.6639314929808066E-2</v>
      </c>
      <c r="Y47" s="4">
        <v>0.93764949919110774</v>
      </c>
      <c r="Z47" s="4">
        <v>0.18115833774169365</v>
      </c>
      <c r="AA47" s="4">
        <v>0.73037412559135217</v>
      </c>
      <c r="AB47" s="4">
        <v>3.5384319973683245E-3</v>
      </c>
      <c r="AC47" s="4">
        <v>0.16851626034303008</v>
      </c>
      <c r="AD47" s="4">
        <v>1.3675146324628486E-2</v>
      </c>
      <c r="AE47" s="4">
        <v>9.6351042201593927E-3</v>
      </c>
      <c r="AF47" s="4">
        <v>1.7045438461164145E-2</v>
      </c>
      <c r="AI47" s="4">
        <f t="shared" si="131"/>
        <v>-7.8571032340378315E-4</v>
      </c>
      <c r="AJ47" s="4">
        <f t="shared" si="132"/>
        <v>6.9041896177599732E-4</v>
      </c>
      <c r="AK47" s="4">
        <f t="shared" si="102"/>
        <v>1.0301405780044464</v>
      </c>
      <c r="AL47" s="4">
        <f t="shared" si="102"/>
        <v>0.166910542360243</v>
      </c>
      <c r="AM47" s="4">
        <f t="shared" si="103"/>
        <v>0.19598793783344931</v>
      </c>
      <c r="AN47" s="4">
        <f t="shared" si="103"/>
        <v>1.8649654589031435E-3</v>
      </c>
      <c r="AO47" s="4">
        <f t="shared" si="103"/>
        <v>0.4713892334408335</v>
      </c>
      <c r="AP47" s="4">
        <f t="shared" si="103"/>
        <v>2.7626604850213981E-4</v>
      </c>
      <c r="AQ47" s="4">
        <f t="shared" si="133"/>
        <v>-2.4728407013014953E-4</v>
      </c>
      <c r="AR47" s="4">
        <f t="shared" si="104"/>
        <v>5.1844111215245238E-3</v>
      </c>
      <c r="AS47" s="4">
        <f t="shared" si="134"/>
        <v>1.8714113588361438</v>
      </c>
      <c r="AT47" s="4"/>
      <c r="AU47" s="4">
        <f t="shared" si="135"/>
        <v>-1.2595472177091419E-3</v>
      </c>
      <c r="AV47" s="4">
        <f t="shared" si="105"/>
        <v>1.1067886681077616E-3</v>
      </c>
      <c r="AW47" s="4">
        <f t="shared" si="106"/>
        <v>1.651385580952824</v>
      </c>
      <c r="AX47" s="4">
        <f t="shared" si="107"/>
        <v>0.26756897927142043</v>
      </c>
      <c r="AY47" s="4">
        <f t="shared" si="108"/>
        <v>0.31418202669562223</v>
      </c>
      <c r="AZ47" s="4">
        <f t="shared" si="109"/>
        <v>2.9896667829295278E-3</v>
      </c>
      <c r="BA47" s="4">
        <f t="shared" si="110"/>
        <v>0.75566908026142932</v>
      </c>
      <c r="BB47" s="4">
        <f t="shared" si="111"/>
        <v>4.4287331141447178E-4</v>
      </c>
      <c r="BC47" s="4">
        <f t="shared" si="112"/>
        <v>-3.9641322410900433E-4</v>
      </c>
      <c r="BD47" s="4">
        <f t="shared" si="113"/>
        <v>8.3109644980707709E-3</v>
      </c>
      <c r="BE47">
        <f t="shared" si="136"/>
        <v>3</v>
      </c>
      <c r="BG47" s="4">
        <f t="shared" si="137"/>
        <v>8.0954543650848976E-2</v>
      </c>
      <c r="BH47" s="4">
        <f t="shared" si="138"/>
        <v>0.23322748304477325</v>
      </c>
      <c r="BJ47" s="4">
        <f t="shared" si="114"/>
        <v>-4.7213333333333329E-2</v>
      </c>
      <c r="BK47" s="4">
        <f t="shared" si="114"/>
        <v>5.515066666666666E-2</v>
      </c>
      <c r="BL47" s="4">
        <f t="shared" si="114"/>
        <v>52.51656666666667</v>
      </c>
      <c r="BM47" s="4">
        <f t="shared" si="114"/>
        <v>12.684366666666667</v>
      </c>
      <c r="BN47" s="4">
        <f t="shared" si="115"/>
        <v>9.8799903888302758</v>
      </c>
      <c r="BO47" s="4">
        <f t="shared" si="116"/>
        <v>4.6696409696633223</v>
      </c>
      <c r="BP47" s="4">
        <f t="shared" si="117"/>
        <v>0.13228199999999998</v>
      </c>
      <c r="BQ47" s="4">
        <f t="shared" si="117"/>
        <v>19.0017</v>
      </c>
      <c r="BR47" s="4">
        <f t="shared" si="117"/>
        <v>1.5493E-2</v>
      </c>
      <c r="BS47" s="4">
        <f t="shared" si="117"/>
        <v>-7.6633333333333336E-3</v>
      </c>
      <c r="BT47" s="4">
        <f t="shared" si="117"/>
        <v>0.38722366666666669</v>
      </c>
      <c r="BU47" s="4">
        <f t="shared" si="139"/>
        <v>99.287537358493623</v>
      </c>
      <c r="BW47" s="25">
        <f t="shared" si="140"/>
        <v>2.4992116335653587</v>
      </c>
      <c r="BX47">
        <v>4</v>
      </c>
      <c r="BY47" s="25">
        <f t="shared" si="118"/>
        <v>-1.2575330761931418E-3</v>
      </c>
      <c r="BZ47" s="25">
        <f t="shared" si="119"/>
        <v>1.1050188027350854E-3</v>
      </c>
      <c r="CA47" s="25">
        <f t="shared" si="120"/>
        <v>1.6487448508469924</v>
      </c>
      <c r="CB47" s="25">
        <f t="shared" si="120"/>
        <v>0.26714110981010364</v>
      </c>
      <c r="CC47" s="25">
        <f t="shared" si="121"/>
        <v>0.2200831063105804</v>
      </c>
      <c r="CD47" s="25">
        <f t="shared" si="122"/>
        <v>9.3603636835488571E-2</v>
      </c>
      <c r="CE47" s="25">
        <f t="shared" si="123"/>
        <v>2.9848860078209483E-3</v>
      </c>
      <c r="CF47" s="25">
        <f t="shared" si="124"/>
        <v>0.7544606900990658</v>
      </c>
      <c r="CG47" s="25">
        <f t="shared" si="125"/>
        <v>4.4216511285684199E-4</v>
      </c>
      <c r="CH47" s="25">
        <f t="shared" si="126"/>
        <v>-3.9577931986076062E-4</v>
      </c>
      <c r="CI47" s="25">
        <f t="shared" si="127"/>
        <v>8.2976744376441255E-3</v>
      </c>
      <c r="CJ47" s="4">
        <f t="shared" si="141"/>
        <v>2.9952098258672342</v>
      </c>
    </row>
    <row r="48" spans="1:88">
      <c r="A48" s="17" t="s">
        <v>56</v>
      </c>
      <c r="B48" s="9">
        <v>3</v>
      </c>
      <c r="C48" s="20">
        <v>-4.002E-2</v>
      </c>
      <c r="D48" s="20">
        <v>0.11748866666666667</v>
      </c>
      <c r="E48" s="20">
        <v>22.563033333333333</v>
      </c>
      <c r="F48" s="20">
        <v>45.737666666666662</v>
      </c>
      <c r="G48" s="20">
        <v>15.140700000000001</v>
      </c>
      <c r="H48" s="20">
        <v>0.21449399999999999</v>
      </c>
      <c r="I48" s="20">
        <v>14.903833333333333</v>
      </c>
      <c r="J48" s="20">
        <v>1.9460000000000002E-2</v>
      </c>
      <c r="K48" s="20">
        <v>-9.6233333333333294E-4</v>
      </c>
      <c r="L48" s="20">
        <v>0.12114399999999999</v>
      </c>
      <c r="M48" s="21">
        <f t="shared" si="128"/>
        <v>98.776837666666665</v>
      </c>
      <c r="O48" s="22">
        <f t="shared" si="129"/>
        <v>0.19470472443755882</v>
      </c>
      <c r="P48" s="33">
        <v>0.2</v>
      </c>
      <c r="Q48" s="33">
        <f t="shared" si="142"/>
        <v>5.2952755624411929E-3</v>
      </c>
      <c r="R48" s="92">
        <f t="shared" si="130"/>
        <v>0.57624443625005994</v>
      </c>
      <c r="S48" s="23"/>
      <c r="T48" s="24">
        <f t="shared" si="101"/>
        <v>0.20717247874782785</v>
      </c>
      <c r="W48" s="4">
        <v>7.1329587129044707E-3</v>
      </c>
      <c r="X48" s="4">
        <v>2.4361467532423724E-2</v>
      </c>
      <c r="Y48" s="4">
        <v>0.30200291941193619</v>
      </c>
      <c r="Z48" s="4">
        <v>0.27934396956679552</v>
      </c>
      <c r="AA48" s="4">
        <v>3.7554893156551958E-2</v>
      </c>
      <c r="AB48" s="4">
        <v>2.6613208149338007E-2</v>
      </c>
      <c r="AC48" s="4">
        <v>8.8327251362946987E-2</v>
      </c>
      <c r="AD48" s="4">
        <v>8.6417113467183154E-3</v>
      </c>
      <c r="AE48" s="4">
        <v>9.0083270551936188E-3</v>
      </c>
      <c r="AF48" s="4">
        <v>1.07229183061329E-2</v>
      </c>
      <c r="AI48" s="4">
        <f t="shared" si="131"/>
        <v>-6.6600099850224663E-4</v>
      </c>
      <c r="AJ48" s="4">
        <f t="shared" si="132"/>
        <v>1.4708145551660826E-3</v>
      </c>
      <c r="AK48" s="4">
        <f t="shared" si="102"/>
        <v>0.44258598143062644</v>
      </c>
      <c r="AL48" s="4">
        <f t="shared" si="102"/>
        <v>0.60185099896923033</v>
      </c>
      <c r="AM48" s="4">
        <f t="shared" si="103"/>
        <v>0.21072651356993741</v>
      </c>
      <c r="AN48" s="4">
        <f t="shared" si="103"/>
        <v>3.0240236853235581E-3</v>
      </c>
      <c r="AO48" s="4">
        <f t="shared" si="103"/>
        <v>0.36973042255850491</v>
      </c>
      <c r="AP48" s="4">
        <f t="shared" si="103"/>
        <v>3.4700427960057066E-4</v>
      </c>
      <c r="AQ48" s="4">
        <f t="shared" si="133"/>
        <v>-3.1053027858448949E-5</v>
      </c>
      <c r="AR48" s="4">
        <f t="shared" si="104"/>
        <v>1.6219574240192796E-3</v>
      </c>
      <c r="AS48" s="4">
        <f t="shared" si="134"/>
        <v>1.630660662446048</v>
      </c>
      <c r="AT48" s="4"/>
      <c r="AU48" s="4">
        <f t="shared" si="135"/>
        <v>-1.2252720884979623E-3</v>
      </c>
      <c r="AV48" s="4">
        <f t="shared" si="105"/>
        <v>2.7059239037994748E-3</v>
      </c>
      <c r="AW48" s="4">
        <f t="shared" si="106"/>
        <v>0.81424540057291628</v>
      </c>
      <c r="AX48" s="4">
        <f t="shared" si="107"/>
        <v>1.1072524397561039</v>
      </c>
      <c r="AY48" s="4">
        <f t="shared" si="108"/>
        <v>0.38768307549746173</v>
      </c>
      <c r="AZ48" s="4">
        <f t="shared" si="109"/>
        <v>5.5634328250503389E-3</v>
      </c>
      <c r="BA48" s="4">
        <f t="shared" si="110"/>
        <v>0.6802097414993068</v>
      </c>
      <c r="BB48" s="4">
        <f t="shared" si="111"/>
        <v>6.3839943084182597E-4</v>
      </c>
      <c r="BC48" s="4">
        <f t="shared" si="112"/>
        <v>-5.7129656537862983E-5</v>
      </c>
      <c r="BD48" s="4">
        <f t="shared" si="113"/>
        <v>2.9839882595554001E-3</v>
      </c>
      <c r="BE48">
        <f t="shared" si="136"/>
        <v>3</v>
      </c>
      <c r="BG48" s="4">
        <f t="shared" si="137"/>
        <v>7.5483726383838601E-2</v>
      </c>
      <c r="BH48" s="4">
        <f t="shared" si="138"/>
        <v>0.31219934911362313</v>
      </c>
      <c r="BJ48" s="4">
        <f t="shared" si="114"/>
        <v>-4.002E-2</v>
      </c>
      <c r="BK48" s="4">
        <f t="shared" si="114"/>
        <v>0.11748866666666667</v>
      </c>
      <c r="BL48" s="4">
        <f t="shared" si="114"/>
        <v>22.563033333333333</v>
      </c>
      <c r="BM48" s="4">
        <f t="shared" si="114"/>
        <v>45.737666666666662</v>
      </c>
      <c r="BN48" s="4">
        <f t="shared" si="115"/>
        <v>12.003963651022763</v>
      </c>
      <c r="BO48" s="4">
        <f t="shared" si="116"/>
        <v>3.4860372849269141</v>
      </c>
      <c r="BP48" s="4">
        <f t="shared" si="117"/>
        <v>0.21449399999999999</v>
      </c>
      <c r="BQ48" s="4">
        <f t="shared" si="117"/>
        <v>14.903833333333333</v>
      </c>
      <c r="BR48" s="4">
        <f t="shared" si="117"/>
        <v>1.9460000000000002E-2</v>
      </c>
      <c r="BS48" s="4">
        <f t="shared" si="117"/>
        <v>-9.6233333333333294E-4</v>
      </c>
      <c r="BT48" s="4">
        <f t="shared" si="117"/>
        <v>0.12114399999999999</v>
      </c>
      <c r="BU48" s="4">
        <f t="shared" si="139"/>
        <v>99.126138602616336</v>
      </c>
      <c r="BW48" s="25">
        <f t="shared" si="140"/>
        <v>2.1755328446966629</v>
      </c>
      <c r="BX48">
        <v>4</v>
      </c>
      <c r="BY48" s="25">
        <f t="shared" si="118"/>
        <v>-1.2245294298833865E-3</v>
      </c>
      <c r="BZ48" s="25">
        <f t="shared" si="119"/>
        <v>2.7042837964988942E-3</v>
      </c>
      <c r="CA48" s="25">
        <f t="shared" si="120"/>
        <v>0.81375187234617319</v>
      </c>
      <c r="CB48" s="25">
        <f t="shared" si="120"/>
        <v>1.1065813148928068</v>
      </c>
      <c r="CC48" s="25">
        <f t="shared" si="121"/>
        <v>0.30717951204098765</v>
      </c>
      <c r="CD48" s="25">
        <f t="shared" si="122"/>
        <v>8.0274692297611819E-2</v>
      </c>
      <c r="CE48" s="25">
        <f t="shared" si="123"/>
        <v>5.5600607321471193E-3</v>
      </c>
      <c r="CF48" s="25">
        <f t="shared" si="124"/>
        <v>0.67979745460484076</v>
      </c>
      <c r="CG48" s="25">
        <f t="shared" si="125"/>
        <v>6.3801248590012231E-4</v>
      </c>
      <c r="CH48" s="25">
        <f t="shared" si="126"/>
        <v>-5.7095029264481105E-5</v>
      </c>
      <c r="CI48" s="25">
        <f t="shared" si="127"/>
        <v>2.9821796126372545E-3</v>
      </c>
      <c r="CJ48" s="4">
        <f t="shared" si="141"/>
        <v>2.9981877583504559</v>
      </c>
    </row>
    <row r="49" spans="1:88">
      <c r="A49" s="17" t="s">
        <v>57</v>
      </c>
      <c r="B49" s="9">
        <v>3</v>
      </c>
      <c r="C49" s="20">
        <v>-1.5489999999999999E-2</v>
      </c>
      <c r="D49" s="20">
        <v>0.17907200000000001</v>
      </c>
      <c r="E49" s="20">
        <v>38.812633333333331</v>
      </c>
      <c r="F49" s="20">
        <v>29.651833333333332</v>
      </c>
      <c r="G49" s="20">
        <v>12.023233333333332</v>
      </c>
      <c r="H49" s="20">
        <v>0.15345433333333333</v>
      </c>
      <c r="I49" s="20">
        <v>18.1797</v>
      </c>
      <c r="J49" s="20">
        <v>1.9910000000000001E-3</v>
      </c>
      <c r="K49" s="20">
        <v>8.9293333333333325E-3</v>
      </c>
      <c r="L49" s="20">
        <v>0.22313466666666668</v>
      </c>
      <c r="M49" s="21">
        <f t="shared" si="128"/>
        <v>99.218491333333318</v>
      </c>
      <c r="O49" s="22">
        <f t="shared" si="129"/>
        <v>0.17735795375568461</v>
      </c>
      <c r="P49" s="33">
        <v>0.18</v>
      </c>
      <c r="Q49" s="33">
        <f t="shared" si="142"/>
        <v>2.6420462443153825E-3</v>
      </c>
      <c r="R49" s="92">
        <f t="shared" si="130"/>
        <v>0.33884265692599858</v>
      </c>
      <c r="S49" s="23"/>
      <c r="T49" s="24">
        <f t="shared" si="101"/>
        <v>0.20517773518564375</v>
      </c>
      <c r="W49" s="4">
        <v>6.6747359498335237E-3</v>
      </c>
      <c r="X49" s="4">
        <v>1.4446194758482245E-2</v>
      </c>
      <c r="Y49" s="4">
        <v>0.28807923099962174</v>
      </c>
      <c r="Z49" s="4">
        <v>0.24110562692175636</v>
      </c>
      <c r="AA49" s="4">
        <v>5.8097877184397038E-2</v>
      </c>
      <c r="AB49" s="4">
        <v>3.5584973603100131E-2</v>
      </c>
      <c r="AC49" s="4">
        <v>7.5422874514301907E-2</v>
      </c>
      <c r="AD49" s="4">
        <v>7.1665180527226754E-3</v>
      </c>
      <c r="AE49" s="4">
        <v>7.7426074634668988E-3</v>
      </c>
      <c r="AF49" s="4">
        <v>2.2874751197189739E-2</v>
      </c>
      <c r="AI49" s="4">
        <f t="shared" si="131"/>
        <v>-2.5777999667165913E-4</v>
      </c>
      <c r="AJ49" s="4">
        <f t="shared" si="132"/>
        <v>2.2417626439659491E-3</v>
      </c>
      <c r="AK49" s="4">
        <f t="shared" si="102"/>
        <v>0.76133058715836277</v>
      </c>
      <c r="AL49" s="4">
        <f t="shared" si="102"/>
        <v>0.39018137158146365</v>
      </c>
      <c r="AM49" s="4">
        <f t="shared" si="103"/>
        <v>0.16733797262816053</v>
      </c>
      <c r="AN49" s="4">
        <f t="shared" si="103"/>
        <v>2.1634616288359414E-3</v>
      </c>
      <c r="AO49" s="4">
        <f t="shared" si="103"/>
        <v>0.45099727114859833</v>
      </c>
      <c r="AP49" s="4">
        <f t="shared" si="103"/>
        <v>3.5502853067047083E-5</v>
      </c>
      <c r="AQ49" s="4">
        <f t="shared" si="133"/>
        <v>2.8813595783586099E-4</v>
      </c>
      <c r="AR49" s="4">
        <f t="shared" si="104"/>
        <v>2.9874771276833137E-3</v>
      </c>
      <c r="AS49" s="4">
        <f t="shared" si="134"/>
        <v>1.7773057627313016</v>
      </c>
      <c r="AT49" s="4"/>
      <c r="AU49" s="4">
        <f t="shared" si="135"/>
        <v>-4.3511927223289674E-4</v>
      </c>
      <c r="AV49" s="4">
        <f t="shared" si="105"/>
        <v>3.783979140180505E-3</v>
      </c>
      <c r="AW49" s="4">
        <f t="shared" si="106"/>
        <v>1.2850865671898397</v>
      </c>
      <c r="AX49" s="4">
        <f t="shared" si="107"/>
        <v>0.65860592999233825</v>
      </c>
      <c r="AY49" s="4">
        <f t="shared" si="108"/>
        <v>0.28245782375284939</v>
      </c>
      <c r="AZ49" s="4">
        <f t="shared" si="109"/>
        <v>3.6518110854114522E-3</v>
      </c>
      <c r="BA49" s="4">
        <f t="shared" si="110"/>
        <v>0.76126001604055138</v>
      </c>
      <c r="BB49" s="4">
        <f t="shared" si="111"/>
        <v>5.9926975669882826E-5</v>
      </c>
      <c r="BC49" s="4">
        <f t="shared" si="112"/>
        <v>4.8635856116236917E-4</v>
      </c>
      <c r="BD49" s="4">
        <f t="shared" si="113"/>
        <v>5.0427065342300969E-3</v>
      </c>
      <c r="BE49">
        <f t="shared" si="136"/>
        <v>3.0000000000000004</v>
      </c>
      <c r="BG49" s="4">
        <f t="shared" si="137"/>
        <v>5.0096141643089176E-2</v>
      </c>
      <c r="BH49" s="4">
        <f t="shared" si="138"/>
        <v>0.23236168210976021</v>
      </c>
      <c r="BJ49" s="4">
        <f t="shared" si="114"/>
        <v>-1.5489999999999999E-2</v>
      </c>
      <c r="BK49" s="4">
        <f t="shared" si="114"/>
        <v>0.17907200000000001</v>
      </c>
      <c r="BL49" s="4">
        <f t="shared" si="114"/>
        <v>38.812633333333331</v>
      </c>
      <c r="BM49" s="4">
        <f t="shared" si="114"/>
        <v>29.651833333333332</v>
      </c>
      <c r="BN49" s="4">
        <f t="shared" si="115"/>
        <v>9.5563335483914607</v>
      </c>
      <c r="BO49" s="4">
        <f t="shared" si="116"/>
        <v>2.7416090074926331</v>
      </c>
      <c r="BP49" s="4">
        <f t="shared" si="117"/>
        <v>0.15345433333333333</v>
      </c>
      <c r="BQ49" s="4">
        <f t="shared" si="117"/>
        <v>18.1797</v>
      </c>
      <c r="BR49" s="4">
        <f t="shared" si="117"/>
        <v>1.9910000000000001E-3</v>
      </c>
      <c r="BS49" s="4">
        <f t="shared" si="117"/>
        <v>8.9293333333333325E-3</v>
      </c>
      <c r="BT49" s="4">
        <f t="shared" si="117"/>
        <v>0.22313466666666668</v>
      </c>
      <c r="BU49" s="4">
        <f t="shared" si="139"/>
        <v>99.493200555884073</v>
      </c>
      <c r="BW49" s="25">
        <f t="shared" si="140"/>
        <v>2.3720725902851902</v>
      </c>
      <c r="BX49">
        <v>4</v>
      </c>
      <c r="BY49" s="25">
        <f t="shared" si="118"/>
        <v>-4.3469158191430674E-4</v>
      </c>
      <c r="BZ49" s="25">
        <f t="shared" si="119"/>
        <v>3.7802597663276838E-3</v>
      </c>
      <c r="CA49" s="25">
        <f t="shared" si="120"/>
        <v>1.2838234213849742</v>
      </c>
      <c r="CB49" s="25">
        <f t="shared" si="120"/>
        <v>0.65795856868706171</v>
      </c>
      <c r="CC49" s="25">
        <f t="shared" si="121"/>
        <v>0.22428309645914579</v>
      </c>
      <c r="CD49" s="25">
        <f t="shared" si="122"/>
        <v>5.7901499260959402E-2</v>
      </c>
      <c r="CE49" s="25">
        <f t="shared" si="123"/>
        <v>3.6482216230588997E-3</v>
      </c>
      <c r="CF49" s="25">
        <f t="shared" si="124"/>
        <v>0.76051175330072962</v>
      </c>
      <c r="CG49" s="25">
        <f t="shared" si="125"/>
        <v>5.9868071849822495E-5</v>
      </c>
      <c r="CH49" s="25">
        <f t="shared" si="126"/>
        <v>4.8588050638234285E-4</v>
      </c>
      <c r="CI49" s="25">
        <f t="shared" si="127"/>
        <v>5.037749923705555E-3</v>
      </c>
      <c r="CJ49" s="4">
        <f t="shared" si="141"/>
        <v>2.9970556274022808</v>
      </c>
    </row>
    <row r="50" spans="1:88">
      <c r="A50" s="17" t="s">
        <v>58</v>
      </c>
      <c r="B50" s="9">
        <v>3</v>
      </c>
      <c r="C50" s="20">
        <v>-3.1416666666666669E-2</v>
      </c>
      <c r="D50" s="20">
        <v>0.15079300000000001</v>
      </c>
      <c r="E50" s="20">
        <v>63.33776666666666</v>
      </c>
      <c r="F50" s="20">
        <v>4.289883333333333</v>
      </c>
      <c r="G50" s="20">
        <v>10.111400000000001</v>
      </c>
      <c r="H50" s="20">
        <v>7.7259333333333333E-2</v>
      </c>
      <c r="I50" s="20">
        <v>21.629099999999998</v>
      </c>
      <c r="J50" s="20">
        <v>1.4369999999999999E-3</v>
      </c>
      <c r="K50" s="20">
        <v>-5.9809999999999993E-3</v>
      </c>
      <c r="L50" s="20">
        <v>0.47997866666666661</v>
      </c>
      <c r="M50" s="21">
        <f t="shared" si="128"/>
        <v>100.04022033333331</v>
      </c>
      <c r="O50" s="22">
        <f t="shared" si="129"/>
        <v>0.15254020628716575</v>
      </c>
      <c r="P50" s="33">
        <v>0.16</v>
      </c>
      <c r="Q50" s="33">
        <f t="shared" si="142"/>
        <v>7.4597937128342562E-3</v>
      </c>
      <c r="R50" s="92">
        <f t="shared" si="130"/>
        <v>4.3461049232891111E-2</v>
      </c>
      <c r="S50" s="23"/>
      <c r="T50" s="24">
        <f t="shared" si="101"/>
        <v>0.19946138815680831</v>
      </c>
      <c r="W50" s="4">
        <v>6.5504681766522157E-3</v>
      </c>
      <c r="X50" s="4">
        <v>9.0328776699344342E-3</v>
      </c>
      <c r="Y50" s="4">
        <v>0.17592601664714949</v>
      </c>
      <c r="Z50" s="4">
        <v>0.36995958554054725</v>
      </c>
      <c r="AA50" s="4">
        <v>0.11426368626996143</v>
      </c>
      <c r="AB50" s="4">
        <v>1.898912621300234E-2</v>
      </c>
      <c r="AC50" s="4">
        <v>6.3490077964986749E-2</v>
      </c>
      <c r="AD50" s="4">
        <v>6.2789526992962771E-3</v>
      </c>
      <c r="AE50" s="4">
        <v>9.9272359194289336E-3</v>
      </c>
      <c r="AF50" s="4">
        <v>1.6168066746934631E-2</v>
      </c>
      <c r="AI50" s="4">
        <f t="shared" si="131"/>
        <v>-5.2282687080490377E-4</v>
      </c>
      <c r="AJ50" s="4">
        <f t="shared" si="132"/>
        <v>1.8877441161742616E-3</v>
      </c>
      <c r="AK50" s="4">
        <f t="shared" si="102"/>
        <v>1.2424042108016216</v>
      </c>
      <c r="AL50" s="4">
        <f t="shared" si="102"/>
        <v>5.6449547119328015E-2</v>
      </c>
      <c r="AM50" s="4">
        <f t="shared" si="103"/>
        <v>0.14072929714683372</v>
      </c>
      <c r="AN50" s="4">
        <f t="shared" si="103"/>
        <v>1.0892335166126227E-3</v>
      </c>
      <c r="AO50" s="4">
        <f t="shared" si="103"/>
        <v>0.5365690895559414</v>
      </c>
      <c r="AP50" s="4">
        <f t="shared" si="103"/>
        <v>2.5624108416547787E-5</v>
      </c>
      <c r="AQ50" s="4">
        <f t="shared" si="133"/>
        <v>-1.9299774120684089E-4</v>
      </c>
      <c r="AR50" s="4">
        <f t="shared" si="104"/>
        <v>6.4262775025661616E-3</v>
      </c>
      <c r="AS50" s="4">
        <f t="shared" si="134"/>
        <v>1.9848651992554824</v>
      </c>
      <c r="AT50" s="4"/>
      <c r="AU50" s="4">
        <f t="shared" si="135"/>
        <v>-7.9022021898668188E-4</v>
      </c>
      <c r="AV50" s="4">
        <f t="shared" si="105"/>
        <v>2.8532075380469407E-3</v>
      </c>
      <c r="AW50" s="4">
        <f t="shared" si="106"/>
        <v>1.8778165055253788</v>
      </c>
      <c r="AX50" s="4">
        <f t="shared" si="107"/>
        <v>8.5319971059750699E-2</v>
      </c>
      <c r="AY50" s="4">
        <f t="shared" si="108"/>
        <v>0.21270355870961047</v>
      </c>
      <c r="AZ50" s="4">
        <f t="shared" si="109"/>
        <v>1.6463085508595615E-3</v>
      </c>
      <c r="BA50" s="4">
        <f t="shared" si="110"/>
        <v>0.81099072585464294</v>
      </c>
      <c r="BB50" s="4">
        <f t="shared" si="111"/>
        <v>3.8729242307476575E-5</v>
      </c>
      <c r="BC50" s="4">
        <f t="shared" si="112"/>
        <v>-2.9170405317081557E-4</v>
      </c>
      <c r="BD50" s="4">
        <f t="shared" si="113"/>
        <v>9.7129177915608184E-3</v>
      </c>
      <c r="BE50">
        <f t="shared" si="136"/>
        <v>3.0000000000000004</v>
      </c>
      <c r="BG50" s="4">
        <f t="shared" si="137"/>
        <v>3.2445844723578254E-2</v>
      </c>
      <c r="BH50" s="4">
        <f t="shared" si="138"/>
        <v>0.18025771398603221</v>
      </c>
      <c r="BJ50" s="4">
        <f t="shared" si="114"/>
        <v>-3.1416666666666669E-2</v>
      </c>
      <c r="BK50" s="4">
        <f t="shared" si="114"/>
        <v>0.15079300000000001</v>
      </c>
      <c r="BL50" s="4">
        <f t="shared" si="114"/>
        <v>63.33776666666666</v>
      </c>
      <c r="BM50" s="4">
        <f t="shared" si="114"/>
        <v>4.289883333333333</v>
      </c>
      <c r="BN50" s="4">
        <f t="shared" si="115"/>
        <v>8.0945661197912493</v>
      </c>
      <c r="BO50" s="4">
        <f t="shared" si="116"/>
        <v>2.2414246279270413</v>
      </c>
      <c r="BP50" s="4">
        <f t="shared" si="117"/>
        <v>7.7259333333333333E-2</v>
      </c>
      <c r="BQ50" s="4">
        <f t="shared" si="117"/>
        <v>21.629099999999998</v>
      </c>
      <c r="BR50" s="4">
        <f t="shared" si="117"/>
        <v>1.4369999999999999E-3</v>
      </c>
      <c r="BS50" s="4">
        <f t="shared" si="117"/>
        <v>-5.9809999999999993E-3</v>
      </c>
      <c r="BT50" s="4">
        <f t="shared" si="117"/>
        <v>0.47997866666666661</v>
      </c>
      <c r="BU50" s="4">
        <f t="shared" si="139"/>
        <v>100.2648110810516</v>
      </c>
      <c r="BW50" s="25">
        <f t="shared" si="140"/>
        <v>2.6497917299669811</v>
      </c>
      <c r="BX50">
        <v>4</v>
      </c>
      <c r="BY50" s="25">
        <f t="shared" si="118"/>
        <v>-7.8923466307507671E-4</v>
      </c>
      <c r="BZ50" s="25">
        <f t="shared" si="119"/>
        <v>2.8496490419611729E-3</v>
      </c>
      <c r="CA50" s="25">
        <f t="shared" si="120"/>
        <v>1.8754745088091933</v>
      </c>
      <c r="CB50" s="25">
        <f t="shared" si="120"/>
        <v>8.521356072015733E-2</v>
      </c>
      <c r="CC50" s="25">
        <f t="shared" si="121"/>
        <v>0.17006504308925158</v>
      </c>
      <c r="CD50" s="25">
        <f t="shared" si="122"/>
        <v>4.2376459122761244E-2</v>
      </c>
      <c r="CE50" s="25">
        <f t="shared" si="123"/>
        <v>1.6442552888882261E-3</v>
      </c>
      <c r="CF50" s="25">
        <f t="shared" si="124"/>
        <v>0.80997926514417429</v>
      </c>
      <c r="CG50" s="25">
        <f t="shared" si="125"/>
        <v>3.8680939527073079E-5</v>
      </c>
      <c r="CH50" s="25">
        <f t="shared" si="126"/>
        <v>-2.9134024236575882E-4</v>
      </c>
      <c r="CI50" s="25">
        <f t="shared" si="127"/>
        <v>9.7008039234030511E-3</v>
      </c>
      <c r="CJ50" s="4">
        <f t="shared" si="141"/>
        <v>2.9962616511738762</v>
      </c>
    </row>
    <row r="51" spans="1:88">
      <c r="A51" s="17" t="s">
        <v>59</v>
      </c>
      <c r="B51" s="9">
        <v>3</v>
      </c>
      <c r="C51" s="20">
        <v>-5.3363333333333339E-2</v>
      </c>
      <c r="D51" s="20">
        <v>0.135744</v>
      </c>
      <c r="E51" s="20">
        <v>57.851999999999997</v>
      </c>
      <c r="F51" s="20">
        <v>9.5009666666666668</v>
      </c>
      <c r="G51" s="20">
        <v>11.085733333333335</v>
      </c>
      <c r="H51" s="20">
        <v>0.12200499999999999</v>
      </c>
      <c r="I51" s="20">
        <v>20.829233333333335</v>
      </c>
      <c r="J51" s="20">
        <v>8.0793333333333325E-3</v>
      </c>
      <c r="K51" s="20">
        <v>-7.4866666666666666E-3</v>
      </c>
      <c r="L51" s="20">
        <v>0.345221</v>
      </c>
      <c r="M51" s="21">
        <f t="shared" si="128"/>
        <v>99.818132666666656</v>
      </c>
      <c r="O51" s="22">
        <f t="shared" si="129"/>
        <v>0.19602209918330293</v>
      </c>
      <c r="P51" s="33">
        <v>0.22</v>
      </c>
      <c r="Q51" s="33">
        <f t="shared" si="142"/>
        <v>2.3977900816697068E-2</v>
      </c>
      <c r="R51" s="92">
        <f t="shared" si="130"/>
        <v>9.9237234755900502E-2</v>
      </c>
      <c r="S51" s="23"/>
      <c r="T51" s="24">
        <f t="shared" si="101"/>
        <v>0.23933641039165504</v>
      </c>
      <c r="W51" s="4">
        <v>7.9487126840345618E-3</v>
      </c>
      <c r="X51" s="4">
        <v>5.2215448863339349E-3</v>
      </c>
      <c r="Y51" s="4">
        <v>0.89684756787315634</v>
      </c>
      <c r="Z51" s="4">
        <v>0.53278857498386156</v>
      </c>
      <c r="AA51" s="4">
        <v>0.1793834254699502</v>
      </c>
      <c r="AB51" s="4">
        <v>1.3584437713795885E-2</v>
      </c>
      <c r="AC51" s="4">
        <v>1.8644391471253251E-2</v>
      </c>
      <c r="AD51" s="4">
        <v>2.1054776971825969E-3</v>
      </c>
      <c r="AE51" s="4">
        <v>5.0720442952850199E-3</v>
      </c>
      <c r="AF51" s="4">
        <v>1.9753396695252192E-2</v>
      </c>
      <c r="AI51" s="4">
        <f t="shared" si="131"/>
        <v>-8.8805680368336391E-4</v>
      </c>
      <c r="AJ51" s="4">
        <f t="shared" si="132"/>
        <v>1.699349023535303E-3</v>
      </c>
      <c r="AK51" s="4">
        <f t="shared" si="102"/>
        <v>1.1347979599843077</v>
      </c>
      <c r="AL51" s="4">
        <f t="shared" si="102"/>
        <v>0.12502094436037459</v>
      </c>
      <c r="AM51" s="4">
        <f t="shared" si="103"/>
        <v>0.1542899559266992</v>
      </c>
      <c r="AN51" s="4">
        <f t="shared" si="103"/>
        <v>1.7200761313971517E-3</v>
      </c>
      <c r="AO51" s="4">
        <f t="shared" si="103"/>
        <v>0.51672620524270241</v>
      </c>
      <c r="AP51" s="4">
        <f t="shared" si="103"/>
        <v>1.4406799809795528E-4</v>
      </c>
      <c r="AQ51" s="4">
        <f t="shared" si="133"/>
        <v>-2.4158330644293859E-4</v>
      </c>
      <c r="AR51" s="4">
        <f t="shared" si="104"/>
        <v>4.6220511447315569E-3</v>
      </c>
      <c r="AS51" s="4">
        <f t="shared" si="134"/>
        <v>1.9378909697017197</v>
      </c>
      <c r="AT51" s="4"/>
      <c r="AU51" s="4">
        <f t="shared" si="135"/>
        <v>-1.3747782783982739E-3</v>
      </c>
      <c r="AV51" s="4">
        <f t="shared" si="105"/>
        <v>2.6307192459803868E-3</v>
      </c>
      <c r="AW51" s="4">
        <f t="shared" si="106"/>
        <v>1.756752022265178</v>
      </c>
      <c r="AX51" s="4">
        <f t="shared" si="107"/>
        <v>0.19354176212444679</v>
      </c>
      <c r="AY51" s="4">
        <f t="shared" si="108"/>
        <v>0.23885237870288573</v>
      </c>
      <c r="AZ51" s="4">
        <f t="shared" si="109"/>
        <v>2.6628063574627822E-3</v>
      </c>
      <c r="BA51" s="4">
        <f t="shared" si="110"/>
        <v>0.7999307700818229</v>
      </c>
      <c r="BB51" s="4">
        <f t="shared" si="111"/>
        <v>2.2302802430644003E-4</v>
      </c>
      <c r="BC51" s="4">
        <f t="shared" si="112"/>
        <v>-3.7398900694623154E-4</v>
      </c>
      <c r="BD51" s="4">
        <f t="shared" si="113"/>
        <v>7.1552804832611143E-3</v>
      </c>
      <c r="BE51">
        <f t="shared" si="136"/>
        <v>3</v>
      </c>
      <c r="BG51" s="4">
        <f t="shared" si="137"/>
        <v>4.6820344668264902E-2</v>
      </c>
      <c r="BH51" s="4">
        <f t="shared" si="138"/>
        <v>0.19203203403462082</v>
      </c>
      <c r="BJ51" s="4">
        <f t="shared" si="114"/>
        <v>-5.3363333333333339E-2</v>
      </c>
      <c r="BK51" s="4">
        <f t="shared" si="114"/>
        <v>0.135744</v>
      </c>
      <c r="BL51" s="4">
        <f t="shared" si="114"/>
        <v>57.851999999999997</v>
      </c>
      <c r="BM51" s="4">
        <f t="shared" si="114"/>
        <v>9.5009666666666668</v>
      </c>
      <c r="BN51" s="4">
        <f t="shared" si="115"/>
        <v>8.4325137107742183</v>
      </c>
      <c r="BO51" s="4">
        <f t="shared" si="116"/>
        <v>2.9486770644133329</v>
      </c>
      <c r="BP51" s="4">
        <f t="shared" si="117"/>
        <v>0.12200499999999999</v>
      </c>
      <c r="BQ51" s="4">
        <f t="shared" si="117"/>
        <v>20.829233333333335</v>
      </c>
      <c r="BR51" s="4">
        <f t="shared" si="117"/>
        <v>8.0793333333333325E-3</v>
      </c>
      <c r="BS51" s="4">
        <f t="shared" si="117"/>
        <v>-7.4866666666666666E-3</v>
      </c>
      <c r="BT51" s="4">
        <f t="shared" si="117"/>
        <v>0.345221</v>
      </c>
      <c r="BU51" s="4">
        <f t="shared" si="139"/>
        <v>100.11359010852087</v>
      </c>
      <c r="BW51" s="25">
        <f t="shared" si="140"/>
        <v>2.5872003243506043</v>
      </c>
      <c r="BX51">
        <v>4</v>
      </c>
      <c r="BY51" s="25">
        <f t="shared" si="118"/>
        <v>-1.3730004519944068E-3</v>
      </c>
      <c r="BZ51" s="25">
        <f t="shared" si="119"/>
        <v>2.6273172703962845E-3</v>
      </c>
      <c r="CA51" s="25">
        <f t="shared" si="120"/>
        <v>1.7544802376586677</v>
      </c>
      <c r="CB51" s="25">
        <f t="shared" si="120"/>
        <v>0.19329147910764158</v>
      </c>
      <c r="CC51" s="25">
        <f t="shared" si="121"/>
        <v>0.18145135590948067</v>
      </c>
      <c r="CD51" s="25">
        <f t="shared" si="122"/>
        <v>5.7096491310783808E-2</v>
      </c>
      <c r="CE51" s="25">
        <f t="shared" si="123"/>
        <v>2.6593628876865521E-3</v>
      </c>
      <c r="CF51" s="25">
        <f t="shared" si="124"/>
        <v>0.79889632106072395</v>
      </c>
      <c r="CG51" s="25">
        <f t="shared" si="125"/>
        <v>2.2273961044607833E-4</v>
      </c>
      <c r="CH51" s="25">
        <f t="shared" si="126"/>
        <v>-3.7350537439125714E-4</v>
      </c>
      <c r="CI51" s="25">
        <f t="shared" si="127"/>
        <v>7.146027466414618E-3</v>
      </c>
      <c r="CJ51" s="4">
        <f t="shared" si="141"/>
        <v>2.9961248264558553</v>
      </c>
    </row>
    <row r="52" spans="1:88">
      <c r="A52" s="17"/>
      <c r="B52" s="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1"/>
      <c r="O52" s="22"/>
      <c r="P52" s="33"/>
      <c r="Q52" s="33"/>
      <c r="R52" s="92"/>
      <c r="S52" s="23"/>
      <c r="T52" s="24"/>
      <c r="W52" s="4"/>
      <c r="X52" s="4"/>
      <c r="Y52" s="4"/>
      <c r="Z52" s="4"/>
      <c r="AA52" s="4"/>
      <c r="AB52" s="4"/>
      <c r="AC52" s="4"/>
      <c r="AD52" s="4"/>
      <c r="AE52" s="4"/>
      <c r="AF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G52" s="4"/>
      <c r="BH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W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4"/>
    </row>
    <row r="53" spans="1:88">
      <c r="A53" s="17" t="s">
        <v>161</v>
      </c>
      <c r="B53" s="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1"/>
      <c r="O53" s="22"/>
      <c r="P53" s="33"/>
      <c r="Q53" s="33"/>
      <c r="R53" s="92"/>
      <c r="S53" s="23"/>
      <c r="T53" s="24"/>
      <c r="W53" s="4"/>
      <c r="X53" s="4"/>
      <c r="Y53" s="4"/>
      <c r="Z53" s="4"/>
      <c r="AA53" s="4"/>
      <c r="AB53" s="4"/>
      <c r="AC53" s="4"/>
      <c r="AD53" s="4"/>
      <c r="AE53" s="4"/>
      <c r="AF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G53" s="4"/>
      <c r="BH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W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4"/>
    </row>
    <row r="54" spans="1:88">
      <c r="A54" s="17" t="s">
        <v>53</v>
      </c>
      <c r="B54" s="9">
        <v>3</v>
      </c>
      <c r="C54" s="20">
        <v>-8.3533333333333334E-2</v>
      </c>
      <c r="D54" s="20">
        <v>4.4206333333333341E-2</v>
      </c>
      <c r="E54" s="20">
        <v>55.677099999999996</v>
      </c>
      <c r="F54" s="20">
        <v>13.8695</v>
      </c>
      <c r="G54" s="20">
        <v>10.554533333333334</v>
      </c>
      <c r="H54" s="20">
        <v>0.10178866666666668</v>
      </c>
      <c r="I54" s="20">
        <v>19.555666666666667</v>
      </c>
      <c r="J54" s="20">
        <v>1.357333333333333E-3</v>
      </c>
      <c r="K54" s="20">
        <v>-2.043E-2</v>
      </c>
      <c r="L54" s="20">
        <v>0.29669899999999999</v>
      </c>
      <c r="M54" s="21">
        <f t="shared" ref="M54:M60" si="143">SUM(C54:L54)</f>
        <v>99.996887999999998</v>
      </c>
      <c r="O54" s="22">
        <f>BG54/(SUM(BG54:BH54))</f>
        <v>7.4837563506074175E-4</v>
      </c>
      <c r="P54" s="33">
        <v>5.8000000000000003E-2</v>
      </c>
      <c r="Q54" s="33">
        <f>P54-O54</f>
        <v>5.725162436493926E-2</v>
      </c>
      <c r="R54" s="92">
        <f>AX54/(AX54+AW54)</f>
        <v>0.14318176477518285</v>
      </c>
      <c r="S54" s="23"/>
      <c r="T54" s="24">
        <f t="shared" ref="T54:T60" si="144">R$63+R$62*R54+O54</f>
        <v>4.122093216685184E-2</v>
      </c>
      <c r="W54" s="4">
        <v>1.4725944225527008E-2</v>
      </c>
      <c r="X54" s="4">
        <v>9.6275309572773152E-3</v>
      </c>
      <c r="Y54" s="4">
        <v>0.48043137907509598</v>
      </c>
      <c r="Z54" s="4">
        <v>0.41311591593643576</v>
      </c>
      <c r="AA54" s="4">
        <v>0.20470997370263444</v>
      </c>
      <c r="AB54" s="4">
        <v>2.2079751410134327E-2</v>
      </c>
      <c r="AC54" s="4">
        <v>7.705999826974716E-2</v>
      </c>
      <c r="AD54" s="4">
        <v>4.4165455203510964E-3</v>
      </c>
      <c r="AE54" s="4">
        <v>1.1539787693021046E-2</v>
      </c>
      <c r="AF54" s="4">
        <v>1.7673863499529478E-2</v>
      </c>
      <c r="AI54" s="4">
        <f>C54/AI$3</f>
        <v>-1.3901370166971765E-3</v>
      </c>
      <c r="AJ54" s="4">
        <f t="shared" ref="AJ54:AJ60" si="145">D54/AJ$3</f>
        <v>5.5340928058754814E-4</v>
      </c>
      <c r="AK54" s="4">
        <f t="shared" ref="AK54:AL60" si="146">2*E54/AK$3</f>
        <v>1.0921361318163987</v>
      </c>
      <c r="AL54" s="4">
        <f t="shared" si="146"/>
        <v>0.18250542798868347</v>
      </c>
      <c r="AM54" s="4">
        <f t="shared" ref="AM54:AP60" si="147">G54/AM$3</f>
        <v>0.14689677569009513</v>
      </c>
      <c r="AN54" s="4">
        <f t="shared" si="147"/>
        <v>1.4350580384416562E-3</v>
      </c>
      <c r="AO54" s="4">
        <f t="shared" si="147"/>
        <v>0.48513189448441246</v>
      </c>
      <c r="AP54" s="4">
        <f t="shared" si="147"/>
        <v>2.4203518782691388E-5</v>
      </c>
      <c r="AQ54" s="4">
        <f>2*K54/AQ$3</f>
        <v>-6.5924491771539209E-4</v>
      </c>
      <c r="AR54" s="4">
        <f t="shared" ref="AR54:AR60" si="148">L54/AR$3</f>
        <v>3.9724059445708929E-3</v>
      </c>
      <c r="AS54" s="4">
        <f>SUM(AI54:AR54)</f>
        <v>1.9106059248275602</v>
      </c>
      <c r="AT54" s="4"/>
      <c r="AU54" s="4">
        <f>3*AI54/$AS54</f>
        <v>-2.1827688252709287E-3</v>
      </c>
      <c r="AV54" s="4">
        <f t="shared" ref="AV54:AV60" si="149">3*AJ54/$AS54</f>
        <v>8.6895357131925915E-4</v>
      </c>
      <c r="AW54" s="4">
        <f t="shared" ref="AW54:AW60" si="150">3*AK54/$AS54</f>
        <v>1.7148530489064118</v>
      </c>
      <c r="AX54" s="4">
        <f t="shared" ref="AX54:AX60" si="151">3*AL54/$AS54</f>
        <v>0.28656683037108549</v>
      </c>
      <c r="AY54" s="4">
        <f t="shared" ref="AY54:AY60" si="152">3*AM54/$AS54</f>
        <v>0.23065474745141881</v>
      </c>
      <c r="AZ54" s="4">
        <f t="shared" ref="AZ54:AZ60" si="153">3*AN54/$AS54</f>
        <v>2.2533030277886988E-3</v>
      </c>
      <c r="BA54" s="4">
        <f t="shared" ref="BA54:BA60" si="154">3*AO54/$AS54</f>
        <v>0.76174561406983632</v>
      </c>
      <c r="BB54" s="4">
        <f t="shared" ref="BB54:BB60" si="155">3*AP54/$AS54</f>
        <v>3.8003941788586023E-5</v>
      </c>
      <c r="BC54" s="4">
        <f t="shared" ref="BC54:BC60" si="156">3*AQ54/$AS54</f>
        <v>-1.0351348373028178E-3</v>
      </c>
      <c r="BD54" s="4">
        <f t="shared" ref="BD54:BD60" si="157">3*AR54/$AS54</f>
        <v>6.2374023229244705E-3</v>
      </c>
      <c r="BE54">
        <f>SUM(AU54:BD54)</f>
        <v>2.9999999999999996</v>
      </c>
      <c r="BG54" s="4">
        <f>-1*((AU54+AV54)*4+(AW54+AX54)*3+SUM(AY54:BB54,BD54)*2+BC54-8)</f>
        <v>1.7261639310373056E-4</v>
      </c>
      <c r="BH54" s="4">
        <f>AY54-BG54</f>
        <v>0.23048213105831508</v>
      </c>
      <c r="BJ54" s="4">
        <f t="shared" ref="BJ54:BM60" si="158">C54</f>
        <v>-8.3533333333333334E-2</v>
      </c>
      <c r="BK54" s="4">
        <f t="shared" si="158"/>
        <v>4.4206333333333341E-2</v>
      </c>
      <c r="BL54" s="4">
        <f t="shared" si="158"/>
        <v>55.677099999999996</v>
      </c>
      <c r="BM54" s="4">
        <f t="shared" si="158"/>
        <v>13.8695</v>
      </c>
      <c r="BN54" s="4">
        <f t="shared" ref="BN54:BN60" si="159">G54-BO54*0.8998</f>
        <v>10.119465630747223</v>
      </c>
      <c r="BO54" s="4">
        <f t="shared" ref="BO54:BO60" si="160">G54*T54/0.8998</f>
        <v>0.48351600643044007</v>
      </c>
      <c r="BP54" s="4">
        <f t="shared" ref="BP54:BT60" si="161">H54</f>
        <v>0.10178866666666668</v>
      </c>
      <c r="BQ54" s="4">
        <f t="shared" si="161"/>
        <v>19.555666666666667</v>
      </c>
      <c r="BR54" s="4">
        <f t="shared" si="161"/>
        <v>1.357333333333333E-3</v>
      </c>
      <c r="BS54" s="4">
        <f t="shared" si="161"/>
        <v>-2.043E-2</v>
      </c>
      <c r="BT54" s="4">
        <f t="shared" si="161"/>
        <v>0.29669899999999999</v>
      </c>
      <c r="BU54" s="4">
        <f t="shared" ref="BU54:BU60" si="162">SUM(BJ54:BT54)</f>
        <v>100.04533630384432</v>
      </c>
      <c r="BW54" s="25">
        <f t="shared" ref="BW54:BW60" si="163">BJ54/BY$3*2+BK54/BZ$3*2+BL54/CA$3*3+BM54/CB$3*3+BN54/CC$3+BO54/CD$3*3+BP54/CE$3+BQ54/CF$3+BR54/CG$3+BS54/CH$3+BT54/CI$3</f>
        <v>2.5504479018757893</v>
      </c>
      <c r="BX54">
        <v>4</v>
      </c>
      <c r="BY54" s="25">
        <f t="shared" ref="BY54:BY60" si="164">BJ54/BY$3*$BX54/$BW54</f>
        <v>-2.1802241334547804E-3</v>
      </c>
      <c r="BZ54" s="25">
        <f t="shared" ref="BZ54:BZ58" si="165">BK54/BZ$3*$BX54/$BW54</f>
        <v>8.6794053731586475E-4</v>
      </c>
      <c r="CA54" s="25">
        <f t="shared" ref="CA54:CB60" si="166">2*BL54/CA$3*$BX54/$BW54</f>
        <v>1.7128538575724843</v>
      </c>
      <c r="CB54" s="25">
        <f t="shared" si="166"/>
        <v>0.28623274814506955</v>
      </c>
      <c r="CC54" s="25">
        <f t="shared" ref="CC54:CC58" si="167">BN54/CC$3*$BX54/$BW54</f>
        <v>0.22088912862757806</v>
      </c>
      <c r="CD54" s="25">
        <f t="shared" ref="CD54:CD60" si="168">2*BO54/CD$3*$BX54/$BW54</f>
        <v>9.4974423303037445E-3</v>
      </c>
      <c r="CE54" s="25">
        <f t="shared" ref="CE54:CE58" si="169">BP54/CE$3*$BX54/$BW54</f>
        <v>2.2506761065555704E-3</v>
      </c>
      <c r="CF54" s="25">
        <f t="shared" ref="CF54:CF58" si="170">BQ54/CF$3*$BX54/$BW54</f>
        <v>0.7608575640813684</v>
      </c>
      <c r="CG54" s="25">
        <f t="shared" ref="CG54:CG58" si="171">BR54/CG$3*$BX54/$BW54</f>
        <v>3.7959636446430165E-5</v>
      </c>
      <c r="CH54" s="25">
        <f t="shared" ref="CH54:CH60" si="172">2*BS54/CH$3*$BX54/$BW54</f>
        <v>-1.0339280676629925E-3</v>
      </c>
      <c r="CI54" s="25">
        <f t="shared" ref="CI54:CI58" si="173">BT54/CI$3*$BX54/$BW54</f>
        <v>6.2301307023747317E-3</v>
      </c>
      <c r="CJ54" s="4">
        <f t="shared" ref="CJ54:CJ60" si="174">SUM(BY54:CI54)</f>
        <v>2.9965032955383792</v>
      </c>
    </row>
    <row r="55" spans="1:88">
      <c r="A55" s="17" t="s">
        <v>54</v>
      </c>
      <c r="B55" s="9">
        <v>3</v>
      </c>
      <c r="C55" s="20">
        <v>2.0953333333333327E-3</v>
      </c>
      <c r="D55" s="20">
        <v>0.49701066666666666</v>
      </c>
      <c r="E55" s="20">
        <v>45.358866666666671</v>
      </c>
      <c r="F55" s="20">
        <v>20.675000000000001</v>
      </c>
      <c r="G55" s="20">
        <v>14.600633333333334</v>
      </c>
      <c r="H55" s="20">
        <v>0.12407633333333334</v>
      </c>
      <c r="I55" s="20">
        <v>18.277466666666665</v>
      </c>
      <c r="J55" s="20">
        <v>1.9866666666666665E-3</v>
      </c>
      <c r="K55" s="20">
        <v>-2.4733333333333318E-4</v>
      </c>
      <c r="L55" s="20">
        <v>0.2758336666666667</v>
      </c>
      <c r="M55" s="21">
        <f t="shared" si="143"/>
        <v>99.812722000000008</v>
      </c>
      <c r="O55" s="22">
        <f t="shared" ref="O55:O60" si="175">BG55/(SUM(BG55:BH55))</f>
        <v>0.2253130708362496</v>
      </c>
      <c r="P55" s="33">
        <v>0.28000000000000003</v>
      </c>
      <c r="Q55" s="33">
        <f>P55-O55</f>
        <v>5.4686929163750425E-2</v>
      </c>
      <c r="R55" s="92">
        <f t="shared" ref="R55:R60" si="176">AX55/(AX55+AW55)</f>
        <v>0.23416969209836427</v>
      </c>
      <c r="S55" s="23"/>
      <c r="T55" s="24">
        <f t="shared" si="144"/>
        <v>0.25990172400469175</v>
      </c>
      <c r="W55" s="4">
        <v>2.0892392522957569E-2</v>
      </c>
      <c r="X55" s="4">
        <v>2.1587779351599192E-2</v>
      </c>
      <c r="Y55" s="4">
        <v>0.12373246677139069</v>
      </c>
      <c r="Z55" s="4">
        <v>1.944299359666727E-2</v>
      </c>
      <c r="AA55" s="4">
        <v>3.0047018709570869E-2</v>
      </c>
      <c r="AB55" s="4">
        <v>1.7771482502406195E-2</v>
      </c>
      <c r="AC55" s="4">
        <v>0.14062518740728314</v>
      </c>
      <c r="AD55" s="4">
        <v>5.9674813224117702E-3</v>
      </c>
      <c r="AE55" s="4">
        <v>8.9717490676753404E-3</v>
      </c>
      <c r="AF55" s="4">
        <v>1.4526787474639159E-2</v>
      </c>
      <c r="AI55" s="4">
        <f t="shared" ref="AI55:AI60" si="177">C55/AI$3</f>
        <v>3.4869917346202907E-5</v>
      </c>
      <c r="AJ55" s="4">
        <f t="shared" si="145"/>
        <v>6.22196628275747E-3</v>
      </c>
      <c r="AK55" s="4">
        <f t="shared" si="146"/>
        <v>0.8897384595266119</v>
      </c>
      <c r="AL55" s="4">
        <f t="shared" si="146"/>
        <v>0.27205737219553916</v>
      </c>
      <c r="AM55" s="4">
        <f t="shared" si="147"/>
        <v>0.20320992809093022</v>
      </c>
      <c r="AN55" s="4">
        <f t="shared" si="147"/>
        <v>1.7492786315146389E-3</v>
      </c>
      <c r="AO55" s="4">
        <f t="shared" si="147"/>
        <v>0.45342264119738684</v>
      </c>
      <c r="AP55" s="4">
        <f t="shared" si="147"/>
        <v>3.5425582501188777E-5</v>
      </c>
      <c r="AQ55" s="4">
        <f t="shared" ref="AQ55:AQ60" si="178">2*K55/AQ$3</f>
        <v>-7.9810691620952949E-6</v>
      </c>
      <c r="AR55" s="4">
        <f t="shared" si="148"/>
        <v>3.6930468157272286E-3</v>
      </c>
      <c r="AS55" s="4">
        <f t="shared" ref="AS55:AS60" si="179">SUM(AI55:AR55)</f>
        <v>1.8301550071711528</v>
      </c>
      <c r="AT55" s="4"/>
      <c r="AU55" s="4">
        <f t="shared" ref="AU55:AU60" si="180">3*AI55/$AS55</f>
        <v>5.7158957371759821E-5</v>
      </c>
      <c r="AV55" s="4">
        <f t="shared" si="149"/>
        <v>1.0199080829292188E-2</v>
      </c>
      <c r="AW55" s="4">
        <f t="shared" si="150"/>
        <v>1.4584641017405449</v>
      </c>
      <c r="AX55" s="4">
        <f t="shared" si="151"/>
        <v>0.44595791798431561</v>
      </c>
      <c r="AY55" s="4">
        <f t="shared" si="152"/>
        <v>0.33310281472556125</v>
      </c>
      <c r="AZ55" s="4">
        <f t="shared" si="153"/>
        <v>2.8674270069918447E-3</v>
      </c>
      <c r="BA55" s="4">
        <f t="shared" si="154"/>
        <v>0.7432528492188808</v>
      </c>
      <c r="BB55" s="4">
        <f t="shared" si="155"/>
        <v>5.8069806703333253E-5</v>
      </c>
      <c r="BC55" s="4">
        <f t="shared" si="156"/>
        <v>-1.3082611796524599E-5</v>
      </c>
      <c r="BD55" s="4">
        <f t="shared" si="157"/>
        <v>6.0536623421349276E-3</v>
      </c>
      <c r="BE55">
        <f t="shared" ref="BE55:BE60" si="181">SUM(AU55:BD55)</f>
        <v>3</v>
      </c>
      <c r="BG55" s="4">
        <f t="shared" ref="BG55:BG60" si="182">-1*((AU55+AV55)*4+(AW55+AX55)*3+SUM(AY55:BB55,BD55)*2+BC55-8)</f>
        <v>7.5052418090014505E-2</v>
      </c>
      <c r="BH55" s="4">
        <f t="shared" ref="BH55:BH60" si="183">AY55-BG55</f>
        <v>0.25805039663554674</v>
      </c>
      <c r="BJ55" s="4">
        <f t="shared" si="158"/>
        <v>2.0953333333333327E-3</v>
      </c>
      <c r="BK55" s="4">
        <f t="shared" si="158"/>
        <v>0.49701066666666666</v>
      </c>
      <c r="BL55" s="4">
        <f t="shared" si="158"/>
        <v>45.358866666666671</v>
      </c>
      <c r="BM55" s="4">
        <f t="shared" si="158"/>
        <v>20.675000000000001</v>
      </c>
      <c r="BN55" s="4">
        <f t="shared" si="159"/>
        <v>10.805903558439631</v>
      </c>
      <c r="BO55" s="4">
        <f t="shared" si="160"/>
        <v>4.2173035951252533</v>
      </c>
      <c r="BP55" s="4">
        <f t="shared" si="161"/>
        <v>0.12407633333333334</v>
      </c>
      <c r="BQ55" s="4">
        <f t="shared" si="161"/>
        <v>18.277466666666665</v>
      </c>
      <c r="BR55" s="4">
        <f t="shared" si="161"/>
        <v>1.9866666666666665E-3</v>
      </c>
      <c r="BS55" s="4">
        <f t="shared" si="161"/>
        <v>-2.4733333333333318E-4</v>
      </c>
      <c r="BT55" s="4">
        <f t="shared" si="161"/>
        <v>0.2758336666666667</v>
      </c>
      <c r="BU55" s="4">
        <f t="shared" si="162"/>
        <v>100.23529582023157</v>
      </c>
      <c r="BW55" s="25">
        <f t="shared" si="163"/>
        <v>2.4437270856762594</v>
      </c>
      <c r="BX55">
        <v>4</v>
      </c>
      <c r="BY55" s="25">
        <f t="shared" si="164"/>
        <v>5.7076614734256643E-5</v>
      </c>
      <c r="BZ55" s="25">
        <f t="shared" si="165"/>
        <v>1.0184388132745434E-2</v>
      </c>
      <c r="CA55" s="25">
        <f t="shared" si="166"/>
        <v>1.4563630525548512</v>
      </c>
      <c r="CB55" s="25">
        <f t="shared" si="166"/>
        <v>0.44531547534941196</v>
      </c>
      <c r="CC55" s="25">
        <f t="shared" si="167"/>
        <v>0.24617367189120248</v>
      </c>
      <c r="CD55" s="25">
        <f t="shared" si="168"/>
        <v>8.6455858915329947E-2</v>
      </c>
      <c r="CE55" s="25">
        <f t="shared" si="169"/>
        <v>2.8632962195621874E-3</v>
      </c>
      <c r="CF55" s="25">
        <f t="shared" si="170"/>
        <v>0.74218212640043635</v>
      </c>
      <c r="CG55" s="25">
        <f t="shared" si="171"/>
        <v>5.7986151905150829E-5</v>
      </c>
      <c r="CH55" s="25">
        <f t="shared" si="172"/>
        <v>-1.306376511333985E-5</v>
      </c>
      <c r="CI55" s="25">
        <f t="shared" si="173"/>
        <v>6.0449414951019237E-3</v>
      </c>
      <c r="CJ55" s="4">
        <f t="shared" si="174"/>
        <v>2.9956848099601681</v>
      </c>
    </row>
    <row r="56" spans="1:88">
      <c r="A56" s="17" t="s">
        <v>55</v>
      </c>
      <c r="B56" s="9">
        <v>3</v>
      </c>
      <c r="C56" s="20">
        <v>-7.233666666666666E-2</v>
      </c>
      <c r="D56" s="20">
        <v>6.2562666666666669E-2</v>
      </c>
      <c r="E56" s="20">
        <v>52.774266666666669</v>
      </c>
      <c r="F56" s="20">
        <v>12.610333333333335</v>
      </c>
      <c r="G56" s="20">
        <v>14.486733333333333</v>
      </c>
      <c r="H56" s="20">
        <v>0.12797066666666668</v>
      </c>
      <c r="I56" s="20">
        <v>18.882200000000001</v>
      </c>
      <c r="J56" s="20">
        <v>3.0960666666666664E-2</v>
      </c>
      <c r="K56" s="20">
        <v>-1.5720000000000001E-2</v>
      </c>
      <c r="L56" s="20">
        <v>0.36241299999999993</v>
      </c>
      <c r="M56" s="21">
        <f t="shared" si="143"/>
        <v>99.249383666666674</v>
      </c>
      <c r="O56" s="22">
        <f t="shared" si="175"/>
        <v>0.25216819118018807</v>
      </c>
      <c r="P56" s="33">
        <v>0.32</v>
      </c>
      <c r="Q56" s="33">
        <f t="shared" ref="Q56:Q60" si="184">P56-O56</f>
        <v>6.7831808819811934E-2</v>
      </c>
      <c r="R56" s="92">
        <f t="shared" si="176"/>
        <v>0.1381499911934326</v>
      </c>
      <c r="S56" s="23"/>
      <c r="T56" s="24">
        <f t="shared" si="144"/>
        <v>0.29296613669898303</v>
      </c>
      <c r="W56" s="4">
        <v>3.1005375877956034E-3</v>
      </c>
      <c r="X56" s="4">
        <v>1.2902077365034396E-2</v>
      </c>
      <c r="Y56" s="4">
        <v>1.1824613749858099</v>
      </c>
      <c r="Z56" s="4">
        <v>0.57060759137373362</v>
      </c>
      <c r="AA56" s="4">
        <v>0.88798777769366533</v>
      </c>
      <c r="AB56" s="4">
        <v>2.7342605624433997E-2</v>
      </c>
      <c r="AC56" s="4">
        <v>0.52520482671049484</v>
      </c>
      <c r="AD56" s="4">
        <v>6.8269118445556023E-3</v>
      </c>
      <c r="AE56" s="4">
        <v>3.5644915485942737E-3</v>
      </c>
      <c r="AF56" s="4">
        <v>2.349252734381722E-2</v>
      </c>
      <c r="AI56" s="4">
        <f t="shared" si="177"/>
        <v>-1.203805403006601E-3</v>
      </c>
      <c r="AJ56" s="4">
        <f t="shared" si="145"/>
        <v>7.8320814555166087E-4</v>
      </c>
      <c r="AK56" s="4">
        <f t="shared" si="146"/>
        <v>1.0351955015038579</v>
      </c>
      <c r="AL56" s="4">
        <f t="shared" si="146"/>
        <v>0.16593635546198215</v>
      </c>
      <c r="AM56" s="4">
        <f t="shared" si="147"/>
        <v>0.20162468104848064</v>
      </c>
      <c r="AN56" s="4">
        <f t="shared" si="147"/>
        <v>1.8041825273744066E-3</v>
      </c>
      <c r="AO56" s="4">
        <f t="shared" si="147"/>
        <v>0.46842470850905482</v>
      </c>
      <c r="AP56" s="4">
        <f t="shared" si="147"/>
        <v>5.5208036138849263E-4</v>
      </c>
      <c r="AQ56" s="4">
        <f t="shared" si="178"/>
        <v>-5.0726040658276869E-4</v>
      </c>
      <c r="AR56" s="4">
        <f t="shared" si="148"/>
        <v>4.8522292140848831E-3</v>
      </c>
      <c r="AS56" s="4">
        <f t="shared" si="179"/>
        <v>1.8774618809621855</v>
      </c>
      <c r="AT56" s="4"/>
      <c r="AU56" s="4">
        <f t="shared" si="180"/>
        <v>-1.9235630004743314E-3</v>
      </c>
      <c r="AV56" s="4">
        <f t="shared" si="149"/>
        <v>1.2514898227658383E-3</v>
      </c>
      <c r="AW56" s="4">
        <f t="shared" si="150"/>
        <v>1.6541409101312796</v>
      </c>
      <c r="AX56" s="4">
        <f t="shared" si="151"/>
        <v>0.26515002591201636</v>
      </c>
      <c r="AY56" s="4">
        <f t="shared" si="152"/>
        <v>0.32217647094674878</v>
      </c>
      <c r="AZ56" s="4">
        <f t="shared" si="153"/>
        <v>2.8829067780323341E-3</v>
      </c>
      <c r="BA56" s="4">
        <f t="shared" si="154"/>
        <v>0.74849675499508506</v>
      </c>
      <c r="BB56" s="4">
        <f t="shared" si="155"/>
        <v>8.8217028583113843E-4</v>
      </c>
      <c r="BC56" s="4">
        <f t="shared" si="156"/>
        <v>-8.1055239266344221E-4</v>
      </c>
      <c r="BD56" s="4">
        <f t="shared" si="157"/>
        <v>7.7533865213787745E-3</v>
      </c>
      <c r="BE56">
        <f t="shared" si="181"/>
        <v>2.9999999999999996</v>
      </c>
      <c r="BG56" s="4">
        <f t="shared" si="182"/>
        <v>8.1242657919458061E-2</v>
      </c>
      <c r="BH56" s="4">
        <f t="shared" si="183"/>
        <v>0.24093381302729072</v>
      </c>
      <c r="BJ56" s="4">
        <f t="shared" si="158"/>
        <v>-7.233666666666666E-2</v>
      </c>
      <c r="BK56" s="4">
        <f t="shared" si="158"/>
        <v>6.2562666666666669E-2</v>
      </c>
      <c r="BL56" s="4">
        <f t="shared" si="158"/>
        <v>52.774266666666669</v>
      </c>
      <c r="BM56" s="4">
        <f t="shared" si="158"/>
        <v>12.610333333333335</v>
      </c>
      <c r="BN56" s="4">
        <f t="shared" si="159"/>
        <v>10.242611035278287</v>
      </c>
      <c r="BO56" s="4">
        <f t="shared" si="160"/>
        <v>4.7167396066404166</v>
      </c>
      <c r="BP56" s="4">
        <f t="shared" si="161"/>
        <v>0.12797066666666668</v>
      </c>
      <c r="BQ56" s="4">
        <f t="shared" si="161"/>
        <v>18.882200000000001</v>
      </c>
      <c r="BR56" s="4">
        <f t="shared" si="161"/>
        <v>3.0960666666666664E-2</v>
      </c>
      <c r="BS56" s="4">
        <f t="shared" si="161"/>
        <v>-1.5720000000000001E-2</v>
      </c>
      <c r="BT56" s="4">
        <f t="shared" si="161"/>
        <v>0.36241299999999993</v>
      </c>
      <c r="BU56" s="4">
        <f t="shared" si="162"/>
        <v>99.722000975252044</v>
      </c>
      <c r="BW56" s="25">
        <f t="shared" si="163"/>
        <v>2.5074021890872342</v>
      </c>
      <c r="BX56">
        <v>4</v>
      </c>
      <c r="BY56" s="25">
        <f t="shared" si="164"/>
        <v>-1.920402571627044E-3</v>
      </c>
      <c r="BZ56" s="25">
        <f t="shared" si="165"/>
        <v>1.2494336153335991E-3</v>
      </c>
      <c r="CA56" s="25">
        <f t="shared" si="166"/>
        <v>1.651423143856628</v>
      </c>
      <c r="CB56" s="25">
        <f t="shared" si="166"/>
        <v>0.26471438237419376</v>
      </c>
      <c r="CC56" s="25">
        <f t="shared" si="167"/>
        <v>0.2274154147252091</v>
      </c>
      <c r="CD56" s="25">
        <f t="shared" si="168"/>
        <v>9.4238890967852429E-2</v>
      </c>
      <c r="CE56" s="25">
        <f t="shared" si="169"/>
        <v>2.8781701399585688E-3</v>
      </c>
      <c r="CF56" s="25">
        <f t="shared" si="170"/>
        <v>0.74726696905305767</v>
      </c>
      <c r="CG56" s="25">
        <f t="shared" si="171"/>
        <v>8.8072087324684927E-4</v>
      </c>
      <c r="CH56" s="25">
        <f t="shared" si="172"/>
        <v>-8.0922064883005612E-4</v>
      </c>
      <c r="CI56" s="25">
        <f t="shared" si="173"/>
        <v>7.74064764751798E-3</v>
      </c>
      <c r="CJ56" s="4">
        <f t="shared" si="174"/>
        <v>2.9950781500325405</v>
      </c>
    </row>
    <row r="57" spans="1:88">
      <c r="A57" s="17" t="s">
        <v>56</v>
      </c>
      <c r="B57" s="9">
        <v>3</v>
      </c>
      <c r="C57" s="20">
        <v>-1.5537666666666667E-2</v>
      </c>
      <c r="D57" s="20">
        <v>0.11435466666666667</v>
      </c>
      <c r="E57" s="20">
        <v>22.866533333333336</v>
      </c>
      <c r="F57" s="20">
        <v>45.585933333333337</v>
      </c>
      <c r="G57" s="20">
        <v>15.238766666666669</v>
      </c>
      <c r="H57" s="20">
        <v>0.2304333333333333</v>
      </c>
      <c r="I57" s="20">
        <v>14.7866</v>
      </c>
      <c r="J57" s="20">
        <v>2.2367333333333333E-2</v>
      </c>
      <c r="K57" s="20">
        <v>-1.8867000000000002E-2</v>
      </c>
      <c r="L57" s="20">
        <v>0.12076033333333334</v>
      </c>
      <c r="M57" s="21">
        <f t="shared" si="143"/>
        <v>98.931344333333342</v>
      </c>
      <c r="O57" s="22">
        <f t="shared" si="175"/>
        <v>0.17638012047318818</v>
      </c>
      <c r="P57" s="33">
        <v>0.2</v>
      </c>
      <c r="Q57" s="33">
        <f t="shared" si="184"/>
        <v>2.3619879526811827E-2</v>
      </c>
      <c r="R57" s="92">
        <f t="shared" si="176"/>
        <v>0.57216520084402489</v>
      </c>
      <c r="S57" s="23"/>
      <c r="T57" s="24">
        <f t="shared" si="144"/>
        <v>0.18911166611964414</v>
      </c>
      <c r="W57" s="4">
        <v>5.869142685549001E-2</v>
      </c>
      <c r="X57" s="4">
        <v>2.8231522883708005E-2</v>
      </c>
      <c r="Y57" s="4">
        <v>0.18210091524573135</v>
      </c>
      <c r="Z57" s="4">
        <v>0.17772777873290599</v>
      </c>
      <c r="AA57" s="4">
        <v>0.27085465351980464</v>
      </c>
      <c r="AB57" s="4">
        <v>1.5980998758942867E-2</v>
      </c>
      <c r="AC57" s="4">
        <v>0.19230072802774353</v>
      </c>
      <c r="AD57" s="4">
        <v>1.1686670369841595E-2</v>
      </c>
      <c r="AE57" s="4">
        <v>1.7970144601532845E-2</v>
      </c>
      <c r="AF57" s="4">
        <v>1.8131338955888844E-2</v>
      </c>
      <c r="AI57" s="4">
        <f t="shared" si="177"/>
        <v>-2.5857325123425969E-4</v>
      </c>
      <c r="AJ57" s="4">
        <f t="shared" si="145"/>
        <v>1.4315807043899184E-3</v>
      </c>
      <c r="AK57" s="4">
        <f t="shared" si="146"/>
        <v>0.44853929645612667</v>
      </c>
      <c r="AL57" s="4">
        <f t="shared" si="146"/>
        <v>0.5998543763844113</v>
      </c>
      <c r="AM57" s="4">
        <f t="shared" si="147"/>
        <v>0.2120913941080956</v>
      </c>
      <c r="AN57" s="4">
        <f t="shared" si="147"/>
        <v>3.2487428920531971E-3</v>
      </c>
      <c r="AO57" s="4">
        <f t="shared" si="147"/>
        <v>0.36682212850409324</v>
      </c>
      <c r="AP57" s="4">
        <f t="shared" si="147"/>
        <v>3.9884688540180695E-4</v>
      </c>
      <c r="AQ57" s="4">
        <f t="shared" si="178"/>
        <v>-6.0880929332042609E-4</v>
      </c>
      <c r="AR57" s="4">
        <f t="shared" si="148"/>
        <v>1.6168206364082654E-3</v>
      </c>
      <c r="AS57" s="4">
        <f t="shared" si="179"/>
        <v>1.6331358040264248</v>
      </c>
      <c r="AT57" s="4"/>
      <c r="AU57" s="4">
        <f t="shared" si="180"/>
        <v>-4.7498790473534161E-4</v>
      </c>
      <c r="AV57" s="4">
        <f t="shared" si="149"/>
        <v>2.6297519793401485E-3</v>
      </c>
      <c r="AW57" s="4">
        <f t="shared" si="150"/>
        <v>0.82394733251871533</v>
      </c>
      <c r="AX57" s="4">
        <f t="shared" si="151"/>
        <v>1.1019066048986801</v>
      </c>
      <c r="AY57" s="4">
        <f t="shared" si="152"/>
        <v>0.38960273894894759</v>
      </c>
      <c r="AZ57" s="4">
        <f t="shared" si="153"/>
        <v>5.9678005050962024E-3</v>
      </c>
      <c r="BA57" s="4">
        <f t="shared" si="154"/>
        <v>0.67383642119603782</v>
      </c>
      <c r="BB57" s="4">
        <f t="shared" si="155"/>
        <v>7.3266451770599987E-4</v>
      </c>
      <c r="BC57" s="4">
        <f t="shared" si="156"/>
        <v>-1.1183564008934838E-3</v>
      </c>
      <c r="BD57" s="4">
        <f t="shared" si="157"/>
        <v>2.9700297411067683E-3</v>
      </c>
      <c r="BE57">
        <f t="shared" si="181"/>
        <v>3.0000000000000009</v>
      </c>
      <c r="BG57" s="4">
        <f t="shared" si="182"/>
        <v>6.8718178032499466E-2</v>
      </c>
      <c r="BH57" s="4">
        <f t="shared" si="183"/>
        <v>0.32088456091644812</v>
      </c>
      <c r="BJ57" s="4">
        <f t="shared" si="158"/>
        <v>-1.5537666666666667E-2</v>
      </c>
      <c r="BK57" s="4">
        <f t="shared" si="158"/>
        <v>0.11435466666666667</v>
      </c>
      <c r="BL57" s="4">
        <f t="shared" si="158"/>
        <v>22.866533333333336</v>
      </c>
      <c r="BM57" s="4">
        <f t="shared" si="158"/>
        <v>45.585933333333337</v>
      </c>
      <c r="BN57" s="4">
        <f t="shared" si="159"/>
        <v>12.356938112724839</v>
      </c>
      <c r="BO57" s="4">
        <f t="shared" si="160"/>
        <v>3.2027434473681144</v>
      </c>
      <c r="BP57" s="4">
        <f t="shared" si="161"/>
        <v>0.2304333333333333</v>
      </c>
      <c r="BQ57" s="4">
        <f t="shared" si="161"/>
        <v>14.7866</v>
      </c>
      <c r="BR57" s="4">
        <f t="shared" si="161"/>
        <v>2.2367333333333333E-2</v>
      </c>
      <c r="BS57" s="4">
        <f t="shared" si="161"/>
        <v>-1.8867000000000002E-2</v>
      </c>
      <c r="BT57" s="4">
        <f t="shared" si="161"/>
        <v>0.12076033333333334</v>
      </c>
      <c r="BU57" s="4">
        <f t="shared" si="162"/>
        <v>99.252259226759648</v>
      </c>
      <c r="BW57" s="25">
        <f t="shared" si="163"/>
        <v>2.1788691108046296</v>
      </c>
      <c r="BX57">
        <v>4</v>
      </c>
      <c r="BY57" s="25">
        <f t="shared" si="164"/>
        <v>-4.7469258240807638E-4</v>
      </c>
      <c r="BZ57" s="25">
        <f t="shared" si="165"/>
        <v>2.6281169388119017E-3</v>
      </c>
      <c r="CA57" s="25">
        <f t="shared" si="166"/>
        <v>0.8234350456976034</v>
      </c>
      <c r="CB57" s="25">
        <f t="shared" si="166"/>
        <v>1.1012214977207004</v>
      </c>
      <c r="CC57" s="25">
        <f t="shared" si="167"/>
        <v>0.31572789085098291</v>
      </c>
      <c r="CD57" s="25">
        <f t="shared" si="168"/>
        <v>7.3638218859103405E-2</v>
      </c>
      <c r="CE57" s="25">
        <f t="shared" si="169"/>
        <v>5.9640900427533738E-3</v>
      </c>
      <c r="CF57" s="25">
        <f t="shared" si="170"/>
        <v>0.67341746539080605</v>
      </c>
      <c r="CG57" s="25">
        <f t="shared" si="171"/>
        <v>7.3220898570546564E-4</v>
      </c>
      <c r="CH57" s="25">
        <f t="shared" si="172"/>
        <v>-1.117661066103416E-3</v>
      </c>
      <c r="CI57" s="25">
        <f t="shared" si="173"/>
        <v>2.9681831338848864E-3</v>
      </c>
      <c r="CJ57" s="4">
        <f t="shared" si="174"/>
        <v>2.9981403639718405</v>
      </c>
    </row>
    <row r="58" spans="1:88">
      <c r="A58" s="17" t="s">
        <v>57</v>
      </c>
      <c r="B58" s="9">
        <v>3</v>
      </c>
      <c r="C58" s="20">
        <v>-2.6313333333333331E-2</v>
      </c>
      <c r="D58" s="20">
        <v>0.18687533333333331</v>
      </c>
      <c r="E58" s="20">
        <v>38.926299999999998</v>
      </c>
      <c r="F58" s="20">
        <v>29.408366666666666</v>
      </c>
      <c r="G58" s="20">
        <v>11.997</v>
      </c>
      <c r="H58" s="20">
        <v>0.15757366666666664</v>
      </c>
      <c r="I58" s="20">
        <v>18.0868</v>
      </c>
      <c r="J58" s="20">
        <v>1.4803999999999999E-2</v>
      </c>
      <c r="K58" s="20">
        <v>-5.4450000000000011E-3</v>
      </c>
      <c r="L58" s="20">
        <v>0.19972466666666666</v>
      </c>
      <c r="M58" s="21">
        <f t="shared" si="143"/>
        <v>98.945685999999995</v>
      </c>
      <c r="O58" s="22">
        <f t="shared" si="175"/>
        <v>0.16495201053773237</v>
      </c>
      <c r="P58" s="33">
        <v>0.18</v>
      </c>
      <c r="Q58" s="33">
        <f t="shared" si="184"/>
        <v>1.5047989462267625E-2</v>
      </c>
      <c r="R58" s="92">
        <f t="shared" si="176"/>
        <v>0.33634499267354884</v>
      </c>
      <c r="S58" s="23"/>
      <c r="T58" s="24">
        <f t="shared" si="144"/>
        <v>0.19293330806689121</v>
      </c>
      <c r="W58" s="4">
        <v>1.435790490751814E-2</v>
      </c>
      <c r="X58" s="4">
        <v>1.96849722461916E-2</v>
      </c>
      <c r="Y58" s="4">
        <v>0.28493664208030545</v>
      </c>
      <c r="Z58" s="4">
        <v>0.12540567504436714</v>
      </c>
      <c r="AA58" s="4">
        <v>3.6991350340315698E-2</v>
      </c>
      <c r="AB58" s="4">
        <v>6.6323572229889096E-3</v>
      </c>
      <c r="AC58" s="4">
        <v>1.9169767865052204E-2</v>
      </c>
      <c r="AD58" s="4">
        <v>2.2523736368551288E-3</v>
      </c>
      <c r="AE58" s="4">
        <v>9.6862879886982518E-3</v>
      </c>
      <c r="AF58" s="4">
        <v>2.5831275120158755E-2</v>
      </c>
      <c r="AI58" s="4">
        <f t="shared" si="177"/>
        <v>-4.3789870749431404E-4</v>
      </c>
      <c r="AJ58" s="4">
        <f t="shared" si="145"/>
        <v>2.3394508429310629E-3</v>
      </c>
      <c r="AK58" s="4">
        <f t="shared" si="146"/>
        <v>0.76356021969399768</v>
      </c>
      <c r="AL58" s="4">
        <f t="shared" si="146"/>
        <v>0.38697765203851126</v>
      </c>
      <c r="AM58" s="4">
        <f t="shared" si="147"/>
        <v>0.16697286012526097</v>
      </c>
      <c r="AN58" s="4">
        <f t="shared" si="147"/>
        <v>2.2215376662437138E-3</v>
      </c>
      <c r="AO58" s="4">
        <f t="shared" si="147"/>
        <v>0.44869263210121557</v>
      </c>
      <c r="AP58" s="4">
        <f t="shared" si="147"/>
        <v>2.6398002853067048E-4</v>
      </c>
      <c r="AQ58" s="4">
        <f t="shared" si="178"/>
        <v>-1.7570183930300102E-4</v>
      </c>
      <c r="AR58" s="4">
        <f t="shared" si="148"/>
        <v>2.674048288481278E-3</v>
      </c>
      <c r="AS58" s="4">
        <f t="shared" si="179"/>
        <v>1.7730887802383748</v>
      </c>
      <c r="AT58" s="4"/>
      <c r="AU58" s="4">
        <f t="shared" si="180"/>
        <v>-7.4090825971293353E-4</v>
      </c>
      <c r="AV58" s="4">
        <f t="shared" si="149"/>
        <v>3.9582634592327847E-3</v>
      </c>
      <c r="AW58" s="4">
        <f t="shared" si="150"/>
        <v>1.2919153764957179</v>
      </c>
      <c r="AX58" s="4">
        <f t="shared" si="151"/>
        <v>0.65475173553320742</v>
      </c>
      <c r="AY58" s="4">
        <f t="shared" si="152"/>
        <v>0.2825118437151462</v>
      </c>
      <c r="AZ58" s="4">
        <f t="shared" si="153"/>
        <v>3.7587587677562024E-3</v>
      </c>
      <c r="BA58" s="4">
        <f t="shared" si="154"/>
        <v>0.75917117704770509</v>
      </c>
      <c r="BB58" s="4">
        <f t="shared" si="155"/>
        <v>4.4664434991548629E-4</v>
      </c>
      <c r="BC58" s="4">
        <f t="shared" si="156"/>
        <v>-2.972809504993533E-4</v>
      </c>
      <c r="BD58" s="4">
        <f t="shared" si="157"/>
        <v>4.5243898415314168E-3</v>
      </c>
      <c r="BE58">
        <f t="shared" si="181"/>
        <v>3</v>
      </c>
      <c r="BG58" s="4">
        <f t="shared" si="182"/>
        <v>4.6600896621534993E-2</v>
      </c>
      <c r="BH58" s="4">
        <f t="shared" si="183"/>
        <v>0.23591094709361121</v>
      </c>
      <c r="BJ58" s="4">
        <f t="shared" si="158"/>
        <v>-2.6313333333333331E-2</v>
      </c>
      <c r="BK58" s="4">
        <f t="shared" si="158"/>
        <v>0.18687533333333331</v>
      </c>
      <c r="BL58" s="4">
        <f t="shared" si="158"/>
        <v>38.926299999999998</v>
      </c>
      <c r="BM58" s="4">
        <f t="shared" si="158"/>
        <v>29.408366666666666</v>
      </c>
      <c r="BN58" s="4">
        <f t="shared" si="159"/>
        <v>9.6823791031215052</v>
      </c>
      <c r="BO58" s="4">
        <f t="shared" si="160"/>
        <v>2.5723726348949696</v>
      </c>
      <c r="BP58" s="4">
        <f t="shared" si="161"/>
        <v>0.15757366666666664</v>
      </c>
      <c r="BQ58" s="4">
        <f t="shared" si="161"/>
        <v>18.0868</v>
      </c>
      <c r="BR58" s="4">
        <f t="shared" si="161"/>
        <v>1.4803999999999999E-2</v>
      </c>
      <c r="BS58" s="4">
        <f t="shared" si="161"/>
        <v>-5.4450000000000011E-3</v>
      </c>
      <c r="BT58" s="4">
        <f t="shared" si="161"/>
        <v>0.19972466666666666</v>
      </c>
      <c r="BU58" s="4">
        <f t="shared" si="162"/>
        <v>99.203437738016476</v>
      </c>
      <c r="BW58" s="25">
        <f t="shared" si="163"/>
        <v>2.3664581106871068</v>
      </c>
      <c r="BX58">
        <v>4</v>
      </c>
      <c r="BY58" s="25">
        <f t="shared" si="164"/>
        <v>-7.4017571748551949E-4</v>
      </c>
      <c r="BZ58" s="25">
        <f t="shared" si="165"/>
        <v>3.9543498908616607E-3</v>
      </c>
      <c r="CA58" s="25">
        <f t="shared" si="166"/>
        <v>1.290638048897973</v>
      </c>
      <c r="CB58" s="25">
        <f t="shared" si="166"/>
        <v>0.65410437698582613</v>
      </c>
      <c r="CC58" s="25">
        <f t="shared" si="167"/>
        <v>0.2277804677890988</v>
      </c>
      <c r="CD58" s="25">
        <f t="shared" si="168"/>
        <v>5.445619912786305E-2</v>
      </c>
      <c r="CE58" s="25">
        <f t="shared" si="169"/>
        <v>3.7550424513513743E-3</v>
      </c>
      <c r="CF58" s="25">
        <f t="shared" si="170"/>
        <v>0.75842057812033126</v>
      </c>
      <c r="CG58" s="25">
        <f t="shared" si="171"/>
        <v>4.4620274889044752E-4</v>
      </c>
      <c r="CH58" s="25">
        <f t="shared" si="172"/>
        <v>-2.9698702632346291E-4</v>
      </c>
      <c r="CI58" s="25">
        <f t="shared" si="173"/>
        <v>4.519916539244993E-3</v>
      </c>
      <c r="CJ58" s="4">
        <f t="shared" si="174"/>
        <v>2.9970380198076318</v>
      </c>
    </row>
    <row r="59" spans="1:88">
      <c r="A59" s="17" t="s">
        <v>58</v>
      </c>
      <c r="B59" s="9">
        <v>3</v>
      </c>
      <c r="C59" s="20">
        <v>-1.8416666666666668E-2</v>
      </c>
      <c r="D59" s="20">
        <v>0.14701666666666666</v>
      </c>
      <c r="E59" s="20">
        <v>63.991399999999999</v>
      </c>
      <c r="F59" s="20">
        <v>4.1277733333333329</v>
      </c>
      <c r="G59" s="20">
        <v>10.0299</v>
      </c>
      <c r="H59" s="20">
        <v>9.208033333333332E-2</v>
      </c>
      <c r="I59" s="20">
        <v>21.496199999999998</v>
      </c>
      <c r="J59" s="20">
        <v>1.2032333333333334E-2</v>
      </c>
      <c r="K59" s="20">
        <v>-1.2679999999999999E-2</v>
      </c>
      <c r="L59" s="20">
        <v>0.46851366666666666</v>
      </c>
      <c r="M59" s="21">
        <f t="shared" si="143"/>
        <v>100.33381966666667</v>
      </c>
      <c r="O59" s="22">
        <f t="shared" si="175"/>
        <v>0.10406672749978513</v>
      </c>
      <c r="P59" s="33">
        <v>0.16</v>
      </c>
      <c r="Q59" s="33">
        <f t="shared" si="184"/>
        <v>5.5933272500214876E-2</v>
      </c>
      <c r="R59" s="92">
        <f t="shared" si="176"/>
        <v>4.1477388399259296E-2</v>
      </c>
      <c r="S59" s="23"/>
      <c r="T59" s="24">
        <f t="shared" si="144"/>
        <v>0.15111618648260222</v>
      </c>
      <c r="W59" s="4">
        <v>1.5256521010156059E-2</v>
      </c>
      <c r="X59" s="4">
        <v>5.4725870786432864E-3</v>
      </c>
      <c r="Y59" s="4">
        <v>0.37546947945205594</v>
      </c>
      <c r="Z59" s="4">
        <v>0.26989927757097332</v>
      </c>
      <c r="AA59" s="4">
        <v>1.2057777573001907E-2</v>
      </c>
      <c r="AB59" s="4">
        <v>2.0765885300977081E-2</v>
      </c>
      <c r="AC59" s="4">
        <v>0.17513560460397626</v>
      </c>
      <c r="AD59" s="4">
        <v>5.1741121299536353E-3</v>
      </c>
      <c r="AE59" s="4">
        <v>6.4023198920391353E-3</v>
      </c>
      <c r="AF59" s="4">
        <v>4.0923039786083006E-2</v>
      </c>
      <c r="AI59" s="4">
        <f t="shared" si="177"/>
        <v>-3.0648471736839184E-4</v>
      </c>
      <c r="AJ59" s="4">
        <f t="shared" si="145"/>
        <v>1.8404690368886663E-3</v>
      </c>
      <c r="AK59" s="4">
        <f t="shared" si="146"/>
        <v>1.2552255786582973</v>
      </c>
      <c r="AL59" s="4">
        <f t="shared" si="146"/>
        <v>5.4316380463626981E-2</v>
      </c>
      <c r="AM59" s="4">
        <f t="shared" si="147"/>
        <v>0.13959498956158664</v>
      </c>
      <c r="AN59" s="4">
        <f t="shared" si="147"/>
        <v>1.2981860049814367E-3</v>
      </c>
      <c r="AO59" s="4">
        <f t="shared" si="147"/>
        <v>0.53327214090796315</v>
      </c>
      <c r="AP59" s="4">
        <f t="shared" si="147"/>
        <v>2.1455658582976702E-4</v>
      </c>
      <c r="AQ59" s="4">
        <f t="shared" si="178"/>
        <v>-4.0916424653113904E-4</v>
      </c>
      <c r="AR59" s="4">
        <f t="shared" si="148"/>
        <v>6.2727763645289416E-3</v>
      </c>
      <c r="AS59" s="4">
        <f t="shared" si="179"/>
        <v>1.9913194286198037</v>
      </c>
      <c r="AT59" s="4"/>
      <c r="AU59" s="4">
        <f t="shared" si="180"/>
        <v>-4.6173112102986669E-4</v>
      </c>
      <c r="AV59" s="4">
        <f t="shared" si="149"/>
        <v>2.7727380305292968E-3</v>
      </c>
      <c r="AW59" s="4">
        <f t="shared" si="150"/>
        <v>1.8910460480892843</v>
      </c>
      <c r="AX59" s="4">
        <f t="shared" si="151"/>
        <v>8.1829735123822925E-2</v>
      </c>
      <c r="AY59" s="4">
        <f t="shared" si="152"/>
        <v>0.21030526929324567</v>
      </c>
      <c r="AZ59" s="4">
        <f t="shared" si="153"/>
        <v>1.9557675975891285E-3</v>
      </c>
      <c r="BA59" s="4">
        <f t="shared" si="154"/>
        <v>0.8033951759476039</v>
      </c>
      <c r="BB59" s="4">
        <f t="shared" si="155"/>
        <v>3.2323782324337222E-4</v>
      </c>
      <c r="BC59" s="4">
        <f t="shared" si="156"/>
        <v>-6.164218165863024E-4</v>
      </c>
      <c r="BD59" s="4">
        <f t="shared" si="157"/>
        <v>9.4501810322967263E-3</v>
      </c>
      <c r="BE59">
        <f t="shared" si="181"/>
        <v>2.9999999999999991</v>
      </c>
      <c r="BG59" s="4">
        <f t="shared" si="182"/>
        <v>2.1885781151309125E-2</v>
      </c>
      <c r="BH59" s="4">
        <f t="shared" si="183"/>
        <v>0.18841948814193654</v>
      </c>
      <c r="BJ59" s="4">
        <f t="shared" si="158"/>
        <v>-1.8416666666666668E-2</v>
      </c>
      <c r="BK59" s="4">
        <f t="shared" si="158"/>
        <v>0.14701666666666666</v>
      </c>
      <c r="BL59" s="4">
        <f t="shared" si="158"/>
        <v>63.991399999999999</v>
      </c>
      <c r="BM59" s="4">
        <f t="shared" si="158"/>
        <v>4.1277733333333329</v>
      </c>
      <c r="BN59" s="4">
        <f t="shared" si="159"/>
        <v>8.5142197611981469</v>
      </c>
      <c r="BO59" s="4">
        <f t="shared" si="160"/>
        <v>1.6844634794419338</v>
      </c>
      <c r="BP59" s="4">
        <f t="shared" si="161"/>
        <v>9.208033333333332E-2</v>
      </c>
      <c r="BQ59" s="4">
        <f t="shared" si="161"/>
        <v>21.496199999999998</v>
      </c>
      <c r="BR59" s="4">
        <f t="shared" si="161"/>
        <v>1.2032333333333334E-2</v>
      </c>
      <c r="BS59" s="4">
        <f t="shared" si="161"/>
        <v>-1.2679999999999999E-2</v>
      </c>
      <c r="BT59" s="4">
        <f t="shared" si="161"/>
        <v>0.46851366666666666</v>
      </c>
      <c r="BU59" s="4">
        <f t="shared" si="162"/>
        <v>100.50260290730675</v>
      </c>
      <c r="BW59" s="25">
        <f t="shared" si="163"/>
        <v>2.6583789145806729</v>
      </c>
      <c r="BX59">
        <v>4</v>
      </c>
      <c r="BY59" s="25">
        <f t="shared" si="164"/>
        <v>-4.6116031945240746E-4</v>
      </c>
      <c r="BZ59" s="25">
        <f>BK59/BZ$3*$BX59/$BW59</f>
        <v>2.7693103143333923E-3</v>
      </c>
      <c r="CA59" s="25">
        <f t="shared" si="166"/>
        <v>1.8887082977880059</v>
      </c>
      <c r="CB59" s="25">
        <f t="shared" si="166"/>
        <v>8.1728575510003593E-2</v>
      </c>
      <c r="CC59" s="25">
        <f>BN59/CC$3*$BX59/$BW59</f>
        <v>0.17830404301962036</v>
      </c>
      <c r="CD59" s="25">
        <f t="shared" si="168"/>
        <v>3.1743658772074773E-2</v>
      </c>
      <c r="CE59" s="25">
        <f t="shared" ref="CE59:CG60" si="185">BP59/CE$3*$BX59/$BW59</f>
        <v>1.9533498371675281E-3</v>
      </c>
      <c r="CF59" s="25">
        <f t="shared" si="185"/>
        <v>0.80240200218723201</v>
      </c>
      <c r="CG59" s="25">
        <f t="shared" si="185"/>
        <v>3.2283822994978988E-4</v>
      </c>
      <c r="CH59" s="25">
        <f t="shared" si="172"/>
        <v>-6.1565978316628308E-4</v>
      </c>
      <c r="CI59" s="25">
        <f>BT59/CI$3*$BX59/$BW59</f>
        <v>9.4384985227260517E-3</v>
      </c>
      <c r="CJ59" s="4">
        <f t="shared" si="174"/>
        <v>2.9962937540784949</v>
      </c>
    </row>
    <row r="60" spans="1:88" ht="15" thickBot="1">
      <c r="A60" s="26" t="s">
        <v>59</v>
      </c>
      <c r="B60" s="27">
        <v>3</v>
      </c>
      <c r="C60" s="28">
        <v>-4.9119999999999997E-2</v>
      </c>
      <c r="D60" s="28">
        <v>0.13237933333333332</v>
      </c>
      <c r="E60" s="28">
        <v>58.128633333333333</v>
      </c>
      <c r="F60" s="28">
        <v>9.3510799999999996</v>
      </c>
      <c r="G60" s="28">
        <v>11.004133333333334</v>
      </c>
      <c r="H60" s="28">
        <v>0.10776133333333333</v>
      </c>
      <c r="I60" s="28">
        <v>20.852166666666665</v>
      </c>
      <c r="J60" s="28">
        <v>1.1986333333333333E-2</v>
      </c>
      <c r="K60" s="28">
        <v>1.7163333333333336E-3</v>
      </c>
      <c r="L60" s="28">
        <v>0.330154</v>
      </c>
      <c r="M60" s="29">
        <f t="shared" si="143"/>
        <v>99.870890666666654</v>
      </c>
      <c r="O60" s="30">
        <f t="shared" si="175"/>
        <v>0.18902575200074936</v>
      </c>
      <c r="P60" s="86">
        <v>0.22</v>
      </c>
      <c r="Q60" s="86">
        <f t="shared" si="184"/>
        <v>3.0974247999250637E-2</v>
      </c>
      <c r="R60" s="93">
        <f t="shared" si="176"/>
        <v>9.7404624403006942E-2</v>
      </c>
      <c r="S60" s="23"/>
      <c r="T60" s="32">
        <f t="shared" si="144"/>
        <v>0.23245857236230813</v>
      </c>
      <c r="W60" s="4">
        <v>1.2324755575669656E-2</v>
      </c>
      <c r="X60" s="4">
        <v>2.5581545425039091E-2</v>
      </c>
      <c r="Y60" s="4">
        <v>0.40550997932644539</v>
      </c>
      <c r="Z60" s="4">
        <v>0.56939348687880165</v>
      </c>
      <c r="AA60" s="4">
        <v>6.5496742921563156E-2</v>
      </c>
      <c r="AB60" s="4">
        <v>2.6755618500295026E-2</v>
      </c>
      <c r="AC60" s="4">
        <v>3.3708208693630129E-2</v>
      </c>
      <c r="AD60" s="4">
        <v>8.3439683804130849E-3</v>
      </c>
      <c r="AE60" s="4">
        <v>9.7813797765618597E-3</v>
      </c>
      <c r="AF60" s="4">
        <v>7.518884691229165E-3</v>
      </c>
      <c r="AI60" s="4">
        <f t="shared" si="177"/>
        <v>-8.1744050590780491E-4</v>
      </c>
      <c r="AJ60" s="4">
        <f t="shared" si="145"/>
        <v>1.6572275079285595E-3</v>
      </c>
      <c r="AK60" s="4">
        <f t="shared" si="146"/>
        <v>1.1402242709559305</v>
      </c>
      <c r="AL60" s="4">
        <f t="shared" si="146"/>
        <v>0.1230486216198434</v>
      </c>
      <c r="AM60" s="4">
        <f t="shared" si="147"/>
        <v>0.15315425655300396</v>
      </c>
      <c r="AN60" s="4">
        <f t="shared" si="147"/>
        <v>1.5192631232670707E-3</v>
      </c>
      <c r="AO60" s="4">
        <f t="shared" si="147"/>
        <v>0.51729512941371036</v>
      </c>
      <c r="AP60" s="4">
        <f t="shared" si="147"/>
        <v>2.1373632905373276E-4</v>
      </c>
      <c r="AQ60" s="4">
        <f t="shared" si="178"/>
        <v>5.5383457029149201E-5</v>
      </c>
      <c r="AR60" s="4">
        <f t="shared" si="148"/>
        <v>4.4203240058910166E-3</v>
      </c>
      <c r="AS60" s="4">
        <f t="shared" si="179"/>
        <v>1.9407707724597498</v>
      </c>
      <c r="AT60" s="4"/>
      <c r="AU60" s="4">
        <f t="shared" si="180"/>
        <v>-1.2635812289234557E-3</v>
      </c>
      <c r="AV60" s="4">
        <f t="shared" si="149"/>
        <v>2.5617051711287497E-3</v>
      </c>
      <c r="AW60" s="4">
        <f t="shared" si="150"/>
        <v>1.7625331447734041</v>
      </c>
      <c r="AX60" s="4">
        <f t="shared" si="151"/>
        <v>0.19020580384754635</v>
      </c>
      <c r="AY60" s="4">
        <f t="shared" si="152"/>
        <v>0.23674242016571836</v>
      </c>
      <c r="AZ60" s="4">
        <f t="shared" si="153"/>
        <v>2.348442914783094E-3</v>
      </c>
      <c r="BA60" s="4">
        <f t="shared" si="154"/>
        <v>0.79962322715436307</v>
      </c>
      <c r="BB60" s="4">
        <f t="shared" si="155"/>
        <v>3.3038883121087214E-4</v>
      </c>
      <c r="BC60" s="4">
        <f t="shared" si="156"/>
        <v>8.561050766282263E-5</v>
      </c>
      <c r="BD60" s="4">
        <f t="shared" si="157"/>
        <v>6.8328378631063048E-3</v>
      </c>
      <c r="BE60">
        <f t="shared" si="181"/>
        <v>2.9999999999999996</v>
      </c>
      <c r="BG60" s="4">
        <f t="shared" si="182"/>
        <v>4.4750414002302286E-2</v>
      </c>
      <c r="BH60" s="4">
        <f t="shared" si="183"/>
        <v>0.19199200616341608</v>
      </c>
      <c r="BJ60" s="4">
        <f t="shared" si="158"/>
        <v>-4.9119999999999997E-2</v>
      </c>
      <c r="BK60" s="4">
        <f t="shared" si="158"/>
        <v>0.13237933333333332</v>
      </c>
      <c r="BL60" s="4">
        <f t="shared" si="158"/>
        <v>58.128633333333333</v>
      </c>
      <c r="BM60" s="4">
        <f t="shared" si="158"/>
        <v>9.3510799999999996</v>
      </c>
      <c r="BN60" s="4">
        <f t="shared" si="159"/>
        <v>8.4461282085821807</v>
      </c>
      <c r="BO60" s="4">
        <f t="shared" si="160"/>
        <v>2.8428596629819447</v>
      </c>
      <c r="BP60" s="4">
        <f t="shared" si="161"/>
        <v>0.10776133333333333</v>
      </c>
      <c r="BQ60" s="4">
        <f t="shared" si="161"/>
        <v>20.852166666666665</v>
      </c>
      <c r="BR60" s="4">
        <f t="shared" si="161"/>
        <v>1.1986333333333333E-2</v>
      </c>
      <c r="BS60" s="4">
        <f t="shared" si="161"/>
        <v>1.7163333333333336E-3</v>
      </c>
      <c r="BT60" s="4">
        <f t="shared" si="161"/>
        <v>0.330154</v>
      </c>
      <c r="BU60" s="4">
        <f t="shared" si="162"/>
        <v>100.15574520489746</v>
      </c>
      <c r="BW60" s="25">
        <f t="shared" si="163"/>
        <v>2.5910243891189544</v>
      </c>
      <c r="BX60">
        <v>4</v>
      </c>
      <c r="BY60" s="25">
        <f t="shared" si="164"/>
        <v>-1.261957254189746E-3</v>
      </c>
      <c r="BZ60" s="25">
        <f>BK60/BZ$3*$BX60/$BW60</f>
        <v>2.558412826815697E-3</v>
      </c>
      <c r="CA60" s="25">
        <f t="shared" si="166"/>
        <v>1.7602679090854094</v>
      </c>
      <c r="CB60" s="25">
        <f t="shared" si="166"/>
        <v>0.18996134831704081</v>
      </c>
      <c r="CC60" s="25">
        <f>BN60/CC$3*$BX60/$BW60</f>
        <v>0.18147607906300592</v>
      </c>
      <c r="CD60" s="25">
        <f t="shared" si="168"/>
        <v>5.4966259833103916E-2</v>
      </c>
      <c r="CE60" s="25">
        <f t="shared" si="185"/>
        <v>2.3454246585207592E-3</v>
      </c>
      <c r="CF60" s="25">
        <f t="shared" si="185"/>
        <v>0.79859553863884725</v>
      </c>
      <c r="CG60" s="25">
        <f t="shared" si="185"/>
        <v>3.2996421021943547E-4</v>
      </c>
      <c r="CH60" s="25">
        <f t="shared" si="172"/>
        <v>8.5500479673958842E-5</v>
      </c>
      <c r="CI60" s="25">
        <f>BT60/CI$3*$BX60/$BW60</f>
        <v>6.824056190986443E-3</v>
      </c>
      <c r="CJ60" s="4">
        <f t="shared" si="174"/>
        <v>2.996148536049434</v>
      </c>
    </row>
    <row r="61" spans="1:88">
      <c r="O61" s="33"/>
      <c r="P61" s="33"/>
      <c r="Q61" s="23"/>
      <c r="R61" s="23"/>
      <c r="S61" s="23"/>
      <c r="T61" s="33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G61" s="4"/>
      <c r="BH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W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4"/>
    </row>
    <row r="62" spans="1:88">
      <c r="O62" s="33"/>
      <c r="P62" s="33"/>
      <c r="Q62" s="129" t="s">
        <v>60</v>
      </c>
      <c r="R62" s="145">
        <f>SLOPE(Q45:Q60,R45:R60)</f>
        <v>-6.4666857861811089E-2</v>
      </c>
      <c r="S62" s="23"/>
      <c r="T62" s="33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G62" s="4"/>
      <c r="BH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W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4"/>
    </row>
    <row r="63" spans="1:88">
      <c r="O63" s="33"/>
      <c r="P63" s="33"/>
      <c r="Q63" s="134" t="s">
        <v>61</v>
      </c>
      <c r="R63" s="146">
        <f>INTERCEPT(Q45:Q60,R45:R60)</f>
        <v>4.9731671362911116E-2</v>
      </c>
      <c r="S63" s="23"/>
      <c r="T63" s="33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G63" s="4"/>
      <c r="BH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W63" s="25"/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4"/>
    </row>
    <row r="64" spans="1:88" ht="16">
      <c r="O64" s="33"/>
      <c r="P64" s="33"/>
      <c r="Q64" s="147" t="s">
        <v>197</v>
      </c>
      <c r="R64" s="148">
        <f>CORREL(R45:R60,Q45:Q60)^2</f>
        <v>0.2411206051034287</v>
      </c>
      <c r="S64" s="23"/>
      <c r="T64" s="33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G64" s="4"/>
      <c r="BH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W64" s="25"/>
      <c r="BY64" s="25"/>
      <c r="BZ64" s="25"/>
      <c r="CA64" s="25"/>
      <c r="CB64" s="25"/>
      <c r="CC64" s="25"/>
      <c r="CD64" s="25"/>
      <c r="CE64" s="25"/>
      <c r="CF64" s="25"/>
      <c r="CG64" s="25"/>
      <c r="CH64" s="25"/>
      <c r="CI64" s="25"/>
      <c r="CJ64" s="4"/>
    </row>
    <row r="65" spans="1:88" ht="15" thickBot="1">
      <c r="O65" s="33"/>
      <c r="P65" s="33"/>
      <c r="Q65" s="23"/>
      <c r="R65" s="23"/>
      <c r="S65" s="23"/>
      <c r="T65" s="33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G65" s="4"/>
      <c r="BH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W65" s="25"/>
      <c r="BY65" s="25"/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4"/>
    </row>
    <row r="66" spans="1:88">
      <c r="A66" s="34" t="s">
        <v>162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6"/>
      <c r="O66" s="37"/>
      <c r="P66" s="87"/>
      <c r="Q66" s="38"/>
      <c r="R66" s="39"/>
      <c r="S66" s="23"/>
      <c r="T66" s="40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G66" s="4"/>
      <c r="BH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W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4"/>
    </row>
    <row r="67" spans="1:88">
      <c r="A67" s="41" t="s">
        <v>15</v>
      </c>
      <c r="B67" s="9">
        <v>8</v>
      </c>
      <c r="C67" s="20">
        <v>-6.4259999999999998E-2</v>
      </c>
      <c r="D67" s="20">
        <v>7.2526124999999997E-2</v>
      </c>
      <c r="E67" s="20">
        <v>32.908499999999997</v>
      </c>
      <c r="F67" s="20">
        <v>35.572625000000002</v>
      </c>
      <c r="G67" s="20">
        <v>14.384062499999999</v>
      </c>
      <c r="H67" s="20">
        <v>0.18291174999999998</v>
      </c>
      <c r="I67" s="20">
        <v>15.596987500000001</v>
      </c>
      <c r="J67" s="20">
        <v>3.4712499999999999E-4</v>
      </c>
      <c r="K67" s="20">
        <v>-8.2133750000000002E-3</v>
      </c>
      <c r="L67" s="20">
        <v>0.14095487500000001</v>
      </c>
      <c r="M67" s="42">
        <f t="shared" ref="M67:M72" si="186">SUM(C67:L67)</f>
        <v>98.786441500000009</v>
      </c>
      <c r="O67" s="43">
        <f>BG67/(SUM(BG67:BH67))</f>
        <v>0.11471928804615281</v>
      </c>
      <c r="P67" s="33">
        <v>0.13100000000000001</v>
      </c>
      <c r="Q67" s="23"/>
      <c r="R67" s="94">
        <f>AX67/(AX67+AW67)</f>
        <v>0.42033733583145094</v>
      </c>
      <c r="S67" s="23"/>
      <c r="T67" s="24">
        <f>R$63+R$62*R67+O67</f>
        <v>0.13726906465883915</v>
      </c>
      <c r="W67" s="4">
        <v>1.7229275749640276E-2</v>
      </c>
      <c r="X67" s="4">
        <v>2.3990940221184101E-2</v>
      </c>
      <c r="Y67" s="4">
        <v>1.9926463724691059</v>
      </c>
      <c r="Z67" s="4">
        <v>2.2439055803601518</v>
      </c>
      <c r="AA67" s="4">
        <v>0.316025581864597</v>
      </c>
      <c r="AB67" s="4">
        <v>2.0385728682796148E-2</v>
      </c>
      <c r="AC67" s="4">
        <v>0.14865178330101353</v>
      </c>
      <c r="AD67" s="4">
        <v>5.1775479700474879E-3</v>
      </c>
      <c r="AE67" s="4">
        <v>6.4462210178300814E-3</v>
      </c>
      <c r="AF67" s="4">
        <v>2.2207341954777679E-2</v>
      </c>
      <c r="AI67" s="4">
        <f t="shared" ref="AI67:AJ72" si="187">C67/AI$3</f>
        <v>-1.0693959061407888E-3</v>
      </c>
      <c r="AJ67" s="4">
        <f t="shared" si="187"/>
        <v>9.0793847020530802E-4</v>
      </c>
      <c r="AK67" s="4">
        <f t="shared" ref="AK67:AL72" si="188">2*E67/AK$3</f>
        <v>0.64551785013730867</v>
      </c>
      <c r="AL67" s="4">
        <f t="shared" si="188"/>
        <v>0.46809165076649778</v>
      </c>
      <c r="AM67" s="4">
        <f t="shared" ref="AM67:AP72" si="189">G67/AM$3</f>
        <v>0.20019572025052193</v>
      </c>
      <c r="AN67" s="4">
        <f t="shared" si="189"/>
        <v>2.5787642746369654E-3</v>
      </c>
      <c r="AO67" s="4">
        <f t="shared" si="189"/>
        <v>0.38692601091540563</v>
      </c>
      <c r="AP67" s="4">
        <f t="shared" si="189"/>
        <v>6.1898181169757494E-6</v>
      </c>
      <c r="AQ67" s="4">
        <f t="shared" ref="AQ67:AQ72" si="190">2*K67/AQ$3</f>
        <v>-2.6503307518554374E-4</v>
      </c>
      <c r="AR67" s="4">
        <f t="shared" ref="AR67:AR72" si="191">L67/AR$3</f>
        <v>1.8871987548533943E-3</v>
      </c>
      <c r="AS67" s="4">
        <f t="shared" ref="AS67:AS72" si="192">SUM(AI67:AR67)</f>
        <v>1.7047768944062205</v>
      </c>
      <c r="AT67" s="4"/>
      <c r="AU67" s="4">
        <f t="shared" ref="AU67:BD72" si="193">3*AI67/$AS67</f>
        <v>-1.8818812766346114E-3</v>
      </c>
      <c r="AV67" s="4">
        <f t="shared" si="193"/>
        <v>1.5977547675319933E-3</v>
      </c>
      <c r="AW67" s="4">
        <f t="shared" si="193"/>
        <v>1.1359571781892517</v>
      </c>
      <c r="AX67" s="4">
        <f t="shared" si="193"/>
        <v>0.82372946096773969</v>
      </c>
      <c r="AY67" s="4">
        <f t="shared" si="193"/>
        <v>0.35229663349042067</v>
      </c>
      <c r="AZ67" s="4">
        <f t="shared" si="193"/>
        <v>4.5380089613459209E-3</v>
      </c>
      <c r="BA67" s="4">
        <f t="shared" si="193"/>
        <v>0.68089732829850436</v>
      </c>
      <c r="BB67" s="4">
        <f t="shared" si="193"/>
        <v>1.08926009097484E-5</v>
      </c>
      <c r="BC67" s="4">
        <f t="shared" si="193"/>
        <v>-4.6639488613761795E-4</v>
      </c>
      <c r="BD67" s="4">
        <f t="shared" si="193"/>
        <v>3.321018887067997E-3</v>
      </c>
      <c r="BE67">
        <f t="shared" ref="BE67:BE72" si="194">SUM(AU67:BD67)</f>
        <v>3</v>
      </c>
      <c r="BG67" s="4">
        <f t="shared" ref="BG67:BG72" si="195">-1*((AU67+AV67)*4+(AW67+AX67)*3+SUM(AY67:BB67,BD67)*2+BC67-8)</f>
        <v>4.0415218975077494E-2</v>
      </c>
      <c r="BH67" s="4">
        <f t="shared" ref="BH67:BH72" si="196">AY67-BG67</f>
        <v>0.31188141451534318</v>
      </c>
      <c r="BJ67" s="4">
        <f t="shared" ref="BJ67:BM72" si="197">C67</f>
        <v>-6.4259999999999998E-2</v>
      </c>
      <c r="BK67" s="4">
        <f t="shared" si="197"/>
        <v>7.2526124999999997E-2</v>
      </c>
      <c r="BL67" s="4">
        <f t="shared" si="197"/>
        <v>32.908499999999997</v>
      </c>
      <c r="BM67" s="4">
        <f t="shared" si="197"/>
        <v>35.572625000000002</v>
      </c>
      <c r="BN67" s="4">
        <f t="shared" ref="BN67:BN72" si="198">G67-BO67*0.8998</f>
        <v>12.409575694630716</v>
      </c>
      <c r="BO67" s="4">
        <f t="shared" ref="BO67:BO72" si="199">G67*T67/0.8998</f>
        <v>2.194361864157905</v>
      </c>
      <c r="BP67" s="4">
        <f t="shared" ref="BP67:BT72" si="200">H67</f>
        <v>0.18291174999999998</v>
      </c>
      <c r="BQ67" s="4">
        <f t="shared" si="200"/>
        <v>15.596987500000001</v>
      </c>
      <c r="BR67" s="4">
        <f t="shared" si="200"/>
        <v>3.4712499999999999E-4</v>
      </c>
      <c r="BS67" s="4">
        <f t="shared" si="200"/>
        <v>-8.2133750000000002E-3</v>
      </c>
      <c r="BT67" s="4">
        <f t="shared" si="200"/>
        <v>0.14095487500000001</v>
      </c>
      <c r="BU67" s="4">
        <f t="shared" ref="BU67:BU72" si="201">SUM(BJ67:BT67)</f>
        <v>99.00631655878864</v>
      </c>
      <c r="BW67" s="25">
        <f t="shared" ref="BW67:BW72" si="202">BJ67/BY$3*2+BK67/BZ$3*2+BL67/CA$3*3+BM67/CB$3*3+BN67/CC$3+BO67/CD$3*3+BP67/CE$3+BQ67/CF$3+BR67/CG$3+BS67/CH$3+BT67/CI$3</f>
        <v>2.2752961814489661</v>
      </c>
      <c r="BX67">
        <v>4</v>
      </c>
      <c r="BY67" s="25">
        <f t="shared" ref="BY67:BZ72" si="203">BJ67/BY$3*$BX67/$BW67</f>
        <v>-1.8800117801978124E-3</v>
      </c>
      <c r="BZ67" s="25">
        <f t="shared" si="203"/>
        <v>1.5961675277406915E-3</v>
      </c>
      <c r="CA67" s="25">
        <f t="shared" ref="CA67:CB72" si="204">2*BL67/CA$3*$BX67/$BW67</f>
        <v>1.1348286968533945</v>
      </c>
      <c r="CB67" s="25">
        <f t="shared" si="204"/>
        <v>0.82291115254877312</v>
      </c>
      <c r="CC67" s="25">
        <f t="shared" ref="CC67:CC72" si="205">BN67/CC$3*$BX67/$BW67</f>
        <v>0.30363526716427902</v>
      </c>
      <c r="CD67" s="25">
        <f t="shared" ref="CD67:CD72" si="206">2*BO67/CD$3*$BX67/$BW67</f>
        <v>4.8315065783859634E-2</v>
      </c>
      <c r="CE67" s="25">
        <f t="shared" ref="CE67:CG72" si="207">BP67/CE$3*$BX67/$BW67</f>
        <v>4.5335008174535642E-3</v>
      </c>
      <c r="CF67" s="25">
        <f t="shared" si="207"/>
        <v>0.68022091202034429</v>
      </c>
      <c r="CG67" s="25">
        <f t="shared" si="207"/>
        <v>1.0881779994082206E-5</v>
      </c>
      <c r="CH67" s="25">
        <f t="shared" ref="CH67:CH72" si="208">2*BS67/CH$3*$BX67/$BW67</f>
        <v>-4.6593156064062653E-4</v>
      </c>
      <c r="CI67" s="25">
        <f t="shared" ref="CI67:CI72" si="209">BT67/CI$3*$BX67/$BW67</f>
        <v>3.3177197241223838E-3</v>
      </c>
      <c r="CJ67" s="4">
        <f t="shared" ref="CJ67:CJ72" si="210">SUM(BY67:CI67)</f>
        <v>2.9970234208791231</v>
      </c>
    </row>
    <row r="68" spans="1:88">
      <c r="A68" s="41" t="s">
        <v>18</v>
      </c>
      <c r="B68" s="9">
        <v>9</v>
      </c>
      <c r="C68" s="20">
        <v>-5.5480000000000002E-2</v>
      </c>
      <c r="D68" s="20">
        <v>2.6328333333333332E-2</v>
      </c>
      <c r="E68" s="20">
        <v>36.244911111111115</v>
      </c>
      <c r="F68" s="20">
        <v>32.738588888888891</v>
      </c>
      <c r="G68" s="20">
        <v>12.856555555555556</v>
      </c>
      <c r="H68" s="20">
        <v>0.18042222222222223</v>
      </c>
      <c r="I68" s="20">
        <v>16.422600000000003</v>
      </c>
      <c r="J68" s="20">
        <v>6.7756666666666668E-3</v>
      </c>
      <c r="K68" s="20">
        <v>-1.672888888888889E-2</v>
      </c>
      <c r="L68" s="20">
        <v>0.15746355555555555</v>
      </c>
      <c r="M68" s="42">
        <f t="shared" si="186"/>
        <v>98.561436444444453</v>
      </c>
      <c r="O68" s="43">
        <f t="shared" ref="O68:O72" si="211">BG68/(SUM(BG68:BH68))</f>
        <v>7.4786098339834059E-2</v>
      </c>
      <c r="P68" s="33">
        <v>9.1999999999999998E-2</v>
      </c>
      <c r="Q68" s="23"/>
      <c r="R68" s="94">
        <f t="shared" ref="R68:R72" si="212">AX68/(AX68+AW68)</f>
        <v>0.37731070587823595</v>
      </c>
      <c r="S68" s="23"/>
      <c r="T68" s="24">
        <f t="shared" ref="T68:T72" si="213">R$63+R$62*R68+O68</f>
        <v>0.10011827191597768</v>
      </c>
      <c r="W68" s="4">
        <v>2.2135582779768848E-2</v>
      </c>
      <c r="X68" s="4">
        <v>9.7615080545989386E-3</v>
      </c>
      <c r="Y68" s="4">
        <v>1.3785902214258992</v>
      </c>
      <c r="Z68" s="4">
        <v>1.4622723416351375</v>
      </c>
      <c r="AA68" s="4">
        <v>0.40889780847759261</v>
      </c>
      <c r="AB68" s="4">
        <v>1.9855702812906016E-2</v>
      </c>
      <c r="AC68" s="4">
        <v>0.30782036157473408</v>
      </c>
      <c r="AD68" s="4">
        <v>1.9071246098511758E-2</v>
      </c>
      <c r="AE68" s="4">
        <v>1.121256153209921E-2</v>
      </c>
      <c r="AF68" s="4">
        <v>2.3925213029935177E-2</v>
      </c>
      <c r="AI68" s="4">
        <f t="shared" si="187"/>
        <v>-9.2328174405059075E-4</v>
      </c>
      <c r="AJ68" s="4">
        <f t="shared" si="187"/>
        <v>3.2959856451343682E-4</v>
      </c>
      <c r="AK68" s="4">
        <f t="shared" si="188"/>
        <v>0.71096334074364687</v>
      </c>
      <c r="AL68" s="4">
        <f t="shared" si="188"/>
        <v>0.43079924848857015</v>
      </c>
      <c r="AM68" s="4">
        <f t="shared" si="189"/>
        <v>0.17893605505296531</v>
      </c>
      <c r="AN68" s="4">
        <f t="shared" si="189"/>
        <v>2.5436658990867366E-3</v>
      </c>
      <c r="AO68" s="4">
        <f t="shared" si="189"/>
        <v>0.4074075911684446</v>
      </c>
      <c r="AP68" s="4">
        <f t="shared" si="189"/>
        <v>1.2082144555397052E-4</v>
      </c>
      <c r="AQ68" s="4">
        <f t="shared" si="190"/>
        <v>-5.3981571116130662E-4</v>
      </c>
      <c r="AR68" s="4">
        <f t="shared" si="191"/>
        <v>2.1082280834858152E-3</v>
      </c>
      <c r="AS68" s="4">
        <f t="shared" si="192"/>
        <v>1.7317454519910551</v>
      </c>
      <c r="AT68" s="4"/>
      <c r="AU68" s="4">
        <f t="shared" si="193"/>
        <v>-1.5994528693389512E-3</v>
      </c>
      <c r="AV68" s="4">
        <f t="shared" si="193"/>
        <v>5.7098212234566782E-4</v>
      </c>
      <c r="AW68" s="4">
        <f t="shared" si="193"/>
        <v>1.2316417633888825</v>
      </c>
      <c r="AX68" s="4">
        <f t="shared" si="193"/>
        <v>0.74629775639357998</v>
      </c>
      <c r="AY68" s="4">
        <f t="shared" si="193"/>
        <v>0.3099809874145803</v>
      </c>
      <c r="AZ68" s="4">
        <f t="shared" si="193"/>
        <v>4.4065354342271001E-3</v>
      </c>
      <c r="BA68" s="4">
        <f t="shared" si="193"/>
        <v>0.70577507340937251</v>
      </c>
      <c r="BB68" s="4">
        <f t="shared" si="193"/>
        <v>2.093057823510795E-4</v>
      </c>
      <c r="BC68" s="4">
        <f t="shared" si="193"/>
        <v>-9.3515310325889903E-4</v>
      </c>
      <c r="BD68" s="4">
        <f t="shared" si="193"/>
        <v>3.6522020272585151E-3</v>
      </c>
      <c r="BE68">
        <f t="shared" si="194"/>
        <v>2.9999999999999996</v>
      </c>
      <c r="BG68" s="4">
        <f t="shared" si="195"/>
        <v>2.3182268608265666E-2</v>
      </c>
      <c r="BH68" s="4">
        <f t="shared" si="196"/>
        <v>0.28679871880631463</v>
      </c>
      <c r="BJ68" s="4">
        <f t="shared" si="197"/>
        <v>-5.5480000000000002E-2</v>
      </c>
      <c r="BK68" s="4">
        <f t="shared" si="197"/>
        <v>2.6328333333333332E-2</v>
      </c>
      <c r="BL68" s="4">
        <f t="shared" si="197"/>
        <v>36.244911111111115</v>
      </c>
      <c r="BM68" s="4">
        <f t="shared" si="197"/>
        <v>32.738588888888891</v>
      </c>
      <c r="BN68" s="4">
        <f t="shared" si="198"/>
        <v>11.56937943054157</v>
      </c>
      <c r="BO68" s="4">
        <f t="shared" si="199"/>
        <v>1.4305135863680647</v>
      </c>
      <c r="BP68" s="4">
        <f t="shared" si="200"/>
        <v>0.18042222222222223</v>
      </c>
      <c r="BQ68" s="4">
        <f t="shared" si="200"/>
        <v>16.422600000000003</v>
      </c>
      <c r="BR68" s="4">
        <f t="shared" si="200"/>
        <v>6.7756666666666668E-3</v>
      </c>
      <c r="BS68" s="4">
        <f t="shared" si="200"/>
        <v>-1.672888888888889E-2</v>
      </c>
      <c r="BT68" s="4">
        <f t="shared" si="200"/>
        <v>0.15746355555555555</v>
      </c>
      <c r="BU68" s="4">
        <f t="shared" si="201"/>
        <v>98.704773905798532</v>
      </c>
      <c r="BW68" s="25">
        <f t="shared" si="202"/>
        <v>2.3112624011718443</v>
      </c>
      <c r="BX68">
        <v>4</v>
      </c>
      <c r="BY68" s="25">
        <f t="shared" si="203"/>
        <v>-1.5978830332418737E-3</v>
      </c>
      <c r="BZ68" s="25">
        <f t="shared" si="203"/>
        <v>5.7042171299342807E-4</v>
      </c>
      <c r="CA68" s="25">
        <f t="shared" si="204"/>
        <v>1.2304329277076942</v>
      </c>
      <c r="CB68" s="25">
        <f t="shared" si="204"/>
        <v>0.74556527769438652</v>
      </c>
      <c r="CC68" s="25">
        <f t="shared" si="205"/>
        <v>0.2786724455967613</v>
      </c>
      <c r="CD68" s="25">
        <f t="shared" si="206"/>
        <v>3.1006660822099758E-2</v>
      </c>
      <c r="CE68" s="25">
        <f t="shared" si="207"/>
        <v>4.4022104937925877E-3</v>
      </c>
      <c r="CF68" s="25">
        <f t="shared" si="207"/>
        <v>0.70508236704215477</v>
      </c>
      <c r="CG68" s="25">
        <f t="shared" si="207"/>
        <v>2.0910035224509733E-4</v>
      </c>
      <c r="CH68" s="25">
        <f t="shared" si="208"/>
        <v>-9.3423526621228654E-4</v>
      </c>
      <c r="CI68" s="25">
        <f t="shared" si="209"/>
        <v>3.6486174523791192E-3</v>
      </c>
      <c r="CJ68" s="4">
        <f t="shared" si="210"/>
        <v>2.997057910575053</v>
      </c>
    </row>
    <row r="69" spans="1:88">
      <c r="A69" s="41" t="s">
        <v>17</v>
      </c>
      <c r="B69" s="9">
        <v>9</v>
      </c>
      <c r="C69" s="20">
        <v>-6.2585777777777782E-2</v>
      </c>
      <c r="D69" s="20">
        <v>7.903866666666666E-2</v>
      </c>
      <c r="E69" s="20">
        <v>50.014844444444449</v>
      </c>
      <c r="F69" s="20">
        <v>17.450555555555557</v>
      </c>
      <c r="G69" s="20">
        <v>11.69371111111111</v>
      </c>
      <c r="H69" s="20">
        <v>0.11795033333333332</v>
      </c>
      <c r="I69" s="20">
        <v>18.780855555555554</v>
      </c>
      <c r="J69" s="20">
        <v>-1.7914444444444442E-3</v>
      </c>
      <c r="K69" s="20">
        <v>-6.9043333333333335E-3</v>
      </c>
      <c r="L69" s="20">
        <v>0.27074888888888882</v>
      </c>
      <c r="M69" s="42">
        <f t="shared" si="186"/>
        <v>98.336422999999996</v>
      </c>
      <c r="O69" s="43">
        <f t="shared" si="211"/>
        <v>0.11517572723822848</v>
      </c>
      <c r="P69" s="33">
        <v>9.4E-2</v>
      </c>
      <c r="Q69" s="23"/>
      <c r="R69" s="94">
        <f t="shared" si="212"/>
        <v>0.18966590210113657</v>
      </c>
      <c r="S69" s="23"/>
      <c r="T69" s="24">
        <f t="shared" si="213"/>
        <v>0.15264230066873322</v>
      </c>
      <c r="W69" s="4">
        <v>2.6717305074510138E-2</v>
      </c>
      <c r="X69" s="4">
        <v>3.5342043376126418E-2</v>
      </c>
      <c r="Y69" s="4">
        <v>1.2182531562765506</v>
      </c>
      <c r="Z69" s="4">
        <v>1.2574579745573116</v>
      </c>
      <c r="AA69" s="4">
        <v>0.23260625767831633</v>
      </c>
      <c r="AB69" s="4">
        <v>1.6760135150111551E-2</v>
      </c>
      <c r="AC69" s="4">
        <v>0.22041416192653701</v>
      </c>
      <c r="AD69" s="4">
        <v>5.4041225724235547E-3</v>
      </c>
      <c r="AE69" s="4">
        <v>7.3393566816172661E-3</v>
      </c>
      <c r="AF69" s="4">
        <v>2.2996461730255616E-2</v>
      </c>
      <c r="AI69" s="4">
        <f t="shared" si="187"/>
        <v>-1.0415339953033413E-3</v>
      </c>
      <c r="AJ69" s="4">
        <f t="shared" si="187"/>
        <v>9.894675346352863E-4</v>
      </c>
      <c r="AK69" s="4">
        <f t="shared" si="188"/>
        <v>0.98106795693300219</v>
      </c>
      <c r="AL69" s="4">
        <f t="shared" si="188"/>
        <v>0.2296276801836378</v>
      </c>
      <c r="AM69" s="4">
        <f t="shared" si="189"/>
        <v>0.16275172040516508</v>
      </c>
      <c r="AN69" s="4">
        <f t="shared" si="189"/>
        <v>1.6629117909676204E-3</v>
      </c>
      <c r="AO69" s="4">
        <f t="shared" si="189"/>
        <v>0.46591058187932405</v>
      </c>
      <c r="AP69" s="4">
        <f t="shared" si="189"/>
        <v>-3.1944444444444441E-5</v>
      </c>
      <c r="AQ69" s="4">
        <f t="shared" si="190"/>
        <v>-2.2279229859094334E-4</v>
      </c>
      <c r="AR69" s="4">
        <f t="shared" si="191"/>
        <v>3.6249683878549848E-3</v>
      </c>
      <c r="AS69" s="4">
        <f t="shared" si="192"/>
        <v>1.8443390163762485</v>
      </c>
      <c r="AT69" s="4"/>
      <c r="AU69" s="4">
        <f t="shared" si="193"/>
        <v>-1.6941581553966321E-3</v>
      </c>
      <c r="AV69" s="4">
        <f t="shared" si="193"/>
        <v>1.6094669025319254E-3</v>
      </c>
      <c r="AW69" s="4">
        <f t="shared" si="193"/>
        <v>1.5958041578395952</v>
      </c>
      <c r="AX69" s="4">
        <f t="shared" si="193"/>
        <v>0.37351215499655188</v>
      </c>
      <c r="AY69" s="4">
        <f t="shared" si="193"/>
        <v>0.26473178568591876</v>
      </c>
      <c r="AZ69" s="4">
        <f t="shared" si="193"/>
        <v>2.7048906565479008E-3</v>
      </c>
      <c r="BA69" s="4">
        <f t="shared" si="193"/>
        <v>0.75784968665046792</v>
      </c>
      <c r="BB69" s="4">
        <f t="shared" si="193"/>
        <v>-5.1960801394109396E-5</v>
      </c>
      <c r="BC69" s="4">
        <f t="shared" si="193"/>
        <v>-3.6239373013213961E-4</v>
      </c>
      <c r="BD69" s="4">
        <f t="shared" si="193"/>
        <v>5.8963699553089399E-3</v>
      </c>
      <c r="BE69">
        <f t="shared" si="194"/>
        <v>3</v>
      </c>
      <c r="BG69" s="4">
        <f t="shared" si="195"/>
        <v>3.049067593945054E-2</v>
      </c>
      <c r="BH69" s="4">
        <f t="shared" si="196"/>
        <v>0.23424110974646822</v>
      </c>
      <c r="BJ69" s="4">
        <f t="shared" si="197"/>
        <v>-6.2585777777777782E-2</v>
      </c>
      <c r="BK69" s="4">
        <f t="shared" si="197"/>
        <v>7.903866666666666E-2</v>
      </c>
      <c r="BL69" s="4">
        <f t="shared" si="197"/>
        <v>50.014844444444449</v>
      </c>
      <c r="BM69" s="4">
        <f t="shared" si="197"/>
        <v>17.450555555555557</v>
      </c>
      <c r="BN69" s="4">
        <f t="shared" si="198"/>
        <v>9.908756143755582</v>
      </c>
      <c r="BO69" s="4">
        <f t="shared" si="199"/>
        <v>1.9837241246449526</v>
      </c>
      <c r="BP69" s="4">
        <f t="shared" si="200"/>
        <v>0.11795033333333332</v>
      </c>
      <c r="BQ69" s="4">
        <f t="shared" si="200"/>
        <v>18.780855555555554</v>
      </c>
      <c r="BR69" s="4">
        <f t="shared" si="200"/>
        <v>-1.7914444444444442E-3</v>
      </c>
      <c r="BS69" s="4">
        <f t="shared" si="200"/>
        <v>-6.9043333333333335E-3</v>
      </c>
      <c r="BT69" s="4">
        <f t="shared" si="200"/>
        <v>0.27074888888888882</v>
      </c>
      <c r="BU69" s="4">
        <f t="shared" si="201"/>
        <v>98.53519215728943</v>
      </c>
      <c r="BW69" s="25">
        <f t="shared" si="202"/>
        <v>2.4621703997947608</v>
      </c>
      <c r="BX69">
        <v>4</v>
      </c>
      <c r="BY69" s="25">
        <f t="shared" si="203"/>
        <v>-1.6920583488294076E-3</v>
      </c>
      <c r="BZ69" s="25">
        <f t="shared" si="203"/>
        <v>1.6074720656503146E-3</v>
      </c>
      <c r="CA69" s="25">
        <f t="shared" si="204"/>
        <v>1.5938262551036777</v>
      </c>
      <c r="CB69" s="25">
        <f t="shared" si="204"/>
        <v>0.3730492092712655</v>
      </c>
      <c r="CC69" s="25">
        <f t="shared" si="205"/>
        <v>0.22404448266654808</v>
      </c>
      <c r="CD69" s="25">
        <f t="shared" si="206"/>
        <v>4.0362256232804559E-2</v>
      </c>
      <c r="CE69" s="25">
        <f t="shared" si="207"/>
        <v>2.7015381081768115E-3</v>
      </c>
      <c r="CF69" s="25">
        <f t="shared" si="207"/>
        <v>0.75691037780027082</v>
      </c>
      <c r="CG69" s="25">
        <f t="shared" si="207"/>
        <v>-5.1896399123484282E-5</v>
      </c>
      <c r="CH69" s="25">
        <f t="shared" si="208"/>
        <v>-3.6194456502200602E-4</v>
      </c>
      <c r="CI69" s="25">
        <f t="shared" si="209"/>
        <v>5.8890617613746822E-3</v>
      </c>
      <c r="CJ69" s="4">
        <f t="shared" si="210"/>
        <v>2.996284753696794</v>
      </c>
    </row>
    <row r="70" spans="1:88">
      <c r="A70" s="41" t="s">
        <v>22</v>
      </c>
      <c r="B70" s="9">
        <v>8</v>
      </c>
      <c r="C70" s="20">
        <v>1.5079000000000006E-2</v>
      </c>
      <c r="D70" s="20">
        <v>0.11018662500000001</v>
      </c>
      <c r="E70" s="20">
        <v>59.743837499999998</v>
      </c>
      <c r="F70" s="20">
        <v>6.2234700000000007</v>
      </c>
      <c r="G70" s="20">
        <v>10.8121125</v>
      </c>
      <c r="H70" s="20">
        <v>0.11395112500000001</v>
      </c>
      <c r="I70" s="20">
        <v>21.3566</v>
      </c>
      <c r="J70" s="20">
        <v>2.7784999999999997E-3</v>
      </c>
      <c r="K70" s="20">
        <v>-8.99725E-3</v>
      </c>
      <c r="L70" s="20">
        <v>0.33682224999999999</v>
      </c>
      <c r="M70" s="42">
        <f t="shared" si="186"/>
        <v>98.705840250000008</v>
      </c>
      <c r="O70" s="43">
        <f t="shared" si="211"/>
        <v>0.24618549326401157</v>
      </c>
      <c r="P70" s="33">
        <v>0.22</v>
      </c>
      <c r="Q70" s="23"/>
      <c r="R70" s="94">
        <f t="shared" si="212"/>
        <v>6.5315933266541143E-2</v>
      </c>
      <c r="S70" s="23"/>
      <c r="T70" s="24">
        <f t="shared" si="213"/>
        <v>0.29169338845426374</v>
      </c>
      <c r="W70" s="4">
        <v>0.14548603048893929</v>
      </c>
      <c r="X70" s="4">
        <v>1.5809507518646501E-2</v>
      </c>
      <c r="Y70" s="4">
        <v>0.66691510476543148</v>
      </c>
      <c r="Z70" s="4">
        <v>9.237993304052261E-2</v>
      </c>
      <c r="AA70" s="4">
        <v>5.0640030396627775E-2</v>
      </c>
      <c r="AB70" s="4">
        <v>2.2559346573854524E-2</v>
      </c>
      <c r="AC70" s="4">
        <v>8.5756215934640251E-2</v>
      </c>
      <c r="AD70" s="4">
        <v>9.0180435001960685E-3</v>
      </c>
      <c r="AE70" s="4">
        <v>1.4146027526684455E-2</v>
      </c>
      <c r="AF70" s="4">
        <v>2.3575170369025372E-2</v>
      </c>
      <c r="AI70" s="4">
        <f t="shared" si="187"/>
        <v>2.5094025628224337E-4</v>
      </c>
      <c r="AJ70" s="4">
        <f t="shared" si="187"/>
        <v>1.3794019153730598E-3</v>
      </c>
      <c r="AK70" s="4">
        <f t="shared" si="188"/>
        <v>1.1719073656335819</v>
      </c>
      <c r="AL70" s="4">
        <f t="shared" si="188"/>
        <v>8.1893150865188502E-2</v>
      </c>
      <c r="AM70" s="4">
        <f t="shared" si="189"/>
        <v>0.15048173277661797</v>
      </c>
      <c r="AN70" s="4">
        <f t="shared" si="189"/>
        <v>1.6065293246863106E-3</v>
      </c>
      <c r="AO70" s="4">
        <f t="shared" si="189"/>
        <v>0.5298089804018854</v>
      </c>
      <c r="AP70" s="4">
        <f t="shared" si="189"/>
        <v>4.954529243937232E-5</v>
      </c>
      <c r="AQ70" s="4">
        <f t="shared" si="190"/>
        <v>-2.9032752500806713E-4</v>
      </c>
      <c r="AR70" s="4">
        <f t="shared" si="191"/>
        <v>4.5096030258401391E-3</v>
      </c>
      <c r="AS70" s="4">
        <f t="shared" si="192"/>
        <v>1.9415969219668867</v>
      </c>
      <c r="AT70" s="4"/>
      <c r="AU70" s="4">
        <f t="shared" si="193"/>
        <v>3.8773277827619529E-4</v>
      </c>
      <c r="AV70" s="4">
        <f t="shared" si="193"/>
        <v>2.1313413197663459E-3</v>
      </c>
      <c r="AW70" s="4">
        <f t="shared" si="193"/>
        <v>1.8107373663011528</v>
      </c>
      <c r="AX70" s="4">
        <f t="shared" si="193"/>
        <v>0.12653473530782383</v>
      </c>
      <c r="AY70" s="4">
        <f t="shared" si="193"/>
        <v>0.23251231665145439</v>
      </c>
      <c r="AZ70" s="4">
        <f t="shared" si="193"/>
        <v>2.4822803948291016E-3</v>
      </c>
      <c r="BA70" s="4">
        <f t="shared" si="193"/>
        <v>0.81861838738162318</v>
      </c>
      <c r="BB70" s="4">
        <f t="shared" si="193"/>
        <v>7.6553416229948007E-5</v>
      </c>
      <c r="BC70" s="4">
        <f t="shared" si="193"/>
        <v>-4.4859083014093062E-4</v>
      </c>
      <c r="BD70" s="4">
        <f t="shared" si="193"/>
        <v>6.9678772789850693E-3</v>
      </c>
      <c r="BE70">
        <f t="shared" si="194"/>
        <v>3</v>
      </c>
      <c r="BG70" s="4">
        <f t="shared" si="195"/>
        <v>5.7241159364796346E-2</v>
      </c>
      <c r="BH70" s="4">
        <f t="shared" si="196"/>
        <v>0.17527115728665804</v>
      </c>
      <c r="BJ70" s="4">
        <f t="shared" si="197"/>
        <v>1.5079000000000006E-2</v>
      </c>
      <c r="BK70" s="4">
        <f t="shared" si="197"/>
        <v>0.11018662500000001</v>
      </c>
      <c r="BL70" s="4">
        <f t="shared" si="197"/>
        <v>59.743837499999998</v>
      </c>
      <c r="BM70" s="4">
        <f t="shared" si="197"/>
        <v>6.2234700000000007</v>
      </c>
      <c r="BN70" s="4">
        <f t="shared" si="198"/>
        <v>7.6582907685262995</v>
      </c>
      <c r="BO70" s="4">
        <f t="shared" si="199"/>
        <v>3.5050252628069574</v>
      </c>
      <c r="BP70" s="4">
        <f t="shared" si="200"/>
        <v>0.11395112500000001</v>
      </c>
      <c r="BQ70" s="4">
        <f t="shared" si="200"/>
        <v>21.3566</v>
      </c>
      <c r="BR70" s="4">
        <f t="shared" si="200"/>
        <v>2.7784999999999997E-3</v>
      </c>
      <c r="BS70" s="4">
        <f t="shared" si="200"/>
        <v>-8.99725E-3</v>
      </c>
      <c r="BT70" s="4">
        <f t="shared" si="200"/>
        <v>0.33682224999999999</v>
      </c>
      <c r="BU70" s="4">
        <f t="shared" si="201"/>
        <v>99.057043781333263</v>
      </c>
      <c r="BW70" s="25">
        <f t="shared" si="202"/>
        <v>2.5922249614725779</v>
      </c>
      <c r="BX70">
        <v>4</v>
      </c>
      <c r="BY70" s="25">
        <f t="shared" si="203"/>
        <v>3.8721987483631131E-4</v>
      </c>
      <c r="BZ70" s="25">
        <f t="shared" si="203"/>
        <v>2.1285219236365292E-3</v>
      </c>
      <c r="CA70" s="25">
        <f t="shared" si="204"/>
        <v>1.8083420737802798</v>
      </c>
      <c r="CB70" s="25">
        <f t="shared" si="204"/>
        <v>0.12636735172655242</v>
      </c>
      <c r="CC70" s="25">
        <f t="shared" si="205"/>
        <v>0.1644721547345763</v>
      </c>
      <c r="CD70" s="25">
        <f t="shared" si="206"/>
        <v>6.7737744303201189E-2</v>
      </c>
      <c r="CE70" s="25">
        <f t="shared" si="207"/>
        <v>2.4789967669683753E-3</v>
      </c>
      <c r="CF70" s="25">
        <f t="shared" si="207"/>
        <v>0.81753549676632109</v>
      </c>
      <c r="CG70" s="25">
        <f t="shared" si="207"/>
        <v>7.6452149293750938E-5</v>
      </c>
      <c r="CH70" s="25">
        <f t="shared" si="208"/>
        <v>-4.4799742201871148E-4</v>
      </c>
      <c r="CI70" s="25">
        <f t="shared" si="209"/>
        <v>6.958659981853345E-3</v>
      </c>
      <c r="CJ70" s="4">
        <f t="shared" si="210"/>
        <v>2.9960366745855009</v>
      </c>
    </row>
    <row r="71" spans="1:88">
      <c r="A71" s="41" t="s">
        <v>23</v>
      </c>
      <c r="B71" s="9">
        <v>10</v>
      </c>
      <c r="C71" s="20">
        <v>-3.4820000000000004E-2</v>
      </c>
      <c r="D71" s="20">
        <v>0.23413539999999999</v>
      </c>
      <c r="E71" s="20">
        <v>48.544970000000006</v>
      </c>
      <c r="F71" s="20">
        <v>17.203889999999994</v>
      </c>
      <c r="G71" s="20">
        <v>12.647120000000001</v>
      </c>
      <c r="H71" s="20">
        <v>0.12682330000000003</v>
      </c>
      <c r="I71" s="20">
        <v>19.498800000000003</v>
      </c>
      <c r="J71" s="20">
        <v>3.4940200000000005E-2</v>
      </c>
      <c r="K71" s="20">
        <v>-9.9539999999999993E-3</v>
      </c>
      <c r="L71" s="20">
        <v>0.33586939999999998</v>
      </c>
      <c r="M71" s="42">
        <f t="shared" si="186"/>
        <v>98.581774300000006</v>
      </c>
      <c r="O71" s="43">
        <f t="shared" si="211"/>
        <v>0.27207045820537018</v>
      </c>
      <c r="P71" s="33">
        <v>0.28999999999999998</v>
      </c>
      <c r="Q71" s="23"/>
      <c r="R71" s="94">
        <f t="shared" si="212"/>
        <v>0.19207408414383723</v>
      </c>
      <c r="S71" s="23"/>
      <c r="T71" s="24">
        <f t="shared" si="213"/>
        <v>0.30938130207001424</v>
      </c>
      <c r="W71" s="4">
        <v>8.630833614946376E-3</v>
      </c>
      <c r="X71" s="4">
        <v>1.2134657475365521E-2</v>
      </c>
      <c r="Y71" s="4">
        <v>0.47268497625562178</v>
      </c>
      <c r="Z71" s="4">
        <v>0.19734120733164504</v>
      </c>
      <c r="AA71" s="4">
        <v>0.11045344720740946</v>
      </c>
      <c r="AB71" s="4">
        <v>1.0800118364063319E-2</v>
      </c>
      <c r="AC71" s="4">
        <v>0.12750131154009514</v>
      </c>
      <c r="AD71" s="4">
        <v>2.374826073537924E-2</v>
      </c>
      <c r="AE71" s="4">
        <v>4.5698217811104133E-3</v>
      </c>
      <c r="AF71" s="4">
        <v>2.2171535105475509E-2</v>
      </c>
      <c r="AI71" s="4">
        <f t="shared" si="187"/>
        <v>-5.7946413712764194E-4</v>
      </c>
      <c r="AJ71" s="4">
        <f t="shared" si="187"/>
        <v>2.9310891337005511E-3</v>
      </c>
      <c r="AK71" s="4">
        <f t="shared" si="188"/>
        <v>0.95223558258140462</v>
      </c>
      <c r="AL71" s="4">
        <f t="shared" si="188"/>
        <v>0.22638186722810702</v>
      </c>
      <c r="AM71" s="4">
        <f t="shared" si="189"/>
        <v>0.176021155184412</v>
      </c>
      <c r="AN71" s="4">
        <f t="shared" si="189"/>
        <v>1.788006485267165E-3</v>
      </c>
      <c r="AO71" s="4">
        <f t="shared" si="189"/>
        <v>0.48372116100223272</v>
      </c>
      <c r="AP71" s="4">
        <f t="shared" si="189"/>
        <v>6.2304208273894447E-4</v>
      </c>
      <c r="AQ71" s="4">
        <f t="shared" si="190"/>
        <v>-3.2120038722168441E-4</v>
      </c>
      <c r="AR71" s="4">
        <f t="shared" si="191"/>
        <v>4.4968456285982058E-3</v>
      </c>
      <c r="AS71" s="4">
        <f t="shared" si="192"/>
        <v>1.8472980848021119</v>
      </c>
      <c r="AT71" s="4"/>
      <c r="AU71" s="4">
        <f t="shared" si="193"/>
        <v>-9.4104596636830683E-4</v>
      </c>
      <c r="AV71" s="4">
        <f t="shared" si="193"/>
        <v>4.7600695704957726E-3</v>
      </c>
      <c r="AW71" s="4">
        <f t="shared" si="193"/>
        <v>1.5464243541670932</v>
      </c>
      <c r="AX71" s="4">
        <f t="shared" si="193"/>
        <v>0.36764267081296365</v>
      </c>
      <c r="AY71" s="4">
        <f t="shared" si="193"/>
        <v>0.2858572040417634</v>
      </c>
      <c r="AZ71" s="4">
        <f t="shared" si="193"/>
        <v>2.9037108303915688E-3</v>
      </c>
      <c r="BA71" s="4">
        <f t="shared" si="193"/>
        <v>0.78555999973450474</v>
      </c>
      <c r="BB71" s="4">
        <f t="shared" si="193"/>
        <v>1.0118162648433968E-3</v>
      </c>
      <c r="BC71" s="4">
        <f t="shared" si="193"/>
        <v>-5.2162732673881221E-4</v>
      </c>
      <c r="BD71" s="4">
        <f t="shared" si="193"/>
        <v>7.3028478710515004E-3</v>
      </c>
      <c r="BE71">
        <f t="shared" si="194"/>
        <v>3</v>
      </c>
      <c r="BG71" s="4">
        <f t="shared" si="195"/>
        <v>7.7773300484948571E-2</v>
      </c>
      <c r="BH71" s="4">
        <f t="shared" si="196"/>
        <v>0.20808390355681483</v>
      </c>
      <c r="BJ71" s="4">
        <f t="shared" si="197"/>
        <v>-3.4820000000000004E-2</v>
      </c>
      <c r="BK71" s="4">
        <f t="shared" si="197"/>
        <v>0.23413539999999999</v>
      </c>
      <c r="BL71" s="4">
        <f t="shared" si="197"/>
        <v>48.544970000000006</v>
      </c>
      <c r="BM71" s="4">
        <f t="shared" si="197"/>
        <v>17.203889999999994</v>
      </c>
      <c r="BN71" s="4">
        <f t="shared" si="198"/>
        <v>8.7343375469642837</v>
      </c>
      <c r="BO71" s="4">
        <f t="shared" si="199"/>
        <v>4.348502392793641</v>
      </c>
      <c r="BP71" s="4">
        <f t="shared" si="200"/>
        <v>0.12682330000000003</v>
      </c>
      <c r="BQ71" s="4">
        <f t="shared" si="200"/>
        <v>19.498800000000003</v>
      </c>
      <c r="BR71" s="4">
        <f t="shared" si="200"/>
        <v>3.4940200000000005E-2</v>
      </c>
      <c r="BS71" s="4">
        <f t="shared" si="200"/>
        <v>-9.9539999999999993E-3</v>
      </c>
      <c r="BT71" s="4">
        <f t="shared" si="200"/>
        <v>0.33586939999999998</v>
      </c>
      <c r="BU71" s="4">
        <f t="shared" si="201"/>
        <v>99.017494239757923</v>
      </c>
      <c r="BW71" s="25">
        <f t="shared" si="202"/>
        <v>2.4663540801843347</v>
      </c>
      <c r="BX71">
        <v>4</v>
      </c>
      <c r="BY71" s="25">
        <f t="shared" si="203"/>
        <v>-9.397906679876767E-4</v>
      </c>
      <c r="BZ71" s="25">
        <f t="shared" si="203"/>
        <v>4.7537199256993661E-3</v>
      </c>
      <c r="CA71" s="25">
        <f t="shared" si="204"/>
        <v>1.5443615176458925</v>
      </c>
      <c r="CB71" s="25">
        <f t="shared" si="204"/>
        <v>0.3671522577345217</v>
      </c>
      <c r="CC71" s="25">
        <f t="shared" si="205"/>
        <v>0.19715498594184816</v>
      </c>
      <c r="CD71" s="25">
        <f t="shared" si="206"/>
        <v>8.8327625111582694E-2</v>
      </c>
      <c r="CE71" s="25">
        <f t="shared" si="207"/>
        <v>2.8998374558344515E-3</v>
      </c>
      <c r="CF71" s="25">
        <f t="shared" si="207"/>
        <v>0.78451211022559997</v>
      </c>
      <c r="CG71" s="25">
        <f t="shared" si="207"/>
        <v>1.0104665631665969E-3</v>
      </c>
      <c r="CH71" s="25">
        <f t="shared" si="208"/>
        <v>-5.2093150744629167E-4</v>
      </c>
      <c r="CI71" s="25">
        <f t="shared" si="209"/>
        <v>7.2931063138543554E-3</v>
      </c>
      <c r="CJ71" s="4">
        <f t="shared" si="210"/>
        <v>2.9960049047425663</v>
      </c>
    </row>
    <row r="72" spans="1:88" ht="15" thickBot="1">
      <c r="A72" s="44" t="s">
        <v>20</v>
      </c>
      <c r="B72" s="45">
        <v>8</v>
      </c>
      <c r="C72" s="46">
        <v>-5.4128750000000003E-2</v>
      </c>
      <c r="D72" s="46">
        <v>7.614325000000001E-2</v>
      </c>
      <c r="E72" s="46">
        <v>58.702624999999991</v>
      </c>
      <c r="F72" s="46">
        <v>8.457772499999999</v>
      </c>
      <c r="G72" s="46">
        <v>10.622812499999998</v>
      </c>
      <c r="H72" s="46">
        <v>0.11788274999999999</v>
      </c>
      <c r="I72" s="46">
        <v>20.589575000000004</v>
      </c>
      <c r="J72" s="46">
        <v>1.7994749999999997E-2</v>
      </c>
      <c r="K72" s="46">
        <v>-9.3967500000000006E-3</v>
      </c>
      <c r="L72" s="46">
        <v>0.36482924999999999</v>
      </c>
      <c r="M72" s="47">
        <f t="shared" si="186"/>
        <v>98.886109499999989</v>
      </c>
      <c r="O72" s="48">
        <f t="shared" si="211"/>
        <v>0.14990175140996648</v>
      </c>
      <c r="P72" s="88">
        <v>0.14000000000000001</v>
      </c>
      <c r="Q72" s="49"/>
      <c r="R72" s="95">
        <f t="shared" si="212"/>
        <v>8.8134153701633522E-2</v>
      </c>
      <c r="S72" s="23"/>
      <c r="T72" s="32">
        <f t="shared" si="213"/>
        <v>0.19393406398268304</v>
      </c>
      <c r="W72" s="4">
        <v>1.4629412093938886E-2</v>
      </c>
      <c r="X72" s="4">
        <v>9.13537181587506E-3</v>
      </c>
      <c r="Y72" s="4">
        <v>0.72137742994119891</v>
      </c>
      <c r="Z72" s="4">
        <v>0.23991838491751469</v>
      </c>
      <c r="AA72" s="4">
        <v>8.3992166939202584E-2</v>
      </c>
      <c r="AB72" s="4">
        <v>1.5699276532466628E-2</v>
      </c>
      <c r="AC72" s="4">
        <v>0.20450768584928186</v>
      </c>
      <c r="AD72" s="4">
        <v>1.334529662197778E-2</v>
      </c>
      <c r="AE72" s="4">
        <v>9.3399873929251101E-3</v>
      </c>
      <c r="AF72" s="4">
        <v>2.0961910332450966E-2</v>
      </c>
      <c r="AI72" s="4">
        <f t="shared" si="187"/>
        <v>-9.0079464137127641E-4</v>
      </c>
      <c r="AJ72" s="4">
        <f t="shared" si="187"/>
        <v>9.5322045568352548E-4</v>
      </c>
      <c r="AK72" s="4">
        <f t="shared" si="188"/>
        <v>1.151483424872499</v>
      </c>
      <c r="AL72" s="4">
        <f t="shared" si="188"/>
        <v>0.11129380222383049</v>
      </c>
      <c r="AM72" s="4">
        <f t="shared" si="189"/>
        <v>0.14784707724425886</v>
      </c>
      <c r="AN72" s="4">
        <f t="shared" si="189"/>
        <v>1.661958973635979E-3</v>
      </c>
      <c r="AO72" s="4">
        <f t="shared" si="189"/>
        <v>0.51078082361696853</v>
      </c>
      <c r="AP72" s="4">
        <f t="shared" si="189"/>
        <v>3.208764265335235E-4</v>
      </c>
      <c r="AQ72" s="4">
        <f t="shared" si="190"/>
        <v>-3.0321878025169416E-4</v>
      </c>
      <c r="AR72" s="4">
        <f t="shared" si="191"/>
        <v>4.88457959566207E-3</v>
      </c>
      <c r="AS72" s="4">
        <f t="shared" si="192"/>
        <v>1.9280217499874488</v>
      </c>
      <c r="AT72" s="4"/>
      <c r="AU72" s="4">
        <f t="shared" si="193"/>
        <v>-1.4016356009113598E-3</v>
      </c>
      <c r="AV72" s="4">
        <f t="shared" si="193"/>
        <v>1.4832101178678054E-3</v>
      </c>
      <c r="AW72" s="4">
        <f t="shared" si="193"/>
        <v>1.7917071084078722</v>
      </c>
      <c r="AX72" s="4">
        <f t="shared" si="193"/>
        <v>0.17317304987543061</v>
      </c>
      <c r="AY72" s="4">
        <f t="shared" si="193"/>
        <v>0.23004991086623583</v>
      </c>
      <c r="AZ72" s="4">
        <f t="shared" si="193"/>
        <v>2.5860065743243789E-3</v>
      </c>
      <c r="BA72" s="4">
        <f t="shared" si="193"/>
        <v>0.79477447329672557</v>
      </c>
      <c r="BB72" s="4">
        <f t="shared" si="193"/>
        <v>4.9928341296296948E-4</v>
      </c>
      <c r="BC72" s="4">
        <f t="shared" si="193"/>
        <v>-4.7180813222724499E-4</v>
      </c>
      <c r="BD72" s="4">
        <f t="shared" si="193"/>
        <v>7.6004011817198663E-3</v>
      </c>
      <c r="BE72">
        <f t="shared" si="194"/>
        <v>3.0000000000000009</v>
      </c>
      <c r="BG72" s="4">
        <f t="shared" si="195"/>
        <v>3.4484884550555428E-2</v>
      </c>
      <c r="BH72" s="4">
        <f t="shared" si="196"/>
        <v>0.1955650263156804</v>
      </c>
      <c r="BJ72" s="4">
        <f t="shared" si="197"/>
        <v>-5.4128750000000003E-2</v>
      </c>
      <c r="BK72" s="4">
        <f t="shared" si="197"/>
        <v>7.614325000000001E-2</v>
      </c>
      <c r="BL72" s="4">
        <f t="shared" si="197"/>
        <v>58.702624999999991</v>
      </c>
      <c r="BM72" s="4">
        <f t="shared" si="197"/>
        <v>8.457772499999999</v>
      </c>
      <c r="BN72" s="4">
        <f t="shared" si="198"/>
        <v>8.5626873009489533</v>
      </c>
      <c r="BO72" s="4">
        <f t="shared" si="199"/>
        <v>2.2895367848978045</v>
      </c>
      <c r="BP72" s="4">
        <f t="shared" si="200"/>
        <v>0.11788274999999999</v>
      </c>
      <c r="BQ72" s="4">
        <f t="shared" si="200"/>
        <v>20.589575000000004</v>
      </c>
      <c r="BR72" s="4">
        <f t="shared" si="200"/>
        <v>1.7994749999999997E-2</v>
      </c>
      <c r="BS72" s="4">
        <f t="shared" si="200"/>
        <v>-9.3967500000000006E-3</v>
      </c>
      <c r="BT72" s="4">
        <f t="shared" si="200"/>
        <v>0.36482924999999999</v>
      </c>
      <c r="BU72" s="4">
        <f t="shared" si="201"/>
        <v>99.115521085846765</v>
      </c>
      <c r="BW72" s="25">
        <f t="shared" si="202"/>
        <v>2.5739539649610408</v>
      </c>
      <c r="BX72">
        <v>4</v>
      </c>
      <c r="BY72" s="25">
        <f t="shared" si="203"/>
        <v>-1.3998613085295188E-3</v>
      </c>
      <c r="BZ72" s="25">
        <f t="shared" si="203"/>
        <v>1.4813325625238265E-3</v>
      </c>
      <c r="CA72" s="25">
        <f t="shared" si="204"/>
        <v>1.7894390351148768</v>
      </c>
      <c r="CB72" s="25">
        <f t="shared" si="204"/>
        <v>0.17295383482200705</v>
      </c>
      <c r="CC72" s="25">
        <f t="shared" si="205"/>
        <v>0.18520065910832542</v>
      </c>
      <c r="CD72" s="25">
        <f t="shared" si="206"/>
        <v>4.4561429711589308E-2</v>
      </c>
      <c r="CE72" s="25">
        <f t="shared" si="207"/>
        <v>2.5827330189429152E-3</v>
      </c>
      <c r="CF72" s="25">
        <f t="shared" si="207"/>
        <v>0.79376838990933496</v>
      </c>
      <c r="CG72" s="25">
        <f t="shared" si="207"/>
        <v>4.9865138367131642E-4</v>
      </c>
      <c r="CH72" s="25">
        <f t="shared" si="208"/>
        <v>-4.7121088314613062E-4</v>
      </c>
      <c r="CI72" s="25">
        <f t="shared" si="209"/>
        <v>7.5907800405995256E-3</v>
      </c>
      <c r="CJ72" s="4">
        <f t="shared" si="210"/>
        <v>2.9962057734801952</v>
      </c>
    </row>
    <row r="73" spans="1:88" ht="15" thickBot="1">
      <c r="A73" s="9"/>
      <c r="B73" s="9"/>
      <c r="C73" s="9"/>
      <c r="D73" s="9"/>
      <c r="E73" s="9"/>
      <c r="F73" s="20"/>
      <c r="G73" s="20"/>
      <c r="H73" s="20"/>
      <c r="I73" s="20"/>
      <c r="J73" s="20"/>
      <c r="K73" s="20"/>
      <c r="L73" s="20"/>
      <c r="M73" s="20"/>
      <c r="O73" s="33"/>
      <c r="P73" s="33"/>
      <c r="Q73" s="23"/>
      <c r="R73" s="23"/>
      <c r="S73" s="23"/>
      <c r="T73" s="33"/>
      <c r="W73" s="4"/>
      <c r="X73" s="4"/>
      <c r="Y73" s="4"/>
      <c r="Z73" s="4"/>
      <c r="AA73" s="4"/>
      <c r="AB73" s="4"/>
      <c r="AC73" s="4"/>
      <c r="AD73" s="4"/>
      <c r="AE73" s="4"/>
      <c r="AF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G73" s="4"/>
      <c r="BH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W73" s="25"/>
      <c r="BY73" s="25"/>
      <c r="BZ73" s="25"/>
      <c r="CA73" s="25"/>
      <c r="CB73" s="25"/>
      <c r="CC73" s="25"/>
      <c r="CD73" s="25"/>
      <c r="CE73" s="25"/>
      <c r="CF73" s="25"/>
      <c r="CG73" s="25"/>
      <c r="CH73" s="25"/>
      <c r="CI73" s="25"/>
      <c r="CJ73" s="4"/>
    </row>
    <row r="74" spans="1:88" ht="28">
      <c r="A74" s="71" t="s">
        <v>163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3"/>
      <c r="O74" s="80"/>
      <c r="P74" s="89"/>
      <c r="Q74" s="81"/>
      <c r="R74" s="82"/>
      <c r="S74" s="23"/>
      <c r="T74" s="40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G74" s="4"/>
      <c r="BH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W74" s="25"/>
      <c r="BY74" s="25"/>
      <c r="BZ74" s="25"/>
      <c r="CA74" s="25"/>
      <c r="CB74" s="25"/>
      <c r="CC74" s="25"/>
      <c r="CD74" s="25"/>
      <c r="CE74" s="25"/>
      <c r="CF74" s="25"/>
      <c r="CG74" s="25"/>
      <c r="CH74" s="25"/>
      <c r="CI74" s="25"/>
      <c r="CJ74" s="4"/>
    </row>
    <row r="75" spans="1:88">
      <c r="A75" s="74" t="s">
        <v>25</v>
      </c>
      <c r="B75" s="9">
        <v>10</v>
      </c>
      <c r="C75" s="20">
        <v>-4.7090999999999994E-2</v>
      </c>
      <c r="D75" s="20">
        <v>8.8543000000000011E-2</v>
      </c>
      <c r="E75" s="20">
        <v>55.765700000000002</v>
      </c>
      <c r="F75" s="20">
        <v>11.51327</v>
      </c>
      <c r="G75" s="20">
        <v>10.852600000000001</v>
      </c>
      <c r="H75" s="20">
        <v>0.1152965</v>
      </c>
      <c r="I75" s="20">
        <v>20.484670000000001</v>
      </c>
      <c r="J75" s="20">
        <v>-5.9179999999999996E-4</v>
      </c>
      <c r="K75" s="20">
        <v>-1.0924E-2</v>
      </c>
      <c r="L75" s="20">
        <v>0.34014990000000001</v>
      </c>
      <c r="M75" s="75">
        <f t="shared" ref="M75:M77" si="214">SUM(C75:L75)</f>
        <v>99.101622599999999</v>
      </c>
      <c r="O75" s="83">
        <f>BG75/(SUM(BG75:BH75))</f>
        <v>0.18173223786464687</v>
      </c>
      <c r="P75" s="33"/>
      <c r="Q75" s="23"/>
      <c r="R75" s="99">
        <f>AX75/(AX75+AW75)</f>
        <v>0.12165045162388947</v>
      </c>
      <c r="S75" s="23"/>
      <c r="T75" s="24">
        <f>R$63+R$62*R75+O75</f>
        <v>0.22359715676357081</v>
      </c>
      <c r="W75" s="4">
        <v>1.412881960155672E-2</v>
      </c>
      <c r="X75" s="4">
        <v>7.6971513056599203E-3</v>
      </c>
      <c r="Y75" s="4">
        <v>0.29937951017247549</v>
      </c>
      <c r="Z75" s="4">
        <v>0.11320991368054092</v>
      </c>
      <c r="AA75" s="4">
        <v>5.481674521125425E-2</v>
      </c>
      <c r="AB75" s="4">
        <v>2.2185205381815523E-2</v>
      </c>
      <c r="AC75" s="4">
        <v>0.16300979554752051</v>
      </c>
      <c r="AD75" s="4">
        <v>6.9441372042256706E-3</v>
      </c>
      <c r="AE75" s="4">
        <v>5.8231057005690709E-3</v>
      </c>
      <c r="AF75" s="4">
        <v>2.770069473837956E-2</v>
      </c>
      <c r="AI75" s="4">
        <f t="shared" ref="AI75:AJ77" si="215">C75/AI$3</f>
        <v>-7.8367448826759849E-4</v>
      </c>
      <c r="AJ75" s="4">
        <f t="shared" si="215"/>
        <v>1.1084501752628944E-3</v>
      </c>
      <c r="AK75" s="4">
        <f t="shared" ref="AK75:AL77" si="216">2*E75/AK$3</f>
        <v>1.0938740682620636</v>
      </c>
      <c r="AL75" s="4">
        <f t="shared" si="216"/>
        <v>0.15150036186591223</v>
      </c>
      <c r="AM75" s="4">
        <f t="shared" ref="AM75:AP77" si="217">G75/AM$3</f>
        <v>0.15104523312456508</v>
      </c>
      <c r="AN75" s="4">
        <f t="shared" si="217"/>
        <v>1.6254969688425207E-3</v>
      </c>
      <c r="AO75" s="4">
        <f t="shared" si="217"/>
        <v>0.50817836765070701</v>
      </c>
      <c r="AP75" s="4">
        <f t="shared" si="217"/>
        <v>-1.0552781740370899E-5</v>
      </c>
      <c r="AQ75" s="4">
        <f>2*K75/AQ$3</f>
        <v>-3.5250080671184251E-4</v>
      </c>
      <c r="AR75" s="4">
        <f>L75/AR$3</f>
        <v>4.554155844155844E-3</v>
      </c>
      <c r="AS75" s="4">
        <f>SUM(AI75:AR75)</f>
        <v>1.9107394058147893</v>
      </c>
      <c r="AT75" s="4"/>
      <c r="AU75" s="4">
        <f t="shared" ref="AU75:BD77" si="218">3*AI75/$AS75</f>
        <v>-1.2304260108145189E-3</v>
      </c>
      <c r="AV75" s="4">
        <f t="shared" si="218"/>
        <v>1.7403474883434808E-3</v>
      </c>
      <c r="AW75" s="4">
        <f t="shared" si="218"/>
        <v>1.7174619389747818</v>
      </c>
      <c r="AX75" s="4">
        <f t="shared" si="218"/>
        <v>0.23786659981711403</v>
      </c>
      <c r="AY75" s="4">
        <f t="shared" si="218"/>
        <v>0.23715201455243257</v>
      </c>
      <c r="AZ75" s="4">
        <f t="shared" si="218"/>
        <v>2.5521486036700534E-3</v>
      </c>
      <c r="BA75" s="4">
        <f t="shared" si="218"/>
        <v>0.79787704085268463</v>
      </c>
      <c r="BB75" s="4">
        <f t="shared" si="218"/>
        <v>-1.6568635746334416E-5</v>
      </c>
      <c r="BC75" s="4">
        <f t="shared" si="218"/>
        <v>-5.5345193432308E-4</v>
      </c>
      <c r="BD75" s="4">
        <f t="shared" si="218"/>
        <v>7.1503562918573396E-3</v>
      </c>
      <c r="BE75">
        <f>SUM(AU75:BD75)</f>
        <v>2.9999999999999996</v>
      </c>
      <c r="BG75" s="4">
        <f>-1*((AU75+AV75)*4+(AW75+AX75)*3+SUM(AY75:BB75,BD75)*2+BC75-8)</f>
        <v>4.3098166318722875E-2</v>
      </c>
      <c r="BH75" s="4">
        <f>AY75-BG75</f>
        <v>0.19405384823370969</v>
      </c>
      <c r="BJ75" s="4">
        <f t="shared" ref="BJ75:BM77" si="219">C75</f>
        <v>-4.7090999999999994E-2</v>
      </c>
      <c r="BK75" s="4">
        <f t="shared" si="219"/>
        <v>8.8543000000000011E-2</v>
      </c>
      <c r="BL75" s="4">
        <f t="shared" si="219"/>
        <v>55.765700000000002</v>
      </c>
      <c r="BM75" s="4">
        <f t="shared" si="219"/>
        <v>11.51327</v>
      </c>
      <c r="BN75" s="4">
        <f>G75-BO75*0.8998</f>
        <v>8.4259894965076718</v>
      </c>
      <c r="BO75" s="4">
        <f>G75*T75/0.8998</f>
        <v>2.6968331890334838</v>
      </c>
      <c r="BP75" s="4">
        <f t="shared" ref="BP75:BT77" si="220">H75</f>
        <v>0.1152965</v>
      </c>
      <c r="BQ75" s="4">
        <f t="shared" si="220"/>
        <v>20.484670000000001</v>
      </c>
      <c r="BR75" s="4">
        <f t="shared" si="220"/>
        <v>-5.9179999999999996E-4</v>
      </c>
      <c r="BS75" s="4">
        <f t="shared" si="220"/>
        <v>-1.0924E-2</v>
      </c>
      <c r="BT75" s="4">
        <f t="shared" si="220"/>
        <v>0.34014990000000001</v>
      </c>
      <c r="BU75" s="4">
        <f t="shared" ref="BU75:BU77" si="221">SUM(BJ75:BT75)</f>
        <v>99.37184528554117</v>
      </c>
      <c r="BW75" s="25">
        <f t="shared" ref="BW75:BW77" si="222">BJ75/BY$3*2+BK75/BZ$3*2+BL75/CA$3*3+BM75/CB$3*3+BN75/CC$3+BO75/CD$3*3+BP75/CE$3+BQ75/CF$3+BR75/CG$3+BS75/CH$3+BT75/CI$3</f>
        <v>2.5508181456744516</v>
      </c>
      <c r="BX75">
        <v>4</v>
      </c>
      <c r="BY75" s="25">
        <f t="shared" ref="BY75:BZ77" si="223">BJ75/BY$3*$BX75/$BW75</f>
        <v>-1.2288990331929606E-3</v>
      </c>
      <c r="BZ75" s="25">
        <f t="shared" si="223"/>
        <v>1.73818769031818E-3</v>
      </c>
      <c r="CA75" s="25">
        <f t="shared" ref="CA75:CB77" si="224">2*BL75/CA$3*$BX75/$BW75</f>
        <v>1.7153305422685656</v>
      </c>
      <c r="CB75" s="25">
        <f t="shared" si="224"/>
        <v>0.23757140370483701</v>
      </c>
      <c r="CC75" s="25">
        <f>BN75/CC$3*$BX75/$BW75</f>
        <v>0.18389699579969737</v>
      </c>
      <c r="CD75" s="25">
        <f>2*BO75/CD$3*$BX75/$BW75</f>
        <v>5.2964740964205871E-2</v>
      </c>
      <c r="CE75" s="25">
        <f t="shared" ref="CE75:CG77" si="225">BP75/CE$3*$BX75/$BW75</f>
        <v>2.5489813479631328E-3</v>
      </c>
      <c r="CF75" s="25">
        <f t="shared" si="225"/>
        <v>0.79688686316184498</v>
      </c>
      <c r="CG75" s="25">
        <f t="shared" si="225"/>
        <v>-1.6548073814302714E-5</v>
      </c>
      <c r="CH75" s="25">
        <f>2*BS75/CH$3*$BX75/$BW75</f>
        <v>-5.5276509195231424E-4</v>
      </c>
      <c r="CI75" s="25">
        <f>BT75/CI$3*$BX75/$BW75</f>
        <v>7.1414825896209825E-3</v>
      </c>
      <c r="CJ75" s="4">
        <f t="shared" ref="CJ75:CJ77" si="226">SUM(BY75:CI75)</f>
        <v>2.9962809853280934</v>
      </c>
    </row>
    <row r="76" spans="1:88">
      <c r="A76" s="74" t="s">
        <v>26</v>
      </c>
      <c r="B76" s="9">
        <v>10</v>
      </c>
      <c r="C76" s="20">
        <v>-1.9842199999999997E-2</v>
      </c>
      <c r="D76" s="20">
        <v>0.1961668</v>
      </c>
      <c r="E76" s="20">
        <v>56.804310000000001</v>
      </c>
      <c r="F76" s="20">
        <v>8.8850540000000002</v>
      </c>
      <c r="G76" s="20">
        <v>11.61985</v>
      </c>
      <c r="H76" s="20">
        <v>0.10837380000000001</v>
      </c>
      <c r="I76" s="20">
        <v>20.909269999999999</v>
      </c>
      <c r="J76" s="20">
        <v>6.3060000000000004E-4</v>
      </c>
      <c r="K76" s="20">
        <v>-8.0153999999999989E-3</v>
      </c>
      <c r="L76" s="20">
        <v>0.3771176</v>
      </c>
      <c r="M76" s="75">
        <f t="shared" si="214"/>
        <v>98.87291519999998</v>
      </c>
      <c r="O76" s="83">
        <f t="shared" ref="O76:O77" si="227">BG76/(SUM(BG76:BH76))</f>
        <v>0.27431286470536809</v>
      </c>
      <c r="P76" s="33"/>
      <c r="Q76" s="23"/>
      <c r="R76" s="99">
        <f t="shared" ref="R76:R77" si="228">AX76/(AX76+AW76)</f>
        <v>9.4964089032835666E-2</v>
      </c>
      <c r="S76" s="23"/>
      <c r="T76" s="24">
        <f t="shared" ref="T76:T77" si="229">R$63+R$62*R76+O76</f>
        <v>0.31790350682081647</v>
      </c>
      <c r="W76" s="4">
        <v>1.2166669203652704E-2</v>
      </c>
      <c r="X76" s="4">
        <v>8.7802136749499313E-3</v>
      </c>
      <c r="Y76" s="4">
        <v>0.47646250744418533</v>
      </c>
      <c r="Z76" s="4">
        <v>8.0814412246001374E-2</v>
      </c>
      <c r="AA76" s="4">
        <v>7.8760286806091262E-2</v>
      </c>
      <c r="AB76" s="4">
        <v>1.6749666396677781E-2</v>
      </c>
      <c r="AC76" s="4">
        <v>6.9722370871909106E-2</v>
      </c>
      <c r="AD76" s="4">
        <v>3.1980193940069285E-3</v>
      </c>
      <c r="AE76" s="4">
        <v>8.6598472298559919E-3</v>
      </c>
      <c r="AF76" s="4">
        <v>1.2761398662459473E-2</v>
      </c>
      <c r="AI76" s="4">
        <f t="shared" si="215"/>
        <v>-3.302080213013812E-4</v>
      </c>
      <c r="AJ76" s="4">
        <f t="shared" si="215"/>
        <v>2.4557686529794692E-3</v>
      </c>
      <c r="AK76" s="4">
        <f t="shared" si="216"/>
        <v>1.114246959591997</v>
      </c>
      <c r="AL76" s="4">
        <f t="shared" si="216"/>
        <v>0.11691629712481084</v>
      </c>
      <c r="AM76" s="4">
        <f t="shared" si="217"/>
        <v>0.16172372999304108</v>
      </c>
      <c r="AN76" s="4">
        <f t="shared" si="217"/>
        <v>1.5278979275341886E-3</v>
      </c>
      <c r="AO76" s="4">
        <f t="shared" si="217"/>
        <v>0.518711734061027</v>
      </c>
      <c r="AP76" s="4">
        <f t="shared" si="217"/>
        <v>1.1244650499286734E-5</v>
      </c>
      <c r="AQ76" s="4">
        <f>2*K76/AQ$3</f>
        <v>-2.5864472410454985E-4</v>
      </c>
      <c r="AR76" s="4">
        <f>L76/AR$3</f>
        <v>5.0491042977640916E-3</v>
      </c>
      <c r="AS76" s="4">
        <f t="shared" ref="AS76:AS77" si="230">SUM(AI76:AR76)</f>
        <v>1.9200538835542469</v>
      </c>
      <c r="AT76" s="4"/>
      <c r="AU76" s="4">
        <f t="shared" si="218"/>
        <v>-5.1593555388684256E-4</v>
      </c>
      <c r="AV76" s="4">
        <f t="shared" si="218"/>
        <v>3.837030836499574E-3</v>
      </c>
      <c r="AW76" s="4">
        <f t="shared" si="218"/>
        <v>1.7409620153931213</v>
      </c>
      <c r="AX76" s="4">
        <f t="shared" si="218"/>
        <v>0.18267658755761315</v>
      </c>
      <c r="AY76" s="4">
        <f t="shared" si="218"/>
        <v>0.25268623663884576</v>
      </c>
      <c r="AZ76" s="4">
        <f t="shared" si="218"/>
        <v>2.3872735144899195E-3</v>
      </c>
      <c r="BA76" s="4">
        <f t="shared" si="218"/>
        <v>0.81046433931452522</v>
      </c>
      <c r="BB76" s="4">
        <f t="shared" si="218"/>
        <v>1.7569273334878844E-5</v>
      </c>
      <c r="BC76" s="4">
        <f t="shared" si="218"/>
        <v>-4.0412104001857674E-4</v>
      </c>
      <c r="BD76" s="4">
        <f t="shared" si="218"/>
        <v>7.8890040654759162E-3</v>
      </c>
      <c r="BE76">
        <f t="shared" ref="BE76:BE77" si="231">SUM(AU76:BD76)</f>
        <v>3.0000000000000004</v>
      </c>
      <c r="BG76" s="4">
        <f t="shared" ref="BG76:BG77" si="232">-1*((AU76+AV76)*4+(AW76+AX76)*3+SUM(AY76:BB76,BD76)*2+BC76-8)</f>
        <v>6.9315085444020319E-2</v>
      </c>
      <c r="BH76" s="4">
        <f t="shared" ref="BH76:BH77" si="233">AY76-BG76</f>
        <v>0.18337115119482544</v>
      </c>
      <c r="BJ76" s="4">
        <f t="shared" si="219"/>
        <v>-1.9842199999999997E-2</v>
      </c>
      <c r="BK76" s="4">
        <f t="shared" si="219"/>
        <v>0.1961668</v>
      </c>
      <c r="BL76" s="4">
        <f t="shared" si="219"/>
        <v>56.804310000000001</v>
      </c>
      <c r="BM76" s="4">
        <f t="shared" si="219"/>
        <v>8.8850540000000002</v>
      </c>
      <c r="BN76" s="4">
        <f>G76-BO76*0.8998</f>
        <v>7.9258589362681358</v>
      </c>
      <c r="BO76" s="4">
        <f>G76*T76/0.8998</f>
        <v>4.1053468145497485</v>
      </c>
      <c r="BP76" s="4">
        <f t="shared" si="220"/>
        <v>0.10837380000000001</v>
      </c>
      <c r="BQ76" s="4">
        <f t="shared" si="220"/>
        <v>20.909269999999999</v>
      </c>
      <c r="BR76" s="4">
        <f t="shared" si="220"/>
        <v>6.3060000000000004E-4</v>
      </c>
      <c r="BS76" s="4">
        <f t="shared" si="220"/>
        <v>-8.0153999999999989E-3</v>
      </c>
      <c r="BT76" s="4">
        <f t="shared" si="220"/>
        <v>0.3771176</v>
      </c>
      <c r="BU76" s="4">
        <f t="shared" si="221"/>
        <v>99.284270950817884</v>
      </c>
      <c r="BW76" s="25">
        <f t="shared" si="222"/>
        <v>2.5636025358493311</v>
      </c>
      <c r="BX76">
        <v>4</v>
      </c>
      <c r="BY76" s="25">
        <f t="shared" si="223"/>
        <v>-5.1522498777991266E-4</v>
      </c>
      <c r="BZ76" s="25">
        <f t="shared" si="223"/>
        <v>3.8317463314036923E-3</v>
      </c>
      <c r="CA76" s="25">
        <f t="shared" si="224"/>
        <v>1.7385642961580905</v>
      </c>
      <c r="CB76" s="25">
        <f t="shared" si="224"/>
        <v>0.18242499839949025</v>
      </c>
      <c r="CC76" s="25">
        <f>BN76/CC$3*$BX76/$BW76</f>
        <v>0.17211902008914803</v>
      </c>
      <c r="CD76" s="25">
        <f>2*BO76/CD$3*$BX76/$BW76</f>
        <v>8.022531393783694E-2</v>
      </c>
      <c r="CE76" s="25">
        <f t="shared" si="225"/>
        <v>2.3839856704276356E-3</v>
      </c>
      <c r="CF76" s="25">
        <f t="shared" si="225"/>
        <v>0.80934813693991903</v>
      </c>
      <c r="CG76" s="25">
        <f t="shared" si="225"/>
        <v>1.7545076262083412E-5</v>
      </c>
      <c r="CH76" s="25">
        <f>2*BS76/CH$3*$BX76/$BW76</f>
        <v>-4.0356446912135681E-4</v>
      </c>
      <c r="CI76" s="25">
        <f>BT76/CI$3*$BX76/$BW76</f>
        <v>7.8781390284298567E-3</v>
      </c>
      <c r="CJ76" s="4">
        <f t="shared" si="226"/>
        <v>2.9958743921741067</v>
      </c>
    </row>
    <row r="77" spans="1:88" ht="15" thickBot="1">
      <c r="A77" s="76" t="s">
        <v>164</v>
      </c>
      <c r="B77" s="77">
        <v>10</v>
      </c>
      <c r="C77" s="78">
        <v>-2.6376400000000001E-2</v>
      </c>
      <c r="D77" s="78">
        <v>4.6000699999999999E-2</v>
      </c>
      <c r="E77" s="78">
        <v>16.278560000000002</v>
      </c>
      <c r="F77" s="78">
        <v>52.016110000000005</v>
      </c>
      <c r="G77" s="78">
        <v>20.733250000000002</v>
      </c>
      <c r="H77" s="78">
        <v>0.35038779999999997</v>
      </c>
      <c r="I77" s="78">
        <v>9.4984730000000006</v>
      </c>
      <c r="J77" s="78">
        <v>-3.4100000000000016E-5</v>
      </c>
      <c r="K77" s="78">
        <v>-1.6857E-2</v>
      </c>
      <c r="L77" s="78">
        <v>4.6928499999999998E-2</v>
      </c>
      <c r="M77" s="79">
        <f t="shared" si="214"/>
        <v>98.926442500000007</v>
      </c>
      <c r="O77" s="84">
        <f t="shared" si="227"/>
        <v>6.0627817130561472E-2</v>
      </c>
      <c r="P77" s="90"/>
      <c r="Q77" s="85"/>
      <c r="R77" s="100">
        <f t="shared" si="228"/>
        <v>0.68188984911815476</v>
      </c>
      <c r="S77" s="23"/>
      <c r="T77" s="32">
        <f t="shared" si="229"/>
        <v>6.6263814543137067E-2</v>
      </c>
      <c r="W77" s="4">
        <v>3.0931336225761583E-2</v>
      </c>
      <c r="X77" s="4">
        <v>1.0317678367733698E-2</v>
      </c>
      <c r="Y77" s="4">
        <v>0.43185333981701629</v>
      </c>
      <c r="Z77" s="4">
        <v>0.43907167840544792</v>
      </c>
      <c r="AA77" s="4">
        <v>0.87519845273324548</v>
      </c>
      <c r="AB77" s="4">
        <v>2.2424885679381595E-2</v>
      </c>
      <c r="AC77" s="4">
        <v>0.58085161698721877</v>
      </c>
      <c r="AD77" s="4">
        <v>5.1314093894584386E-3</v>
      </c>
      <c r="AE77" s="4">
        <v>1.4325312523253688E-2</v>
      </c>
      <c r="AF77" s="4">
        <v>2.156482489430931E-2</v>
      </c>
      <c r="AI77" s="4">
        <f t="shared" si="215"/>
        <v>-4.3894824430021633E-4</v>
      </c>
      <c r="AJ77" s="4">
        <f t="shared" si="215"/>
        <v>5.7587255883825741E-4</v>
      </c>
      <c r="AK77" s="4">
        <f t="shared" si="216"/>
        <v>0.31931267163593574</v>
      </c>
      <c r="AL77" s="4">
        <f t="shared" si="216"/>
        <v>0.68446753075860256</v>
      </c>
      <c r="AM77" s="4">
        <f t="shared" si="217"/>
        <v>0.28856297842727913</v>
      </c>
      <c r="AN77" s="4">
        <f t="shared" si="217"/>
        <v>4.939909770195967E-3</v>
      </c>
      <c r="AO77" s="4">
        <f t="shared" si="217"/>
        <v>0.23563564872240139</v>
      </c>
      <c r="AP77" s="4">
        <f t="shared" si="217"/>
        <v>-6.0805991440798889E-7</v>
      </c>
      <c r="AQ77" s="4">
        <f>2*K77/AQ$3</f>
        <v>-5.4394966118102622E-4</v>
      </c>
      <c r="AR77" s="4">
        <f>L77/AR$3</f>
        <v>6.2831034944437001E-4</v>
      </c>
      <c r="AS77" s="4">
        <f t="shared" si="230"/>
        <v>1.5331394162573018</v>
      </c>
      <c r="AT77" s="4"/>
      <c r="AU77" s="4">
        <f t="shared" si="218"/>
        <v>-8.5892040797915751E-4</v>
      </c>
      <c r="AV77" s="4">
        <f t="shared" si="218"/>
        <v>1.1268496903772982E-3</v>
      </c>
      <c r="AW77" s="4">
        <f t="shared" si="218"/>
        <v>0.62482120330995361</v>
      </c>
      <c r="AX77" s="4">
        <f t="shared" si="218"/>
        <v>1.3393449874823333</v>
      </c>
      <c r="AY77" s="4">
        <f t="shared" si="218"/>
        <v>0.56465115050994918</v>
      </c>
      <c r="AZ77" s="4">
        <f t="shared" si="218"/>
        <v>9.6662633244182106E-3</v>
      </c>
      <c r="BA77" s="4">
        <f t="shared" si="218"/>
        <v>0.46108458152677634</v>
      </c>
      <c r="BB77" s="4">
        <f t="shared" si="218"/>
        <v>-1.1898329166157324E-6</v>
      </c>
      <c r="BC77" s="4">
        <f t="shared" si="218"/>
        <v>-1.0643839472386318E-3</v>
      </c>
      <c r="BD77" s="4">
        <f t="shared" si="218"/>
        <v>1.2294583443263115E-3</v>
      </c>
      <c r="BE77">
        <f t="shared" si="231"/>
        <v>2.9999999999999991</v>
      </c>
      <c r="BG77" s="4">
        <f t="shared" si="232"/>
        <v>3.4233566695678341E-2</v>
      </c>
      <c r="BH77" s="4">
        <f t="shared" si="233"/>
        <v>0.53041758381427084</v>
      </c>
      <c r="BJ77" s="4">
        <f t="shared" si="219"/>
        <v>-2.6376400000000001E-2</v>
      </c>
      <c r="BK77" s="4">
        <f t="shared" si="219"/>
        <v>4.6000699999999999E-2</v>
      </c>
      <c r="BL77" s="4">
        <f t="shared" si="219"/>
        <v>16.278560000000002</v>
      </c>
      <c r="BM77" s="4">
        <f t="shared" si="219"/>
        <v>52.016110000000005</v>
      </c>
      <c r="BN77" s="4">
        <f>G77-BO77*0.8998</f>
        <v>19.359385767123506</v>
      </c>
      <c r="BO77" s="4">
        <f>G77*T77/0.8998</f>
        <v>1.5268551154439838</v>
      </c>
      <c r="BP77" s="4">
        <f t="shared" si="220"/>
        <v>0.35038779999999997</v>
      </c>
      <c r="BQ77" s="4">
        <f t="shared" si="220"/>
        <v>9.4984730000000006</v>
      </c>
      <c r="BR77" s="4">
        <f t="shared" si="220"/>
        <v>-3.4100000000000016E-5</v>
      </c>
      <c r="BS77" s="4">
        <f t="shared" si="220"/>
        <v>-1.6857E-2</v>
      </c>
      <c r="BT77" s="4">
        <f t="shared" si="220"/>
        <v>4.6928499999999998E-2</v>
      </c>
      <c r="BU77" s="4">
        <f t="shared" si="221"/>
        <v>99.079433382567501</v>
      </c>
      <c r="BW77" s="25">
        <f t="shared" si="222"/>
        <v>2.0450012417886994</v>
      </c>
      <c r="BX77">
        <v>4</v>
      </c>
      <c r="BY77" s="25">
        <f t="shared" si="223"/>
        <v>-8.585779516031626E-4</v>
      </c>
      <c r="BZ77" s="25">
        <f t="shared" si="223"/>
        <v>1.1264004090962008E-3</v>
      </c>
      <c r="CA77" s="25">
        <f t="shared" si="224"/>
        <v>0.62457208359764671</v>
      </c>
      <c r="CB77" s="25">
        <f t="shared" si="224"/>
        <v>1.3388109831364601</v>
      </c>
      <c r="CC77" s="25">
        <f>BN77/CC$3*$BX77/$BW77</f>
        <v>0.52702499976007122</v>
      </c>
      <c r="CD77" s="25">
        <f>2*BO77/CD$3*$BX77/$BW77</f>
        <v>3.7403868241412466E-2</v>
      </c>
      <c r="CE77" s="25">
        <f t="shared" si="225"/>
        <v>9.6624093311066753E-3</v>
      </c>
      <c r="CF77" s="25">
        <f t="shared" si="225"/>
        <v>0.46090074452238117</v>
      </c>
      <c r="CG77" s="25">
        <f t="shared" si="225"/>
        <v>-1.1893585235696731E-6</v>
      </c>
      <c r="CH77" s="25">
        <f>2*BS77/CH$3*$BX77/$BW77</f>
        <v>-1.0639595713990869E-3</v>
      </c>
      <c r="CI77" s="25">
        <f>BT77/CI$3*$BX77/$BW77</f>
        <v>1.2289681524003504E-3</v>
      </c>
      <c r="CJ77" s="4">
        <f t="shared" si="226"/>
        <v>2.9988067302690489</v>
      </c>
    </row>
    <row r="78" spans="1:88"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W78" s="25"/>
      <c r="BY78" s="25"/>
      <c r="BZ78" s="25"/>
      <c r="CA78" s="25"/>
      <c r="CB78" s="25"/>
      <c r="CC78" s="25"/>
      <c r="CD78" s="25"/>
      <c r="CE78" s="25"/>
      <c r="CF78" s="25"/>
      <c r="CG78" s="25"/>
      <c r="CH78" s="25"/>
      <c r="CI78" s="25"/>
      <c r="CJ78" s="4"/>
    </row>
    <row r="79" spans="1:88" ht="15" thickBot="1">
      <c r="A79" s="11" t="s">
        <v>63</v>
      </c>
      <c r="B79" s="12">
        <v>41655</v>
      </c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W79" s="25"/>
      <c r="BY79" s="25"/>
      <c r="BZ79" s="25"/>
      <c r="CA79" s="25"/>
      <c r="CB79" s="25"/>
      <c r="CC79" s="25"/>
      <c r="CD79" s="25"/>
      <c r="CE79" s="25"/>
      <c r="CF79" s="25"/>
      <c r="CG79" s="25"/>
      <c r="CH79" s="25"/>
      <c r="CI79" s="25"/>
      <c r="CJ79" s="4"/>
    </row>
    <row r="80" spans="1:88">
      <c r="A80" s="13" t="s">
        <v>159</v>
      </c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5"/>
      <c r="O80" s="13"/>
      <c r="P80" s="14"/>
      <c r="Q80" s="14"/>
      <c r="R80" s="15"/>
      <c r="S80" s="9"/>
      <c r="T80" s="16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</row>
    <row r="81" spans="1:88">
      <c r="A81" s="17" t="s">
        <v>160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18"/>
      <c r="O81" s="17"/>
      <c r="P81" s="9"/>
      <c r="Q81" s="9"/>
      <c r="R81" s="18"/>
      <c r="S81" s="9"/>
      <c r="T81" s="19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</row>
    <row r="82" spans="1:88">
      <c r="A82" s="17" t="s">
        <v>53</v>
      </c>
      <c r="B82" s="9">
        <v>3</v>
      </c>
      <c r="C82" s="20">
        <v>-7.6700000000000004E-2</v>
      </c>
      <c r="D82" s="20">
        <v>5.261533333333334E-2</v>
      </c>
      <c r="E82" s="20">
        <v>54.589966666666669</v>
      </c>
      <c r="F82" s="20">
        <v>14.421199999999999</v>
      </c>
      <c r="G82" s="20">
        <v>10.680033333333334</v>
      </c>
      <c r="H82" s="20">
        <v>0.11551733333333332</v>
      </c>
      <c r="I82" s="20">
        <v>19.428033333333335</v>
      </c>
      <c r="J82" s="20">
        <v>-1.3616666666666666E-3</v>
      </c>
      <c r="K82" s="20">
        <v>-1.3246666666666665E-2</v>
      </c>
      <c r="L82" s="20">
        <v>0.29968366666666668</v>
      </c>
      <c r="M82" s="21">
        <f>SUM(C82:L82)</f>
        <v>99.495741333333328</v>
      </c>
      <c r="O82" s="22">
        <f>BG82/(SUM(BG82:BH82))</f>
        <v>2.7378026969104234E-2</v>
      </c>
      <c r="P82" s="33">
        <v>5.8000000000000003E-2</v>
      </c>
      <c r="Q82" s="33">
        <f>P82-O82</f>
        <v>3.0621973030895769E-2</v>
      </c>
      <c r="R82" s="92">
        <f>AX82/(AX82+AW82)</f>
        <v>0.15053835232124618</v>
      </c>
      <c r="S82" s="23"/>
      <c r="T82" s="24">
        <f t="shared" ref="T82:T88" si="234">R$100+R$99*R82+O82</f>
        <v>0.11516068981709618</v>
      </c>
      <c r="W82" s="4">
        <v>1.758763486089018E-2</v>
      </c>
      <c r="X82" s="4">
        <v>9.1463070325313693E-3</v>
      </c>
      <c r="Y82" s="4">
        <v>0.43429476549151902</v>
      </c>
      <c r="Z82" s="4">
        <v>0.38452526574985973</v>
      </c>
      <c r="AA82" s="4">
        <v>0.53355847227209674</v>
      </c>
      <c r="AB82" s="4">
        <v>1.1525022877779172E-2</v>
      </c>
      <c r="AC82" s="4">
        <v>0.31961292735640934</v>
      </c>
      <c r="AD82" s="4">
        <v>8.121906077598615E-3</v>
      </c>
      <c r="AE82" s="4">
        <v>1.2498289216262096E-2</v>
      </c>
      <c r="AF82" s="4">
        <v>1.3370330786234622E-2</v>
      </c>
      <c r="AI82" s="4">
        <f>C82/AI$3</f>
        <v>-1.2764187052754202E-3</v>
      </c>
      <c r="AJ82" s="4">
        <f>D82/AJ$3</f>
        <v>6.5867968619596074E-4</v>
      </c>
      <c r="AK82" s="4">
        <f t="shared" ref="AK82:AL88" si="235">2*E82/AK$3</f>
        <v>1.0708114293186872</v>
      </c>
      <c r="AL82" s="4">
        <f t="shared" si="235"/>
        <v>0.1897651161260609</v>
      </c>
      <c r="AM82" s="4">
        <f t="shared" ref="AM82:AP88" si="236">G82/AM$3</f>
        <v>0.14864347019253077</v>
      </c>
      <c r="AN82" s="4">
        <f t="shared" si="236"/>
        <v>1.6286103670285254E-3</v>
      </c>
      <c r="AO82" s="4">
        <f t="shared" si="236"/>
        <v>0.48196559993384602</v>
      </c>
      <c r="AP82" s="4">
        <f t="shared" si="236"/>
        <v>-2.428078934854969E-5</v>
      </c>
      <c r="AQ82" s="4">
        <f>2*K82/AQ$3</f>
        <v>-4.274497149618156E-4</v>
      </c>
      <c r="AR82" s="4">
        <f t="shared" ref="AR82:AR88" si="237">L82/AR$3</f>
        <v>4.012366671129558E-3</v>
      </c>
      <c r="AS82" s="4">
        <f>SUM(AI82:AR82)</f>
        <v>1.8957571230858934</v>
      </c>
      <c r="AT82" s="4"/>
      <c r="AU82" s="4">
        <f>3*AI82/$AS82</f>
        <v>-2.0199085996802364E-3</v>
      </c>
      <c r="AV82" s="4">
        <f t="shared" ref="AV82:AV88" si="238">3*AJ82/$AS82</f>
        <v>1.0423482177776586E-3</v>
      </c>
      <c r="AW82" s="4">
        <f t="shared" ref="AW82:AW88" si="239">3*AK82/$AS82</f>
        <v>1.6945389516600602</v>
      </c>
      <c r="AX82" s="4">
        <f t="shared" ref="AX82:AX88" si="240">3*AL82/$AS82</f>
        <v>0.30029972797965265</v>
      </c>
      <c r="AY82" s="4">
        <f t="shared" ref="AY82:AY88" si="241">3*AM82/$AS82</f>
        <v>0.23522549652969865</v>
      </c>
      <c r="AZ82" s="4">
        <f t="shared" ref="AZ82:AZ88" si="242">3*AN82/$AS82</f>
        <v>2.5772452818916339E-3</v>
      </c>
      <c r="BA82" s="4">
        <f t="shared" ref="BA82:BA88" si="243">3*AO82/$AS82</f>
        <v>0.76270149914980812</v>
      </c>
      <c r="BB82" s="4">
        <f t="shared" ref="BB82:BB88" si="244">3*AP82/$AS82</f>
        <v>-3.8423892574950231E-5</v>
      </c>
      <c r="BC82" s="4">
        <f t="shared" ref="BC82:BC88" si="245">3*AQ82/$AS82</f>
        <v>-6.7643113628292875E-4</v>
      </c>
      <c r="BD82" s="4">
        <f t="shared" ref="BD82:BD88" si="246">3*AR82/$AS82</f>
        <v>6.3494948096488278E-3</v>
      </c>
      <c r="BE82">
        <f>SUM(AU82:BD82)</f>
        <v>2.9999999999999996</v>
      </c>
      <c r="BG82" s="4">
        <f>-1*((AU82+AV82)*4+(AW82+AX82)*3+SUM(AY82:BB82,BD82)*2+BC82-8)</f>
        <v>6.440009987811024E-3</v>
      </c>
      <c r="BH82" s="4">
        <f>AY82-BG82</f>
        <v>0.22878548654188763</v>
      </c>
      <c r="BJ82" s="4">
        <f t="shared" ref="BJ82:BM88" si="247">C82</f>
        <v>-7.6700000000000004E-2</v>
      </c>
      <c r="BK82" s="4">
        <f t="shared" si="247"/>
        <v>5.261533333333334E-2</v>
      </c>
      <c r="BL82" s="4">
        <f t="shared" si="247"/>
        <v>54.589966666666669</v>
      </c>
      <c r="BM82" s="4">
        <f t="shared" si="247"/>
        <v>14.421199999999999</v>
      </c>
      <c r="BN82" s="4">
        <f t="shared" ref="BN82:BN88" si="248">G82-BO82*0.8998</f>
        <v>9.4501133273970872</v>
      </c>
      <c r="BO82" s="4">
        <f t="shared" ref="BO82:BO88" si="249">G82*T82/0.8998</f>
        <v>1.3668815358260145</v>
      </c>
      <c r="BP82" s="4">
        <f t="shared" ref="BP82:BT88" si="250">H82</f>
        <v>0.11551733333333332</v>
      </c>
      <c r="BQ82" s="4">
        <f t="shared" si="250"/>
        <v>19.428033333333335</v>
      </c>
      <c r="BR82" s="4">
        <f t="shared" si="250"/>
        <v>-1.3616666666666666E-3</v>
      </c>
      <c r="BS82" s="4">
        <f t="shared" si="250"/>
        <v>-1.3246666666666665E-2</v>
      </c>
      <c r="BT82" s="4">
        <f t="shared" si="250"/>
        <v>0.29968366666666668</v>
      </c>
      <c r="BU82" s="4">
        <f>SUM(BJ82:BT82)</f>
        <v>99.632702863223102</v>
      </c>
      <c r="BW82" s="25">
        <f>BJ82/BY$3*2+BK82/BZ$3*2+BL82/CA$3*3+BM82/CB$3*3+BN82/CC$3+BO82/CD$3*3+BP82/CE$3+BQ82/CF$3+BR82/CG$3+BS82/CH$3+BT82/CI$3</f>
        <v>2.5342022785182596</v>
      </c>
      <c r="BX82">
        <v>4</v>
      </c>
      <c r="BY82" s="25">
        <f t="shared" ref="BY82:BY88" si="251">BJ82/BY$3*$BX82/$BW82</f>
        <v>-2.0147069018053893E-3</v>
      </c>
      <c r="BZ82" s="25">
        <f t="shared" ref="BZ82:BZ88" si="252">BK82/BZ$3*$BX82/$BW82</f>
        <v>1.0396639475536873E-3</v>
      </c>
      <c r="CA82" s="25">
        <f t="shared" ref="CA82:CB88" si="253">2*BL82/CA$3*$BX82/$BW82</f>
        <v>1.6901751504142557</v>
      </c>
      <c r="CB82" s="25">
        <f t="shared" si="253"/>
        <v>0.29952639177171914</v>
      </c>
      <c r="CC82" s="25">
        <f t="shared" ref="CC82:CC88" si="254">BN82/CC$3*$BX82/$BW82</f>
        <v>0.20760076927285309</v>
      </c>
      <c r="CD82" s="25">
        <f t="shared" ref="CD82:CD88" si="255">2*BO82/CD$3*$BX82/$BW82</f>
        <v>2.702102790919424E-2</v>
      </c>
      <c r="CE82" s="25">
        <f t="shared" ref="CE82:CE88" si="256">BP82/CE$3*$BX82/$BW82</f>
        <v>2.5706083225223346E-3</v>
      </c>
      <c r="CF82" s="25">
        <f t="shared" ref="CF82:CF88" si="257">BQ82/CF$3*$BX82/$BW82</f>
        <v>0.76073737920502515</v>
      </c>
      <c r="CG82" s="25">
        <f t="shared" ref="CG82:CG88" si="258">BR82/CG$3*$BX82/$BW82</f>
        <v>-3.832494281040043E-5</v>
      </c>
      <c r="CH82" s="25">
        <f t="shared" ref="CH82:CH88" si="259">2*BS82/CH$3*$BX82/$BW82</f>
        <v>-6.7468918102582423E-4</v>
      </c>
      <c r="CI82" s="25">
        <f t="shared" ref="CI82:CI88" si="260">BT82/CI$3*$BX82/$BW82</f>
        <v>6.3331434986722158E-3</v>
      </c>
      <c r="CJ82" s="4">
        <f>SUM(BY82:CI82)</f>
        <v>2.9922764133161546</v>
      </c>
    </row>
    <row r="83" spans="1:88">
      <c r="A83" s="17" t="s">
        <v>54</v>
      </c>
      <c r="B83" s="9">
        <v>3</v>
      </c>
      <c r="C83" s="20">
        <v>2.7729999999999999E-3</v>
      </c>
      <c r="D83" s="20">
        <v>0.52138533333333337</v>
      </c>
      <c r="E83" s="20">
        <v>44.723700000000001</v>
      </c>
      <c r="F83" s="20">
        <v>20.382966666666668</v>
      </c>
      <c r="G83" s="20">
        <v>14.578733333333332</v>
      </c>
      <c r="H83" s="20">
        <v>0.11905566666666667</v>
      </c>
      <c r="I83" s="20">
        <v>18.239266666666666</v>
      </c>
      <c r="J83" s="20">
        <v>-3.5763333333333337E-3</v>
      </c>
      <c r="K83" s="20">
        <v>-1.2016666666666667E-2</v>
      </c>
      <c r="L83" s="20">
        <v>0.31722766666666669</v>
      </c>
      <c r="M83" s="21">
        <f t="shared" ref="M83:M88" si="261">SUM(C83:L83)</f>
        <v>98.869515333333339</v>
      </c>
      <c r="O83" s="22">
        <f t="shared" ref="O83:O88" si="262">BG83/(SUM(BG83:BH83))</f>
        <v>0.24438099192036891</v>
      </c>
      <c r="P83" s="33">
        <v>0.28000000000000003</v>
      </c>
      <c r="Q83" s="33">
        <f>P83-O83</f>
        <v>3.5619008079631115E-2</v>
      </c>
      <c r="R83" s="92">
        <f t="shared" ref="R83:R88" si="263">AX83/(AX83+AW83)</f>
        <v>0.23414753701060223</v>
      </c>
      <c r="S83" s="23"/>
      <c r="T83" s="24">
        <f t="shared" si="234"/>
        <v>0.3198124923121099</v>
      </c>
      <c r="W83" s="4">
        <v>5.740206180965976E-3</v>
      </c>
      <c r="X83" s="4">
        <v>9.3651286341050223E-3</v>
      </c>
      <c r="Y83" s="4">
        <v>0.36573126746287188</v>
      </c>
      <c r="Z83" s="4">
        <v>8.7556857717334249E-2</v>
      </c>
      <c r="AA83" s="4">
        <v>0.11539672150166777</v>
      </c>
      <c r="AB83" s="4">
        <v>4.4075002363395685E-3</v>
      </c>
      <c r="AC83" s="4">
        <v>0.16603362109323982</v>
      </c>
      <c r="AD83" s="4">
        <v>7.3627338898899046E-3</v>
      </c>
      <c r="AE83" s="4">
        <v>7.9366386671772694E-3</v>
      </c>
      <c r="AF83" s="4">
        <v>2.2503708457348393E-2</v>
      </c>
      <c r="AI83" s="4">
        <f t="shared" ref="AI83:AI88" si="264">C83/AI$3</f>
        <v>4.6147445498419036E-5</v>
      </c>
      <c r="AJ83" s="4">
        <f t="shared" ref="AJ83:AJ88" si="265">D83/AJ$3</f>
        <v>6.5271073276581548E-3</v>
      </c>
      <c r="AK83" s="4">
        <f t="shared" si="235"/>
        <v>0.87727932522557872</v>
      </c>
      <c r="AL83" s="4">
        <f t="shared" si="235"/>
        <v>0.2682145755203193</v>
      </c>
      <c r="AM83" s="4">
        <f t="shared" si="236"/>
        <v>0.20290512642078404</v>
      </c>
      <c r="AN83" s="4">
        <f t="shared" si="236"/>
        <v>1.6784952300390055E-3</v>
      </c>
      <c r="AO83" s="4">
        <f t="shared" si="236"/>
        <v>0.45247498552881826</v>
      </c>
      <c r="AP83" s="4">
        <f t="shared" si="236"/>
        <v>-6.3771992391821222E-5</v>
      </c>
      <c r="AQ83" s="4">
        <f t="shared" ref="AQ83:AQ88" si="266">2*K83/AQ$3</f>
        <v>-3.8775949230934715E-4</v>
      </c>
      <c r="AR83" s="4">
        <f t="shared" si="237"/>
        <v>4.2472575534431211E-3</v>
      </c>
      <c r="AS83" s="4">
        <f t="shared" ref="AS83:AS88" si="267">SUM(AI83:AR83)</f>
        <v>1.8129214887674381</v>
      </c>
      <c r="AT83" s="4"/>
      <c r="AU83" s="4">
        <f t="shared" ref="AU83:AU88" si="268">3*AI83/$AS83</f>
        <v>7.63642205980915E-5</v>
      </c>
      <c r="AV83" s="4">
        <f t="shared" si="238"/>
        <v>1.0800976271888826E-2</v>
      </c>
      <c r="AW83" s="4">
        <f t="shared" si="239"/>
        <v>1.4517109494168221</v>
      </c>
      <c r="AX83" s="4">
        <f t="shared" si="240"/>
        <v>0.44383815380114217</v>
      </c>
      <c r="AY83" s="4">
        <f t="shared" si="241"/>
        <v>0.33576488724627734</v>
      </c>
      <c r="AZ83" s="4">
        <f t="shared" si="242"/>
        <v>2.777553093896263E-3</v>
      </c>
      <c r="BA83" s="4">
        <f t="shared" si="243"/>
        <v>0.74874999551653809</v>
      </c>
      <c r="BB83" s="4">
        <f t="shared" si="244"/>
        <v>-1.0552910225888205E-4</v>
      </c>
      <c r="BC83" s="4">
        <f t="shared" si="245"/>
        <v>-6.4165959978715174E-4</v>
      </c>
      <c r="BD83" s="4">
        <f t="shared" si="246"/>
        <v>7.0283091348827187E-3</v>
      </c>
      <c r="BE83">
        <f t="shared" ref="BE83:BE88" si="269">SUM(AU83:BD83)</f>
        <v>2.9999999999999996</v>
      </c>
      <c r="BG83" s="4">
        <f t="shared" ref="BG83:BG88" si="270">-1*((AU83+AV83)*4+(AW83+AX83)*3+SUM(AY83:BB83,BD83)*2+BC83-8)</f>
        <v>8.2054556197276085E-2</v>
      </c>
      <c r="BH83" s="4">
        <f t="shared" ref="BH83:BH88" si="271">AY83-BG83</f>
        <v>0.25371033104900126</v>
      </c>
      <c r="BJ83" s="4">
        <f t="shared" si="247"/>
        <v>2.7729999999999999E-3</v>
      </c>
      <c r="BK83" s="4">
        <f t="shared" si="247"/>
        <v>0.52138533333333337</v>
      </c>
      <c r="BL83" s="4">
        <f t="shared" si="247"/>
        <v>44.723700000000001</v>
      </c>
      <c r="BM83" s="4">
        <f t="shared" si="247"/>
        <v>20.382966666666668</v>
      </c>
      <c r="BN83" s="4">
        <f t="shared" si="248"/>
        <v>9.916272291246365</v>
      </c>
      <c r="BO83" s="4">
        <f t="shared" si="249"/>
        <v>5.1816637498188109</v>
      </c>
      <c r="BP83" s="4">
        <f t="shared" si="250"/>
        <v>0.11905566666666667</v>
      </c>
      <c r="BQ83" s="4">
        <f t="shared" si="250"/>
        <v>18.239266666666666</v>
      </c>
      <c r="BR83" s="4">
        <f t="shared" si="250"/>
        <v>-3.5763333333333337E-3</v>
      </c>
      <c r="BS83" s="4">
        <f t="shared" si="250"/>
        <v>-1.2016666666666667E-2</v>
      </c>
      <c r="BT83" s="4">
        <f t="shared" si="250"/>
        <v>0.31722766666666669</v>
      </c>
      <c r="BU83" s="4">
        <f t="shared" ref="BU83:BU88" si="272">SUM(BJ83:BT83)</f>
        <v>99.388718041065175</v>
      </c>
      <c r="BW83" s="25">
        <f t="shared" ref="BW83:BW88" si="273">BJ83/BY$3*2+BK83/BZ$3*2+BL83/CA$3*3+BM83/CB$3*3+BN83/CC$3+BO83/CD$3*3+BP83/CE$3+BQ83/CF$3+BR83/CG$3+BS83/CH$3+BT83/CI$3</f>
        <v>2.4248887803369339</v>
      </c>
      <c r="BX83">
        <v>4</v>
      </c>
      <c r="BY83" s="25">
        <f t="shared" si="251"/>
        <v>7.6122989017264421E-5</v>
      </c>
      <c r="BZ83" s="25">
        <f t="shared" si="252"/>
        <v>1.0766856411041211E-2</v>
      </c>
      <c r="CA83" s="25">
        <f t="shared" si="253"/>
        <v>1.4471250514074008</v>
      </c>
      <c r="CB83" s="25">
        <f t="shared" si="253"/>
        <v>0.44243608646339871</v>
      </c>
      <c r="CC83" s="25">
        <f t="shared" si="254"/>
        <v>0.22766162861798986</v>
      </c>
      <c r="CD83" s="25">
        <f t="shared" si="255"/>
        <v>0.10705073887663094</v>
      </c>
      <c r="CE83" s="25">
        <f t="shared" si="256"/>
        <v>2.7687789125005256E-3</v>
      </c>
      <c r="CF83" s="25">
        <f t="shared" si="257"/>
        <v>0.74638472361762953</v>
      </c>
      <c r="CG83" s="25">
        <f t="shared" si="258"/>
        <v>-1.0519573995960379E-4</v>
      </c>
      <c r="CH83" s="25">
        <f t="shared" si="259"/>
        <v>-6.3963262225242125E-4</v>
      </c>
      <c r="CI83" s="25">
        <f t="shared" si="260"/>
        <v>7.0061069817032558E-3</v>
      </c>
      <c r="CJ83" s="4">
        <f t="shared" ref="CJ83:CJ88" si="274">SUM(BY83:CI83)</f>
        <v>2.9905312659151</v>
      </c>
    </row>
    <row r="84" spans="1:88">
      <c r="A84" s="17" t="s">
        <v>55</v>
      </c>
      <c r="B84" s="9">
        <v>3</v>
      </c>
      <c r="C84" s="20">
        <v>-3.6016666666666662E-2</v>
      </c>
      <c r="D84" s="20">
        <v>6.3298999999999994E-2</v>
      </c>
      <c r="E84" s="20">
        <v>53.532733333333333</v>
      </c>
      <c r="F84" s="20">
        <v>12.477200000000002</v>
      </c>
      <c r="G84" s="20">
        <v>13.810566666666666</v>
      </c>
      <c r="H84" s="20">
        <v>0.126386</v>
      </c>
      <c r="I84" s="20">
        <v>19.144133333333333</v>
      </c>
      <c r="J84" s="20">
        <v>3.5589666666666665E-2</v>
      </c>
      <c r="K84" s="20">
        <v>-8.4933333333333336E-3</v>
      </c>
      <c r="L84" s="20">
        <v>0.39702833333333337</v>
      </c>
      <c r="M84" s="21">
        <f t="shared" si="261"/>
        <v>99.542426333333324</v>
      </c>
      <c r="O84" s="22">
        <f t="shared" si="262"/>
        <v>0.23123055525633288</v>
      </c>
      <c r="P84" s="33">
        <v>0.32</v>
      </c>
      <c r="Q84" s="33">
        <f t="shared" ref="Q84:Q88" si="275">P84-O84</f>
        <v>8.8769444743667131E-2</v>
      </c>
      <c r="R84" s="92">
        <f t="shared" si="263"/>
        <v>0.13521387058280873</v>
      </c>
      <c r="S84" s="23"/>
      <c r="T84" s="24">
        <f t="shared" si="234"/>
        <v>0.32127702637147315</v>
      </c>
      <c r="W84" s="4">
        <v>2.4215972690216948E-3</v>
      </c>
      <c r="X84" s="4">
        <v>1.3066716993950754E-2</v>
      </c>
      <c r="Y84" s="4">
        <v>0.3558854356858871</v>
      </c>
      <c r="Z84" s="4">
        <v>0.50021988165205888</v>
      </c>
      <c r="AA84" s="4">
        <v>6.6045009904862159E-2</v>
      </c>
      <c r="AB84" s="4">
        <v>2.1453566719778903E-2</v>
      </c>
      <c r="AC84" s="4">
        <v>9.1898549136171487E-2</v>
      </c>
      <c r="AD84" s="4">
        <v>3.0550309103728111E-2</v>
      </c>
      <c r="AE84" s="4">
        <v>1.2166484016893839E-3</v>
      </c>
      <c r="AF84" s="4">
        <v>4.2066785619219026E-2</v>
      </c>
      <c r="AI84" s="4">
        <f t="shared" si="264"/>
        <v>-5.9937870971320782E-4</v>
      </c>
      <c r="AJ84" s="4">
        <f t="shared" si="265"/>
        <v>7.9242613920881314E-4</v>
      </c>
      <c r="AK84" s="4">
        <f t="shared" si="235"/>
        <v>1.0500732313325487</v>
      </c>
      <c r="AL84" s="4">
        <f t="shared" si="235"/>
        <v>0.16418448582143563</v>
      </c>
      <c r="AM84" s="4">
        <f t="shared" si="236"/>
        <v>0.19221387149153329</v>
      </c>
      <c r="AN84" s="4">
        <f t="shared" si="236"/>
        <v>1.7818412519385307E-3</v>
      </c>
      <c r="AO84" s="4">
        <f t="shared" si="236"/>
        <v>0.47492268254362024</v>
      </c>
      <c r="AP84" s="4">
        <f t="shared" si="236"/>
        <v>6.3462315739419876E-4</v>
      </c>
      <c r="AQ84" s="4">
        <f t="shared" si="266"/>
        <v>-2.740669033021405E-4</v>
      </c>
      <c r="AR84" s="4">
        <f t="shared" si="237"/>
        <v>5.3156825991877545E-3</v>
      </c>
      <c r="AS84" s="4">
        <f t="shared" si="267"/>
        <v>1.8890453987238518</v>
      </c>
      <c r="AT84" s="4"/>
      <c r="AU84" s="4">
        <f t="shared" si="268"/>
        <v>-9.5187555066403263E-4</v>
      </c>
      <c r="AV84" s="4">
        <f t="shared" si="238"/>
        <v>1.258454889031473E-3</v>
      </c>
      <c r="AW84" s="4">
        <f t="shared" si="239"/>
        <v>1.6676251910757587</v>
      </c>
      <c r="AX84" s="4">
        <f t="shared" si="240"/>
        <v>0.26074199052974179</v>
      </c>
      <c r="AY84" s="4">
        <f t="shared" si="241"/>
        <v>0.30525556181135255</v>
      </c>
      <c r="AZ84" s="4">
        <f t="shared" si="242"/>
        <v>2.829748697107423E-3</v>
      </c>
      <c r="BA84" s="4">
        <f t="shared" si="243"/>
        <v>0.75422647258417697</v>
      </c>
      <c r="BB84" s="4">
        <f t="shared" si="244"/>
        <v>1.0078473886698323E-3</v>
      </c>
      <c r="BC84" s="4">
        <f t="shared" si="245"/>
        <v>-4.3524666504143352E-4</v>
      </c>
      <c r="BD84" s="4">
        <f t="shared" si="246"/>
        <v>8.4418552398668259E-3</v>
      </c>
      <c r="BE84">
        <f t="shared" si="269"/>
        <v>3.0000000000000004</v>
      </c>
      <c r="BG84" s="4">
        <f t="shared" si="270"/>
        <v>7.0584413052722894E-2</v>
      </c>
      <c r="BH84" s="4">
        <f t="shared" si="271"/>
        <v>0.23467114875862966</v>
      </c>
      <c r="BJ84" s="4">
        <f t="shared" si="247"/>
        <v>-3.6016666666666662E-2</v>
      </c>
      <c r="BK84" s="4">
        <f t="shared" si="247"/>
        <v>6.3298999999999994E-2</v>
      </c>
      <c r="BL84" s="4">
        <f t="shared" si="247"/>
        <v>53.532733333333333</v>
      </c>
      <c r="BM84" s="4">
        <f t="shared" si="247"/>
        <v>12.477200000000002</v>
      </c>
      <c r="BN84" s="4">
        <f t="shared" si="248"/>
        <v>9.3735488754950111</v>
      </c>
      <c r="BO84" s="4">
        <f t="shared" si="249"/>
        <v>4.9311155714288217</v>
      </c>
      <c r="BP84" s="4">
        <f t="shared" si="250"/>
        <v>0.126386</v>
      </c>
      <c r="BQ84" s="4">
        <f t="shared" si="250"/>
        <v>19.144133333333333</v>
      </c>
      <c r="BR84" s="4">
        <f t="shared" si="250"/>
        <v>3.5589666666666665E-2</v>
      </c>
      <c r="BS84" s="4">
        <f t="shared" si="250"/>
        <v>-8.4933333333333336E-3</v>
      </c>
      <c r="BT84" s="4">
        <f t="shared" si="250"/>
        <v>0.39702833333333337</v>
      </c>
      <c r="BU84" s="4">
        <f t="shared" si="272"/>
        <v>100.03652411359049</v>
      </c>
      <c r="BW84" s="25">
        <f t="shared" si="273"/>
        <v>2.5273883400230033</v>
      </c>
      <c r="BX84">
        <v>4</v>
      </c>
      <c r="BY84" s="25">
        <f t="shared" si="251"/>
        <v>-9.4861355529993858E-4</v>
      </c>
      <c r="BZ84" s="25">
        <f t="shared" si="252"/>
        <v>1.2541422727329679E-3</v>
      </c>
      <c r="CA84" s="25">
        <f t="shared" si="253"/>
        <v>1.6619103834640487</v>
      </c>
      <c r="CB84" s="25">
        <f t="shared" si="253"/>
        <v>0.25984845023055109</v>
      </c>
      <c r="CC84" s="25">
        <f t="shared" si="254"/>
        <v>0.20647396106954832</v>
      </c>
      <c r="CD84" s="25">
        <f t="shared" si="255"/>
        <v>9.7742956167227557E-2</v>
      </c>
      <c r="CE84" s="25">
        <f t="shared" si="256"/>
        <v>2.8200513925332317E-3</v>
      </c>
      <c r="CF84" s="25">
        <f t="shared" si="257"/>
        <v>0.7516418035533039</v>
      </c>
      <c r="CG84" s="25">
        <f t="shared" si="258"/>
        <v>1.0043935826473309E-3</v>
      </c>
      <c r="CH84" s="25">
        <f t="shared" si="259"/>
        <v>-4.3375511228265943E-4</v>
      </c>
      <c r="CI84" s="25">
        <f t="shared" si="260"/>
        <v>8.4129257305022992E-3</v>
      </c>
      <c r="CJ84" s="4">
        <f t="shared" si="274"/>
        <v>2.9897266987955131</v>
      </c>
    </row>
    <row r="85" spans="1:88">
      <c r="A85" s="17" t="s">
        <v>56</v>
      </c>
      <c r="B85" s="9">
        <v>3</v>
      </c>
      <c r="C85" s="20">
        <v>-2.4279999999999999E-2</v>
      </c>
      <c r="D85" s="20">
        <v>9.2275333333333334E-2</v>
      </c>
      <c r="E85" s="20">
        <v>23.210266666666666</v>
      </c>
      <c r="F85" s="20">
        <v>44.648166666666668</v>
      </c>
      <c r="G85" s="20">
        <v>15.433933333333334</v>
      </c>
      <c r="H85" s="20">
        <v>0.25027466666666665</v>
      </c>
      <c r="I85" s="20">
        <v>14.503099999999998</v>
      </c>
      <c r="J85" s="20">
        <v>1.951E-2</v>
      </c>
      <c r="K85" s="20">
        <v>-8.3933333333333353E-4</v>
      </c>
      <c r="L85" s="20">
        <v>0.14017633333333332</v>
      </c>
      <c r="M85" s="21">
        <f t="shared" si="261"/>
        <v>98.272583666666662</v>
      </c>
      <c r="O85" s="22">
        <f t="shared" si="262"/>
        <v>0.17808757255879981</v>
      </c>
      <c r="P85" s="33">
        <v>0.2</v>
      </c>
      <c r="Q85" s="33">
        <f t="shared" si="275"/>
        <v>2.19124274412002E-2</v>
      </c>
      <c r="R85" s="92">
        <f t="shared" si="263"/>
        <v>0.5634029458188401</v>
      </c>
      <c r="S85" s="23"/>
      <c r="T85" s="24">
        <f t="shared" si="234"/>
        <v>0.20487983482258437</v>
      </c>
      <c r="W85" s="4">
        <v>2.0156837549576073E-2</v>
      </c>
      <c r="X85" s="4">
        <v>3.9203903292061824E-3</v>
      </c>
      <c r="Y85" s="4">
        <v>0.15451602937343933</v>
      </c>
      <c r="Z85" s="4">
        <v>0.15627144119554881</v>
      </c>
      <c r="AA85" s="4">
        <v>0.14304399090256578</v>
      </c>
      <c r="AB85" s="4">
        <v>1.1163904439457252E-2</v>
      </c>
      <c r="AC85" s="4">
        <v>0.14639122241445993</v>
      </c>
      <c r="AD85" s="4">
        <v>5.3907655300522968E-3</v>
      </c>
      <c r="AE85" s="4">
        <v>7.1510000233067639E-3</v>
      </c>
      <c r="AF85" s="4">
        <v>4.2402606445044594E-3</v>
      </c>
      <c r="AI85" s="4">
        <f t="shared" si="264"/>
        <v>-4.040605758029622E-4</v>
      </c>
      <c r="AJ85" s="4">
        <f t="shared" si="265"/>
        <v>1.1551744283091305E-3</v>
      </c>
      <c r="AK85" s="4">
        <f t="shared" si="235"/>
        <v>0.45528180986007588</v>
      </c>
      <c r="AL85" s="4">
        <f t="shared" si="235"/>
        <v>0.58751452946465776</v>
      </c>
      <c r="AM85" s="4">
        <f t="shared" si="236"/>
        <v>0.21480770122941314</v>
      </c>
      <c r="AN85" s="4">
        <f t="shared" si="236"/>
        <v>3.5284740824286847E-3</v>
      </c>
      <c r="AO85" s="4">
        <f t="shared" si="236"/>
        <v>0.35978913420987341</v>
      </c>
      <c r="AP85" s="4">
        <f t="shared" si="236"/>
        <v>3.4789586305278172E-4</v>
      </c>
      <c r="AQ85" s="4">
        <f t="shared" si="266"/>
        <v>-2.7084005593202117E-5</v>
      </c>
      <c r="AR85" s="4">
        <f t="shared" si="237"/>
        <v>1.8767751149194446E-3</v>
      </c>
      <c r="AS85" s="4">
        <f t="shared" si="267"/>
        <v>1.6238703496713338</v>
      </c>
      <c r="AT85" s="4"/>
      <c r="AU85" s="4">
        <f t="shared" si="268"/>
        <v>-7.464769140308698E-4</v>
      </c>
      <c r="AV85" s="4">
        <f t="shared" si="238"/>
        <v>2.1341132841232076E-3</v>
      </c>
      <c r="AW85" s="4">
        <f t="shared" si="239"/>
        <v>0.84110497482552737</v>
      </c>
      <c r="AX85" s="4">
        <f t="shared" si="240"/>
        <v>1.0853967428808011</v>
      </c>
      <c r="AY85" s="4">
        <f t="shared" si="241"/>
        <v>0.39684393758323661</v>
      </c>
      <c r="AZ85" s="4">
        <f t="shared" si="242"/>
        <v>6.5186375559037144E-3</v>
      </c>
      <c r="BA85" s="4">
        <f t="shared" si="243"/>
        <v>0.66468816482059712</v>
      </c>
      <c r="BB85" s="4">
        <f t="shared" si="244"/>
        <v>6.427160822103711E-4</v>
      </c>
      <c r="BC85" s="4">
        <f t="shared" si="245"/>
        <v>-5.0036024610001347E-5</v>
      </c>
      <c r="BD85" s="4">
        <f t="shared" si="246"/>
        <v>3.4672259062417722E-3</v>
      </c>
      <c r="BE85">
        <f t="shared" si="269"/>
        <v>3.0000000000000009</v>
      </c>
      <c r="BG85" s="4">
        <f t="shared" si="270"/>
        <v>7.0672973528874472E-2</v>
      </c>
      <c r="BH85" s="4">
        <f t="shared" si="271"/>
        <v>0.32617096405436213</v>
      </c>
      <c r="BJ85" s="4">
        <f t="shared" si="247"/>
        <v>-2.4279999999999999E-2</v>
      </c>
      <c r="BK85" s="4">
        <f t="shared" si="247"/>
        <v>9.2275333333333334E-2</v>
      </c>
      <c r="BL85" s="4">
        <f t="shared" si="247"/>
        <v>23.210266666666666</v>
      </c>
      <c r="BM85" s="4">
        <f t="shared" si="247"/>
        <v>44.648166666666668</v>
      </c>
      <c r="BN85" s="4">
        <f t="shared" si="248"/>
        <v>12.27183162133722</v>
      </c>
      <c r="BO85" s="4">
        <f t="shared" si="249"/>
        <v>3.5142272860592492</v>
      </c>
      <c r="BP85" s="4">
        <f t="shared" si="250"/>
        <v>0.25027466666666665</v>
      </c>
      <c r="BQ85" s="4">
        <f t="shared" si="250"/>
        <v>14.503099999999998</v>
      </c>
      <c r="BR85" s="4">
        <f t="shared" si="250"/>
        <v>1.951E-2</v>
      </c>
      <c r="BS85" s="4">
        <f t="shared" si="250"/>
        <v>-8.3933333333333353E-4</v>
      </c>
      <c r="BT85" s="4">
        <f t="shared" si="250"/>
        <v>0.14017633333333332</v>
      </c>
      <c r="BU85" s="4">
        <f t="shared" si="272"/>
        <v>98.624709240729814</v>
      </c>
      <c r="BW85" s="25">
        <f t="shared" si="273"/>
        <v>2.1680430835759092</v>
      </c>
      <c r="BX85">
        <v>4</v>
      </c>
      <c r="BY85" s="25">
        <f t="shared" si="251"/>
        <v>-7.4548440271125251E-4</v>
      </c>
      <c r="BZ85" s="25">
        <f t="shared" si="252"/>
        <v>2.1312757796377703E-3</v>
      </c>
      <c r="CA85" s="25">
        <f t="shared" si="253"/>
        <v>0.83998664659218281</v>
      </c>
      <c r="CB85" s="25">
        <f t="shared" si="253"/>
        <v>1.0839536057477748</v>
      </c>
      <c r="CC85" s="25">
        <f t="shared" si="254"/>
        <v>0.31511907890908258</v>
      </c>
      <c r="CD85" s="25">
        <f t="shared" si="255"/>
        <v>8.1203398257831544E-2</v>
      </c>
      <c r="CE85" s="25">
        <f t="shared" si="256"/>
        <v>6.5099704137039915E-3</v>
      </c>
      <c r="CF85" s="25">
        <f t="shared" si="257"/>
        <v>0.66380439934145097</v>
      </c>
      <c r="CG85" s="25">
        <f t="shared" si="258"/>
        <v>6.4186153068318563E-4</v>
      </c>
      <c r="CH85" s="25">
        <f t="shared" si="259"/>
        <v>-4.9969497005623189E-5</v>
      </c>
      <c r="CI85" s="25">
        <f t="shared" si="260"/>
        <v>3.4626159030455143E-3</v>
      </c>
      <c r="CJ85" s="4">
        <f t="shared" si="274"/>
        <v>2.9960173985756757</v>
      </c>
    </row>
    <row r="86" spans="1:88">
      <c r="A86" s="17" t="s">
        <v>57</v>
      </c>
      <c r="B86" s="9">
        <v>3</v>
      </c>
      <c r="C86" s="20">
        <v>-1.2145666666666666E-2</v>
      </c>
      <c r="D86" s="20">
        <v>0.17624899999999999</v>
      </c>
      <c r="E86" s="20">
        <v>39.198566666666665</v>
      </c>
      <c r="F86" s="20">
        <v>29.243133333333333</v>
      </c>
      <c r="G86" s="20">
        <v>12.111433333333332</v>
      </c>
      <c r="H86" s="20">
        <v>0.16975066666666669</v>
      </c>
      <c r="I86" s="20">
        <v>17.8278</v>
      </c>
      <c r="J86" s="20">
        <v>1.0313333333333334E-2</v>
      </c>
      <c r="K86" s="20">
        <v>-1.2506666666666666E-2</v>
      </c>
      <c r="L86" s="20">
        <v>0.23321600000000001</v>
      </c>
      <c r="M86" s="21">
        <f t="shared" si="261"/>
        <v>98.945810000000009</v>
      </c>
      <c r="O86" s="22">
        <f t="shared" si="262"/>
        <v>0.13708961065909028</v>
      </c>
      <c r="P86" s="33">
        <v>0.18</v>
      </c>
      <c r="Q86" s="33">
        <f t="shared" si="275"/>
        <v>4.291038934090971E-2</v>
      </c>
      <c r="R86" s="92">
        <f t="shared" si="263"/>
        <v>0.33353728398684335</v>
      </c>
      <c r="S86" s="23"/>
      <c r="T86" s="24">
        <f t="shared" si="234"/>
        <v>0.19783876585215224</v>
      </c>
      <c r="W86" s="4">
        <v>1.3600646908633919E-2</v>
      </c>
      <c r="X86" s="4">
        <v>9.4744555516399036E-3</v>
      </c>
      <c r="Y86" s="4">
        <v>0.32058610907731988</v>
      </c>
      <c r="Z86" s="4">
        <v>3.8521336079286039E-2</v>
      </c>
      <c r="AA86" s="4">
        <v>2.0787095355852804E-2</v>
      </c>
      <c r="AB86" s="4">
        <v>1.1166563497035842E-2</v>
      </c>
      <c r="AC86" s="4">
        <v>1.2569407305039183E-2</v>
      </c>
      <c r="AD86" s="4">
        <v>8.3627408385847576E-3</v>
      </c>
      <c r="AE86" s="4">
        <v>1.0350972579102571E-2</v>
      </c>
      <c r="AF86" s="4">
        <v>1.8946499069749014E-2</v>
      </c>
      <c r="AI86" s="4">
        <f t="shared" si="264"/>
        <v>-2.021245908914406E-4</v>
      </c>
      <c r="AJ86" s="4">
        <f t="shared" si="265"/>
        <v>2.2064221331997997E-3</v>
      </c>
      <c r="AK86" s="4">
        <f t="shared" si="235"/>
        <v>0.76890087616058589</v>
      </c>
      <c r="AL86" s="4">
        <f t="shared" si="235"/>
        <v>0.38480338618768778</v>
      </c>
      <c r="AM86" s="4">
        <f t="shared" si="236"/>
        <v>0.168565530039434</v>
      </c>
      <c r="AN86" s="4">
        <f t="shared" si="236"/>
        <v>2.3932139668217493E-3</v>
      </c>
      <c r="AO86" s="4">
        <f t="shared" si="236"/>
        <v>0.44226742743736042</v>
      </c>
      <c r="AP86" s="4">
        <f t="shared" si="236"/>
        <v>1.8390394674274848E-4</v>
      </c>
      <c r="AQ86" s="4">
        <f t="shared" si="266"/>
        <v>-4.0357104442293211E-4</v>
      </c>
      <c r="AR86" s="4">
        <f t="shared" si="237"/>
        <v>3.1224528049270321E-3</v>
      </c>
      <c r="AS86" s="4">
        <f t="shared" si="267"/>
        <v>1.7718375170414449</v>
      </c>
      <c r="AT86" s="4"/>
      <c r="AU86" s="4">
        <f t="shared" si="268"/>
        <v>-3.4222876919709006E-4</v>
      </c>
      <c r="AV86" s="4">
        <f t="shared" si="238"/>
        <v>3.7358202069521754E-3</v>
      </c>
      <c r="AW86" s="4">
        <f t="shared" si="239"/>
        <v>1.301870293577152</v>
      </c>
      <c r="AX86" s="4">
        <f t="shared" si="240"/>
        <v>0.65153274352755486</v>
      </c>
      <c r="AY86" s="4">
        <f t="shared" si="241"/>
        <v>0.28540799325815008</v>
      </c>
      <c r="AZ86" s="4">
        <f t="shared" si="242"/>
        <v>4.0520882030162528E-3</v>
      </c>
      <c r="BA86" s="4">
        <f t="shared" si="243"/>
        <v>0.74882841657373378</v>
      </c>
      <c r="BB86" s="4">
        <f t="shared" si="244"/>
        <v>3.1137834870404791E-4</v>
      </c>
      <c r="BC86" s="4">
        <f t="shared" si="245"/>
        <v>-6.8330934502978849E-4</v>
      </c>
      <c r="BD86" s="4">
        <f t="shared" si="246"/>
        <v>5.2868044189641038E-3</v>
      </c>
      <c r="BE86">
        <f t="shared" si="269"/>
        <v>3.0000000000000004</v>
      </c>
      <c r="BG86" s="4">
        <f t="shared" si="270"/>
        <v>3.9126470674752056E-2</v>
      </c>
      <c r="BH86" s="4">
        <f t="shared" si="271"/>
        <v>0.24628152258339803</v>
      </c>
      <c r="BJ86" s="4">
        <f t="shared" si="247"/>
        <v>-1.2145666666666666E-2</v>
      </c>
      <c r="BK86" s="4">
        <f t="shared" si="247"/>
        <v>0.17624899999999999</v>
      </c>
      <c r="BL86" s="4">
        <f t="shared" si="247"/>
        <v>39.198566666666665</v>
      </c>
      <c r="BM86" s="4">
        <f t="shared" si="247"/>
        <v>29.243133333333333</v>
      </c>
      <c r="BN86" s="4">
        <f t="shared" si="248"/>
        <v>9.715322309966048</v>
      </c>
      <c r="BO86" s="4">
        <f t="shared" si="249"/>
        <v>2.6629373453737326</v>
      </c>
      <c r="BP86" s="4">
        <f t="shared" si="250"/>
        <v>0.16975066666666669</v>
      </c>
      <c r="BQ86" s="4">
        <f t="shared" si="250"/>
        <v>17.8278</v>
      </c>
      <c r="BR86" s="4">
        <f t="shared" si="250"/>
        <v>1.0313333333333334E-2</v>
      </c>
      <c r="BS86" s="4">
        <f t="shared" si="250"/>
        <v>-1.2506666666666666E-2</v>
      </c>
      <c r="BT86" s="4">
        <f t="shared" si="250"/>
        <v>0.23321600000000001</v>
      </c>
      <c r="BU86" s="4">
        <f t="shared" si="272"/>
        <v>99.212636322006446</v>
      </c>
      <c r="BW86" s="25">
        <f t="shared" si="273"/>
        <v>2.367573937395071</v>
      </c>
      <c r="BX86">
        <v>4</v>
      </c>
      <c r="BY86" s="25">
        <f t="shared" si="251"/>
        <v>-3.4148811608194785E-4</v>
      </c>
      <c r="BZ86" s="25">
        <f t="shared" si="252"/>
        <v>3.7277351272542239E-3</v>
      </c>
      <c r="CA86" s="25">
        <f t="shared" si="253"/>
        <v>1.2990527797523754</v>
      </c>
      <c r="CB86" s="25">
        <f t="shared" si="253"/>
        <v>0.65012269329348782</v>
      </c>
      <c r="CC86" s="25">
        <f t="shared" si="254"/>
        <v>0.22844774809439072</v>
      </c>
      <c r="CD86" s="25">
        <f t="shared" si="255"/>
        <v>5.6346852788022872E-2</v>
      </c>
      <c r="CE86" s="25">
        <f t="shared" si="256"/>
        <v>4.0433186546307209E-3</v>
      </c>
      <c r="CF86" s="25">
        <f t="shared" si="257"/>
        <v>0.74720779858552799</v>
      </c>
      <c r="CG86" s="25">
        <f t="shared" si="258"/>
        <v>3.1070446221432771E-4</v>
      </c>
      <c r="CH86" s="25">
        <f t="shared" si="259"/>
        <v>-6.8183052372499438E-4</v>
      </c>
      <c r="CI86" s="25">
        <f t="shared" si="260"/>
        <v>5.2753626919250819E-3</v>
      </c>
      <c r="CJ86" s="4">
        <f t="shared" si="274"/>
        <v>2.9935116748100223</v>
      </c>
    </row>
    <row r="87" spans="1:88">
      <c r="A87" s="17" t="s">
        <v>58</v>
      </c>
      <c r="B87" s="9">
        <v>3</v>
      </c>
      <c r="C87" s="20">
        <v>-2.9253333333333336E-2</v>
      </c>
      <c r="D87" s="20">
        <v>0.15968933333333332</v>
      </c>
      <c r="E87" s="20">
        <v>63.908366666666666</v>
      </c>
      <c r="F87" s="20">
        <v>4.7805733333333338</v>
      </c>
      <c r="G87" s="20">
        <v>10.366266666666666</v>
      </c>
      <c r="H87" s="20">
        <v>8.7123999999999993E-2</v>
      </c>
      <c r="I87" s="20">
        <v>20.974666666666668</v>
      </c>
      <c r="J87" s="20">
        <v>8.0236666666666668E-3</v>
      </c>
      <c r="K87" s="20">
        <v>-1.1130000000000001E-2</v>
      </c>
      <c r="L87" s="20">
        <v>0.49451799999999996</v>
      </c>
      <c r="M87" s="21">
        <f t="shared" si="261"/>
        <v>100.73884500000001</v>
      </c>
      <c r="O87" s="22">
        <f t="shared" si="262"/>
        <v>4.8189074926994035E-2</v>
      </c>
      <c r="P87" s="33">
        <v>0.16</v>
      </c>
      <c r="Q87" s="33">
        <f t="shared" si="275"/>
        <v>0.11181092507300597</v>
      </c>
      <c r="R87" s="92">
        <f t="shared" si="263"/>
        <v>4.7782957664669834E-2</v>
      </c>
      <c r="S87" s="23"/>
      <c r="T87" s="24">
        <f t="shared" si="234"/>
        <v>0.15115127310205548</v>
      </c>
      <c r="W87" s="4">
        <v>1.6452885258620546E-2</v>
      </c>
      <c r="X87" s="4">
        <v>6.634991358949416E-3</v>
      </c>
      <c r="Y87" s="4">
        <v>0.22307210344041897</v>
      </c>
      <c r="Z87" s="4">
        <v>5.0419398383293915E-2</v>
      </c>
      <c r="AA87" s="4">
        <v>7.9551639413234829E-2</v>
      </c>
      <c r="AB87" s="4">
        <v>2.1007951661216329E-2</v>
      </c>
      <c r="AC87" s="4">
        <v>5.1887988333846093E-2</v>
      </c>
      <c r="AD87" s="4">
        <v>4.230905616216616E-3</v>
      </c>
      <c r="AE87" s="4">
        <v>6.7277708046573617E-3</v>
      </c>
      <c r="AF87" s="4">
        <v>9.1524005594161104E-3</v>
      </c>
      <c r="AI87" s="4">
        <f t="shared" si="264"/>
        <v>-4.8682531757918677E-4</v>
      </c>
      <c r="AJ87" s="4">
        <f t="shared" si="265"/>
        <v>1.9991153396761809E-3</v>
      </c>
      <c r="AK87" s="4">
        <f t="shared" si="235"/>
        <v>1.253596835360272</v>
      </c>
      <c r="AL87" s="4">
        <f t="shared" si="235"/>
        <v>6.2906419281970313E-2</v>
      </c>
      <c r="AM87" s="4">
        <f t="shared" si="236"/>
        <v>0.1442765019717003</v>
      </c>
      <c r="AN87" s="4">
        <f t="shared" si="236"/>
        <v>1.2283096010150851E-3</v>
      </c>
      <c r="AO87" s="4">
        <f t="shared" si="236"/>
        <v>0.52033407756553374</v>
      </c>
      <c r="AP87" s="4">
        <f t="shared" si="236"/>
        <v>1.4307536852116025E-4</v>
      </c>
      <c r="AQ87" s="4">
        <f t="shared" si="266"/>
        <v>-3.5914811229428856E-4</v>
      </c>
      <c r="AR87" s="4">
        <f t="shared" si="237"/>
        <v>6.6209398848574106E-3</v>
      </c>
      <c r="AS87" s="4">
        <f t="shared" si="267"/>
        <v>1.9902593009436729</v>
      </c>
      <c r="AT87" s="4"/>
      <c r="AU87" s="4">
        <f t="shared" si="268"/>
        <v>-7.3381189679409212E-4</v>
      </c>
      <c r="AV87" s="4">
        <f t="shared" si="238"/>
        <v>3.0133490727489265E-3</v>
      </c>
      <c r="AW87" s="4">
        <f t="shared" si="239"/>
        <v>1.8895982570199035</v>
      </c>
      <c r="AX87" s="4">
        <f t="shared" si="240"/>
        <v>9.4821442490649582E-2</v>
      </c>
      <c r="AY87" s="4">
        <f t="shared" si="241"/>
        <v>0.21747392699527981</v>
      </c>
      <c r="AZ87" s="4">
        <f t="shared" si="242"/>
        <v>1.8514817648625291E-3</v>
      </c>
      <c r="BA87" s="4">
        <f t="shared" si="243"/>
        <v>0.78432103392580999</v>
      </c>
      <c r="BB87" s="4">
        <f t="shared" si="244"/>
        <v>2.1566340896382952E-4</v>
      </c>
      <c r="BC87" s="4">
        <f t="shared" si="245"/>
        <v>-5.4135877489531147E-4</v>
      </c>
      <c r="BD87" s="4">
        <f t="shared" si="246"/>
        <v>9.9800159934709826E-3</v>
      </c>
      <c r="BE87">
        <f t="shared" si="269"/>
        <v>2.9999999999999996</v>
      </c>
      <c r="BG87" s="4">
        <f t="shared" si="270"/>
        <v>1.0479867362643169E-2</v>
      </c>
      <c r="BH87" s="4">
        <f t="shared" si="271"/>
        <v>0.20699405963263665</v>
      </c>
      <c r="BJ87" s="4">
        <f t="shared" si="247"/>
        <v>-2.9253333333333336E-2</v>
      </c>
      <c r="BK87" s="4">
        <f t="shared" si="247"/>
        <v>0.15968933333333332</v>
      </c>
      <c r="BL87" s="4">
        <f t="shared" si="247"/>
        <v>63.908366666666666</v>
      </c>
      <c r="BM87" s="4">
        <f t="shared" si="247"/>
        <v>4.7805733333333338</v>
      </c>
      <c r="BN87" s="4">
        <f t="shared" si="248"/>
        <v>8.7993922626845986</v>
      </c>
      <c r="BO87" s="4">
        <f t="shared" si="249"/>
        <v>1.7413585285419733</v>
      </c>
      <c r="BP87" s="4">
        <f t="shared" si="250"/>
        <v>8.7123999999999993E-2</v>
      </c>
      <c r="BQ87" s="4">
        <f t="shared" si="250"/>
        <v>20.974666666666668</v>
      </c>
      <c r="BR87" s="4">
        <f t="shared" si="250"/>
        <v>8.0236666666666668E-3</v>
      </c>
      <c r="BS87" s="4">
        <f t="shared" si="250"/>
        <v>-1.1130000000000001E-2</v>
      </c>
      <c r="BT87" s="4">
        <f t="shared" si="250"/>
        <v>0.49451799999999996</v>
      </c>
      <c r="BU87" s="4">
        <f t="shared" si="272"/>
        <v>100.91332912455992</v>
      </c>
      <c r="BW87" s="25">
        <f t="shared" si="273"/>
        <v>2.6611090708965075</v>
      </c>
      <c r="BX87">
        <v>4</v>
      </c>
      <c r="BY87" s="25">
        <f t="shared" si="251"/>
        <v>-7.3176304256507459E-4</v>
      </c>
      <c r="BZ87" s="25">
        <f t="shared" si="252"/>
        <v>3.004935591013102E-3</v>
      </c>
      <c r="CA87" s="25">
        <f t="shared" si="253"/>
        <v>1.8843223662951099</v>
      </c>
      <c r="CB87" s="25">
        <f t="shared" si="253"/>
        <v>9.4556694379727343E-2</v>
      </c>
      <c r="CC87" s="25">
        <f t="shared" si="254"/>
        <v>0.18408704304436155</v>
      </c>
      <c r="CD87" s="25">
        <f t="shared" si="255"/>
        <v>3.2782176787848116E-2</v>
      </c>
      <c r="CE87" s="25">
        <f t="shared" si="256"/>
        <v>1.8463122980544001E-3</v>
      </c>
      <c r="CF87" s="25">
        <f t="shared" si="257"/>
        <v>0.78213115464709171</v>
      </c>
      <c r="CG87" s="25">
        <f t="shared" si="258"/>
        <v>2.1506126161594609E-4</v>
      </c>
      <c r="CH87" s="25">
        <f t="shared" si="259"/>
        <v>-5.3984726326650602E-4</v>
      </c>
      <c r="CI87" s="25">
        <f t="shared" si="260"/>
        <v>9.9521510895859162E-3</v>
      </c>
      <c r="CJ87" s="4">
        <f t="shared" si="274"/>
        <v>2.9916262850885764</v>
      </c>
    </row>
    <row r="88" spans="1:88">
      <c r="A88" s="17" t="s">
        <v>59</v>
      </c>
      <c r="B88" s="9">
        <v>3</v>
      </c>
      <c r="C88" s="20">
        <v>-4.4740000000000002E-2</v>
      </c>
      <c r="D88" s="20">
        <v>0.138485</v>
      </c>
      <c r="E88" s="20">
        <v>58.902566666666665</v>
      </c>
      <c r="F88" s="20">
        <v>8.5176366666666681</v>
      </c>
      <c r="G88" s="20">
        <v>11.2714</v>
      </c>
      <c r="H88" s="20">
        <v>0.11323266666666666</v>
      </c>
      <c r="I88" s="20">
        <v>20.335433333333334</v>
      </c>
      <c r="J88" s="20">
        <v>1.2629E-2</v>
      </c>
      <c r="K88" s="20">
        <v>-4.2426666666666663E-3</v>
      </c>
      <c r="L88" s="20">
        <v>0.35554233333333335</v>
      </c>
      <c r="M88" s="21">
        <f t="shared" si="261"/>
        <v>99.597943000000001</v>
      </c>
      <c r="O88" s="22">
        <f t="shared" si="262"/>
        <v>0.13542954949051683</v>
      </c>
      <c r="P88" s="33">
        <v>0.22</v>
      </c>
      <c r="Q88" s="33">
        <f t="shared" si="275"/>
        <v>8.4570450509483169E-2</v>
      </c>
      <c r="R88" s="92">
        <f t="shared" si="263"/>
        <v>8.8428162815559527E-2</v>
      </c>
      <c r="S88" s="23"/>
      <c r="T88" s="24">
        <f t="shared" si="234"/>
        <v>0.23238743685030733</v>
      </c>
      <c r="W88" s="4">
        <v>1.9149326358908814E-2</v>
      </c>
      <c r="X88" s="4">
        <v>1.1967202053947273E-2</v>
      </c>
      <c r="Y88" s="4">
        <v>0.18682698770074085</v>
      </c>
      <c r="Z88" s="4">
        <v>5.5429992182331814E-2</v>
      </c>
      <c r="AA88" s="4">
        <v>7.1254754227349587E-2</v>
      </c>
      <c r="AB88" s="4">
        <v>6.0644354505043031E-3</v>
      </c>
      <c r="AC88" s="4">
        <v>7.22843228738662E-2</v>
      </c>
      <c r="AD88" s="4">
        <v>1.8731973654689996E-2</v>
      </c>
      <c r="AE88" s="4">
        <v>1.2084459496946205E-2</v>
      </c>
      <c r="AF88" s="4">
        <v>1.7999342497250676E-2</v>
      </c>
      <c r="AI88" s="4">
        <f t="shared" si="264"/>
        <v>-7.4454984190381094E-4</v>
      </c>
      <c r="AJ88" s="4">
        <f t="shared" si="265"/>
        <v>1.7336629944917376E-3</v>
      </c>
      <c r="AK88" s="4">
        <f t="shared" si="235"/>
        <v>1.1554053877337518</v>
      </c>
      <c r="AL88" s="4">
        <f t="shared" si="235"/>
        <v>0.11208154045222275</v>
      </c>
      <c r="AM88" s="4">
        <f t="shared" si="236"/>
        <v>0.1568740431454419</v>
      </c>
      <c r="AN88" s="4">
        <f t="shared" si="236"/>
        <v>1.596400206776634E-3</v>
      </c>
      <c r="AO88" s="4">
        <f t="shared" si="236"/>
        <v>0.50447614322335232</v>
      </c>
      <c r="AP88" s="4">
        <f t="shared" si="236"/>
        <v>2.2519614835948644E-4</v>
      </c>
      <c r="AQ88" s="4">
        <f t="shared" si="266"/>
        <v>-1.3690437775626545E-4</v>
      </c>
      <c r="AR88" s="4">
        <f t="shared" si="237"/>
        <v>4.7602401035390729E-3</v>
      </c>
      <c r="AS88" s="4">
        <f t="shared" si="267"/>
        <v>1.9362711597882754</v>
      </c>
      <c r="AT88" s="4"/>
      <c r="AU88" s="4">
        <f t="shared" si="268"/>
        <v>-1.1535830167277163E-3</v>
      </c>
      <c r="AV88" s="4">
        <f t="shared" si="238"/>
        <v>2.6860850336912125E-3</v>
      </c>
      <c r="AW88" s="4">
        <f t="shared" si="239"/>
        <v>1.7901501789554488</v>
      </c>
      <c r="AX88" s="4">
        <f t="shared" si="240"/>
        <v>0.17365575046494805</v>
      </c>
      <c r="AY88" s="4">
        <f t="shared" si="241"/>
        <v>0.24305590002579319</v>
      </c>
      <c r="AZ88" s="4">
        <f t="shared" si="242"/>
        <v>2.4734142199657537E-3</v>
      </c>
      <c r="BA88" s="4">
        <f t="shared" si="243"/>
        <v>0.78162008560595686</v>
      </c>
      <c r="BB88" s="4">
        <f t="shared" si="244"/>
        <v>3.4891210441430765E-4</v>
      </c>
      <c r="BC88" s="4">
        <f t="shared" si="245"/>
        <v>-2.1211550417024567E-4</v>
      </c>
      <c r="BD88" s="4">
        <f t="shared" si="246"/>
        <v>7.37537211068039E-3</v>
      </c>
      <c r="BE88">
        <f t="shared" si="269"/>
        <v>3.0000000000000004</v>
      </c>
      <c r="BG88" s="4">
        <f t="shared" si="270"/>
        <v>3.2916951041505271E-2</v>
      </c>
      <c r="BH88" s="4">
        <f t="shared" si="271"/>
        <v>0.21013894898428792</v>
      </c>
      <c r="BJ88" s="4">
        <f t="shared" si="247"/>
        <v>-4.4740000000000002E-2</v>
      </c>
      <c r="BK88" s="4">
        <f t="shared" si="247"/>
        <v>0.138485</v>
      </c>
      <c r="BL88" s="4">
        <f t="shared" si="247"/>
        <v>58.902566666666665</v>
      </c>
      <c r="BM88" s="4">
        <f t="shared" si="247"/>
        <v>8.5176366666666681</v>
      </c>
      <c r="BN88" s="4">
        <f t="shared" si="248"/>
        <v>8.6520682442854451</v>
      </c>
      <c r="BO88" s="4">
        <f t="shared" si="249"/>
        <v>2.9110155097961257</v>
      </c>
      <c r="BP88" s="4">
        <f t="shared" si="250"/>
        <v>0.11323266666666666</v>
      </c>
      <c r="BQ88" s="4">
        <f t="shared" si="250"/>
        <v>20.335433333333334</v>
      </c>
      <c r="BR88" s="4">
        <f t="shared" si="250"/>
        <v>1.2629E-2</v>
      </c>
      <c r="BS88" s="4">
        <f t="shared" si="250"/>
        <v>-4.2426666666666663E-3</v>
      </c>
      <c r="BT88" s="4">
        <f t="shared" si="250"/>
        <v>0.35554233333333335</v>
      </c>
      <c r="BU88" s="4">
        <f t="shared" si="272"/>
        <v>99.889626754081561</v>
      </c>
      <c r="BW88" s="25">
        <f t="shared" si="273"/>
        <v>2.5893041302635491</v>
      </c>
      <c r="BX88">
        <v>4</v>
      </c>
      <c r="BY88" s="25">
        <f t="shared" si="251"/>
        <v>-1.1501929544723321E-3</v>
      </c>
      <c r="BZ88" s="25">
        <f t="shared" si="252"/>
        <v>2.6781913707684527E-3</v>
      </c>
      <c r="CA88" s="25">
        <f t="shared" si="253"/>
        <v>1.7848894214155526</v>
      </c>
      <c r="CB88" s="25">
        <f t="shared" si="253"/>
        <v>0.17314542411951381</v>
      </c>
      <c r="CC88" s="25">
        <f t="shared" si="254"/>
        <v>0.18602447652724591</v>
      </c>
      <c r="CD88" s="25">
        <f t="shared" si="255"/>
        <v>5.6321436272190287E-2</v>
      </c>
      <c r="CE88" s="25">
        <f t="shared" si="256"/>
        <v>2.466145537896541E-3</v>
      </c>
      <c r="CF88" s="25">
        <f t="shared" si="257"/>
        <v>0.77932311979435931</v>
      </c>
      <c r="CG88" s="25">
        <f t="shared" si="258"/>
        <v>3.4788674799134567E-4</v>
      </c>
      <c r="CH88" s="25">
        <f t="shared" si="259"/>
        <v>-2.1149215521829151E-4</v>
      </c>
      <c r="CI88" s="25">
        <f t="shared" si="260"/>
        <v>7.3536979266387806E-3</v>
      </c>
      <c r="CJ88" s="4">
        <f t="shared" si="274"/>
        <v>2.9911881146024668</v>
      </c>
    </row>
    <row r="89" spans="1:88">
      <c r="A89" s="17"/>
      <c r="B89" s="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1"/>
      <c r="O89" s="22"/>
      <c r="P89" s="33"/>
      <c r="Q89" s="33"/>
      <c r="R89" s="92"/>
      <c r="S89" s="23"/>
      <c r="T89" s="24"/>
      <c r="W89" s="4"/>
      <c r="X89" s="4"/>
      <c r="Y89" s="4"/>
      <c r="Z89" s="4"/>
      <c r="AA89" s="4"/>
      <c r="AB89" s="4"/>
      <c r="AC89" s="4"/>
      <c r="AD89" s="4"/>
      <c r="AE89" s="4"/>
      <c r="AF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G89" s="4"/>
      <c r="BH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W89" s="25"/>
      <c r="BY89" s="25"/>
      <c r="BZ89" s="25"/>
      <c r="CA89" s="25"/>
      <c r="CB89" s="25"/>
      <c r="CC89" s="25"/>
      <c r="CD89" s="25"/>
      <c r="CE89" s="25"/>
      <c r="CF89" s="25"/>
      <c r="CG89" s="25"/>
      <c r="CH89" s="25"/>
      <c r="CI89" s="25"/>
      <c r="CJ89" s="4"/>
    </row>
    <row r="90" spans="1:88">
      <c r="A90" s="17" t="s">
        <v>161</v>
      </c>
      <c r="B90" s="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1"/>
      <c r="O90" s="22"/>
      <c r="P90" s="33"/>
      <c r="Q90" s="33"/>
      <c r="R90" s="92"/>
      <c r="S90" s="23"/>
      <c r="T90" s="24"/>
      <c r="W90" s="4"/>
      <c r="X90" s="4"/>
      <c r="Y90" s="4"/>
      <c r="Z90" s="4"/>
      <c r="AA90" s="4"/>
      <c r="AB90" s="4"/>
      <c r="AC90" s="4"/>
      <c r="AD90" s="4"/>
      <c r="AE90" s="4"/>
      <c r="AF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G90" s="4"/>
      <c r="BH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W90" s="25"/>
      <c r="BY90" s="25"/>
      <c r="BZ90" s="25"/>
      <c r="CA90" s="25"/>
      <c r="CB90" s="25"/>
      <c r="CC90" s="25"/>
      <c r="CD90" s="25"/>
      <c r="CE90" s="25"/>
      <c r="CF90" s="25"/>
      <c r="CG90" s="25"/>
      <c r="CH90" s="25"/>
      <c r="CI90" s="25"/>
      <c r="CJ90" s="4"/>
    </row>
    <row r="91" spans="1:88">
      <c r="A91" s="17" t="s">
        <v>53</v>
      </c>
      <c r="B91" s="9">
        <v>3</v>
      </c>
      <c r="C91" s="20">
        <v>-5.0473333333333335E-2</v>
      </c>
      <c r="D91" s="20">
        <v>5.7498666666666663E-2</v>
      </c>
      <c r="E91" s="20">
        <v>55.960533333333331</v>
      </c>
      <c r="F91" s="20">
        <v>14.3743</v>
      </c>
      <c r="G91" s="20">
        <v>11.048366666666666</v>
      </c>
      <c r="H91" s="20">
        <v>0.12455866666666666</v>
      </c>
      <c r="I91" s="20">
        <v>19.119466666666668</v>
      </c>
      <c r="J91" s="20">
        <v>1.5443333333333333E-3</v>
      </c>
      <c r="K91" s="20">
        <v>-1.6186666666666665E-2</v>
      </c>
      <c r="L91" s="20">
        <v>0.30793566666666666</v>
      </c>
      <c r="M91" s="21">
        <f t="shared" ref="M91:M97" si="276">SUM(C91:L91)</f>
        <v>100.927544</v>
      </c>
      <c r="O91" s="22">
        <f>BG91/(SUM(BG91:BH91))</f>
        <v>-4.5523790226419926E-2</v>
      </c>
      <c r="P91" s="33">
        <v>5.8000000000000003E-2</v>
      </c>
      <c r="Q91" s="33">
        <f>P91-O91</f>
        <v>0.10352379022641993</v>
      </c>
      <c r="R91" s="92">
        <f>AX91/(AX91+AW91)</f>
        <v>0.14698595933217171</v>
      </c>
      <c r="S91" s="23"/>
      <c r="T91" s="24">
        <f t="shared" ref="T91:T97" si="277">R$100+R$99*R91+O91</f>
        <v>4.2783649690975638E-2</v>
      </c>
      <c r="W91" s="4">
        <v>1.35349818372E-2</v>
      </c>
      <c r="X91" s="4">
        <v>1.2124101794909718E-2</v>
      </c>
      <c r="Y91" s="4">
        <v>0.83443114954640296</v>
      </c>
      <c r="Z91" s="4">
        <v>0.22557067628572641</v>
      </c>
      <c r="AA91" s="4">
        <v>0.67076505822331967</v>
      </c>
      <c r="AB91" s="4">
        <v>1.3344110098966269E-2</v>
      </c>
      <c r="AC91" s="4">
        <v>0.30394263164836571</v>
      </c>
      <c r="AD91" s="4">
        <v>3.4229213156795374E-3</v>
      </c>
      <c r="AE91" s="4">
        <v>5.6973795145955795E-3</v>
      </c>
      <c r="AF91" s="4">
        <v>1.5871164240008787E-2</v>
      </c>
      <c r="AI91" s="4">
        <f>C91/AI$3</f>
        <v>-8.399622788040162E-4</v>
      </c>
      <c r="AJ91" s="4">
        <f t="shared" ref="AJ91:AJ97" si="278">D91/AJ$3</f>
        <v>7.1981305291270235E-4</v>
      </c>
      <c r="AK91" s="4">
        <f t="shared" ref="AK91:AL97" si="279">2*E91/AK$3</f>
        <v>1.0976958284294496</v>
      </c>
      <c r="AL91" s="4">
        <f t="shared" si="279"/>
        <v>0.18914797026120139</v>
      </c>
      <c r="AM91" s="4">
        <f t="shared" ref="AM91:AP97" si="280">G91/AM$3</f>
        <v>0.15376989097657157</v>
      </c>
      <c r="AN91" s="4">
        <f t="shared" si="280"/>
        <v>1.7560787630997695E-3</v>
      </c>
      <c r="AO91" s="4">
        <f t="shared" si="280"/>
        <v>0.47431075828991981</v>
      </c>
      <c r="AP91" s="4">
        <f t="shared" si="280"/>
        <v>2.7538040893961008E-5</v>
      </c>
      <c r="AQ91" s="4">
        <f>2*K91/AQ$3</f>
        <v>-5.2231902764332582E-4</v>
      </c>
      <c r="AR91" s="4">
        <f t="shared" ref="AR91:AR97" si="281">L91/AR$3</f>
        <v>4.1228500022314459E-3</v>
      </c>
      <c r="AS91" s="4">
        <f>SUM(AI91:AR91)</f>
        <v>1.9201884465098329</v>
      </c>
      <c r="AT91" s="4"/>
      <c r="AU91" s="4">
        <f>3*AI91/$AS91</f>
        <v>-1.3123122582016562E-3</v>
      </c>
      <c r="AV91" s="4">
        <f t="shared" ref="AV91:AV97" si="282">3*AJ91/$AS91</f>
        <v>1.1245975168026555E-3</v>
      </c>
      <c r="AW91" s="4">
        <f t="shared" ref="AW91:AW97" si="283">3*AK91/$AS91</f>
        <v>1.7149814078268832</v>
      </c>
      <c r="AX91" s="4">
        <f t="shared" ref="AX91:AX97" si="284">3*AL91/$AS91</f>
        <v>0.29551469899477828</v>
      </c>
      <c r="AY91" s="4">
        <f t="shared" ref="AY91:AY97" si="285">3*AM91/$AS91</f>
        <v>0.24024187509731088</v>
      </c>
      <c r="AZ91" s="4">
        <f t="shared" ref="AZ91:AZ97" si="286">3*AN91/$AS91</f>
        <v>2.7436037847613053E-3</v>
      </c>
      <c r="BA91" s="4">
        <f t="shared" ref="BA91:BA97" si="287">3*AO91/$AS91</f>
        <v>0.7410378275403674</v>
      </c>
      <c r="BB91" s="4">
        <f t="shared" ref="BB91:BB97" si="288">3*AP91/$AS91</f>
        <v>4.3023966127930754E-5</v>
      </c>
      <c r="BC91" s="4">
        <f t="shared" ref="BC91:BC97" si="289">3*AQ91/$AS91</f>
        <v>-8.1604338666764985E-4</v>
      </c>
      <c r="BD91" s="4">
        <f t="shared" ref="BD91:BD97" si="290">3*AR91/$AS91</f>
        <v>6.4413209178378426E-3</v>
      </c>
      <c r="BE91">
        <f>SUM(AU91:BD91)</f>
        <v>3.0000000000000004</v>
      </c>
      <c r="BG91" s="4">
        <f>-1*((AU91+AV91)*4+(AW91+AX91)*3+SUM(AY91:BB91,BD91)*2+BC91-8)</f>
        <v>-1.0936720725531757E-2</v>
      </c>
      <c r="BH91" s="4">
        <f>AY91-BG91</f>
        <v>0.25117859582284263</v>
      </c>
      <c r="BJ91" s="4">
        <f t="shared" ref="BJ91:BM97" si="291">C91</f>
        <v>-5.0473333333333335E-2</v>
      </c>
      <c r="BK91" s="4">
        <f t="shared" si="291"/>
        <v>5.7498666666666663E-2</v>
      </c>
      <c r="BL91" s="4">
        <f t="shared" si="291"/>
        <v>55.960533333333331</v>
      </c>
      <c r="BM91" s="4">
        <f t="shared" si="291"/>
        <v>14.3743</v>
      </c>
      <c r="BN91" s="4">
        <f t="shared" ref="BN91:BN97" si="292">G91-BO91*0.8998</f>
        <v>10.575677217542548</v>
      </c>
      <c r="BO91" s="4">
        <f t="shared" ref="BO91:BO97" si="293">G91*T91/0.8998</f>
        <v>0.52532723841311268</v>
      </c>
      <c r="BP91" s="4">
        <f t="shared" ref="BP91:BT97" si="294">H91</f>
        <v>0.12455866666666666</v>
      </c>
      <c r="BQ91" s="4">
        <f t="shared" si="294"/>
        <v>19.119466666666668</v>
      </c>
      <c r="BR91" s="4">
        <f t="shared" si="294"/>
        <v>1.5443333333333333E-3</v>
      </c>
      <c r="BS91" s="4">
        <f t="shared" si="294"/>
        <v>-1.6186666666666665E-2</v>
      </c>
      <c r="BT91" s="4">
        <f t="shared" si="294"/>
        <v>0.30793566666666666</v>
      </c>
      <c r="BU91" s="4">
        <f t="shared" ref="BU91:BU97" si="295">SUM(BJ91:BT91)</f>
        <v>100.98018178928899</v>
      </c>
      <c r="BW91" s="25">
        <f t="shared" ref="BW91:BW97" si="296">BJ91/BY$3*2+BK91/BZ$3*2+BL91/CA$3*3+BM91/CB$3*3+BN91/CC$3+BO91/CD$3*3+BP91/CE$3+BQ91/CF$3+BR91/CG$3+BS91/CH$3+BT91/CI$3</f>
        <v>2.5670415259156831</v>
      </c>
      <c r="BX91">
        <v>4</v>
      </c>
      <c r="BY91" s="25">
        <f t="shared" ref="BY91:BY97" si="297">BJ91/BY$3*$BX91/$BW91</f>
        <v>-1.3088409678209555E-3</v>
      </c>
      <c r="BZ91" s="25">
        <f t="shared" ref="BZ91:BZ95" si="298">BK91/BZ$3*$BX91/$BW91</f>
        <v>1.121622764019666E-3</v>
      </c>
      <c r="CA91" s="25">
        <f t="shared" ref="CA91:CB97" si="299">2*BL91/CA$3*$BX91/$BW91</f>
        <v>1.7104449886729327</v>
      </c>
      <c r="CB91" s="25">
        <f t="shared" si="299"/>
        <v>0.29473301207113256</v>
      </c>
      <c r="CC91" s="25">
        <f t="shared" ref="CC91:CC95" si="300">BN91/CC$3*$BX91/$BW91</f>
        <v>0.22935515821156227</v>
      </c>
      <c r="CD91" s="25">
        <f t="shared" ref="CD91:CD97" si="301">2*BO91/CD$3*$BX91/$BW91</f>
        <v>1.0252016386980992E-2</v>
      </c>
      <c r="CE91" s="25">
        <f t="shared" ref="CE91:CE95" si="302">BP91/CE$3*$BX91/$BW91</f>
        <v>2.7363464834848947E-3</v>
      </c>
      <c r="CF91" s="25">
        <f t="shared" ref="CF91:CF95" si="303">BQ91/CF$3*$BX91/$BW91</f>
        <v>0.73907765573948725</v>
      </c>
      <c r="CG91" s="25">
        <f t="shared" ref="CG91:CG95" si="304">BR91/CG$3*$BX91/$BW91</f>
        <v>4.2910160378707514E-5</v>
      </c>
      <c r="CH91" s="25">
        <f t="shared" ref="CH91:CH97" si="305">2*BS91/CH$3*$BX91/$BW91</f>
        <v>-8.1388481233393478E-4</v>
      </c>
      <c r="CI91" s="25">
        <f t="shared" ref="CI91:CI95" si="306">BT91/CI$3*$BX91/$BW91</f>
        <v>6.4242825222872767E-3</v>
      </c>
      <c r="CJ91" s="4">
        <f t="shared" ref="CJ91:CJ97" si="307">SUM(BY91:CI91)</f>
        <v>2.9920652672321113</v>
      </c>
    </row>
    <row r="92" spans="1:88">
      <c r="A92" s="17" t="s">
        <v>54</v>
      </c>
      <c r="B92" s="9">
        <v>3</v>
      </c>
      <c r="C92" s="20">
        <v>6.810333333333334E-3</v>
      </c>
      <c r="D92" s="20">
        <v>0.5045006666666666</v>
      </c>
      <c r="E92" s="20">
        <v>45.466499999999996</v>
      </c>
      <c r="F92" s="20">
        <v>20.446066666666667</v>
      </c>
      <c r="G92" s="20">
        <v>14.876600000000002</v>
      </c>
      <c r="H92" s="20">
        <v>0.12371100000000002</v>
      </c>
      <c r="I92" s="20">
        <v>17.873733333333334</v>
      </c>
      <c r="J92" s="20">
        <v>-1.102333333333333E-3</v>
      </c>
      <c r="K92" s="20">
        <v>-2.0030000000000003E-2</v>
      </c>
      <c r="L92" s="20">
        <v>0.30157533333333331</v>
      </c>
      <c r="M92" s="21">
        <f t="shared" si="276"/>
        <v>99.578364999999991</v>
      </c>
      <c r="O92" s="22">
        <f t="shared" ref="O92:O97" si="308">BG92/(SUM(BG92:BH92))</f>
        <v>0.19737055522671948</v>
      </c>
      <c r="P92" s="33">
        <v>0.28000000000000003</v>
      </c>
      <c r="Q92" s="33">
        <f>P92-O92</f>
        <v>8.2629444773280547E-2</v>
      </c>
      <c r="R92" s="92">
        <f t="shared" ref="R92:R97" si="309">AX92/(AX92+AW92)</f>
        <v>0.23175651297503502</v>
      </c>
      <c r="S92" s="23"/>
      <c r="T92" s="24">
        <f t="shared" si="277"/>
        <v>0.27315526951965818</v>
      </c>
      <c r="W92" s="4">
        <v>1.2638889204884002E-2</v>
      </c>
      <c r="X92" s="4">
        <v>1.0876786121521981E-2</v>
      </c>
      <c r="Y92" s="4">
        <v>0.35284014794238011</v>
      </c>
      <c r="Z92" s="4">
        <v>0.20939604421605779</v>
      </c>
      <c r="AA92" s="4">
        <v>0.13596602516805442</v>
      </c>
      <c r="AB92" s="4">
        <v>2.7660120516729413E-2</v>
      </c>
      <c r="AC92" s="4">
        <v>8.9174903046392376E-2</v>
      </c>
      <c r="AD92" s="4">
        <v>8.0976996939460116E-3</v>
      </c>
      <c r="AE92" s="4">
        <v>1.373913024903687E-2</v>
      </c>
      <c r="AF92" s="4">
        <v>1.2900801770949476E-2</v>
      </c>
      <c r="AI92" s="4">
        <f t="shared" ref="AI92:AI97" si="310">C92/AI$3</f>
        <v>1.1333555222721473E-4</v>
      </c>
      <c r="AJ92" s="4">
        <f t="shared" si="278"/>
        <v>6.3157319312301778E-3</v>
      </c>
      <c r="AK92" s="4">
        <f t="shared" si="279"/>
        <v>0.89184974499803849</v>
      </c>
      <c r="AL92" s="4">
        <f t="shared" si="279"/>
        <v>0.26904489330438403</v>
      </c>
      <c r="AM92" s="4">
        <f t="shared" si="280"/>
        <v>0.20705080027835773</v>
      </c>
      <c r="AN92" s="4">
        <f t="shared" si="280"/>
        <v>1.7441280135344706E-3</v>
      </c>
      <c r="AO92" s="4">
        <f t="shared" si="280"/>
        <v>0.44340692962871081</v>
      </c>
      <c r="AP92" s="4">
        <f t="shared" si="280"/>
        <v>-1.965644317641464E-5</v>
      </c>
      <c r="AQ92" s="4">
        <f t="shared" ref="AQ92:AQ97" si="311">2*K92/AQ$3</f>
        <v>-6.4633752823491466E-4</v>
      </c>
      <c r="AR92" s="4">
        <f t="shared" si="281"/>
        <v>4.037693577899763E-3</v>
      </c>
      <c r="AS92" s="4">
        <f t="shared" ref="AS92:AS97" si="312">SUM(AI92:AR92)</f>
        <v>1.8228972633129714</v>
      </c>
      <c r="AT92" s="4"/>
      <c r="AU92" s="4">
        <f t="shared" ref="AU92:AU97" si="313">3*AI92/$AS92</f>
        <v>1.8651992272110222E-4</v>
      </c>
      <c r="AV92" s="4">
        <f t="shared" si="282"/>
        <v>1.0394000899016934E-2</v>
      </c>
      <c r="AW92" s="4">
        <f t="shared" si="283"/>
        <v>1.467745488921036</v>
      </c>
      <c r="AX92" s="4">
        <f t="shared" si="284"/>
        <v>0.44277573736999781</v>
      </c>
      <c r="AY92" s="4">
        <f t="shared" si="285"/>
        <v>0.34075008687334241</v>
      </c>
      <c r="AZ92" s="4">
        <f t="shared" si="286"/>
        <v>2.8703669405339763E-3</v>
      </c>
      <c r="BA92" s="4">
        <f t="shared" si="287"/>
        <v>0.72972888580048745</v>
      </c>
      <c r="BB92" s="4">
        <f t="shared" si="288"/>
        <v>-3.2349233671058256E-5</v>
      </c>
      <c r="BC92" s="4">
        <f t="shared" si="289"/>
        <v>-1.0636982257468215E-3</v>
      </c>
      <c r="BD92" s="4">
        <f t="shared" si="290"/>
        <v>6.6449607322821491E-3</v>
      </c>
      <c r="BE92">
        <f t="shared" ref="BE92:BE97" si="314">SUM(AU92:BD92)</f>
        <v>3</v>
      </c>
      <c r="BG92" s="4">
        <f t="shared" ref="BG92:BG97" si="315">-1*((AU92+AV92)*4+(AW92+AX92)*3+SUM(AY92:BB92,BD92)*2+BC92-8)</f>
        <v>6.7254033839744487E-2</v>
      </c>
      <c r="BH92" s="4">
        <f t="shared" ref="BH92:BH97" si="316">AY92-BG92</f>
        <v>0.27349605303359792</v>
      </c>
      <c r="BJ92" s="4">
        <f t="shared" si="291"/>
        <v>6.810333333333334E-3</v>
      </c>
      <c r="BK92" s="4">
        <f t="shared" si="291"/>
        <v>0.5045006666666666</v>
      </c>
      <c r="BL92" s="4">
        <f t="shared" si="291"/>
        <v>45.466499999999996</v>
      </c>
      <c r="BM92" s="4">
        <f t="shared" si="291"/>
        <v>20.446066666666667</v>
      </c>
      <c r="BN92" s="4">
        <f t="shared" si="292"/>
        <v>10.812978317463855</v>
      </c>
      <c r="BO92" s="4">
        <f t="shared" si="293"/>
        <v>4.5161387892155442</v>
      </c>
      <c r="BP92" s="4">
        <f t="shared" si="294"/>
        <v>0.12371100000000002</v>
      </c>
      <c r="BQ92" s="4">
        <f t="shared" si="294"/>
        <v>17.873733333333334</v>
      </c>
      <c r="BR92" s="4">
        <f t="shared" si="294"/>
        <v>-1.102333333333333E-3</v>
      </c>
      <c r="BS92" s="4">
        <f t="shared" si="294"/>
        <v>-2.0030000000000003E-2</v>
      </c>
      <c r="BT92" s="4">
        <f t="shared" si="294"/>
        <v>0.30157533333333331</v>
      </c>
      <c r="BU92" s="4">
        <f t="shared" si="295"/>
        <v>100.0308821066794</v>
      </c>
      <c r="BW92" s="25">
        <f t="shared" si="296"/>
        <v>2.4383817851985579</v>
      </c>
      <c r="BX92">
        <v>4</v>
      </c>
      <c r="BY92" s="25">
        <f t="shared" si="297"/>
        <v>1.8591928944873708E-4</v>
      </c>
      <c r="BZ92" s="25">
        <f t="shared" si="298"/>
        <v>1.0360530036055674E-2</v>
      </c>
      <c r="CA92" s="25">
        <f t="shared" si="299"/>
        <v>1.4630190405977217</v>
      </c>
      <c r="CB92" s="25">
        <f t="shared" si="299"/>
        <v>0.44134990662666168</v>
      </c>
      <c r="CC92" s="25">
        <f t="shared" si="300"/>
        <v>0.24687484796283826</v>
      </c>
      <c r="CD92" s="25">
        <f t="shared" si="301"/>
        <v>9.2785014669540908E-2</v>
      </c>
      <c r="CE92" s="25">
        <f t="shared" si="302"/>
        <v>2.8611237569467754E-3</v>
      </c>
      <c r="CF92" s="25">
        <f t="shared" si="303"/>
        <v>0.72737900573285996</v>
      </c>
      <c r="CG92" s="25">
        <f t="shared" si="304"/>
        <v>-3.2245062353619921E-5</v>
      </c>
      <c r="CH92" s="25">
        <f t="shared" si="305"/>
        <v>-1.0602728943569159E-3</v>
      </c>
      <c r="CI92" s="25">
        <f t="shared" si="306"/>
        <v>6.6235625649918028E-3</v>
      </c>
      <c r="CJ92" s="4">
        <f t="shared" si="307"/>
        <v>2.9903464332803549</v>
      </c>
    </row>
    <row r="93" spans="1:88">
      <c r="A93" s="17" t="s">
        <v>55</v>
      </c>
      <c r="B93" s="9">
        <v>3</v>
      </c>
      <c r="C93" s="20">
        <v>-5.4659999999999993E-2</v>
      </c>
      <c r="D93" s="20">
        <v>5.6983000000000006E-2</v>
      </c>
      <c r="E93" s="20">
        <v>54.292633333333335</v>
      </c>
      <c r="F93" s="20">
        <v>12.203466666666666</v>
      </c>
      <c r="G93" s="20">
        <v>14.004766666666667</v>
      </c>
      <c r="H93" s="20">
        <v>0.116288</v>
      </c>
      <c r="I93" s="20">
        <v>18.7684</v>
      </c>
      <c r="J93" s="20">
        <v>1.4720000000000002E-2</v>
      </c>
      <c r="K93" s="20">
        <v>-9.3283333333333343E-3</v>
      </c>
      <c r="L93" s="20">
        <v>0.39645100000000005</v>
      </c>
      <c r="M93" s="21">
        <f t="shared" si="276"/>
        <v>99.789720333333335</v>
      </c>
      <c r="O93" s="22">
        <f t="shared" si="308"/>
        <v>0.18670354648428952</v>
      </c>
      <c r="P93" s="33">
        <v>0.32</v>
      </c>
      <c r="Q93" s="33">
        <f t="shared" ref="Q93:Q97" si="317">P93-O93</f>
        <v>0.13329645351571048</v>
      </c>
      <c r="R93" s="92">
        <f t="shared" si="309"/>
        <v>0.13102768415128557</v>
      </c>
      <c r="S93" s="23"/>
      <c r="T93" s="24">
        <f t="shared" si="277"/>
        <v>0.27736842177212917</v>
      </c>
      <c r="W93" s="4">
        <v>2.0588375360868109E-2</v>
      </c>
      <c r="X93" s="4">
        <v>5.6728305985636485E-3</v>
      </c>
      <c r="Y93" s="4">
        <v>0.30318049629442323</v>
      </c>
      <c r="Z93" s="4">
        <v>0.19734452952472059</v>
      </c>
      <c r="AA93" s="4">
        <v>4.0480283266465925E-2</v>
      </c>
      <c r="AB93" s="4">
        <v>1.1457937117998151E-2</v>
      </c>
      <c r="AC93" s="4">
        <v>0.20774953670225108</v>
      </c>
      <c r="AD93" s="4">
        <v>1.1618753676707323E-2</v>
      </c>
      <c r="AE93" s="4">
        <v>1.2392953979311526E-2</v>
      </c>
      <c r="AF93" s="4">
        <v>1.4291397657332198E-2</v>
      </c>
      <c r="AI93" s="4">
        <f t="shared" si="310"/>
        <v>-9.0963554667997982E-4</v>
      </c>
      <c r="AJ93" s="4">
        <f t="shared" si="278"/>
        <v>7.1335753630445676E-4</v>
      </c>
      <c r="AK93" s="4">
        <f t="shared" si="279"/>
        <v>1.064979076762129</v>
      </c>
      <c r="AL93" s="4">
        <f t="shared" si="279"/>
        <v>0.16058249446235495</v>
      </c>
      <c r="AM93" s="4">
        <f t="shared" si="280"/>
        <v>0.19491672465785204</v>
      </c>
      <c r="AN93" s="4">
        <f t="shared" si="280"/>
        <v>1.6394755392640631E-3</v>
      </c>
      <c r="AO93" s="4">
        <f t="shared" si="280"/>
        <v>0.46560158769536092</v>
      </c>
      <c r="AP93" s="4">
        <f t="shared" si="280"/>
        <v>2.6248216833095581E-4</v>
      </c>
      <c r="AQ93" s="4">
        <f t="shared" si="311"/>
        <v>-3.0101107884263745E-4</v>
      </c>
      <c r="AR93" s="4">
        <f t="shared" si="281"/>
        <v>5.3079528718703983E-3</v>
      </c>
      <c r="AS93" s="4">
        <f t="shared" si="312"/>
        <v>1.8927925050679446</v>
      </c>
      <c r="AT93" s="4"/>
      <c r="AU93" s="4">
        <f t="shared" si="313"/>
        <v>-1.4417357595897609E-3</v>
      </c>
      <c r="AV93" s="4">
        <f t="shared" si="282"/>
        <v>1.1306430066599133E-3</v>
      </c>
      <c r="AW93" s="4">
        <f t="shared" si="283"/>
        <v>1.6879490074754389</v>
      </c>
      <c r="AX93" s="4">
        <f t="shared" si="284"/>
        <v>0.25451679573814234</v>
      </c>
      <c r="AY93" s="4">
        <f t="shared" si="285"/>
        <v>0.30893516981279762</v>
      </c>
      <c r="AZ93" s="4">
        <f t="shared" si="286"/>
        <v>2.5985027965945134E-3</v>
      </c>
      <c r="BA93" s="4">
        <f t="shared" si="287"/>
        <v>0.73795979186632621</v>
      </c>
      <c r="BB93" s="4">
        <f t="shared" si="288"/>
        <v>4.1602368082316603E-4</v>
      </c>
      <c r="BC93" s="4">
        <f t="shared" si="289"/>
        <v>-4.7709045450573394E-4</v>
      </c>
      <c r="BD93" s="4">
        <f t="shared" si="290"/>
        <v>8.4128918373118679E-3</v>
      </c>
      <c r="BE93">
        <f t="shared" si="314"/>
        <v>2.9999999999999987</v>
      </c>
      <c r="BG93" s="4">
        <f t="shared" si="315"/>
        <v>5.7679291837775537E-2</v>
      </c>
      <c r="BH93" s="4">
        <f t="shared" si="316"/>
        <v>0.25125587797502208</v>
      </c>
      <c r="BJ93" s="4">
        <f t="shared" si="291"/>
        <v>-5.4659999999999993E-2</v>
      </c>
      <c r="BK93" s="4">
        <f t="shared" si="291"/>
        <v>5.6983000000000006E-2</v>
      </c>
      <c r="BL93" s="4">
        <f t="shared" si="291"/>
        <v>54.292633333333335</v>
      </c>
      <c r="BM93" s="4">
        <f t="shared" si="291"/>
        <v>12.203466666666666</v>
      </c>
      <c r="BN93" s="4">
        <f t="shared" si="292"/>
        <v>10.120286639046412</v>
      </c>
      <c r="BO93" s="4">
        <f t="shared" si="293"/>
        <v>4.3170482636366474</v>
      </c>
      <c r="BP93" s="4">
        <f t="shared" si="294"/>
        <v>0.116288</v>
      </c>
      <c r="BQ93" s="4">
        <f t="shared" si="294"/>
        <v>18.7684</v>
      </c>
      <c r="BR93" s="4">
        <f t="shared" si="294"/>
        <v>1.4720000000000002E-2</v>
      </c>
      <c r="BS93" s="4">
        <f t="shared" si="294"/>
        <v>-9.3283333333333343E-3</v>
      </c>
      <c r="BT93" s="4">
        <f t="shared" si="294"/>
        <v>0.39645100000000005</v>
      </c>
      <c r="BU93" s="4">
        <f t="shared" si="295"/>
        <v>100.22228856934973</v>
      </c>
      <c r="BW93" s="25">
        <f t="shared" si="296"/>
        <v>2.5325655635745448</v>
      </c>
      <c r="BX93">
        <v>4</v>
      </c>
      <c r="BY93" s="25">
        <f t="shared" si="297"/>
        <v>-1.4367020696531795E-3</v>
      </c>
      <c r="BZ93" s="25">
        <f t="shared" si="298"/>
        <v>1.1266954689182474E-3</v>
      </c>
      <c r="CA93" s="25">
        <f t="shared" si="299"/>
        <v>1.6820556862646165</v>
      </c>
      <c r="CB93" s="25">
        <f t="shared" si="299"/>
        <v>0.25362817337799326</v>
      </c>
      <c r="CC93" s="25">
        <f t="shared" si="300"/>
        <v>0.22246686504527297</v>
      </c>
      <c r="CD93" s="25">
        <f t="shared" si="301"/>
        <v>8.5396185672613589E-2</v>
      </c>
      <c r="CE93" s="25">
        <f t="shared" si="302"/>
        <v>2.5894303592283777E-3</v>
      </c>
      <c r="CF93" s="25">
        <f t="shared" si="303"/>
        <v>0.73538327203374876</v>
      </c>
      <c r="CG93" s="25">
        <f t="shared" si="304"/>
        <v>4.1457117178910071E-4</v>
      </c>
      <c r="CH93" s="25">
        <f t="shared" si="305"/>
        <v>-4.7542473635751517E-4</v>
      </c>
      <c r="CI93" s="25">
        <f t="shared" si="306"/>
        <v>8.383518986775737E-3</v>
      </c>
      <c r="CJ93" s="4">
        <f t="shared" si="307"/>
        <v>2.9895322715749457</v>
      </c>
    </row>
    <row r="94" spans="1:88">
      <c r="A94" s="17" t="s">
        <v>56</v>
      </c>
      <c r="B94" s="9">
        <v>3</v>
      </c>
      <c r="C94" s="20">
        <v>-3.7393333333333334E-2</v>
      </c>
      <c r="D94" s="20">
        <v>9.0160333333333328E-2</v>
      </c>
      <c r="E94" s="20">
        <v>23.854833333333332</v>
      </c>
      <c r="F94" s="20">
        <v>45.068166666666663</v>
      </c>
      <c r="G94" s="20">
        <v>15.696599999999998</v>
      </c>
      <c r="H94" s="20">
        <v>0.20333566666666666</v>
      </c>
      <c r="I94" s="20">
        <v>14.557499999999999</v>
      </c>
      <c r="J94" s="20">
        <v>1.3377666666666668E-2</v>
      </c>
      <c r="K94" s="20">
        <v>-9.3460000000000001E-3</v>
      </c>
      <c r="L94" s="20">
        <v>0.14931666666666665</v>
      </c>
      <c r="M94" s="21">
        <f t="shared" si="276"/>
        <v>99.586551</v>
      </c>
      <c r="O94" s="22">
        <f t="shared" si="308"/>
        <v>0.16007713560151357</v>
      </c>
      <c r="P94" s="33">
        <v>0.2</v>
      </c>
      <c r="Q94" s="33">
        <f t="shared" si="317"/>
        <v>3.9922864398486441E-2</v>
      </c>
      <c r="R94" s="92">
        <f t="shared" si="309"/>
        <v>0.5589631595587724</v>
      </c>
      <c r="S94" s="23"/>
      <c r="T94" s="24">
        <f t="shared" si="277"/>
        <v>0.18752526505946909</v>
      </c>
      <c r="W94" s="4">
        <v>2.4375238118495034E-2</v>
      </c>
      <c r="X94" s="4">
        <v>5.0213765376969392E-3</v>
      </c>
      <c r="Y94" s="4">
        <v>0.35080801492174196</v>
      </c>
      <c r="Z94" s="4">
        <v>0.50685526862540931</v>
      </c>
      <c r="AA94" s="4">
        <v>0.2922601751864245</v>
      </c>
      <c r="AB94" s="4">
        <v>1.7663945321850758E-2</v>
      </c>
      <c r="AC94" s="4">
        <v>8.050981306648293E-2</v>
      </c>
      <c r="AD94" s="4">
        <v>4.9900785898954834E-3</v>
      </c>
      <c r="AE94" s="4">
        <v>2.3669291244141636E-2</v>
      </c>
      <c r="AF94" s="4">
        <v>4.2116672854504274E-2</v>
      </c>
      <c r="AI94" s="4">
        <f t="shared" si="310"/>
        <v>-6.2228878903866419E-4</v>
      </c>
      <c r="AJ94" s="4">
        <f t="shared" si="278"/>
        <v>1.1286972124853949E-3</v>
      </c>
      <c r="AK94" s="4">
        <f t="shared" si="279"/>
        <v>0.46792533019484767</v>
      </c>
      <c r="AL94" s="4">
        <f t="shared" si="279"/>
        <v>0.59304120885145939</v>
      </c>
      <c r="AM94" s="4">
        <f t="shared" si="280"/>
        <v>0.2184634655532359</v>
      </c>
      <c r="AN94" s="4">
        <f t="shared" si="280"/>
        <v>2.8667089618873063E-3</v>
      </c>
      <c r="AO94" s="4">
        <f t="shared" si="280"/>
        <v>0.36113867526668314</v>
      </c>
      <c r="AP94" s="4">
        <f t="shared" si="280"/>
        <v>2.3854612458392774E-4</v>
      </c>
      <c r="AQ94" s="4">
        <f t="shared" si="311"/>
        <v>-3.0158115521135851E-4</v>
      </c>
      <c r="AR94" s="4">
        <f t="shared" si="281"/>
        <v>1.9991520506984425E-3</v>
      </c>
      <c r="AS94" s="4">
        <f t="shared" si="312"/>
        <v>1.6458779142716309</v>
      </c>
      <c r="AT94" s="4"/>
      <c r="AU94" s="4">
        <f t="shared" si="313"/>
        <v>-1.1342678280862396E-3</v>
      </c>
      <c r="AV94" s="4">
        <f t="shared" si="282"/>
        <v>2.0573164073075679E-3</v>
      </c>
      <c r="AW94" s="4">
        <f t="shared" si="283"/>
        <v>0.85290408140981222</v>
      </c>
      <c r="AX94" s="4">
        <f t="shared" si="284"/>
        <v>1.0809572272204127</v>
      </c>
      <c r="AY94" s="4">
        <f t="shared" si="285"/>
        <v>0.39820110044416329</v>
      </c>
      <c r="AZ94" s="4">
        <f t="shared" si="286"/>
        <v>5.225252013584392E-3</v>
      </c>
      <c r="BA94" s="4">
        <f t="shared" si="287"/>
        <v>0.65826026122934267</v>
      </c>
      <c r="BB94" s="4">
        <f t="shared" si="288"/>
        <v>4.348064747369083E-4</v>
      </c>
      <c r="BC94" s="4">
        <f t="shared" si="289"/>
        <v>-5.497026588600054E-4</v>
      </c>
      <c r="BD94" s="4">
        <f t="shared" si="290"/>
        <v>3.6439252875869899E-3</v>
      </c>
      <c r="BE94">
        <f t="shared" si="314"/>
        <v>3.0000000000000009</v>
      </c>
      <c r="BG94" s="4">
        <f t="shared" si="315"/>
        <v>6.3742891552472258E-2</v>
      </c>
      <c r="BH94" s="4">
        <f t="shared" si="316"/>
        <v>0.33445820889169103</v>
      </c>
      <c r="BJ94" s="4">
        <f t="shared" si="291"/>
        <v>-3.7393333333333334E-2</v>
      </c>
      <c r="BK94" s="4">
        <f t="shared" si="291"/>
        <v>9.0160333333333328E-2</v>
      </c>
      <c r="BL94" s="4">
        <f t="shared" si="291"/>
        <v>23.854833333333332</v>
      </c>
      <c r="BM94" s="4">
        <f t="shared" si="291"/>
        <v>45.068166666666663</v>
      </c>
      <c r="BN94" s="4">
        <f t="shared" si="292"/>
        <v>12.753090924467536</v>
      </c>
      <c r="BO94" s="4">
        <f t="shared" si="293"/>
        <v>3.2712925933901555</v>
      </c>
      <c r="BP94" s="4">
        <f t="shared" si="294"/>
        <v>0.20333566666666666</v>
      </c>
      <c r="BQ94" s="4">
        <f t="shared" si="294"/>
        <v>14.557499999999999</v>
      </c>
      <c r="BR94" s="4">
        <f t="shared" si="294"/>
        <v>1.3377666666666668E-2</v>
      </c>
      <c r="BS94" s="4">
        <f t="shared" si="294"/>
        <v>-9.3460000000000001E-3</v>
      </c>
      <c r="BT94" s="4">
        <f t="shared" si="294"/>
        <v>0.14931666666666665</v>
      </c>
      <c r="BU94" s="4">
        <f t="shared" si="295"/>
        <v>99.914334517857682</v>
      </c>
      <c r="BW94" s="25">
        <f t="shared" si="296"/>
        <v>2.1975067702638027</v>
      </c>
      <c r="BX94">
        <v>4</v>
      </c>
      <c r="BY94" s="25">
        <f t="shared" si="297"/>
        <v>-1.1327178554520871E-3</v>
      </c>
      <c r="BZ94" s="25">
        <f t="shared" si="298"/>
        <v>2.0545050923322502E-3</v>
      </c>
      <c r="CA94" s="25">
        <f t="shared" si="299"/>
        <v>0.85173859125571649</v>
      </c>
      <c r="CB94" s="25">
        <f t="shared" si="299"/>
        <v>1.0794801033177557</v>
      </c>
      <c r="CC94" s="25">
        <f t="shared" si="300"/>
        <v>0.32308623331021163</v>
      </c>
      <c r="CD94" s="25">
        <f t="shared" si="301"/>
        <v>7.4576403383754389E-2</v>
      </c>
      <c r="CE94" s="25">
        <f t="shared" si="302"/>
        <v>5.2181117267605381E-3</v>
      </c>
      <c r="CF94" s="25">
        <f t="shared" si="303"/>
        <v>0.65736075110854786</v>
      </c>
      <c r="CG94" s="25">
        <f t="shared" si="304"/>
        <v>4.3421231335781713E-4</v>
      </c>
      <c r="CH94" s="25">
        <f t="shared" si="305"/>
        <v>-5.4895149228624182E-4</v>
      </c>
      <c r="CI94" s="25">
        <f t="shared" si="306"/>
        <v>3.6389458776656266E-3</v>
      </c>
      <c r="CJ94" s="4">
        <f t="shared" si="307"/>
        <v>2.9959061880383642</v>
      </c>
    </row>
    <row r="95" spans="1:88">
      <c r="A95" s="17" t="s">
        <v>57</v>
      </c>
      <c r="B95" s="9">
        <v>3</v>
      </c>
      <c r="C95" s="20">
        <v>-3.2230000000000002E-3</v>
      </c>
      <c r="D95" s="20">
        <v>0.18945733333333334</v>
      </c>
      <c r="E95" s="20">
        <v>40.006666666666668</v>
      </c>
      <c r="F95" s="20">
        <v>29.427800000000001</v>
      </c>
      <c r="G95" s="20">
        <v>12.361933333333333</v>
      </c>
      <c r="H95" s="20">
        <v>0.151447</v>
      </c>
      <c r="I95" s="20">
        <v>17.606433333333332</v>
      </c>
      <c r="J95" s="20">
        <v>1.0071E-2</v>
      </c>
      <c r="K95" s="20">
        <v>-5.4699999999999992E-3</v>
      </c>
      <c r="L95" s="20">
        <v>0.22910433333333333</v>
      </c>
      <c r="M95" s="21">
        <f t="shared" si="276"/>
        <v>99.974219999999988</v>
      </c>
      <c r="O95" s="22">
        <f t="shared" si="308"/>
        <v>8.966128566433515E-2</v>
      </c>
      <c r="P95" s="33">
        <v>0.18</v>
      </c>
      <c r="Q95" s="33">
        <f t="shared" si="317"/>
        <v>9.0338714335664844E-2</v>
      </c>
      <c r="R95" s="92">
        <f t="shared" si="309"/>
        <v>0.3304079704532778</v>
      </c>
      <c r="S95" s="23"/>
      <c r="T95" s="24">
        <f t="shared" si="277"/>
        <v>0.15087271853625761</v>
      </c>
      <c r="W95" s="4">
        <v>1.5368980024712113E-2</v>
      </c>
      <c r="X95" s="4">
        <v>9.4379195447584479E-3</v>
      </c>
      <c r="Y95" s="4">
        <v>0.10295612334064053</v>
      </c>
      <c r="Z95" s="4">
        <v>0.1029795610788849</v>
      </c>
      <c r="AA95" s="4">
        <v>5.4622004113117309E-2</v>
      </c>
      <c r="AB95" s="4">
        <v>9.3737919221625679E-3</v>
      </c>
      <c r="AC95" s="4">
        <v>0.1869856768133149</v>
      </c>
      <c r="AD95" s="4">
        <v>3.5116051885142226E-3</v>
      </c>
      <c r="AE95" s="4">
        <v>4.4203959098705189E-3</v>
      </c>
      <c r="AF95" s="4">
        <v>2.4774853507807736E-2</v>
      </c>
      <c r="AI95" s="4">
        <f t="shared" si="310"/>
        <v>-5.3636212348144452E-5</v>
      </c>
      <c r="AJ95" s="4">
        <f t="shared" si="278"/>
        <v>2.3717743281589051E-3</v>
      </c>
      <c r="AK95" s="4">
        <f t="shared" si="279"/>
        <v>0.78475219040146471</v>
      </c>
      <c r="AL95" s="4">
        <f t="shared" si="279"/>
        <v>0.38723337061648794</v>
      </c>
      <c r="AM95" s="4">
        <f t="shared" si="280"/>
        <v>0.1720519601020645</v>
      </c>
      <c r="AN95" s="4">
        <f t="shared" si="280"/>
        <v>2.1351614267587759E-3</v>
      </c>
      <c r="AO95" s="4">
        <f t="shared" si="280"/>
        <v>0.43677582072273208</v>
      </c>
      <c r="AP95" s="4">
        <f t="shared" si="280"/>
        <v>1.7958273894436519E-4</v>
      </c>
      <c r="AQ95" s="4">
        <f t="shared" si="311"/>
        <v>-1.765085511455308E-4</v>
      </c>
      <c r="AR95" s="4">
        <f t="shared" si="281"/>
        <v>3.0674030436917037E-3</v>
      </c>
      <c r="AS95" s="4">
        <f t="shared" si="312"/>
        <v>1.7883371186168093</v>
      </c>
      <c r="AT95" s="4"/>
      <c r="AU95" s="4">
        <f t="shared" si="313"/>
        <v>-8.9976680218374175E-5</v>
      </c>
      <c r="AV95" s="4">
        <f t="shared" si="282"/>
        <v>3.978736956475E-3</v>
      </c>
      <c r="AW95" s="4">
        <f t="shared" si="283"/>
        <v>1.3164500958439513</v>
      </c>
      <c r="AX95" s="4">
        <f t="shared" si="284"/>
        <v>0.64959794199651888</v>
      </c>
      <c r="AY95" s="4">
        <f t="shared" si="285"/>
        <v>0.28862336688812601</v>
      </c>
      <c r="AZ95" s="4">
        <f t="shared" si="286"/>
        <v>3.5818102826332063E-3</v>
      </c>
      <c r="BA95" s="4">
        <f t="shared" si="287"/>
        <v>0.73270718844200355</v>
      </c>
      <c r="BB95" s="4">
        <f t="shared" si="288"/>
        <v>3.0125651993947918E-4</v>
      </c>
      <c r="BC95" s="4">
        <f t="shared" si="289"/>
        <v>-2.9609945905845447E-4</v>
      </c>
      <c r="BD95" s="4">
        <f t="shared" si="290"/>
        <v>5.1456792096294278E-3</v>
      </c>
      <c r="BE95">
        <f t="shared" si="314"/>
        <v>3.0000000000000004</v>
      </c>
      <c r="BG95" s="4">
        <f t="shared" si="315"/>
        <v>2.5878342147958477E-2</v>
      </c>
      <c r="BH95" s="4">
        <f t="shared" si="316"/>
        <v>0.26274502474016753</v>
      </c>
      <c r="BJ95" s="4">
        <f t="shared" si="291"/>
        <v>-3.2230000000000002E-3</v>
      </c>
      <c r="BK95" s="4">
        <f t="shared" si="291"/>
        <v>0.18945733333333334</v>
      </c>
      <c r="BL95" s="4">
        <f t="shared" si="291"/>
        <v>40.006666666666668</v>
      </c>
      <c r="BM95" s="4">
        <f t="shared" si="291"/>
        <v>29.427800000000001</v>
      </c>
      <c r="BN95" s="4">
        <f t="shared" si="292"/>
        <v>10.496854844969352</v>
      </c>
      <c r="BO95" s="4">
        <f t="shared" si="293"/>
        <v>2.0727700470815522</v>
      </c>
      <c r="BP95" s="4">
        <f t="shared" si="294"/>
        <v>0.151447</v>
      </c>
      <c r="BQ95" s="4">
        <f t="shared" si="294"/>
        <v>17.606433333333332</v>
      </c>
      <c r="BR95" s="4">
        <f t="shared" si="294"/>
        <v>1.0071E-2</v>
      </c>
      <c r="BS95" s="4">
        <f t="shared" si="294"/>
        <v>-5.4699999999999992E-3</v>
      </c>
      <c r="BT95" s="4">
        <f t="shared" si="294"/>
        <v>0.22910433333333333</v>
      </c>
      <c r="BU95" s="4">
        <f t="shared" si="295"/>
        <v>100.18191155871756</v>
      </c>
      <c r="BW95" s="25">
        <f t="shared" si="296"/>
        <v>2.3897182289759002</v>
      </c>
      <c r="BX95">
        <v>4</v>
      </c>
      <c r="BY95" s="25">
        <f t="shared" si="297"/>
        <v>-8.9778303898413887E-5</v>
      </c>
      <c r="BZ95" s="25">
        <f t="shared" si="298"/>
        <v>3.9699648258118116E-3</v>
      </c>
      <c r="CA95" s="25">
        <f t="shared" si="299"/>
        <v>1.3135476490678413</v>
      </c>
      <c r="CB95" s="25">
        <f t="shared" si="299"/>
        <v>0.64816573924271315</v>
      </c>
      <c r="CC95" s="25">
        <f t="shared" si="300"/>
        <v>0.24453763858943658</v>
      </c>
      <c r="CD95" s="25">
        <f t="shared" si="301"/>
        <v>4.3452692663836112E-2</v>
      </c>
      <c r="CE95" s="25">
        <f t="shared" si="302"/>
        <v>3.5739132770875449E-3</v>
      </c>
      <c r="CF95" s="25">
        <f t="shared" si="303"/>
        <v>0.73109175036072738</v>
      </c>
      <c r="CG95" s="25">
        <f t="shared" si="304"/>
        <v>3.0059232384283951E-4</v>
      </c>
      <c r="CH95" s="25">
        <f t="shared" si="305"/>
        <v>-2.9544663300521838E-4</v>
      </c>
      <c r="CI95" s="25">
        <f t="shared" si="306"/>
        <v>5.1343342599955329E-3</v>
      </c>
      <c r="CJ95" s="4">
        <f t="shared" si="307"/>
        <v>2.9933890496743891</v>
      </c>
    </row>
    <row r="96" spans="1:88">
      <c r="A96" s="17" t="s">
        <v>58</v>
      </c>
      <c r="B96" s="9">
        <v>2</v>
      </c>
      <c r="C96" s="20">
        <v>-3.1530000000000002E-2</v>
      </c>
      <c r="D96" s="20">
        <v>0.163046</v>
      </c>
      <c r="E96" s="20">
        <v>64.479050000000001</v>
      </c>
      <c r="F96" s="20">
        <v>4.79054</v>
      </c>
      <c r="G96" s="20">
        <v>10.463900000000001</v>
      </c>
      <c r="H96" s="20">
        <v>7.4338999999999988E-2</v>
      </c>
      <c r="I96" s="20">
        <v>21.209150000000001</v>
      </c>
      <c r="J96" s="20">
        <v>-3.9350000000000001E-3</v>
      </c>
      <c r="K96" s="20">
        <v>-1.4239999999999999E-2</v>
      </c>
      <c r="L96" s="20">
        <v>0.52951550000000003</v>
      </c>
      <c r="M96" s="21">
        <f t="shared" si="276"/>
        <v>101.6598355</v>
      </c>
      <c r="O96" s="22">
        <f t="shared" si="308"/>
        <v>5.3823460020198659E-2</v>
      </c>
      <c r="P96" s="33">
        <v>0.16</v>
      </c>
      <c r="Q96" s="33">
        <f t="shared" si="317"/>
        <v>0.10617653997980134</v>
      </c>
      <c r="R96" s="92">
        <f t="shared" si="309"/>
        <v>4.7474173458317018E-2</v>
      </c>
      <c r="S96" s="23"/>
      <c r="T96" s="24">
        <f t="shared" si="277"/>
        <v>0.15683127332607089</v>
      </c>
      <c r="W96" s="4">
        <v>1.004091629284894E-2</v>
      </c>
      <c r="X96" s="4">
        <v>1.7655042112665709E-2</v>
      </c>
      <c r="Y96" s="4">
        <v>0.22917330778256104</v>
      </c>
      <c r="Z96" s="4">
        <v>1.5839191898578176E-2</v>
      </c>
      <c r="AA96" s="4">
        <v>2.3758787847867894E-2</v>
      </c>
      <c r="AB96" s="4">
        <v>3.5001785668734076E-3</v>
      </c>
      <c r="AC96" s="4">
        <v>0.12084454890478069</v>
      </c>
      <c r="AD96" s="4">
        <v>3.5991735162395262E-3</v>
      </c>
      <c r="AE96" s="4">
        <v>3.111269837220809E-3</v>
      </c>
      <c r="AF96" s="4">
        <v>3.4756419615662372E-2</v>
      </c>
      <c r="AI96" s="4">
        <f t="shared" si="310"/>
        <v>-5.2471293060409388E-4</v>
      </c>
      <c r="AJ96" s="4">
        <f t="shared" si="278"/>
        <v>2.0411367050575864E-3</v>
      </c>
      <c r="AK96" s="4">
        <f t="shared" si="279"/>
        <v>1.2647910945468812</v>
      </c>
      <c r="AL96" s="4">
        <f t="shared" si="279"/>
        <v>6.3037568261069807E-2</v>
      </c>
      <c r="AM96" s="4">
        <f t="shared" si="280"/>
        <v>0.14563535142658318</v>
      </c>
      <c r="AN96" s="4">
        <f t="shared" si="280"/>
        <v>1.0480614690539967E-3</v>
      </c>
      <c r="AO96" s="4">
        <f t="shared" si="280"/>
        <v>0.52615107913669068</v>
      </c>
      <c r="AP96" s="4">
        <f t="shared" si="280"/>
        <v>-7.0167617689015694E-5</v>
      </c>
      <c r="AQ96" s="4">
        <f t="shared" si="311"/>
        <v>-4.5950306550500159E-4</v>
      </c>
      <c r="AR96" s="4">
        <f t="shared" si="281"/>
        <v>7.0895099745615217E-3</v>
      </c>
      <c r="AS96" s="4">
        <f t="shared" si="312"/>
        <v>2.0087394179060998</v>
      </c>
      <c r="AT96" s="4"/>
      <c r="AU96" s="4">
        <f t="shared" si="313"/>
        <v>-7.8364509491886023E-4</v>
      </c>
      <c r="AV96" s="4">
        <f t="shared" si="282"/>
        <v>3.0483845045246199E-3</v>
      </c>
      <c r="AW96" s="4">
        <f t="shared" si="283"/>
        <v>1.8889325563172747</v>
      </c>
      <c r="AX96" s="4">
        <f t="shared" si="284"/>
        <v>9.414496628952479E-2</v>
      </c>
      <c r="AY96" s="4">
        <f t="shared" si="285"/>
        <v>0.21750260406358646</v>
      </c>
      <c r="AZ96" s="4">
        <f t="shared" si="286"/>
        <v>1.5652525056930842E-3</v>
      </c>
      <c r="BA96" s="4">
        <f t="shared" si="287"/>
        <v>0.78579293229354963</v>
      </c>
      <c r="BB96" s="4">
        <f t="shared" si="288"/>
        <v>-1.0479350939728868E-4</v>
      </c>
      <c r="BC96" s="4">
        <f t="shared" si="289"/>
        <v>-6.8625585988249093E-4</v>
      </c>
      <c r="BD96" s="4">
        <f t="shared" si="290"/>
        <v>1.0587998490045452E-2</v>
      </c>
      <c r="BE96">
        <f t="shared" si="314"/>
        <v>3.0000000000000004</v>
      </c>
      <c r="BG96" s="4">
        <f t="shared" si="315"/>
        <v>1.1706742714105545E-2</v>
      </c>
      <c r="BH96" s="4">
        <f t="shared" si="316"/>
        <v>0.20579586134948091</v>
      </c>
      <c r="BJ96" s="4">
        <f t="shared" si="291"/>
        <v>-3.1530000000000002E-2</v>
      </c>
      <c r="BK96" s="4">
        <f t="shared" si="291"/>
        <v>0.163046</v>
      </c>
      <c r="BL96" s="4">
        <f t="shared" si="291"/>
        <v>64.479050000000001</v>
      </c>
      <c r="BM96" s="4">
        <f t="shared" si="291"/>
        <v>4.79054</v>
      </c>
      <c r="BN96" s="4">
        <f t="shared" si="292"/>
        <v>8.8228332390433266</v>
      </c>
      <c r="BO96" s="4">
        <f t="shared" si="293"/>
        <v>1.823812803908283</v>
      </c>
      <c r="BP96" s="4">
        <f t="shared" si="294"/>
        <v>7.4338999999999988E-2</v>
      </c>
      <c r="BQ96" s="4">
        <f t="shared" si="294"/>
        <v>21.209150000000001</v>
      </c>
      <c r="BR96" s="4">
        <f t="shared" si="294"/>
        <v>-3.9350000000000001E-3</v>
      </c>
      <c r="BS96" s="4">
        <f t="shared" si="294"/>
        <v>-1.4239999999999999E-2</v>
      </c>
      <c r="BT96" s="4">
        <f t="shared" si="294"/>
        <v>0.52951550000000003</v>
      </c>
      <c r="BU96" s="4">
        <f t="shared" si="295"/>
        <v>101.84258154295161</v>
      </c>
      <c r="BW96" s="25">
        <f t="shared" si="296"/>
        <v>2.6858226214041756</v>
      </c>
      <c r="BX96">
        <v>4</v>
      </c>
      <c r="BY96" s="25">
        <f t="shared" si="297"/>
        <v>-7.8145582127797934E-4</v>
      </c>
      <c r="BZ96" s="25">
        <f>BK96/BZ$3*$BX96/$BW96</f>
        <v>3.0398682158547896E-3</v>
      </c>
      <c r="CA96" s="25">
        <f t="shared" si="299"/>
        <v>1.8836554349752783</v>
      </c>
      <c r="CB96" s="25">
        <f t="shared" si="299"/>
        <v>9.3881952975901475E-2</v>
      </c>
      <c r="CC96" s="25">
        <f>BN96/CC$3*$BX96/$BW96</f>
        <v>0.18287905216445566</v>
      </c>
      <c r="CD96" s="25">
        <f t="shared" si="301"/>
        <v>3.4018503053144168E-2</v>
      </c>
      <c r="CE96" s="25">
        <f t="shared" ref="CE96:CG97" si="318">BP96/CE$3*$BX96/$BW96</f>
        <v>1.5608796511008005E-3</v>
      </c>
      <c r="CF96" s="25">
        <f t="shared" si="318"/>
        <v>0.78359765822750205</v>
      </c>
      <c r="CG96" s="25">
        <f t="shared" si="318"/>
        <v>-1.0450074718982201E-4</v>
      </c>
      <c r="CH96" s="25">
        <f t="shared" si="305"/>
        <v>-6.8433866308679559E-4</v>
      </c>
      <c r="CI96" s="25">
        <f>BT96/CI$3*$BX96/$BW96</f>
        <v>1.0558418740035861E-2</v>
      </c>
      <c r="CJ96" s="4">
        <f t="shared" si="307"/>
        <v>2.991621472771719</v>
      </c>
    </row>
    <row r="97" spans="1:88" ht="15" thickBot="1">
      <c r="A97" s="26" t="s">
        <v>59</v>
      </c>
      <c r="B97" s="27">
        <v>3</v>
      </c>
      <c r="C97" s="28">
        <v>-5.3933333333333333E-2</v>
      </c>
      <c r="D97" s="28">
        <v>0.13774033333333333</v>
      </c>
      <c r="E97" s="28">
        <v>59.853400000000001</v>
      </c>
      <c r="F97" s="28">
        <v>8.5478666666666658</v>
      </c>
      <c r="G97" s="28">
        <v>11.614099999999999</v>
      </c>
      <c r="H97" s="28">
        <v>9.5661999999999983E-2</v>
      </c>
      <c r="I97" s="28">
        <v>20.311866666666663</v>
      </c>
      <c r="J97" s="28">
        <v>3.2473333333333334E-3</v>
      </c>
      <c r="K97" s="28">
        <v>-9.3700000000000016E-3</v>
      </c>
      <c r="L97" s="28">
        <v>0.36490333333333336</v>
      </c>
      <c r="M97" s="29">
        <f t="shared" si="276"/>
        <v>100.86548299999998</v>
      </c>
      <c r="O97" s="30">
        <f t="shared" si="308"/>
        <v>0.10785025532186066</v>
      </c>
      <c r="P97" s="86">
        <v>0.22</v>
      </c>
      <c r="Q97" s="86">
        <f t="shared" si="317"/>
        <v>0.11214974467813935</v>
      </c>
      <c r="R97" s="93">
        <f t="shared" si="309"/>
        <v>8.7428058987049015E-2</v>
      </c>
      <c r="S97" s="23"/>
      <c r="T97" s="32">
        <f t="shared" si="277"/>
        <v>0.20495588296766093</v>
      </c>
      <c r="W97" s="4">
        <v>1.9857261476178781E-2</v>
      </c>
      <c r="X97" s="4">
        <v>1.9071038811069696E-2</v>
      </c>
      <c r="Y97" s="4">
        <v>4.1461669045033997E-2</v>
      </c>
      <c r="Z97" s="4">
        <v>4.6942182877805674E-2</v>
      </c>
      <c r="AA97" s="4">
        <v>0.17551059797060661</v>
      </c>
      <c r="AB97" s="4">
        <v>8.6324700404924615E-3</v>
      </c>
      <c r="AC97" s="4">
        <v>0.18021368797439694</v>
      </c>
      <c r="AD97" s="4">
        <v>5.0896543432077321E-3</v>
      </c>
      <c r="AE97" s="4">
        <v>5.201961168636306E-3</v>
      </c>
      <c r="AF97" s="4">
        <v>3.500810239549301E-3</v>
      </c>
      <c r="AI97" s="4">
        <f t="shared" si="310"/>
        <v>-8.9754257502634932E-4</v>
      </c>
      <c r="AJ97" s="4">
        <f t="shared" si="278"/>
        <v>1.7243406776831915E-3</v>
      </c>
      <c r="AK97" s="4">
        <f t="shared" si="279"/>
        <v>1.1740564927422519</v>
      </c>
      <c r="AL97" s="4">
        <f t="shared" si="279"/>
        <v>0.112479329780468</v>
      </c>
      <c r="AM97" s="4">
        <f t="shared" si="280"/>
        <v>0.16164370215727208</v>
      </c>
      <c r="AN97" s="4">
        <f t="shared" si="280"/>
        <v>1.3486817989567174E-3</v>
      </c>
      <c r="AO97" s="4">
        <f t="shared" si="280"/>
        <v>0.50389150748366818</v>
      </c>
      <c r="AP97" s="4">
        <f t="shared" si="280"/>
        <v>5.7905373276271995E-5</v>
      </c>
      <c r="AQ97" s="4">
        <f t="shared" si="311"/>
        <v>-3.0235559858018724E-4</v>
      </c>
      <c r="AR97" s="4">
        <f t="shared" si="281"/>
        <v>4.88557147320034E-3</v>
      </c>
      <c r="AS97" s="4">
        <f t="shared" si="312"/>
        <v>1.9588876333131702</v>
      </c>
      <c r="AT97" s="4"/>
      <c r="AU97" s="4">
        <f t="shared" si="313"/>
        <v>-1.3745697707656995E-3</v>
      </c>
      <c r="AV97" s="4">
        <f t="shared" si="282"/>
        <v>2.640795697045761E-3</v>
      </c>
      <c r="AW97" s="4">
        <f t="shared" si="283"/>
        <v>1.7980456961022948</v>
      </c>
      <c r="AX97" s="4">
        <f t="shared" si="284"/>
        <v>0.172260002872486</v>
      </c>
      <c r="AY97" s="4">
        <f t="shared" si="285"/>
        <v>0.24755432533494873</v>
      </c>
      <c r="AZ97" s="4">
        <f t="shared" si="286"/>
        <v>2.065481106757952E-3</v>
      </c>
      <c r="BA97" s="4">
        <f t="shared" si="287"/>
        <v>0.77170047773196127</v>
      </c>
      <c r="BB97" s="4">
        <f t="shared" si="288"/>
        <v>8.8681002868449741E-5</v>
      </c>
      <c r="BC97" s="4">
        <f t="shared" si="289"/>
        <v>-4.6305197925334375E-4</v>
      </c>
      <c r="BD97" s="4">
        <f t="shared" si="290"/>
        <v>7.482161901656066E-3</v>
      </c>
      <c r="BE97">
        <f t="shared" si="314"/>
        <v>3.0000000000000004</v>
      </c>
      <c r="BG97" s="4">
        <f t="shared" si="315"/>
        <v>2.6698797193405177E-2</v>
      </c>
      <c r="BH97" s="4">
        <f t="shared" si="316"/>
        <v>0.22085552814154355</v>
      </c>
      <c r="BJ97" s="4">
        <f t="shared" si="291"/>
        <v>-5.3933333333333333E-2</v>
      </c>
      <c r="BK97" s="4">
        <f t="shared" si="291"/>
        <v>0.13774033333333333</v>
      </c>
      <c r="BL97" s="4">
        <f t="shared" si="291"/>
        <v>59.853400000000001</v>
      </c>
      <c r="BM97" s="4">
        <f t="shared" si="291"/>
        <v>8.5478666666666658</v>
      </c>
      <c r="BN97" s="4">
        <f t="shared" si="292"/>
        <v>9.2337218796252891</v>
      </c>
      <c r="BO97" s="4">
        <f t="shared" si="293"/>
        <v>2.6454524565177935</v>
      </c>
      <c r="BP97" s="4">
        <f t="shared" si="294"/>
        <v>9.5661999999999983E-2</v>
      </c>
      <c r="BQ97" s="4">
        <f t="shared" si="294"/>
        <v>20.311866666666663</v>
      </c>
      <c r="BR97" s="4">
        <f t="shared" si="294"/>
        <v>3.2473333333333334E-3</v>
      </c>
      <c r="BS97" s="4">
        <f t="shared" si="294"/>
        <v>-9.3700000000000016E-3</v>
      </c>
      <c r="BT97" s="4">
        <f t="shared" si="294"/>
        <v>0.36490333333333336</v>
      </c>
      <c r="BU97" s="4">
        <f t="shared" si="295"/>
        <v>101.13055733614307</v>
      </c>
      <c r="BW97" s="25">
        <f t="shared" si="296"/>
        <v>2.6197022172255036</v>
      </c>
      <c r="BX97">
        <v>4</v>
      </c>
      <c r="BY97" s="25">
        <f t="shared" si="297"/>
        <v>-1.3704497696336285E-3</v>
      </c>
      <c r="BZ97" s="25">
        <f>BK97/BZ$3*$BX97/$BW97</f>
        <v>2.6328804340356223E-3</v>
      </c>
      <c r="CA97" s="25">
        <f t="shared" si="299"/>
        <v>1.7926564096062514</v>
      </c>
      <c r="CB97" s="25">
        <f t="shared" si="299"/>
        <v>0.17174368757009881</v>
      </c>
      <c r="CC97" s="25">
        <f>BN97/CC$3*$BX97/$BW97</f>
        <v>0.19622669112609961</v>
      </c>
      <c r="CD97" s="25">
        <f t="shared" si="301"/>
        <v>5.0589489776403929E-2</v>
      </c>
      <c r="CE97" s="25">
        <f t="shared" si="318"/>
        <v>2.059290235491102E-3</v>
      </c>
      <c r="CF97" s="25">
        <f t="shared" si="318"/>
        <v>0.76938745811702802</v>
      </c>
      <c r="CG97" s="25">
        <f t="shared" si="318"/>
        <v>8.8415199094802317E-5</v>
      </c>
      <c r="CH97" s="25">
        <f t="shared" si="305"/>
        <v>-4.6166407249203855E-4</v>
      </c>
      <c r="CI97" s="25">
        <f>BT97/CI$3*$BX97/$BW97</f>
        <v>7.4597356005975252E-3</v>
      </c>
      <c r="CJ97" s="4">
        <f t="shared" si="307"/>
        <v>2.9910119438229752</v>
      </c>
    </row>
    <row r="98" spans="1:88">
      <c r="O98" s="33"/>
      <c r="P98" s="33"/>
      <c r="Q98" s="23"/>
      <c r="R98" s="23"/>
      <c r="S98" s="23"/>
      <c r="T98" s="33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G98" s="4"/>
      <c r="BH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W98" s="25"/>
      <c r="BY98" s="25"/>
      <c r="BZ98" s="25"/>
      <c r="CA98" s="25"/>
      <c r="CB98" s="25"/>
      <c r="CC98" s="25"/>
      <c r="CD98" s="25"/>
      <c r="CE98" s="25"/>
      <c r="CF98" s="25"/>
      <c r="CG98" s="25"/>
      <c r="CH98" s="25"/>
      <c r="CI98" s="25"/>
      <c r="CJ98" s="4"/>
    </row>
    <row r="99" spans="1:88">
      <c r="O99" s="33"/>
      <c r="P99" s="33"/>
      <c r="Q99" s="129" t="s">
        <v>60</v>
      </c>
      <c r="R99" s="145">
        <f>SLOPE(Q82:Q97,R82:R97)</f>
        <v>-0.147724947948492</v>
      </c>
      <c r="S99" s="23"/>
      <c r="T99" s="33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G99" s="4"/>
      <c r="BH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W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4"/>
    </row>
    <row r="100" spans="1:88">
      <c r="O100" s="33"/>
      <c r="P100" s="33"/>
      <c r="Q100" s="134" t="s">
        <v>61</v>
      </c>
      <c r="R100" s="146">
        <f>INTERCEPT(Q82:Q97,R82:R97)</f>
        <v>0.11002093310889979</v>
      </c>
      <c r="S100" s="23"/>
      <c r="T100" s="33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G100" s="4"/>
      <c r="BH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W100" s="25"/>
      <c r="BY100" s="25"/>
      <c r="BZ100" s="25"/>
      <c r="CA100" s="25"/>
      <c r="CB100" s="25"/>
      <c r="CC100" s="25"/>
      <c r="CD100" s="25"/>
      <c r="CE100" s="25"/>
      <c r="CF100" s="25"/>
      <c r="CG100" s="25"/>
      <c r="CH100" s="25"/>
      <c r="CI100" s="25"/>
      <c r="CJ100" s="4"/>
    </row>
    <row r="101" spans="1:88" ht="16">
      <c r="O101" s="33"/>
      <c r="P101" s="33"/>
      <c r="Q101" s="147" t="s">
        <v>197</v>
      </c>
      <c r="R101" s="148">
        <f>CORREL(R82:R97,Q82:Q97)^2</f>
        <v>0.48473618365961035</v>
      </c>
      <c r="S101" s="23"/>
      <c r="T101" s="33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G101" s="4"/>
      <c r="BH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W101" s="25"/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5"/>
      <c r="CJ101" s="4"/>
    </row>
    <row r="102" spans="1:88" ht="15" thickBot="1">
      <c r="O102" s="33"/>
      <c r="P102" s="33"/>
      <c r="Q102" s="23"/>
      <c r="R102" s="23"/>
      <c r="S102" s="23"/>
      <c r="T102" s="33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G102" s="4"/>
      <c r="BH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W102" s="25"/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5"/>
      <c r="CJ102" s="4"/>
    </row>
    <row r="103" spans="1:88">
      <c r="A103" s="34" t="s">
        <v>162</v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6"/>
      <c r="O103" s="37"/>
      <c r="P103" s="87"/>
      <c r="Q103" s="38"/>
      <c r="R103" s="39"/>
      <c r="S103" s="23"/>
      <c r="T103" s="40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G103" s="4"/>
      <c r="BH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W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4"/>
    </row>
    <row r="104" spans="1:88">
      <c r="A104" s="41" t="s">
        <v>15</v>
      </c>
      <c r="B104" s="9">
        <v>9</v>
      </c>
      <c r="C104" s="20">
        <v>-4.3614333333333338E-2</v>
      </c>
      <c r="D104" s="20">
        <v>7.401025E-2</v>
      </c>
      <c r="E104" s="20">
        <v>33.778850000000006</v>
      </c>
      <c r="F104" s="20">
        <v>35.304049999999997</v>
      </c>
      <c r="G104" s="20">
        <v>14.292337500000002</v>
      </c>
      <c r="H104" s="20">
        <v>0.19297775</v>
      </c>
      <c r="I104" s="20">
        <v>15.474200000000002</v>
      </c>
      <c r="J104" s="20">
        <v>4.0470000000000011E-3</v>
      </c>
      <c r="K104" s="20">
        <v>-5.4962500000000011E-3</v>
      </c>
      <c r="L104" s="20">
        <v>0.1485235</v>
      </c>
      <c r="M104" s="42">
        <f t="shared" ref="M104:M109" si="319">SUM(C104:L104)</f>
        <v>99.219885416666671</v>
      </c>
      <c r="O104" s="43">
        <f>BG104/(SUM(BG104:BH104))</f>
        <v>7.762530449313286E-2</v>
      </c>
      <c r="P104" s="33">
        <v>0.13100000000000001</v>
      </c>
      <c r="Q104" s="23"/>
      <c r="R104" s="94">
        <f>AX104/(AX104+AW104)</f>
        <v>0.41215317974258447</v>
      </c>
      <c r="S104" s="23"/>
      <c r="T104" s="24">
        <f t="shared" ref="T104:T109" si="320">R$100+R$99*R104+O104</f>
        <v>0.12676093057775389</v>
      </c>
      <c r="W104" s="4">
        <v>5.0736343127978777E-2</v>
      </c>
      <c r="X104" s="4">
        <v>1.1133359980007989E-2</v>
      </c>
      <c r="Y104" s="4">
        <v>1.7677923106550473</v>
      </c>
      <c r="Z104" s="4">
        <v>2.0579782293552089</v>
      </c>
      <c r="AA104" s="4">
        <v>0.32622508504269115</v>
      </c>
      <c r="AB104" s="4">
        <v>1.7336813612945139E-2</v>
      </c>
      <c r="AC104" s="4">
        <v>0.29405602829695188</v>
      </c>
      <c r="AD104" s="4">
        <v>1.5449027194292851E-2</v>
      </c>
      <c r="AE104" s="4">
        <v>1.3360596045627771E-2</v>
      </c>
      <c r="AF104" s="4">
        <v>2.5441303027753853E-2</v>
      </c>
      <c r="AI104" s="4">
        <f t="shared" ref="AI104:AJ109" si="321">C104/AI$3</f>
        <v>-7.2581683031009044E-4</v>
      </c>
      <c r="AJ104" s="4">
        <f t="shared" si="321"/>
        <v>9.2651790185277927E-4</v>
      </c>
      <c r="AK104" s="4">
        <f t="shared" ref="AK104:AL109" si="322">2*E104/AK$3</f>
        <v>0.66259023146331908</v>
      </c>
      <c r="AL104" s="4">
        <f t="shared" si="322"/>
        <v>0.46455753668004468</v>
      </c>
      <c r="AM104" s="4">
        <f t="shared" ref="AM104:AP109" si="323">G104/AM$3</f>
        <v>0.19891910229645099</v>
      </c>
      <c r="AN104" s="4">
        <f t="shared" si="323"/>
        <v>2.720678838291273E-3</v>
      </c>
      <c r="AO104" s="4">
        <f t="shared" si="323"/>
        <v>0.38387993053832797</v>
      </c>
      <c r="AP104" s="4">
        <f t="shared" si="323"/>
        <v>7.2164764621968642E-5</v>
      </c>
      <c r="AQ104" s="4">
        <f t="shared" ref="AQ104:AQ109" si="324">2*K104/AQ$3</f>
        <v>-1.7735559858018721E-4</v>
      </c>
      <c r="AR104" s="4">
        <f t="shared" ref="AR104:AR109" si="325">L104/AR$3</f>
        <v>1.9885326014191995E-3</v>
      </c>
      <c r="AS104" s="4">
        <f t="shared" ref="AS104:AS109" si="326">SUM(AI104:AR104)</f>
        <v>1.7147515226554377</v>
      </c>
      <c r="AT104" s="4"/>
      <c r="AU104" s="4">
        <f t="shared" ref="AU104:BD109" si="327">3*AI104/$AS104</f>
        <v>-1.2698344116693391E-3</v>
      </c>
      <c r="AV104" s="4">
        <f t="shared" si="327"/>
        <v>1.6209658768834123E-3</v>
      </c>
      <c r="AW104" s="4">
        <f t="shared" si="327"/>
        <v>1.1592179205717958</v>
      </c>
      <c r="AX104" s="4">
        <f t="shared" si="327"/>
        <v>0.81275484618431137</v>
      </c>
      <c r="AY104" s="4">
        <f t="shared" si="327"/>
        <v>0.34801386615200308</v>
      </c>
      <c r="AZ104" s="4">
        <f t="shared" si="327"/>
        <v>4.7598946010756205E-3</v>
      </c>
      <c r="BA104" s="4">
        <f t="shared" si="327"/>
        <v>0.67160738824221733</v>
      </c>
      <c r="BB104" s="4">
        <f t="shared" si="327"/>
        <v>1.2625403214726189E-4</v>
      </c>
      <c r="BC104" s="4">
        <f t="shared" si="327"/>
        <v>-3.102879855832472E-4</v>
      </c>
      <c r="BD104" s="4">
        <f t="shared" si="327"/>
        <v>3.4789867368185019E-3</v>
      </c>
      <c r="BE104">
        <f t="shared" ref="BE104:BE109" si="328">SUM(AU104:BD104)</f>
        <v>2.9999999999999996</v>
      </c>
      <c r="BG104" s="4">
        <f t="shared" ref="BG104:BG109" si="329">-1*((AU104+AV104)*4+(AW104+AX104)*3+SUM(AY104:BB104,BD104)*2+BC104-8)</f>
        <v>2.7014682327881623E-2</v>
      </c>
      <c r="BH104" s="4">
        <f t="shared" ref="BH104:BH109" si="330">AY104-BG104</f>
        <v>0.32099918382412146</v>
      </c>
      <c r="BJ104" s="4">
        <f t="shared" ref="BJ104:BM109" si="331">C104</f>
        <v>-4.3614333333333338E-2</v>
      </c>
      <c r="BK104" s="4">
        <f t="shared" si="331"/>
        <v>7.401025E-2</v>
      </c>
      <c r="BL104" s="4">
        <f t="shared" si="331"/>
        <v>33.778850000000006</v>
      </c>
      <c r="BM104" s="4">
        <f t="shared" si="331"/>
        <v>35.304049999999997</v>
      </c>
      <c r="BN104" s="4">
        <f t="shared" ref="BN104:BN109" si="332">G104-BO104*0.8998</f>
        <v>12.480627498368673</v>
      </c>
      <c r="BO104" s="4">
        <f t="shared" ref="BO104:BO109" si="333">G104*T104/0.8998</f>
        <v>2.0134585481566223</v>
      </c>
      <c r="BP104" s="4">
        <f t="shared" ref="BP104:BT109" si="334">H104</f>
        <v>0.19297775</v>
      </c>
      <c r="BQ104" s="4">
        <f t="shared" si="334"/>
        <v>15.474200000000002</v>
      </c>
      <c r="BR104" s="4">
        <f t="shared" si="334"/>
        <v>4.0470000000000011E-3</v>
      </c>
      <c r="BS104" s="4">
        <f t="shared" si="334"/>
        <v>-5.4962500000000011E-3</v>
      </c>
      <c r="BT104" s="4">
        <f t="shared" si="334"/>
        <v>0.1485235</v>
      </c>
      <c r="BU104" s="4">
        <f t="shared" ref="BU104:BU109" si="335">SUM(BJ104:BT104)</f>
        <v>99.421633963191965</v>
      </c>
      <c r="BW104" s="25">
        <f t="shared" ref="BW104:BW109" si="336">BJ104/BY$3*2+BK104/BZ$3*2+BL104/CA$3*3+BM104/CB$3*3+BN104/CC$3+BO104/CD$3*3+BP104/CE$3+BQ104/CF$3+BR104/CG$3+BS104/CH$3+BT104/CI$3</f>
        <v>2.2912252500268067</v>
      </c>
      <c r="BX104">
        <v>4</v>
      </c>
      <c r="BY104" s="25">
        <f t="shared" ref="BY104:BZ109" si="337">BJ104/BY$3*$BX104/$BW104</f>
        <v>-1.2671243568070814E-3</v>
      </c>
      <c r="BZ104" s="25">
        <f t="shared" si="337"/>
        <v>1.6175064443654141E-3</v>
      </c>
      <c r="CA104" s="25">
        <f t="shared" ref="CA104:CB109" si="338">2*BL104/CA$3*$BX104/$BW104</f>
        <v>1.1567439411826785</v>
      </c>
      <c r="CB104" s="25">
        <f t="shared" si="338"/>
        <v>0.8110202812658589</v>
      </c>
      <c r="CC104" s="25">
        <f t="shared" ref="CC104:CC109" si="339">BN104/CC$3*$BX104/$BW104</f>
        <v>0.30325072888862259</v>
      </c>
      <c r="CD104" s="25">
        <f t="shared" ref="CD104:CD109" si="340">2*BO104/CD$3*$BX104/$BW104</f>
        <v>4.4023764077263959E-2</v>
      </c>
      <c r="CE104" s="25">
        <f t="shared" ref="CE104:CG109" si="341">BP104/CE$3*$BX104/$BW104</f>
        <v>4.749736130499508E-3</v>
      </c>
      <c r="CF104" s="25">
        <f t="shared" si="341"/>
        <v>0.67017405736749225</v>
      </c>
      <c r="CG104" s="25">
        <f t="shared" si="341"/>
        <v>1.2598458335098104E-4</v>
      </c>
      <c r="CH104" s="25">
        <f t="shared" ref="CH104:CH109" si="342">2*BS104/CH$3*$BX104/$BW104</f>
        <v>-3.0962577525385108E-4</v>
      </c>
      <c r="CI104" s="25">
        <f t="shared" ref="CI104:CI109" si="343">BT104/CI$3*$BX104/$BW104</f>
        <v>3.4715619538427038E-3</v>
      </c>
      <c r="CJ104" s="4">
        <f t="shared" ref="CJ104:CJ109" si="344">SUM(BY104:CI104)</f>
        <v>2.9936008117619139</v>
      </c>
    </row>
    <row r="105" spans="1:88">
      <c r="A105" s="41" t="s">
        <v>18</v>
      </c>
      <c r="B105" s="9">
        <v>10</v>
      </c>
      <c r="C105" s="20">
        <v>-6.3949999999999993E-2</v>
      </c>
      <c r="D105" s="20">
        <v>2.2628000000000002E-2</v>
      </c>
      <c r="E105" s="20">
        <v>37.870130000000003</v>
      </c>
      <c r="F105" s="20">
        <v>31.88261</v>
      </c>
      <c r="G105" s="20">
        <v>12.87424</v>
      </c>
      <c r="H105" s="20">
        <v>0.17495940000000001</v>
      </c>
      <c r="I105" s="20">
        <v>16.318719999999999</v>
      </c>
      <c r="J105" s="20">
        <v>1.4645999999999999E-3</v>
      </c>
      <c r="K105" s="20">
        <v>-1.0398500000000001E-2</v>
      </c>
      <c r="L105" s="20">
        <v>0.15442480000000003</v>
      </c>
      <c r="M105" s="42">
        <f t="shared" si="319"/>
        <v>99.224828300000027</v>
      </c>
      <c r="O105" s="43">
        <f t="shared" ref="O105:O109" si="345">BG105/(SUM(BG105:BH105))</f>
        <v>3.0162477211310455E-2</v>
      </c>
      <c r="P105" s="33">
        <v>9.1999999999999998E-2</v>
      </c>
      <c r="Q105" s="23"/>
      <c r="R105" s="94">
        <f t="shared" ref="R105:R109" si="346">AX105/(AX105+AW105)</f>
        <v>0.36092858294597407</v>
      </c>
      <c r="S105" s="23"/>
      <c r="T105" s="24">
        <f t="shared" si="320"/>
        <v>8.6865254191393251E-2</v>
      </c>
      <c r="W105" s="4">
        <v>1.5883551240198152E-2</v>
      </c>
      <c r="X105" s="4">
        <v>9.815851748857839E-3</v>
      </c>
      <c r="Y105" s="4">
        <v>0.88230197406808808</v>
      </c>
      <c r="Z105" s="4">
        <v>0.66816674307807011</v>
      </c>
      <c r="AA105" s="4">
        <v>0.24928868227641485</v>
      </c>
      <c r="AB105" s="4">
        <v>1.8722928137565393E-2</v>
      </c>
      <c r="AC105" s="4">
        <v>0.12578970811106377</v>
      </c>
      <c r="AD105" s="4">
        <v>5.0649931709946285E-3</v>
      </c>
      <c r="AE105" s="4">
        <v>9.9180122476454132E-3</v>
      </c>
      <c r="AF105" s="4">
        <v>2.0758299559988463E-2</v>
      </c>
      <c r="AI105" s="4">
        <f t="shared" si="321"/>
        <v>-1.0642369778665333E-3</v>
      </c>
      <c r="AJ105" s="4">
        <f t="shared" si="321"/>
        <v>2.8327491236855286E-4</v>
      </c>
      <c r="AK105" s="4">
        <f t="shared" si="322"/>
        <v>0.74284287956061212</v>
      </c>
      <c r="AL105" s="4">
        <f t="shared" si="322"/>
        <v>0.41953562734390415</v>
      </c>
      <c r="AM105" s="4">
        <f t="shared" si="323"/>
        <v>0.17918218510786363</v>
      </c>
      <c r="AN105" s="4">
        <f t="shared" si="323"/>
        <v>2.4666488086846185E-3</v>
      </c>
      <c r="AO105" s="4">
        <f t="shared" si="323"/>
        <v>0.40483056313569832</v>
      </c>
      <c r="AP105" s="4">
        <f t="shared" si="323"/>
        <v>2.611626248216833E-5</v>
      </c>
      <c r="AQ105" s="4">
        <f t="shared" si="324"/>
        <v>-3.3554372378186517E-4</v>
      </c>
      <c r="AR105" s="4">
        <f t="shared" si="325"/>
        <v>2.0675431784710138E-3</v>
      </c>
      <c r="AS105" s="4">
        <f t="shared" si="326"/>
        <v>1.7498350576084361</v>
      </c>
      <c r="AT105" s="4"/>
      <c r="AU105" s="4">
        <f t="shared" si="327"/>
        <v>-1.824578219368399E-3</v>
      </c>
      <c r="AV105" s="4">
        <f t="shared" si="327"/>
        <v>4.8565991029299939E-4</v>
      </c>
      <c r="AW105" s="4">
        <f t="shared" si="327"/>
        <v>1.2735649734482106</v>
      </c>
      <c r="AX105" s="4">
        <f t="shared" si="327"/>
        <v>0.71927172596021527</v>
      </c>
      <c r="AY105" s="4">
        <f t="shared" si="327"/>
        <v>0.30719841449414981</v>
      </c>
      <c r="AZ105" s="4">
        <f t="shared" si="327"/>
        <v>4.2289394042474117E-3</v>
      </c>
      <c r="BA105" s="4">
        <f t="shared" si="327"/>
        <v>0.69406066824777501</v>
      </c>
      <c r="BB105" s="4">
        <f t="shared" si="327"/>
        <v>4.4774955848459887E-5</v>
      </c>
      <c r="BC105" s="4">
        <f t="shared" si="327"/>
        <v>-5.7527203319460022E-4</v>
      </c>
      <c r="BD105" s="4">
        <f t="shared" si="327"/>
        <v>3.5446938318234424E-3</v>
      </c>
      <c r="BE105">
        <f t="shared" si="328"/>
        <v>3</v>
      </c>
      <c r="BG105" s="4">
        <f t="shared" si="329"/>
        <v>9.2658651765304967E-3</v>
      </c>
      <c r="BH105" s="4">
        <f t="shared" si="330"/>
        <v>0.29793254931761931</v>
      </c>
      <c r="BJ105" s="4">
        <f t="shared" si="331"/>
        <v>-6.3949999999999993E-2</v>
      </c>
      <c r="BK105" s="4">
        <f t="shared" si="331"/>
        <v>2.2628000000000002E-2</v>
      </c>
      <c r="BL105" s="4">
        <f t="shared" si="331"/>
        <v>37.870130000000003</v>
      </c>
      <c r="BM105" s="4">
        <f t="shared" si="331"/>
        <v>31.88261</v>
      </c>
      <c r="BN105" s="4">
        <f t="shared" si="332"/>
        <v>11.755915869878997</v>
      </c>
      <c r="BO105" s="4">
        <f t="shared" si="333"/>
        <v>1.2428585575916899</v>
      </c>
      <c r="BP105" s="4">
        <f t="shared" si="334"/>
        <v>0.17495940000000001</v>
      </c>
      <c r="BQ105" s="4">
        <f t="shared" si="334"/>
        <v>16.318719999999999</v>
      </c>
      <c r="BR105" s="4">
        <f t="shared" si="334"/>
        <v>1.4645999999999999E-3</v>
      </c>
      <c r="BS105" s="4">
        <f t="shared" si="334"/>
        <v>-1.0398500000000001E-2</v>
      </c>
      <c r="BT105" s="4">
        <f t="shared" si="334"/>
        <v>0.15442480000000003</v>
      </c>
      <c r="BU105" s="4">
        <f t="shared" si="335"/>
        <v>99.349362727470719</v>
      </c>
      <c r="BW105" s="25">
        <f t="shared" si="336"/>
        <v>2.3381952511263475</v>
      </c>
      <c r="BX105">
        <v>4</v>
      </c>
      <c r="BY105" s="25">
        <f t="shared" si="337"/>
        <v>-1.8206126752740135E-3</v>
      </c>
      <c r="BZ105" s="25">
        <f t="shared" si="337"/>
        <v>4.8460437550216498E-4</v>
      </c>
      <c r="CA105" s="25">
        <f t="shared" si="338"/>
        <v>1.2707970032917864</v>
      </c>
      <c r="CB105" s="25">
        <f t="shared" si="338"/>
        <v>0.71770845850757226</v>
      </c>
      <c r="CC105" s="25">
        <f t="shared" si="339"/>
        <v>0.27990387710022507</v>
      </c>
      <c r="CD105" s="25">
        <f t="shared" si="340"/>
        <v>2.6628898294074499E-2</v>
      </c>
      <c r="CE105" s="25">
        <f t="shared" si="341"/>
        <v>4.2197482139207879E-3</v>
      </c>
      <c r="CF105" s="25">
        <f t="shared" si="341"/>
        <v>0.69255219458800066</v>
      </c>
      <c r="CG105" s="25">
        <f t="shared" si="341"/>
        <v>4.4677641817273718E-5</v>
      </c>
      <c r="CH105" s="25">
        <f t="shared" si="342"/>
        <v>-5.7402173513136374E-4</v>
      </c>
      <c r="CI105" s="25">
        <f t="shared" si="343"/>
        <v>3.53698978299617E-3</v>
      </c>
      <c r="CJ105" s="4">
        <f t="shared" si="344"/>
        <v>2.9934818173854896</v>
      </c>
    </row>
    <row r="106" spans="1:88">
      <c r="A106" s="41" t="s">
        <v>17</v>
      </c>
      <c r="B106" s="9">
        <v>10</v>
      </c>
      <c r="C106" s="20">
        <v>-6.6768999999999995E-2</v>
      </c>
      <c r="D106" s="20">
        <v>5.4561600000000002E-2</v>
      </c>
      <c r="E106" s="20">
        <v>53.315890000000003</v>
      </c>
      <c r="F106" s="20">
        <v>16.30912</v>
      </c>
      <c r="G106" s="20">
        <v>11.383589999999998</v>
      </c>
      <c r="H106" s="20">
        <v>0.1251022</v>
      </c>
      <c r="I106" s="20">
        <v>18.911840000000005</v>
      </c>
      <c r="J106" s="20">
        <v>1.8193E-3</v>
      </c>
      <c r="K106" s="20">
        <v>-1.8328999999999998E-2</v>
      </c>
      <c r="L106" s="20">
        <v>0.29583140000000008</v>
      </c>
      <c r="M106" s="42">
        <f t="shared" si="319"/>
        <v>100.3126565</v>
      </c>
      <c r="O106" s="43">
        <f t="shared" si="345"/>
        <v>1.0588089617664057E-2</v>
      </c>
      <c r="P106" s="33">
        <v>9.4E-2</v>
      </c>
      <c r="Q106" s="23"/>
      <c r="R106" s="94">
        <f t="shared" si="346"/>
        <v>0.17026587959382855</v>
      </c>
      <c r="S106" s="23"/>
      <c r="T106" s="24">
        <f t="shared" si="320"/>
        <v>9.545650452616132E-2</v>
      </c>
      <c r="W106" s="4">
        <v>2.0843893030493808E-2</v>
      </c>
      <c r="X106" s="4">
        <v>1.1936247541743517E-2</v>
      </c>
      <c r="Y106" s="4">
        <v>1.7153808909393862</v>
      </c>
      <c r="Z106" s="4">
        <v>1.2733433837299695</v>
      </c>
      <c r="AA106" s="4">
        <v>0.2454157037898487</v>
      </c>
      <c r="AB106" s="4">
        <v>2.1120469564434946E-2</v>
      </c>
      <c r="AC106" s="4">
        <v>0.26960570880866408</v>
      </c>
      <c r="AD106" s="4">
        <v>5.5475674559015307E-3</v>
      </c>
      <c r="AE106" s="4">
        <v>9.774281957145383E-3</v>
      </c>
      <c r="AF106" s="4">
        <v>2.8927735085131627E-2</v>
      </c>
      <c r="AI106" s="4">
        <f t="shared" si="321"/>
        <v>-1.1111499417540355E-3</v>
      </c>
      <c r="AJ106" s="4">
        <f t="shared" si="321"/>
        <v>6.8304456685027543E-4</v>
      </c>
      <c r="AK106" s="4">
        <f t="shared" si="322"/>
        <v>1.0458197332287174</v>
      </c>
      <c r="AL106" s="4">
        <f t="shared" si="322"/>
        <v>0.21460780314494374</v>
      </c>
      <c r="AM106" s="4">
        <f t="shared" si="323"/>
        <v>0.15843549060542797</v>
      </c>
      <c r="AN106" s="4">
        <f t="shared" si="323"/>
        <v>1.7637417171859579E-3</v>
      </c>
      <c r="AO106" s="4">
        <f t="shared" si="323"/>
        <v>0.46916000992309609</v>
      </c>
      <c r="AP106" s="4">
        <f t="shared" si="323"/>
        <v>3.2441155492154068E-5</v>
      </c>
      <c r="AQ106" s="4">
        <f t="shared" si="324"/>
        <v>-5.9144885446918362E-4</v>
      </c>
      <c r="AR106" s="4">
        <f t="shared" si="325"/>
        <v>3.9607899317177682E-3</v>
      </c>
      <c r="AS106" s="4">
        <f t="shared" si="326"/>
        <v>1.8927604554772079</v>
      </c>
      <c r="AT106" s="4"/>
      <c r="AU106" s="4">
        <f t="shared" si="327"/>
        <v>-1.7611577923745602E-3</v>
      </c>
      <c r="AV106" s="4">
        <f t="shared" si="327"/>
        <v>1.0826165004774433E-3</v>
      </c>
      <c r="AW106" s="4">
        <f t="shared" si="327"/>
        <v>1.6576102858695487</v>
      </c>
      <c r="AX106" s="4">
        <f t="shared" si="327"/>
        <v>0.34015049689555599</v>
      </c>
      <c r="AY106" s="4">
        <f t="shared" si="327"/>
        <v>0.25111813301089303</v>
      </c>
      <c r="AZ106" s="4">
        <f t="shared" si="327"/>
        <v>2.7955070258607216E-3</v>
      </c>
      <c r="BA106" s="4">
        <f t="shared" si="327"/>
        <v>0.74361233916123337</v>
      </c>
      <c r="BB106" s="4">
        <f t="shared" si="327"/>
        <v>5.1418797447310762E-5</v>
      </c>
      <c r="BC106" s="4">
        <f t="shared" si="327"/>
        <v>-9.3743852174901754E-4</v>
      </c>
      <c r="BD106" s="4">
        <f t="shared" si="327"/>
        <v>6.2777990531070601E-3</v>
      </c>
      <c r="BE106">
        <f t="shared" si="328"/>
        <v>3.0000000000000004</v>
      </c>
      <c r="BG106" s="4">
        <f t="shared" si="329"/>
        <v>2.6588612969398184E-3</v>
      </c>
      <c r="BH106" s="4">
        <f t="shared" si="330"/>
        <v>0.24845927171395321</v>
      </c>
      <c r="BJ106" s="4">
        <f t="shared" si="331"/>
        <v>-6.6768999999999995E-2</v>
      </c>
      <c r="BK106" s="4">
        <f t="shared" si="331"/>
        <v>5.4561600000000002E-2</v>
      </c>
      <c r="BL106" s="4">
        <f t="shared" si="331"/>
        <v>53.315890000000003</v>
      </c>
      <c r="BM106" s="4">
        <f t="shared" si="331"/>
        <v>16.30912</v>
      </c>
      <c r="BN106" s="4">
        <f t="shared" si="332"/>
        <v>10.296952289641034</v>
      </c>
      <c r="BO106" s="4">
        <f t="shared" si="333"/>
        <v>1.2076435989763998</v>
      </c>
      <c r="BP106" s="4">
        <f t="shared" si="334"/>
        <v>0.1251022</v>
      </c>
      <c r="BQ106" s="4">
        <f t="shared" si="334"/>
        <v>18.911840000000005</v>
      </c>
      <c r="BR106" s="4">
        <f t="shared" si="334"/>
        <v>1.8193E-3</v>
      </c>
      <c r="BS106" s="4">
        <f t="shared" si="334"/>
        <v>-1.8328999999999998E-2</v>
      </c>
      <c r="BT106" s="4">
        <f t="shared" si="334"/>
        <v>0.29583140000000008</v>
      </c>
      <c r="BU106" s="4">
        <f t="shared" si="335"/>
        <v>100.43366238861745</v>
      </c>
      <c r="BW106" s="25">
        <f t="shared" si="336"/>
        <v>2.5304054186646141</v>
      </c>
      <c r="BX106">
        <v>4</v>
      </c>
      <c r="BY106" s="25">
        <f t="shared" si="337"/>
        <v>-1.7564773353045209E-3</v>
      </c>
      <c r="BZ106" s="25">
        <f t="shared" si="337"/>
        <v>1.0797393363325036E-3</v>
      </c>
      <c r="CA106" s="25">
        <f t="shared" si="338"/>
        <v>1.6532050168950934</v>
      </c>
      <c r="CB106" s="25">
        <f t="shared" si="338"/>
        <v>0.33924651213907059</v>
      </c>
      <c r="CC106" s="25">
        <f t="shared" si="339"/>
        <v>0.22654360668414489</v>
      </c>
      <c r="CD106" s="25">
        <f t="shared" si="340"/>
        <v>2.3908974066086632E-2</v>
      </c>
      <c r="CE106" s="25">
        <f t="shared" si="341"/>
        <v>2.7880776798474417E-3</v>
      </c>
      <c r="CF106" s="25">
        <f t="shared" si="341"/>
        <v>0.74163611326866141</v>
      </c>
      <c r="CG106" s="25">
        <f t="shared" si="341"/>
        <v>5.128214673089727E-5</v>
      </c>
      <c r="CH106" s="25">
        <f t="shared" si="342"/>
        <v>-9.3494718294005622E-4</v>
      </c>
      <c r="CI106" s="25">
        <f t="shared" si="343"/>
        <v>6.2611151596537748E-3</v>
      </c>
      <c r="CJ106" s="4">
        <f t="shared" si="344"/>
        <v>2.9920290128573765</v>
      </c>
    </row>
    <row r="107" spans="1:88">
      <c r="A107" s="41" t="s">
        <v>22</v>
      </c>
      <c r="B107" s="9">
        <v>10</v>
      </c>
      <c r="C107" s="20">
        <v>-5.0667499999999997E-2</v>
      </c>
      <c r="D107" s="20">
        <v>0.1002942</v>
      </c>
      <c r="E107" s="20">
        <v>61.860760000000006</v>
      </c>
      <c r="F107" s="20">
        <v>6.0817480000000002</v>
      </c>
      <c r="G107" s="20">
        <v>11.05218</v>
      </c>
      <c r="H107" s="20">
        <v>9.9699900000000008E-2</v>
      </c>
      <c r="I107" s="20">
        <v>21.034740000000003</v>
      </c>
      <c r="J107" s="20">
        <v>2.8574000000000004E-3</v>
      </c>
      <c r="K107" s="20">
        <v>-6.6660000000000001E-3</v>
      </c>
      <c r="L107" s="20">
        <v>0.34744560000000002</v>
      </c>
      <c r="M107" s="42">
        <f t="shared" si="319"/>
        <v>100.52239160000001</v>
      </c>
      <c r="O107" s="43">
        <f t="shared" si="345"/>
        <v>0.14589557593665239</v>
      </c>
      <c r="P107" s="33">
        <v>0.22</v>
      </c>
      <c r="Q107" s="23"/>
      <c r="R107" s="94">
        <f t="shared" si="346"/>
        <v>6.1871455397350617E-2</v>
      </c>
      <c r="S107" s="23"/>
      <c r="T107" s="24">
        <f t="shared" si="320"/>
        <v>0.24677655151748112</v>
      </c>
      <c r="W107" s="4">
        <v>3.1659906756548319E-2</v>
      </c>
      <c r="X107" s="4">
        <v>7.9452013442077116E-3</v>
      </c>
      <c r="Y107" s="4">
        <v>0.58682533308945872</v>
      </c>
      <c r="Z107" s="4">
        <v>0.12920940822298241</v>
      </c>
      <c r="AA107" s="4">
        <v>0.13576652181021809</v>
      </c>
      <c r="AB107" s="4">
        <v>1.7072885966089982E-2</v>
      </c>
      <c r="AC107" s="4">
        <v>5.140322514741219E-2</v>
      </c>
      <c r="AD107" s="4">
        <v>6.5640598920688308E-3</v>
      </c>
      <c r="AE107" s="4">
        <v>4.6801263040886221E-3</v>
      </c>
      <c r="AF107" s="4">
        <v>1.7503568240663257E-2</v>
      </c>
      <c r="AI107" s="4">
        <f t="shared" si="321"/>
        <v>-8.4319354301880505E-4</v>
      </c>
      <c r="AJ107" s="4">
        <f t="shared" si="321"/>
        <v>1.255560841261893E-3</v>
      </c>
      <c r="AK107" s="4">
        <f t="shared" si="322"/>
        <v>1.2134319340918009</v>
      </c>
      <c r="AL107" s="4">
        <f t="shared" si="322"/>
        <v>8.002826501743536E-2</v>
      </c>
      <c r="AM107" s="4">
        <f t="shared" si="323"/>
        <v>0.15382296450939459</v>
      </c>
      <c r="AN107" s="4">
        <f t="shared" si="323"/>
        <v>1.405609756097561E-3</v>
      </c>
      <c r="AO107" s="4">
        <f t="shared" si="323"/>
        <v>0.52182436120069464</v>
      </c>
      <c r="AP107" s="4">
        <f t="shared" si="323"/>
        <v>5.0952211126961491E-5</v>
      </c>
      <c r="AQ107" s="4">
        <f t="shared" si="324"/>
        <v>-2.1510164569215877E-4</v>
      </c>
      <c r="AR107" s="4">
        <f t="shared" si="325"/>
        <v>4.6518355870933193E-3</v>
      </c>
      <c r="AS107" s="4">
        <f t="shared" si="326"/>
        <v>1.975413188026194</v>
      </c>
      <c r="AT107" s="4"/>
      <c r="AU107" s="4">
        <f t="shared" si="327"/>
        <v>-1.2805324194397718E-3</v>
      </c>
      <c r="AV107" s="4">
        <f t="shared" si="327"/>
        <v>1.9067821084809589E-3</v>
      </c>
      <c r="AW107" s="4">
        <f t="shared" si="327"/>
        <v>1.8428022169441607</v>
      </c>
      <c r="AX107" s="4">
        <f t="shared" si="327"/>
        <v>0.12153649500143082</v>
      </c>
      <c r="AY107" s="4">
        <f t="shared" si="327"/>
        <v>0.2336062634011658</v>
      </c>
      <c r="AZ107" s="4">
        <f t="shared" si="327"/>
        <v>2.1346568372898641E-3</v>
      </c>
      <c r="BA107" s="4">
        <f t="shared" si="327"/>
        <v>0.79247880549298311</v>
      </c>
      <c r="BB107" s="4">
        <f t="shared" si="327"/>
        <v>7.7379575223762034E-5</v>
      </c>
      <c r="BC107" s="4">
        <f t="shared" si="327"/>
        <v>-3.2666833500350184E-4</v>
      </c>
      <c r="BD107" s="4">
        <f t="shared" si="327"/>
        <v>7.0646013937084784E-3</v>
      </c>
      <c r="BE107">
        <f t="shared" si="328"/>
        <v>3</v>
      </c>
      <c r="BG107" s="4">
        <f t="shared" si="329"/>
        <v>3.4082120341322408E-2</v>
      </c>
      <c r="BH107" s="4">
        <f t="shared" si="330"/>
        <v>0.1995241430598434</v>
      </c>
      <c r="BJ107" s="4">
        <f t="shared" si="331"/>
        <v>-5.0667499999999997E-2</v>
      </c>
      <c r="BK107" s="4">
        <f t="shared" si="331"/>
        <v>0.1002942</v>
      </c>
      <c r="BL107" s="4">
        <f t="shared" si="331"/>
        <v>61.860760000000006</v>
      </c>
      <c r="BM107" s="4">
        <f t="shared" si="331"/>
        <v>6.0817480000000002</v>
      </c>
      <c r="BN107" s="4">
        <f t="shared" si="332"/>
        <v>8.3247611328495257</v>
      </c>
      <c r="BO107" s="4">
        <f t="shared" si="333"/>
        <v>3.031138994388169</v>
      </c>
      <c r="BP107" s="4">
        <f t="shared" si="334"/>
        <v>9.9699900000000008E-2</v>
      </c>
      <c r="BQ107" s="4">
        <f t="shared" si="334"/>
        <v>21.034740000000003</v>
      </c>
      <c r="BR107" s="4">
        <f t="shared" si="334"/>
        <v>2.8574000000000004E-3</v>
      </c>
      <c r="BS107" s="4">
        <f t="shared" si="334"/>
        <v>-6.6660000000000001E-3</v>
      </c>
      <c r="BT107" s="4">
        <f t="shared" si="334"/>
        <v>0.34744560000000002</v>
      </c>
      <c r="BU107" s="4">
        <f t="shared" si="335"/>
        <v>100.82611172723772</v>
      </c>
      <c r="BW107" s="25">
        <f t="shared" si="336"/>
        <v>2.6416474904802705</v>
      </c>
      <c r="BX107">
        <v>4</v>
      </c>
      <c r="BY107" s="25">
        <f t="shared" si="337"/>
        <v>-1.2767692071821535E-3</v>
      </c>
      <c r="BZ107" s="25">
        <f t="shared" si="337"/>
        <v>1.9011784816658078E-3</v>
      </c>
      <c r="CA107" s="25">
        <f t="shared" si="338"/>
        <v>1.8373866134140258</v>
      </c>
      <c r="CB107" s="25">
        <f t="shared" si="338"/>
        <v>0.12117932510803801</v>
      </c>
      <c r="CC107" s="25">
        <f t="shared" si="339"/>
        <v>0.17544061302820624</v>
      </c>
      <c r="CD107" s="25">
        <f t="shared" si="340"/>
        <v>5.7483506747868854E-2</v>
      </c>
      <c r="CE107" s="25">
        <f t="shared" si="341"/>
        <v>2.1283835351430802E-3</v>
      </c>
      <c r="CF107" s="25">
        <f t="shared" si="341"/>
        <v>0.79014987893910593</v>
      </c>
      <c r="CG107" s="25">
        <f t="shared" si="341"/>
        <v>7.7152173120113035E-5</v>
      </c>
      <c r="CH107" s="25">
        <f t="shared" si="342"/>
        <v>-3.2570832628853403E-4</v>
      </c>
      <c r="CI107" s="25">
        <f t="shared" si="343"/>
        <v>7.0438400337019718E-3</v>
      </c>
      <c r="CJ107" s="4">
        <f t="shared" si="344"/>
        <v>2.9911880139274052</v>
      </c>
    </row>
    <row r="108" spans="1:88">
      <c r="A108" s="41" t="s">
        <v>23</v>
      </c>
      <c r="B108" s="9">
        <v>10</v>
      </c>
      <c r="C108" s="20">
        <v>-4.4324999999999989E-2</v>
      </c>
      <c r="D108" s="20">
        <v>0.2172441</v>
      </c>
      <c r="E108" s="20">
        <v>49.911490000000001</v>
      </c>
      <c r="F108" s="20">
        <v>16.856189999999994</v>
      </c>
      <c r="G108" s="20">
        <v>12.94162</v>
      </c>
      <c r="H108" s="20">
        <v>0.13107959999999999</v>
      </c>
      <c r="I108" s="20">
        <v>19.24785</v>
      </c>
      <c r="J108" s="20">
        <v>1.4870400000000001E-2</v>
      </c>
      <c r="K108" s="20">
        <v>-8.5792999999999998E-3</v>
      </c>
      <c r="L108" s="20">
        <v>0.34414630000000002</v>
      </c>
      <c r="M108" s="42">
        <f t="shared" si="319"/>
        <v>99.611586100000025</v>
      </c>
      <c r="O108" s="43">
        <f t="shared" si="345"/>
        <v>0.21932348096468923</v>
      </c>
      <c r="P108" s="33">
        <v>0.28999999999999998</v>
      </c>
      <c r="Q108" s="23"/>
      <c r="R108" s="94">
        <f t="shared" si="346"/>
        <v>0.18470840560941731</v>
      </c>
      <c r="S108" s="23"/>
      <c r="T108" s="24">
        <f t="shared" si="320"/>
        <v>0.3020583744692889</v>
      </c>
      <c r="W108" s="4">
        <v>1.5784833262062412E-2</v>
      </c>
      <c r="X108" s="4">
        <v>2.6000673719689876E-2</v>
      </c>
      <c r="Y108" s="4">
        <v>0.80342134020007694</v>
      </c>
      <c r="Z108" s="4">
        <v>0.51550394426769941</v>
      </c>
      <c r="AA108" s="4">
        <v>0.10132438337669089</v>
      </c>
      <c r="AB108" s="4">
        <v>2.5385565667651988E-2</v>
      </c>
      <c r="AC108" s="4">
        <v>0.18163878226365118</v>
      </c>
      <c r="AD108" s="4">
        <v>7.8404749034169559E-3</v>
      </c>
      <c r="AE108" s="4">
        <v>1.1068317166579572E-2</v>
      </c>
      <c r="AF108" s="4">
        <v>2.3849390637684823E-2</v>
      </c>
      <c r="AI108" s="4">
        <f t="shared" si="321"/>
        <v>-7.3764353469795286E-4</v>
      </c>
      <c r="AJ108" s="4">
        <f t="shared" si="321"/>
        <v>2.7196306960440664E-3</v>
      </c>
      <c r="AK108" s="4">
        <f t="shared" si="322"/>
        <v>0.97904060415849359</v>
      </c>
      <c r="AL108" s="4">
        <f t="shared" si="322"/>
        <v>0.22180656622146186</v>
      </c>
      <c r="AM108" s="4">
        <f t="shared" si="323"/>
        <v>0.18011997216423106</v>
      </c>
      <c r="AN108" s="4">
        <f t="shared" si="323"/>
        <v>1.8480135344706044E-3</v>
      </c>
      <c r="AO108" s="4">
        <f t="shared" si="323"/>
        <v>0.47749565864549737</v>
      </c>
      <c r="AP108" s="4">
        <f t="shared" si="323"/>
        <v>2.6516405135520684E-4</v>
      </c>
      <c r="AQ108" s="4">
        <f t="shared" si="324"/>
        <v>-2.7684091642465311E-4</v>
      </c>
      <c r="AR108" s="4">
        <f t="shared" si="325"/>
        <v>4.6076623376623384E-3</v>
      </c>
      <c r="AS108" s="4">
        <f t="shared" si="326"/>
        <v>1.866888787358093</v>
      </c>
      <c r="AT108" s="4"/>
      <c r="AU108" s="4">
        <f t="shared" si="327"/>
        <v>-1.1853574883940797E-3</v>
      </c>
      <c r="AV108" s="4">
        <f t="shared" si="327"/>
        <v>4.3703150093253084E-3</v>
      </c>
      <c r="AW108" s="4">
        <f t="shared" si="327"/>
        <v>1.5732709052433254</v>
      </c>
      <c r="AX108" s="4">
        <f t="shared" si="327"/>
        <v>0.35643242552548987</v>
      </c>
      <c r="AY108" s="4">
        <f t="shared" si="327"/>
        <v>0.28944408480666789</v>
      </c>
      <c r="AZ108" s="4">
        <f t="shared" si="327"/>
        <v>2.9696683814023016E-3</v>
      </c>
      <c r="BA108" s="4">
        <f t="shared" si="327"/>
        <v>0.7673124321259972</v>
      </c>
      <c r="BB108" s="4">
        <f t="shared" si="327"/>
        <v>4.2610580740128204E-4</v>
      </c>
      <c r="BC108" s="4">
        <f t="shared" si="327"/>
        <v>-4.4486996488380239E-4</v>
      </c>
      <c r="BD108" s="4">
        <f t="shared" si="327"/>
        <v>7.4042905536694896E-3</v>
      </c>
      <c r="BE108">
        <f t="shared" si="328"/>
        <v>3.0000000000000004</v>
      </c>
      <c r="BG108" s="4">
        <f t="shared" si="329"/>
        <v>6.3481884224437124E-2</v>
      </c>
      <c r="BH108" s="4">
        <f t="shared" si="330"/>
        <v>0.22596220058223077</v>
      </c>
      <c r="BJ108" s="4">
        <f t="shared" si="331"/>
        <v>-4.4324999999999989E-2</v>
      </c>
      <c r="BK108" s="4">
        <f t="shared" si="331"/>
        <v>0.2172441</v>
      </c>
      <c r="BL108" s="4">
        <f t="shared" si="331"/>
        <v>49.911490000000001</v>
      </c>
      <c r="BM108" s="4">
        <f t="shared" si="331"/>
        <v>16.856189999999994</v>
      </c>
      <c r="BN108" s="4">
        <f t="shared" si="332"/>
        <v>9.032495299800761</v>
      </c>
      <c r="BO108" s="4">
        <f t="shared" si="333"/>
        <v>4.3444373196257375</v>
      </c>
      <c r="BP108" s="4">
        <f t="shared" si="334"/>
        <v>0.13107959999999999</v>
      </c>
      <c r="BQ108" s="4">
        <f t="shared" si="334"/>
        <v>19.24785</v>
      </c>
      <c r="BR108" s="4">
        <f t="shared" si="334"/>
        <v>1.4870400000000001E-2</v>
      </c>
      <c r="BS108" s="4">
        <f t="shared" si="334"/>
        <v>-8.5792999999999998E-3</v>
      </c>
      <c r="BT108" s="4">
        <f t="shared" si="334"/>
        <v>0.34414630000000002</v>
      </c>
      <c r="BU108" s="4">
        <f t="shared" si="335"/>
        <v>100.04689871942652</v>
      </c>
      <c r="BW108" s="25">
        <f t="shared" si="336"/>
        <v>2.4966423655512902</v>
      </c>
      <c r="BX108">
        <v>4</v>
      </c>
      <c r="BY108" s="25">
        <f t="shared" si="337"/>
        <v>-1.1818168991698126E-3</v>
      </c>
      <c r="BZ108" s="25">
        <f t="shared" si="337"/>
        <v>4.357261149725844E-3</v>
      </c>
      <c r="CA108" s="25">
        <f t="shared" si="338"/>
        <v>1.5685716427267453</v>
      </c>
      <c r="CB108" s="25">
        <f t="shared" si="338"/>
        <v>0.35536778399974667</v>
      </c>
      <c r="CC108" s="25">
        <f t="shared" si="339"/>
        <v>0.20141166856325582</v>
      </c>
      <c r="CD108" s="25">
        <f t="shared" si="340"/>
        <v>8.7174500185993264E-2</v>
      </c>
      <c r="CE108" s="25">
        <f t="shared" si="341"/>
        <v>2.960798166320533E-3</v>
      </c>
      <c r="CF108" s="25">
        <f t="shared" si="341"/>
        <v>0.76502051753024758</v>
      </c>
      <c r="CG108" s="25">
        <f t="shared" si="341"/>
        <v>4.2483305580958574E-4</v>
      </c>
      <c r="CH108" s="25">
        <f t="shared" si="342"/>
        <v>-4.4354116591868877E-4</v>
      </c>
      <c r="CI108" s="25">
        <f t="shared" si="343"/>
        <v>7.3821743974850935E-3</v>
      </c>
      <c r="CJ108" s="4">
        <f t="shared" si="344"/>
        <v>2.9910458217102414</v>
      </c>
    </row>
    <row r="109" spans="1:88" ht="15" thickBot="1">
      <c r="A109" s="44" t="s">
        <v>20</v>
      </c>
      <c r="B109" s="45">
        <v>10</v>
      </c>
      <c r="C109" s="46">
        <v>-5.6542999999999989E-2</v>
      </c>
      <c r="D109" s="46">
        <v>7.8178500000000012E-2</v>
      </c>
      <c r="E109" s="46">
        <v>60.792909999999992</v>
      </c>
      <c r="F109" s="46">
        <v>8.5391700000000004</v>
      </c>
      <c r="G109" s="46">
        <v>10.865950000000002</v>
      </c>
      <c r="H109" s="46">
        <v>0.1077089</v>
      </c>
      <c r="I109" s="46">
        <v>20.304120000000001</v>
      </c>
      <c r="J109" s="46">
        <v>1.0798199999999999E-2</v>
      </c>
      <c r="K109" s="46">
        <v>-1.0966999999999999E-2</v>
      </c>
      <c r="L109" s="46">
        <v>0.39060089999999997</v>
      </c>
      <c r="M109" s="47">
        <f t="shared" si="319"/>
        <v>101.02192649999999</v>
      </c>
      <c r="O109" s="48">
        <f t="shared" si="345"/>
        <v>3.7407244256712414E-2</v>
      </c>
      <c r="P109" s="88">
        <v>0.14000000000000001</v>
      </c>
      <c r="Q109" s="49"/>
      <c r="R109" s="95">
        <f t="shared" si="346"/>
        <v>8.6113239045404508E-2</v>
      </c>
      <c r="S109" s="23"/>
      <c r="T109" s="32">
        <f t="shared" si="320"/>
        <v>0.13470710360995378</v>
      </c>
      <c r="W109" s="4">
        <v>1.8811080688431167E-2</v>
      </c>
      <c r="X109" s="4">
        <v>1.0364205412540451E-2</v>
      </c>
      <c r="Y109" s="4">
        <v>0.42828314219554409</v>
      </c>
      <c r="Z109" s="4">
        <v>6.236583216972412E-2</v>
      </c>
      <c r="AA109" s="4">
        <v>7.4806004660945072E-2</v>
      </c>
      <c r="AB109" s="4">
        <v>2.1541517033393971E-2</v>
      </c>
      <c r="AC109" s="4">
        <v>0.11429557977260374</v>
      </c>
      <c r="AD109" s="4">
        <v>7.8860292754550036E-3</v>
      </c>
      <c r="AE109" s="4">
        <v>8.8773142710319025E-3</v>
      </c>
      <c r="AF109" s="4">
        <v>1.9542442577062308E-2</v>
      </c>
      <c r="AI109" s="4">
        <f t="shared" si="321"/>
        <v>-9.4097187552005302E-4</v>
      </c>
      <c r="AJ109" s="4">
        <f t="shared" si="321"/>
        <v>9.7869929894842285E-4</v>
      </c>
      <c r="AK109" s="4">
        <f t="shared" si="322"/>
        <v>1.1924854845037269</v>
      </c>
      <c r="AL109" s="4">
        <f t="shared" si="322"/>
        <v>0.11236489242713336</v>
      </c>
      <c r="AM109" s="4">
        <f t="shared" si="323"/>
        <v>0.15123103688239392</v>
      </c>
      <c r="AN109" s="4">
        <f t="shared" si="323"/>
        <v>1.5185238967996614E-3</v>
      </c>
      <c r="AO109" s="4">
        <f t="shared" si="323"/>
        <v>0.50369933019101965</v>
      </c>
      <c r="AP109" s="4">
        <f t="shared" si="323"/>
        <v>1.9254992867332382E-4</v>
      </c>
      <c r="AQ109" s="4">
        <f t="shared" si="324"/>
        <v>-3.5388835108099388E-4</v>
      </c>
      <c r="AR109" s="4">
        <f t="shared" si="325"/>
        <v>5.2296277948855269E-3</v>
      </c>
      <c r="AS109" s="4">
        <f t="shared" si="326"/>
        <v>1.9664052846969799</v>
      </c>
      <c r="AT109" s="4"/>
      <c r="AU109" s="4">
        <f t="shared" si="327"/>
        <v>-1.4355716232705132E-3</v>
      </c>
      <c r="AV109" s="4">
        <f t="shared" si="327"/>
        <v>1.4931295799979081E-3</v>
      </c>
      <c r="AW109" s="4">
        <f t="shared" si="327"/>
        <v>1.8192874487023469</v>
      </c>
      <c r="AX109" s="4">
        <f t="shared" si="327"/>
        <v>0.17142685686656189</v>
      </c>
      <c r="AY109" s="4">
        <f t="shared" si="327"/>
        <v>0.23072207656169677</v>
      </c>
      <c r="AZ109" s="4">
        <f t="shared" si="327"/>
        <v>2.3167002885170697E-3</v>
      </c>
      <c r="BA109" s="4">
        <f t="shared" si="327"/>
        <v>0.76845704307894847</v>
      </c>
      <c r="BB109" s="4">
        <f t="shared" si="327"/>
        <v>2.9375927257487331E-4</v>
      </c>
      <c r="BC109" s="4">
        <f t="shared" si="327"/>
        <v>-5.3990144427758832E-4</v>
      </c>
      <c r="BD109" s="4">
        <f t="shared" si="327"/>
        <v>7.9784587169039346E-3</v>
      </c>
      <c r="BE109">
        <f t="shared" si="328"/>
        <v>2.9999999999999996</v>
      </c>
      <c r="BG109" s="4">
        <f t="shared" si="329"/>
        <v>8.6306770733592941E-3</v>
      </c>
      <c r="BH109" s="4">
        <f t="shared" si="330"/>
        <v>0.22209139948833748</v>
      </c>
      <c r="BJ109" s="4">
        <f t="shared" si="331"/>
        <v>-5.6542999999999989E-2</v>
      </c>
      <c r="BK109" s="4">
        <f t="shared" si="331"/>
        <v>7.8178500000000012E-2</v>
      </c>
      <c r="BL109" s="4">
        <f t="shared" si="331"/>
        <v>60.792909999999992</v>
      </c>
      <c r="BM109" s="4">
        <f t="shared" si="331"/>
        <v>8.5391700000000004</v>
      </c>
      <c r="BN109" s="4">
        <f t="shared" si="332"/>
        <v>9.4022293475294241</v>
      </c>
      <c r="BO109" s="4">
        <f t="shared" si="333"/>
        <v>1.6267177733613885</v>
      </c>
      <c r="BP109" s="4">
        <f t="shared" si="334"/>
        <v>0.1077089</v>
      </c>
      <c r="BQ109" s="4">
        <f t="shared" si="334"/>
        <v>20.304120000000001</v>
      </c>
      <c r="BR109" s="4">
        <f t="shared" si="334"/>
        <v>1.0798199999999999E-2</v>
      </c>
      <c r="BS109" s="4">
        <f t="shared" si="334"/>
        <v>-1.0966999999999999E-2</v>
      </c>
      <c r="BT109" s="4">
        <f t="shared" si="334"/>
        <v>0.39060089999999997</v>
      </c>
      <c r="BU109" s="4">
        <f t="shared" si="335"/>
        <v>101.18492362089081</v>
      </c>
      <c r="BW109" s="25">
        <f t="shared" si="336"/>
        <v>2.6292334183841652</v>
      </c>
      <c r="BX109">
        <v>4</v>
      </c>
      <c r="BY109" s="25">
        <f t="shared" si="337"/>
        <v>-1.4315531956053432E-3</v>
      </c>
      <c r="BZ109" s="25">
        <f t="shared" si="337"/>
        <v>1.4889500370794727E-3</v>
      </c>
      <c r="CA109" s="25">
        <f t="shared" si="338"/>
        <v>1.8141949302266007</v>
      </c>
      <c r="CB109" s="25">
        <f t="shared" si="338"/>
        <v>0.17094700172522362</v>
      </c>
      <c r="CC109" s="25">
        <f t="shared" si="339"/>
        <v>0.19908333891246213</v>
      </c>
      <c r="CD109" s="25">
        <f t="shared" si="340"/>
        <v>3.0995263601383816E-2</v>
      </c>
      <c r="CE109" s="25">
        <f t="shared" si="341"/>
        <v>2.3102154204823594E-3</v>
      </c>
      <c r="CF109" s="25">
        <f t="shared" si="341"/>
        <v>0.76630599119735154</v>
      </c>
      <c r="CG109" s="25">
        <f t="shared" si="341"/>
        <v>2.9293698661666677E-4</v>
      </c>
      <c r="CH109" s="25">
        <f t="shared" si="342"/>
        <v>-5.3839016133984982E-4</v>
      </c>
      <c r="CI109" s="25">
        <f t="shared" si="343"/>
        <v>7.9561255509972527E-3</v>
      </c>
      <c r="CJ109" s="4">
        <f t="shared" si="344"/>
        <v>2.9916048103012525</v>
      </c>
    </row>
    <row r="110" spans="1:88" ht="15" thickBot="1">
      <c r="A110" s="9"/>
      <c r="B110" s="9"/>
      <c r="C110" s="9"/>
      <c r="D110" s="9"/>
      <c r="E110" s="9"/>
      <c r="F110" s="20"/>
      <c r="G110" s="20"/>
      <c r="H110" s="20"/>
      <c r="I110" s="20"/>
      <c r="J110" s="20"/>
      <c r="K110" s="20"/>
      <c r="L110" s="20"/>
      <c r="M110" s="20"/>
      <c r="O110" s="33"/>
      <c r="P110" s="33"/>
      <c r="Q110" s="23"/>
      <c r="R110" s="23"/>
      <c r="S110" s="23"/>
      <c r="T110" s="33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G110" s="4"/>
      <c r="BH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W110" s="25"/>
      <c r="BY110" s="25"/>
      <c r="BZ110" s="25"/>
      <c r="CA110" s="25"/>
      <c r="CB110" s="25"/>
      <c r="CC110" s="25"/>
      <c r="CD110" s="25"/>
      <c r="CE110" s="25"/>
      <c r="CF110" s="25"/>
      <c r="CG110" s="25"/>
      <c r="CH110" s="25"/>
      <c r="CI110" s="25"/>
      <c r="CJ110" s="4"/>
    </row>
    <row r="111" spans="1:88" ht="28">
      <c r="A111" s="71" t="s">
        <v>163</v>
      </c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3"/>
      <c r="O111" s="80"/>
      <c r="P111" s="89"/>
      <c r="Q111" s="81"/>
      <c r="R111" s="82"/>
      <c r="S111" s="23"/>
      <c r="T111" s="40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G111" s="4"/>
      <c r="BH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W111" s="25"/>
      <c r="BY111" s="25"/>
      <c r="BZ111" s="25"/>
      <c r="CA111" s="25"/>
      <c r="CB111" s="25"/>
      <c r="CC111" s="25"/>
      <c r="CD111" s="25"/>
      <c r="CE111" s="25"/>
      <c r="CF111" s="25"/>
      <c r="CG111" s="25"/>
      <c r="CH111" s="25"/>
      <c r="CI111" s="25"/>
      <c r="CJ111" s="4"/>
    </row>
    <row r="112" spans="1:88">
      <c r="A112" s="74" t="s">
        <v>25</v>
      </c>
      <c r="B112" s="9">
        <v>10</v>
      </c>
      <c r="C112" s="20">
        <v>-4.7559999999999991E-2</v>
      </c>
      <c r="D112" s="20">
        <v>9.4952700000000015E-2</v>
      </c>
      <c r="E112" s="20">
        <v>57.435679999999991</v>
      </c>
      <c r="F112" s="20">
        <v>11.3104</v>
      </c>
      <c r="G112" s="20">
        <v>11.099900000000002</v>
      </c>
      <c r="H112" s="20">
        <v>0.1117831</v>
      </c>
      <c r="I112" s="20">
        <v>20.30096</v>
      </c>
      <c r="J112" s="20">
        <v>3.6640999999999991E-3</v>
      </c>
      <c r="K112" s="20">
        <v>-7.1368999999999998E-3</v>
      </c>
      <c r="L112" s="20">
        <v>0.34459059999999997</v>
      </c>
      <c r="M112" s="75">
        <f t="shared" ref="M112:M114" si="347">SUM(C112:L112)</f>
        <v>100.64723359999999</v>
      </c>
      <c r="O112" s="83">
        <f>BG112/(SUM(BG112:BH112))</f>
        <v>0.10901264882602321</v>
      </c>
      <c r="P112" s="33"/>
      <c r="Q112" s="23"/>
      <c r="R112" s="99">
        <f>AX112/(AX112+AW112)</f>
        <v>0.11668774918209415</v>
      </c>
      <c r="S112" s="23"/>
      <c r="T112" s="24">
        <f t="shared" ref="T112:T114" si="348">R$100+R$99*R112+O112</f>
        <v>0.20179589026077144</v>
      </c>
      <c r="W112" s="4">
        <v>1.9868668802916836E-2</v>
      </c>
      <c r="X112" s="4">
        <v>8.3369318103911055E-3</v>
      </c>
      <c r="Y112" s="4">
        <v>0.55833939857402148</v>
      </c>
      <c r="Z112" s="4">
        <v>8.2373701304886762E-2</v>
      </c>
      <c r="AA112" s="4">
        <v>7.5633737328141104E-2</v>
      </c>
      <c r="AB112" s="4">
        <v>1.8613313827890807E-2</v>
      </c>
      <c r="AC112" s="4">
        <v>6.247737723901918E-2</v>
      </c>
      <c r="AD112" s="4">
        <v>5.1240857493475532E-3</v>
      </c>
      <c r="AE112" s="4">
        <v>8.0731674143424033E-3</v>
      </c>
      <c r="AF112" s="4">
        <v>1.9721247459980253E-2</v>
      </c>
      <c r="AI112" s="4">
        <f t="shared" ref="AI112:AJ114" si="349">C112/AI$3</f>
        <v>-7.914794474954233E-4</v>
      </c>
      <c r="AJ112" s="4">
        <f t="shared" si="349"/>
        <v>1.1886917876815226E-3</v>
      </c>
      <c r="AK112" s="4">
        <f t="shared" ref="AK112:AL114" si="350">2*E112/AK$3</f>
        <v>1.1266316202432325</v>
      </c>
      <c r="AL112" s="4">
        <f t="shared" si="350"/>
        <v>0.14883084413448253</v>
      </c>
      <c r="AM112" s="4">
        <f t="shared" ref="AM112:AP114" si="351">G112/AM$3</f>
        <v>0.1544871259568546</v>
      </c>
      <c r="AN112" s="4">
        <f t="shared" si="351"/>
        <v>1.5759636261102493E-3</v>
      </c>
      <c r="AO112" s="4">
        <f t="shared" si="351"/>
        <v>0.50362093773257255</v>
      </c>
      <c r="AP112" s="4">
        <f t="shared" si="351"/>
        <v>6.5337018544935798E-5</v>
      </c>
      <c r="AQ112" s="4">
        <f>2*K112/AQ$3</f>
        <v>-2.30296869958051E-4</v>
      </c>
      <c r="AR112" s="4">
        <f>L112/AR$3</f>
        <v>4.6136109251573168E-3</v>
      </c>
      <c r="AS112" s="4">
        <f>SUM(AI112:AR112)</f>
        <v>1.9399923551071827</v>
      </c>
      <c r="AT112" s="4"/>
      <c r="AU112" s="4">
        <f t="shared" ref="AU112:BD114" si="352">3*AI112/$AS112</f>
        <v>-1.2239421130889375E-3</v>
      </c>
      <c r="AV112" s="4">
        <f t="shared" si="352"/>
        <v>1.8381904205223248E-3</v>
      </c>
      <c r="AW112" s="4">
        <f t="shared" si="352"/>
        <v>1.7422207112475767</v>
      </c>
      <c r="AX112" s="4">
        <f t="shared" si="352"/>
        <v>0.23015169684974313</v>
      </c>
      <c r="AY112" s="4">
        <f t="shared" si="352"/>
        <v>0.23889855887857764</v>
      </c>
      <c r="AZ112" s="4">
        <f t="shared" si="352"/>
        <v>2.4370667574458234E-3</v>
      </c>
      <c r="BA112" s="4">
        <f t="shared" si="352"/>
        <v>0.7787983335193317</v>
      </c>
      <c r="BB112" s="4">
        <f t="shared" si="352"/>
        <v>1.0103702476908883E-4</v>
      </c>
      <c r="BC112" s="4">
        <f t="shared" si="352"/>
        <v>-3.5613058373932713E-4</v>
      </c>
      <c r="BD112" s="4">
        <f t="shared" si="352"/>
        <v>7.134477998861629E-3</v>
      </c>
      <c r="BE112">
        <f>SUM(AU112:BD112)</f>
        <v>2.9999999999999996</v>
      </c>
      <c r="BG112" s="4">
        <f>-1*((AU112+AV112)*4+(AW112+AX112)*3+SUM(AY112:BB112,BD112)*2+BC112-8)</f>
        <v>2.6042964704073412E-2</v>
      </c>
      <c r="BH112" s="4">
        <f>AY112-BG112</f>
        <v>0.21285559417450423</v>
      </c>
      <c r="BJ112" s="4">
        <f t="shared" ref="BJ112:BM114" si="353">C112</f>
        <v>-4.7559999999999991E-2</v>
      </c>
      <c r="BK112" s="4">
        <f t="shared" si="353"/>
        <v>9.4952700000000015E-2</v>
      </c>
      <c r="BL112" s="4">
        <f t="shared" si="353"/>
        <v>57.435679999999991</v>
      </c>
      <c r="BM112" s="4">
        <f t="shared" si="353"/>
        <v>11.3104</v>
      </c>
      <c r="BN112" s="4">
        <f>G112-BO112*0.8998</f>
        <v>8.8599857976944634</v>
      </c>
      <c r="BO112" s="4">
        <f>G112*T112/0.8998</f>
        <v>2.4893467462831045</v>
      </c>
      <c r="BP112" s="4">
        <f t="shared" ref="BP112:BT114" si="354">H112</f>
        <v>0.1117831</v>
      </c>
      <c r="BQ112" s="4">
        <f t="shared" si="354"/>
        <v>20.30096</v>
      </c>
      <c r="BR112" s="4">
        <f t="shared" si="354"/>
        <v>3.6640999999999991E-3</v>
      </c>
      <c r="BS112" s="4">
        <f t="shared" si="354"/>
        <v>-7.1368999999999998E-3</v>
      </c>
      <c r="BT112" s="4">
        <f t="shared" si="354"/>
        <v>0.34459059999999997</v>
      </c>
      <c r="BU112" s="4">
        <f t="shared" ref="BU112:BU114" si="355">SUM(BJ112:BT112)</f>
        <v>100.89666614397755</v>
      </c>
      <c r="BW112" s="25">
        <f t="shared" ref="BW112:BW114" si="356">BJ112/BY$3*2+BK112/BZ$3*2+BL112/CA$3*3+BM112/CB$3*3+BN112/CC$3+BO112/CD$3*3+BP112/CE$3+BQ112/CF$3+BR112/CG$3+BS112/CH$3+BT112/CI$3</f>
        <v>2.5938269413021446</v>
      </c>
      <c r="BX112">
        <v>4</v>
      </c>
      <c r="BY112" s="25">
        <f t="shared" ref="BY112:BZ114" si="357">BJ112/BY$3*$BX112/$BW112</f>
        <v>-1.2205586038027461E-3</v>
      </c>
      <c r="BZ112" s="25">
        <f t="shared" si="357"/>
        <v>1.8331088612793564E-3</v>
      </c>
      <c r="CA112" s="25">
        <f t="shared" ref="CA112:CB114" si="358">2*BL112/CA$3*$BX112/$BW112</f>
        <v>1.7374044540961464</v>
      </c>
      <c r="CB112" s="25">
        <f t="shared" si="358"/>
        <v>0.22951545727991698</v>
      </c>
      <c r="CC112" s="25">
        <f>BN112/CC$3*$BX112/$BW112</f>
        <v>0.19016266178291502</v>
      </c>
      <c r="CD112" s="25">
        <f>2*BO112/CD$3*$BX112/$BW112</f>
        <v>4.8079137023437371E-2</v>
      </c>
      <c r="CE112" s="25">
        <f t="shared" ref="CE112:CG114" si="359">BP112/CE$3*$BX112/$BW112</f>
        <v>2.4303296430703107E-3</v>
      </c>
      <c r="CF112" s="25">
        <f t="shared" si="359"/>
        <v>0.77664539559411994</v>
      </c>
      <c r="CG112" s="25">
        <f t="shared" si="359"/>
        <v>1.0075771440963678E-4</v>
      </c>
      <c r="CH112" s="25">
        <f>2*BS112/CH$3*$BX112/$BW112</f>
        <v>-3.5514608363569253E-4</v>
      </c>
      <c r="CI112" s="25">
        <f>BT112/CI$3*$BX112/$BW112</f>
        <v>7.1147551930988992E-3</v>
      </c>
      <c r="CJ112" s="4">
        <f t="shared" ref="CJ112:CJ114" si="360">SUM(BY112:CI112)</f>
        <v>2.991710352500955</v>
      </c>
    </row>
    <row r="113" spans="1:88">
      <c r="A113" s="74" t="s">
        <v>26</v>
      </c>
      <c r="B113" s="9">
        <v>10</v>
      </c>
      <c r="C113" s="20">
        <v>-2.3382999999999998E-2</v>
      </c>
      <c r="D113" s="20">
        <v>0.2001347</v>
      </c>
      <c r="E113" s="20">
        <v>58.777019999999993</v>
      </c>
      <c r="F113" s="20">
        <v>8.9072700000000005</v>
      </c>
      <c r="G113" s="20">
        <v>11.79848</v>
      </c>
      <c r="H113" s="20">
        <v>0.11189680000000002</v>
      </c>
      <c r="I113" s="20">
        <v>20.501629999999999</v>
      </c>
      <c r="J113" s="20">
        <v>6.5260000000000025E-4</v>
      </c>
      <c r="K113" s="20">
        <v>-5.6069000000000006E-3</v>
      </c>
      <c r="L113" s="20">
        <v>0.4060937</v>
      </c>
      <c r="M113" s="75">
        <f t="shared" si="347"/>
        <v>100.67418789999998</v>
      </c>
      <c r="O113" s="83">
        <f t="shared" ref="O113:O114" si="361">BG113/(SUM(BG113:BH113))</f>
        <v>0.16269681642391767</v>
      </c>
      <c r="P113" s="33"/>
      <c r="Q113" s="23"/>
      <c r="R113" s="99">
        <f t="shared" ref="R113:R114" si="362">AX113/(AX113+AW113)</f>
        <v>9.2279263967607855E-2</v>
      </c>
      <c r="S113" s="23"/>
      <c r="T113" s="24">
        <f t="shared" si="348"/>
        <v>0.25908580006647741</v>
      </c>
      <c r="W113" s="4">
        <v>9.6085240513017738E-3</v>
      </c>
      <c r="X113" s="4">
        <v>1.1268272312115999E-2</v>
      </c>
      <c r="Y113" s="4">
        <v>0.36709868730659173</v>
      </c>
      <c r="Z113" s="4">
        <v>0.10685873197825239</v>
      </c>
      <c r="AA113" s="4">
        <v>0.10371562402389811</v>
      </c>
      <c r="AB113" s="4">
        <v>1.5706539570792946E-2</v>
      </c>
      <c r="AC113" s="4">
        <v>0.13529057657912094</v>
      </c>
      <c r="AD113" s="4">
        <v>7.7069804607396153E-3</v>
      </c>
      <c r="AE113" s="4">
        <v>5.8172703115617515E-3</v>
      </c>
      <c r="AF113" s="4">
        <v>9.5565042428936535E-3</v>
      </c>
      <c r="AI113" s="4">
        <f t="shared" si="349"/>
        <v>-3.8913296721584283E-4</v>
      </c>
      <c r="AJ113" s="4">
        <f t="shared" si="349"/>
        <v>2.5054419128693042E-3</v>
      </c>
      <c r="AK113" s="4">
        <f t="shared" si="350"/>
        <v>1.1529427226363278</v>
      </c>
      <c r="AL113" s="4">
        <f t="shared" si="350"/>
        <v>0.11720863214685176</v>
      </c>
      <c r="AM113" s="4">
        <f t="shared" si="351"/>
        <v>0.16420988169798192</v>
      </c>
      <c r="AN113" s="4">
        <f t="shared" si="351"/>
        <v>1.5775666149725081E-3</v>
      </c>
      <c r="AO113" s="4">
        <f t="shared" si="351"/>
        <v>0.50859910692135946</v>
      </c>
      <c r="AP113" s="4">
        <f t="shared" si="351"/>
        <v>1.1636947218259634E-5</v>
      </c>
      <c r="AQ113" s="4">
        <f>2*K113/AQ$3</f>
        <v>-1.8092610519522429E-4</v>
      </c>
      <c r="AR113" s="4">
        <f>L113/AR$3</f>
        <v>5.4370558307671709E-3</v>
      </c>
      <c r="AS113" s="4">
        <f t="shared" ref="AS113:AS114" si="363">SUM(AI113:AR113)</f>
        <v>1.9519219856359371</v>
      </c>
      <c r="AT113" s="4"/>
      <c r="AU113" s="4">
        <f t="shared" si="352"/>
        <v>-5.9807661896240662E-4</v>
      </c>
      <c r="AV113" s="4">
        <f t="shared" si="352"/>
        <v>3.8507306100961252E-3</v>
      </c>
      <c r="AW113" s="4">
        <f t="shared" si="352"/>
        <v>1.7720114806648357</v>
      </c>
      <c r="AX113" s="4">
        <f t="shared" si="352"/>
        <v>0.18014341711817719</v>
      </c>
      <c r="AY113" s="4">
        <f t="shared" si="352"/>
        <v>0.25238183119979912</v>
      </c>
      <c r="AZ113" s="4">
        <f t="shared" si="352"/>
        <v>2.4246357588802959E-3</v>
      </c>
      <c r="BA113" s="4">
        <f t="shared" si="352"/>
        <v>0.78168970481008893</v>
      </c>
      <c r="BB113" s="4">
        <f t="shared" si="352"/>
        <v>1.788536730037647E-5</v>
      </c>
      <c r="BC113" s="4">
        <f t="shared" si="352"/>
        <v>-2.7807377527377735E-4</v>
      </c>
      <c r="BD113" s="4">
        <f t="shared" si="352"/>
        <v>8.3564648650582864E-3</v>
      </c>
      <c r="BE113">
        <f t="shared" ref="BE113:BE114" si="364">SUM(AU113:BD113)</f>
        <v>3.0000000000000004</v>
      </c>
      <c r="BG113" s="4">
        <f t="shared" ref="BG113:BG114" si="365">-1*((AU113+AV113)*4+(AW113+AX113)*3+SUM(AY113:BB113,BD113)*2+BC113-8)</f>
        <v>4.1061720459445894E-2</v>
      </c>
      <c r="BH113" s="4">
        <f t="shared" ref="BH113:BH114" si="366">AY113-BG113</f>
        <v>0.21132011074035323</v>
      </c>
      <c r="BJ113" s="4">
        <f t="shared" si="353"/>
        <v>-2.3382999999999998E-2</v>
      </c>
      <c r="BK113" s="4">
        <f t="shared" si="353"/>
        <v>0.2001347</v>
      </c>
      <c r="BL113" s="4">
        <f t="shared" si="353"/>
        <v>58.777019999999993</v>
      </c>
      <c r="BM113" s="4">
        <f t="shared" si="353"/>
        <v>8.9072700000000005</v>
      </c>
      <c r="BN113" s="4">
        <f>G113-BO113*0.8998</f>
        <v>8.7416613696316681</v>
      </c>
      <c r="BO113" s="4">
        <f>G113*T113/0.8998</f>
        <v>3.3972200826498469</v>
      </c>
      <c r="BP113" s="4">
        <f t="shared" si="354"/>
        <v>0.11189680000000002</v>
      </c>
      <c r="BQ113" s="4">
        <f t="shared" si="354"/>
        <v>20.501629999999999</v>
      </c>
      <c r="BR113" s="4">
        <f t="shared" si="354"/>
        <v>6.5260000000000025E-4</v>
      </c>
      <c r="BS113" s="4">
        <f t="shared" si="354"/>
        <v>-5.6069000000000006E-3</v>
      </c>
      <c r="BT113" s="4">
        <f t="shared" si="354"/>
        <v>0.4060937</v>
      </c>
      <c r="BU113" s="4">
        <f t="shared" si="355"/>
        <v>101.0145893522815</v>
      </c>
      <c r="BW113" s="25">
        <f t="shared" si="356"/>
        <v>2.6104815172127775</v>
      </c>
      <c r="BX113">
        <v>4</v>
      </c>
      <c r="BY113" s="25">
        <f t="shared" si="357"/>
        <v>-5.9626235949193282E-4</v>
      </c>
      <c r="BZ113" s="25">
        <f t="shared" si="357"/>
        <v>3.8390494571198886E-3</v>
      </c>
      <c r="CA113" s="25">
        <f t="shared" si="358"/>
        <v>1.7666361014765273</v>
      </c>
      <c r="CB113" s="25">
        <f t="shared" si="358"/>
        <v>0.17959695385546484</v>
      </c>
      <c r="CC113" s="25">
        <f>BN113/CC$3*$BX113/$BW113</f>
        <v>0.1864260402798659</v>
      </c>
      <c r="CD113" s="25">
        <f>2*BO113/CD$3*$BX113/$BW113</f>
        <v>6.5195155600958912E-2</v>
      </c>
      <c r="CE113" s="25">
        <f t="shared" si="359"/>
        <v>2.4172806504401271E-3</v>
      </c>
      <c r="CF113" s="25">
        <f t="shared" si="359"/>
        <v>0.77931845687134826</v>
      </c>
      <c r="CG113" s="25">
        <f t="shared" si="359"/>
        <v>1.7831112216698555E-5</v>
      </c>
      <c r="CH113" s="25">
        <f>2*BS113/CH$3*$BX113/$BW113</f>
        <v>-2.7723024124438141E-4</v>
      </c>
      <c r="CI113" s="25">
        <f>BT113/CI$3*$BX113/$BW113</f>
        <v>8.3311156120689008E-3</v>
      </c>
      <c r="CJ113" s="4">
        <f t="shared" si="360"/>
        <v>2.9909044923152743</v>
      </c>
    </row>
    <row r="114" spans="1:88" ht="15" thickBot="1">
      <c r="A114" s="76" t="s">
        <v>164</v>
      </c>
      <c r="B114" s="77">
        <v>9</v>
      </c>
      <c r="C114" s="78">
        <v>-2.9761888888888883E-2</v>
      </c>
      <c r="D114" s="78">
        <v>4.2643444444444442E-2</v>
      </c>
      <c r="E114" s="78">
        <v>16.586244444444446</v>
      </c>
      <c r="F114" s="78">
        <v>50.123144444444442</v>
      </c>
      <c r="G114" s="78">
        <v>21.72365555555556</v>
      </c>
      <c r="H114" s="78">
        <v>0.35574244444444442</v>
      </c>
      <c r="I114" s="78">
        <v>8.9726244444444436</v>
      </c>
      <c r="J114" s="78">
        <v>5.7288888888888884E-4</v>
      </c>
      <c r="K114" s="78">
        <v>-3.3316666666666672E-3</v>
      </c>
      <c r="L114" s="78">
        <v>4.873877777777777E-2</v>
      </c>
      <c r="M114" s="79">
        <f t="shared" si="347"/>
        <v>97.820272888888894</v>
      </c>
      <c r="O114" s="84">
        <f t="shared" si="361"/>
        <v>8.3385090864775011E-2</v>
      </c>
      <c r="P114" s="90"/>
      <c r="Q114" s="85"/>
      <c r="R114" s="100">
        <f t="shared" si="362"/>
        <v>0.66966604334777569</v>
      </c>
      <c r="S114" s="23"/>
      <c r="T114" s="32">
        <f t="shared" si="348"/>
        <v>9.4479642577252054E-2</v>
      </c>
      <c r="W114" s="4">
        <v>2.8201668871028037E-2</v>
      </c>
      <c r="X114" s="4">
        <v>1.1331573413598748E-2</v>
      </c>
      <c r="Y114" s="4">
        <v>0.4762536354483583</v>
      </c>
      <c r="Z114" s="4">
        <v>1.0171804081763367</v>
      </c>
      <c r="AA114" s="4">
        <v>2.0794834936295552</v>
      </c>
      <c r="AB114" s="4">
        <v>4.2017222918439116E-2</v>
      </c>
      <c r="AC114" s="4">
        <v>1.1320990387672794</v>
      </c>
      <c r="AD114" s="4">
        <v>5.4471934848241907E-3</v>
      </c>
      <c r="AE114" s="4">
        <v>1.1803982834196262E-2</v>
      </c>
      <c r="AF114" s="4">
        <v>2.3420333125180878E-2</v>
      </c>
      <c r="AI114" s="4">
        <f t="shared" si="349"/>
        <v>-4.9528854865849362E-4</v>
      </c>
      <c r="AJ114" s="4">
        <f t="shared" si="349"/>
        <v>5.3384382128748679E-4</v>
      </c>
      <c r="AK114" s="4">
        <f t="shared" si="350"/>
        <v>0.32534806678000094</v>
      </c>
      <c r="AL114" s="4">
        <f t="shared" si="350"/>
        <v>0.65955845048285333</v>
      </c>
      <c r="AM114" s="4">
        <f t="shared" si="351"/>
        <v>0.30234732853939544</v>
      </c>
      <c r="AN114" s="4">
        <f t="shared" si="351"/>
        <v>5.0154017262715967E-3</v>
      </c>
      <c r="AO114" s="4">
        <f t="shared" si="351"/>
        <v>0.2225905344689765</v>
      </c>
      <c r="AP114" s="4">
        <f t="shared" si="351"/>
        <v>1.0215565065779046E-5</v>
      </c>
      <c r="AQ114" s="4">
        <f>2*K114/AQ$3</f>
        <v>-1.0750779821447782E-4</v>
      </c>
      <c r="AR114" s="4">
        <f>L114/AR$3</f>
        <v>6.5254756698055654E-4</v>
      </c>
      <c r="AS114" s="4">
        <f t="shared" si="363"/>
        <v>1.5154535926039587</v>
      </c>
      <c r="AT114" s="4"/>
      <c r="AU114" s="4">
        <f t="shared" si="352"/>
        <v>-9.8047584777727326E-4</v>
      </c>
      <c r="AV114" s="4">
        <f t="shared" si="352"/>
        <v>1.0568000707369711E-3</v>
      </c>
      <c r="AW114" s="4">
        <f t="shared" si="352"/>
        <v>0.6440607651092074</v>
      </c>
      <c r="AX114" s="4">
        <f t="shared" si="352"/>
        <v>1.305665419980734</v>
      </c>
      <c r="AY114" s="4">
        <f t="shared" si="352"/>
        <v>0.59852838123511465</v>
      </c>
      <c r="AZ114" s="4">
        <f t="shared" si="352"/>
        <v>9.9285159586849133E-3</v>
      </c>
      <c r="BA114" s="4">
        <f t="shared" si="352"/>
        <v>0.44064140707833721</v>
      </c>
      <c r="BB114" s="4">
        <f t="shared" si="352"/>
        <v>2.022278699057873E-5</v>
      </c>
      <c r="BC114" s="4">
        <f t="shared" si="352"/>
        <v>-2.1282300970315503E-4</v>
      </c>
      <c r="BD114" s="4">
        <f t="shared" si="352"/>
        <v>1.2917866376745398E-3</v>
      </c>
      <c r="BE114">
        <f t="shared" si="364"/>
        <v>3.0000000000000004</v>
      </c>
      <c r="BG114" s="4">
        <f t="shared" si="365"/>
        <v>4.9908343454436732E-2</v>
      </c>
      <c r="BH114" s="4">
        <f t="shared" si="366"/>
        <v>0.54862003778067792</v>
      </c>
      <c r="BJ114" s="4">
        <f t="shared" si="353"/>
        <v>-2.9761888888888883E-2</v>
      </c>
      <c r="BK114" s="4">
        <f t="shared" si="353"/>
        <v>4.2643444444444442E-2</v>
      </c>
      <c r="BL114" s="4">
        <f t="shared" si="353"/>
        <v>16.586244444444446</v>
      </c>
      <c r="BM114" s="4">
        <f t="shared" si="353"/>
        <v>50.123144444444442</v>
      </c>
      <c r="BN114" s="4">
        <f>G114-BO114*0.8998</f>
        <v>19.671212343195336</v>
      </c>
      <c r="BO114" s="4">
        <f>G114*T114/0.8998</f>
        <v>2.2809993469217882</v>
      </c>
      <c r="BP114" s="4">
        <f t="shared" si="354"/>
        <v>0.35574244444444442</v>
      </c>
      <c r="BQ114" s="4">
        <f t="shared" si="354"/>
        <v>8.9726244444444436</v>
      </c>
      <c r="BR114" s="4">
        <f t="shared" si="354"/>
        <v>5.7288888888888884E-4</v>
      </c>
      <c r="BS114" s="4">
        <f t="shared" si="354"/>
        <v>-3.3316666666666672E-3</v>
      </c>
      <c r="BT114" s="4">
        <f t="shared" si="354"/>
        <v>4.873877777777777E-2</v>
      </c>
      <c r="BU114" s="4">
        <f t="shared" si="355"/>
        <v>98.048829023450452</v>
      </c>
      <c r="BW114" s="25">
        <f t="shared" si="356"/>
        <v>2.0222852559182178</v>
      </c>
      <c r="BX114">
        <v>4</v>
      </c>
      <c r="BY114" s="25">
        <f t="shared" si="357"/>
        <v>-9.7966109817402202E-4</v>
      </c>
      <c r="BZ114" s="25">
        <f t="shared" si="357"/>
        <v>1.0559218977148606E-3</v>
      </c>
      <c r="CA114" s="25">
        <f t="shared" si="358"/>
        <v>0.64352556757830248</v>
      </c>
      <c r="CB114" s="25">
        <f t="shared" si="358"/>
        <v>1.3045804464086468</v>
      </c>
      <c r="CC114" s="25">
        <f>BN114/CC$3*$BX114/$BW114</f>
        <v>0.54152926290410186</v>
      </c>
      <c r="CD114" s="25">
        <f>2*BO114/CD$3*$BX114/$BW114</f>
        <v>5.6506058078310314E-2</v>
      </c>
      <c r="CE114" s="25">
        <f t="shared" si="359"/>
        <v>9.9202656234456017E-3</v>
      </c>
      <c r="CF114" s="25">
        <f t="shared" si="359"/>
        <v>0.44027524567578247</v>
      </c>
      <c r="CG114" s="25">
        <f t="shared" si="359"/>
        <v>2.0205982387268451E-5</v>
      </c>
      <c r="CH114" s="25">
        <f>2*BS114/CH$3*$BX114/$BW114</f>
        <v>-2.126461593879622E-4</v>
      </c>
      <c r="CI114" s="25">
        <f>BT114/CI$3*$BX114/$BW114</f>
        <v>1.2907131970049746E-3</v>
      </c>
      <c r="CJ114" s="4">
        <f t="shared" si="360"/>
        <v>2.9975113800881346</v>
      </c>
    </row>
    <row r="115" spans="1:88"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W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4"/>
    </row>
    <row r="116" spans="1:88" ht="15" thickBot="1">
      <c r="A116" s="11" t="s">
        <v>64</v>
      </c>
      <c r="B116" s="12">
        <v>41658</v>
      </c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W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4"/>
    </row>
    <row r="117" spans="1:88">
      <c r="A117" s="13" t="s">
        <v>159</v>
      </c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5"/>
      <c r="O117" s="13"/>
      <c r="P117" s="14"/>
      <c r="Q117" s="14"/>
      <c r="R117" s="15"/>
      <c r="S117" s="9"/>
      <c r="T117" s="16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</row>
    <row r="118" spans="1:88">
      <c r="A118" s="17" t="s">
        <v>160</v>
      </c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18"/>
      <c r="O118" s="17"/>
      <c r="P118" s="9"/>
      <c r="Q118" s="9"/>
      <c r="R118" s="18"/>
      <c r="S118" s="9"/>
      <c r="T118" s="19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</row>
    <row r="119" spans="1:88">
      <c r="A119" s="17" t="s">
        <v>53</v>
      </c>
      <c r="B119" s="9">
        <v>2</v>
      </c>
      <c r="C119" s="20">
        <v>-6.7979999999999999E-2</v>
      </c>
      <c r="D119" s="20">
        <v>3.8586499999999996E-2</v>
      </c>
      <c r="E119" s="20">
        <v>54.097700000000003</v>
      </c>
      <c r="F119" s="20">
        <v>13.8451</v>
      </c>
      <c r="G119" s="20">
        <v>10.6579</v>
      </c>
      <c r="H119" s="20">
        <v>9.9485500000000004E-2</v>
      </c>
      <c r="I119" s="20">
        <v>19.147849999999998</v>
      </c>
      <c r="J119" s="20">
        <v>3.4249999999999998E-4</v>
      </c>
      <c r="K119" s="20">
        <v>-7.2900000000000005E-3</v>
      </c>
      <c r="L119" s="20">
        <v>0.31682849999999996</v>
      </c>
      <c r="M119" s="21">
        <f>SUM(C119:L119)</f>
        <v>98.128523000000015</v>
      </c>
      <c r="O119" s="22">
        <f>BG119/(SUM(BG119:BH119))</f>
        <v>3.6131896676246528E-2</v>
      </c>
      <c r="P119" s="33">
        <v>5.8000000000000003E-2</v>
      </c>
      <c r="Q119" s="33">
        <f>P119-O119</f>
        <v>2.1868103323753475E-2</v>
      </c>
      <c r="R119" s="92">
        <f>AX119/(AX119+AW119)</f>
        <v>0.14652821982180605</v>
      </c>
      <c r="S119" s="23"/>
      <c r="T119" s="24">
        <f t="shared" ref="T119:T125" si="367">R$137+R$136*R119+O119</f>
        <v>4.4766681623076301E-2</v>
      </c>
      <c r="W119" s="4">
        <v>6.5902352006586189E-3</v>
      </c>
      <c r="X119" s="4">
        <v>1.6470638254178264E-2</v>
      </c>
      <c r="Y119" s="4">
        <v>0.32371348442720066</v>
      </c>
      <c r="Z119" s="4">
        <v>0.61885985489446604</v>
      </c>
      <c r="AA119" s="4">
        <v>0.20902076451874366</v>
      </c>
      <c r="AB119" s="4">
        <v>2.8439127632541712E-2</v>
      </c>
      <c r="AC119" s="4">
        <v>0.33325942597322195</v>
      </c>
      <c r="AD119" s="4">
        <v>8.9449007820098254E-4</v>
      </c>
      <c r="AE119" s="4">
        <v>4.5961940777125591E-3</v>
      </c>
      <c r="AF119" s="4">
        <v>8.1211213819275142E-3</v>
      </c>
      <c r="AI119" s="4">
        <f>C119/AI$3</f>
        <v>-1.1313030454318522E-3</v>
      </c>
      <c r="AJ119" s="4">
        <f>D119/AJ$3</f>
        <v>4.8305583375062591E-4</v>
      </c>
      <c r="AK119" s="4">
        <f t="shared" ref="AK119:AL125" si="368">2*E119/AK$3</f>
        <v>1.0611553550411927</v>
      </c>
      <c r="AL119" s="4">
        <f t="shared" si="368"/>
        <v>0.18218435423383117</v>
      </c>
      <c r="AM119" s="4">
        <f t="shared" ref="AM119:AP125" si="369">G119/AM$3</f>
        <v>0.14833542101600558</v>
      </c>
      <c r="AN119" s="4">
        <f t="shared" si="369"/>
        <v>1.402587057662484E-3</v>
      </c>
      <c r="AO119" s="4">
        <f t="shared" si="369"/>
        <v>0.47501488464400887</v>
      </c>
      <c r="AP119" s="4">
        <f t="shared" si="369"/>
        <v>6.1073466476462195E-6</v>
      </c>
      <c r="AQ119" s="4">
        <f>2*K119/AQ$3</f>
        <v>-2.352371732817038E-4</v>
      </c>
      <c r="AR119" s="4">
        <f t="shared" ref="AR119:AR125" si="370">L119/AR$3</f>
        <v>4.2419132413977767E-3</v>
      </c>
      <c r="AS119" s="4">
        <f>SUM(AI119:AR119)</f>
        <v>1.871457138195783</v>
      </c>
      <c r="AT119" s="4"/>
      <c r="AU119" s="4">
        <f>3*AI119/$AS119</f>
        <v>-1.8135115504528869E-3</v>
      </c>
      <c r="AV119" s="4">
        <f t="shared" ref="AV119:AV125" si="371">3*AJ119/$AS119</f>
        <v>7.7435249339932938E-4</v>
      </c>
      <c r="AW119" s="4">
        <f t="shared" ref="AW119:AW125" si="372">3*AK119/$AS119</f>
        <v>1.7010627709019639</v>
      </c>
      <c r="AX119" s="4">
        <f t="shared" ref="AX119:AX125" si="373">3*AL119/$AS119</f>
        <v>0.29204679687636836</v>
      </c>
      <c r="AY119" s="4">
        <f t="shared" ref="AY119:AY125" si="374">3*AM119/$AS119</f>
        <v>0.23778597648089031</v>
      </c>
      <c r="AZ119" s="4">
        <f t="shared" ref="AZ119:AZ125" si="375">3*AN119/$AS119</f>
        <v>2.2483876799038161E-3</v>
      </c>
      <c r="BA119" s="4">
        <f t="shared" ref="BA119:BA125" si="376">3*AO119/$AS119</f>
        <v>0.76146261907225421</v>
      </c>
      <c r="BB119" s="4">
        <f t="shared" ref="BB119:BB125" si="377">3*AP119/$AS119</f>
        <v>9.7902535778096421E-6</v>
      </c>
      <c r="BC119" s="4">
        <f t="shared" ref="BC119:BC125" si="378">3*AQ119/$AS119</f>
        <v>-3.7709200250531371E-4</v>
      </c>
      <c r="BD119" s="4">
        <f t="shared" ref="BD119:BD125" si="379">3*AR119/$AS119</f>
        <v>6.79990979460093E-3</v>
      </c>
      <c r="BE119">
        <f>SUM(AU119:BD119)</f>
        <v>3.0000000000000004</v>
      </c>
      <c r="BG119" s="4">
        <f>-1*((AU119+AV119)*4+(AW119+AX119)*3+SUM(AY119:BB119,BD119)*2+BC119-8)</f>
        <v>8.5916583332679153E-3</v>
      </c>
      <c r="BH119" s="4">
        <f>AY119-BG119</f>
        <v>0.22919431814762239</v>
      </c>
      <c r="BJ119" s="4">
        <f t="shared" ref="BJ119:BM125" si="380">C119</f>
        <v>-6.7979999999999999E-2</v>
      </c>
      <c r="BK119" s="4">
        <f t="shared" si="380"/>
        <v>3.8586499999999996E-2</v>
      </c>
      <c r="BL119" s="4">
        <f t="shared" si="380"/>
        <v>54.097700000000003</v>
      </c>
      <c r="BM119" s="4">
        <f t="shared" si="380"/>
        <v>13.8451</v>
      </c>
      <c r="BN119" s="4">
        <f t="shared" ref="BN119:BN125" si="381">G119-BO119*0.8998</f>
        <v>10.180781183929415</v>
      </c>
      <c r="BO119" s="4">
        <f t="shared" ref="BO119:BO125" si="382">G119*T119/0.8998</f>
        <v>0.53024985115646239</v>
      </c>
      <c r="BP119" s="4">
        <f t="shared" ref="BP119:BT125" si="383">H119</f>
        <v>9.9485500000000004E-2</v>
      </c>
      <c r="BQ119" s="4">
        <f t="shared" si="383"/>
        <v>19.147849999999998</v>
      </c>
      <c r="BR119" s="4">
        <f t="shared" si="383"/>
        <v>3.4249999999999998E-4</v>
      </c>
      <c r="BS119" s="4">
        <f t="shared" si="383"/>
        <v>-7.2900000000000005E-3</v>
      </c>
      <c r="BT119" s="4">
        <f t="shared" si="383"/>
        <v>0.31682849999999996</v>
      </c>
      <c r="BU119" s="4">
        <f>SUM(BJ119:BT119)</f>
        <v>98.181654035085884</v>
      </c>
      <c r="BW119" s="25">
        <f>BJ119/BY$3*2+BK119/BZ$3*2+BL119/CA$3*3+BM119/CB$3*3+BN119/CC$3+BO119/CD$3*3+BP119/CE$3+BQ119/CF$3+BR119/CG$3+BS119/CH$3+BT119/CI$3</f>
        <v>2.4959173647287454</v>
      </c>
      <c r="BX119">
        <v>4</v>
      </c>
      <c r="BY119" s="25">
        <f t="shared" ref="BY119:BY125" si="384">BJ119/BY$3*$BX119/$BW119</f>
        <v>-1.8130456743784087E-3</v>
      </c>
      <c r="BZ119" s="25">
        <f t="shared" ref="BZ119:BZ125" si="385">BK119/BZ$3*$BX119/$BW119</f>
        <v>7.7415356866692439E-4</v>
      </c>
      <c r="CA119" s="25">
        <f t="shared" ref="CA119:CB125" si="386">2*BL119/CA$3*$BX119/$BW119</f>
        <v>1.7006257819862052</v>
      </c>
      <c r="CB119" s="25">
        <f t="shared" si="386"/>
        <v>0.29197177247673956</v>
      </c>
      <c r="CC119" s="25">
        <f t="shared" ref="CC119:CC125" si="387">BN119/CC$3*$BX119/$BW119</f>
        <v>0.22708273671609541</v>
      </c>
      <c r="CD119" s="25">
        <f t="shared" ref="CD119:CD125" si="388">2*BO119/CD$3*$BX119/$BW119</f>
        <v>1.0642964629422814E-2</v>
      </c>
      <c r="CE119" s="25">
        <f t="shared" ref="CE119:CE125" si="389">BP119/CE$3*$BX119/$BW119</f>
        <v>2.247810087758921E-3</v>
      </c>
      <c r="CF119" s="25">
        <f t="shared" ref="CF119:CF125" si="390">BQ119/CF$3*$BX119/$BW119</f>
        <v>0.76126700564164418</v>
      </c>
      <c r="CG119" s="25">
        <f t="shared" ref="CG119:CG125" si="391">BR119/CG$3*$BX119/$BW119</f>
        <v>9.7877385428743343E-6</v>
      </c>
      <c r="CH119" s="25">
        <f t="shared" ref="CH119:CH125" si="392">2*BS119/CH$3*$BX119/$BW119</f>
        <v>-3.7699513069779729E-4</v>
      </c>
      <c r="CI119" s="25">
        <f t="shared" ref="CI119:CI125" si="393">BT119/CI$3*$BX119/$BW119</f>
        <v>6.79816295417903E-3</v>
      </c>
      <c r="CJ119" s="4">
        <f>SUM(BY119:CI119)</f>
        <v>2.9992301349941783</v>
      </c>
    </row>
    <row r="120" spans="1:88">
      <c r="A120" s="17" t="s">
        <v>54</v>
      </c>
      <c r="B120" s="9">
        <v>2</v>
      </c>
      <c r="C120" s="20">
        <v>7.9495E-3</v>
      </c>
      <c r="D120" s="20">
        <v>0.48439599999999999</v>
      </c>
      <c r="E120" s="20">
        <v>43.751999999999995</v>
      </c>
      <c r="F120" s="20">
        <v>20.465899999999998</v>
      </c>
      <c r="G120" s="20">
        <v>14.9894</v>
      </c>
      <c r="H120" s="20">
        <v>0.13839599999999999</v>
      </c>
      <c r="I120" s="20">
        <v>17.980499999999999</v>
      </c>
      <c r="J120" s="20">
        <v>-1.209E-3</v>
      </c>
      <c r="K120" s="20">
        <v>-1.6995E-2</v>
      </c>
      <c r="L120" s="20">
        <v>0.29898599999999997</v>
      </c>
      <c r="M120" s="21">
        <f t="shared" ref="M120:M125" si="394">SUM(C120:L120)</f>
        <v>98.099323499999983</v>
      </c>
      <c r="O120" s="22">
        <f t="shared" ref="O120:O125" si="395">BG120/(SUM(BG120:BH120))</f>
        <v>0.26549888454187298</v>
      </c>
      <c r="P120" s="33">
        <v>0.28000000000000003</v>
      </c>
      <c r="Q120" s="33">
        <f>P120-O120</f>
        <v>1.4501115458127045E-2</v>
      </c>
      <c r="R120" s="92">
        <f t="shared" ref="R120:R125" si="396">AX120/(AX120+AW120)</f>
        <v>0.23884696729145649</v>
      </c>
      <c r="S120" s="23"/>
      <c r="T120" s="24">
        <f t="shared" si="367"/>
        <v>0.27151947072344995</v>
      </c>
      <c r="W120" s="4">
        <v>2.0038699072045571E-2</v>
      </c>
      <c r="X120" s="4">
        <v>8.2703209127578878E-3</v>
      </c>
      <c r="Y120" s="4">
        <v>0.50685414075451674</v>
      </c>
      <c r="Z120" s="4">
        <v>0.12968338366961454</v>
      </c>
      <c r="AA120" s="4">
        <v>1.1172287142746535E-2</v>
      </c>
      <c r="AB120" s="4">
        <v>2.0685701776831246E-2</v>
      </c>
      <c r="AC120" s="4">
        <v>6.0952604538279026E-2</v>
      </c>
      <c r="AD120" s="4">
        <v>6.8462078554481524E-3</v>
      </c>
      <c r="AE120" s="4">
        <v>6.3993163697382621E-3</v>
      </c>
      <c r="AF120" s="4">
        <v>5.1788500654102723E-3</v>
      </c>
      <c r="AI120" s="4">
        <f t="shared" ref="AI120:AI125" si="397">C120/AI$3</f>
        <v>1.3229322682642701E-4</v>
      </c>
      <c r="AJ120" s="4">
        <f t="shared" ref="AJ120:AJ125" si="398">D120/AJ$3</f>
        <v>6.064046069103656E-3</v>
      </c>
      <c r="AK120" s="4">
        <f t="shared" si="368"/>
        <v>0.85821890937622591</v>
      </c>
      <c r="AL120" s="4">
        <f t="shared" si="368"/>
        <v>0.26930587538653855</v>
      </c>
      <c r="AM120" s="4">
        <f t="shared" si="369"/>
        <v>0.20862073764787753</v>
      </c>
      <c r="AN120" s="4">
        <f t="shared" si="369"/>
        <v>1.9511631185676016E-3</v>
      </c>
      <c r="AO120" s="4">
        <f t="shared" si="369"/>
        <v>0.4460555693376333</v>
      </c>
      <c r="AP120" s="4">
        <f t="shared" si="369"/>
        <v>-2.1558487874465049E-5</v>
      </c>
      <c r="AQ120" s="4">
        <f t="shared" ref="AQ120:AQ125" si="399">2*K120/AQ$3</f>
        <v>-5.4840271055179093E-4</v>
      </c>
      <c r="AR120" s="4">
        <f t="shared" si="370"/>
        <v>4.0030258401392424E-3</v>
      </c>
      <c r="AS120" s="4">
        <f t="shared" ref="AS120:AS125" si="400">SUM(AI120:AR120)</f>
        <v>1.7937816588044861</v>
      </c>
      <c r="AT120" s="4"/>
      <c r="AU120" s="4">
        <f t="shared" ref="AU120:AU125" si="401">3*AI120/$AS120</f>
        <v>2.2125305971953808E-4</v>
      </c>
      <c r="AV120" s="4">
        <f t="shared" si="371"/>
        <v>1.0141779585055856E-2</v>
      </c>
      <c r="AW120" s="4">
        <f t="shared" si="372"/>
        <v>1.4353233658574851</v>
      </c>
      <c r="AX120" s="4">
        <f t="shared" si="373"/>
        <v>0.45039908965178854</v>
      </c>
      <c r="AY120" s="4">
        <f t="shared" si="374"/>
        <v>0.34890657392536573</v>
      </c>
      <c r="AZ120" s="4">
        <f t="shared" si="375"/>
        <v>3.2632117331403755E-3</v>
      </c>
      <c r="BA120" s="4">
        <f t="shared" si="376"/>
        <v>0.74600311662499486</v>
      </c>
      <c r="BB120" s="4">
        <f t="shared" si="377"/>
        <v>-3.6055371235370887E-5</v>
      </c>
      <c r="BC120" s="4">
        <f t="shared" si="378"/>
        <v>-9.1717301466437439E-4</v>
      </c>
      <c r="BD120" s="4">
        <f t="shared" si="379"/>
        <v>6.6948379483495763E-3</v>
      </c>
      <c r="BE120">
        <f t="shared" ref="BE120:BE125" si="402">SUM(AU120:BD120)</f>
        <v>3.0000000000000004</v>
      </c>
      <c r="BG120" s="4">
        <f t="shared" ref="BG120:BG125" si="403">-1*((AU120+AV120)*4+(AW120+AX120)*3+SUM(AY120:BB120,BD120)*2+BC120-8)</f>
        <v>9.2634306186511139E-2</v>
      </c>
      <c r="BH120" s="4">
        <f t="shared" ref="BH120:BH125" si="404">AY120-BG120</f>
        <v>0.25627226773885459</v>
      </c>
      <c r="BJ120" s="4">
        <f t="shared" si="380"/>
        <v>7.9495E-3</v>
      </c>
      <c r="BK120" s="4">
        <f t="shared" si="380"/>
        <v>0.48439599999999999</v>
      </c>
      <c r="BL120" s="4">
        <f t="shared" si="380"/>
        <v>43.751999999999995</v>
      </c>
      <c r="BM120" s="4">
        <f t="shared" si="380"/>
        <v>20.465899999999998</v>
      </c>
      <c r="BN120" s="4">
        <f t="shared" si="381"/>
        <v>10.919486045537919</v>
      </c>
      <c r="BO120" s="4">
        <f t="shared" si="382"/>
        <v>4.5231317564593025</v>
      </c>
      <c r="BP120" s="4">
        <f t="shared" si="383"/>
        <v>0.13839599999999999</v>
      </c>
      <c r="BQ120" s="4">
        <f t="shared" si="383"/>
        <v>17.980499999999999</v>
      </c>
      <c r="BR120" s="4">
        <f t="shared" si="383"/>
        <v>-1.209E-3</v>
      </c>
      <c r="BS120" s="4">
        <f t="shared" si="383"/>
        <v>-1.6995E-2</v>
      </c>
      <c r="BT120" s="4">
        <f t="shared" si="383"/>
        <v>0.29898599999999997</v>
      </c>
      <c r="BU120" s="4">
        <f t="shared" ref="BU120:BU125" si="405">SUM(BJ120:BT120)</f>
        <v>98.552541301997209</v>
      </c>
      <c r="BW120" s="25">
        <f t="shared" ref="BW120:BW125" si="406">BJ120/BY$3*2+BK120/BZ$3*2+BL120/CA$3*3+BM120/CB$3*3+BN120/CC$3+BO120/CD$3*3+BP120/CE$3+BQ120/CF$3+BR120/CG$3+BS120/CH$3+BT120/CI$3</f>
        <v>2.3923433558804521</v>
      </c>
      <c r="BX120">
        <v>4</v>
      </c>
      <c r="BY120" s="25">
        <f t="shared" si="384"/>
        <v>2.2119438081702824E-4</v>
      </c>
      <c r="BZ120" s="25">
        <f t="shared" si="385"/>
        <v>1.0139089866340545E-2</v>
      </c>
      <c r="CA120" s="25">
        <f t="shared" si="386"/>
        <v>1.4349427012919327</v>
      </c>
      <c r="CB120" s="25">
        <f t="shared" si="386"/>
        <v>0.45027963853863467</v>
      </c>
      <c r="CC120" s="25">
        <f t="shared" si="387"/>
        <v>0.25410423634421569</v>
      </c>
      <c r="CD120" s="25">
        <f t="shared" si="388"/>
        <v>9.471701303811407E-2</v>
      </c>
      <c r="CE120" s="25">
        <f t="shared" si="389"/>
        <v>3.2623462911736041E-3</v>
      </c>
      <c r="CF120" s="25">
        <f t="shared" si="390"/>
        <v>0.74580526786209889</v>
      </c>
      <c r="CG120" s="25">
        <f t="shared" si="391"/>
        <v>-3.6045808928678461E-5</v>
      </c>
      <c r="CH120" s="25">
        <f t="shared" si="392"/>
        <v>-9.1692976963996496E-4</v>
      </c>
      <c r="CI120" s="25">
        <f t="shared" si="393"/>
        <v>6.6930623989231042E-3</v>
      </c>
      <c r="CJ120" s="4">
        <f t="shared" ref="CJ120:CJ125" si="407">SUM(BY120:CI120)</f>
        <v>2.9992115744336814</v>
      </c>
    </row>
    <row r="121" spans="1:88">
      <c r="A121" s="17" t="s">
        <v>55</v>
      </c>
      <c r="B121" s="9">
        <v>2</v>
      </c>
      <c r="C121" s="20">
        <v>-6.6689999999999999E-2</v>
      </c>
      <c r="D121" s="20">
        <v>5.8797000000000002E-2</v>
      </c>
      <c r="E121" s="20">
        <v>51.203450000000004</v>
      </c>
      <c r="F121" s="20">
        <v>12.9276</v>
      </c>
      <c r="G121" s="20">
        <v>14.111650000000001</v>
      </c>
      <c r="H121" s="20">
        <v>0.130274</v>
      </c>
      <c r="I121" s="20">
        <v>18.97795</v>
      </c>
      <c r="J121" s="20">
        <v>1.6535999999999999E-2</v>
      </c>
      <c r="K121" s="20">
        <v>-1.3264999999999999E-2</v>
      </c>
      <c r="L121" s="20">
        <v>0.38719049999999999</v>
      </c>
      <c r="M121" s="21">
        <f t="shared" si="394"/>
        <v>97.733492499999997</v>
      </c>
      <c r="O121" s="22">
        <f t="shared" si="395"/>
        <v>0.29513996618250005</v>
      </c>
      <c r="P121" s="33">
        <v>0.32</v>
      </c>
      <c r="Q121" s="33">
        <f t="shared" ref="Q121:Q125" si="408">P121-O121</f>
        <v>2.486003381749996E-2</v>
      </c>
      <c r="R121" s="92">
        <f t="shared" si="396"/>
        <v>0.14483781998562123</v>
      </c>
      <c r="S121" s="23"/>
      <c r="T121" s="24">
        <f t="shared" si="367"/>
        <v>0.30382261834249791</v>
      </c>
      <c r="W121" s="4">
        <v>1.521693793113452E-2</v>
      </c>
      <c r="X121" s="4">
        <v>3.0773287117238563E-3</v>
      </c>
      <c r="Y121" s="4">
        <v>0.22351645353306676</v>
      </c>
      <c r="Z121" s="4">
        <v>4.7941839764446728E-2</v>
      </c>
      <c r="AA121" s="4">
        <v>0.11292495295549097</v>
      </c>
      <c r="AB121" s="4">
        <v>7.6310963825652282E-3</v>
      </c>
      <c r="AC121" s="4">
        <v>0.20682873349706293</v>
      </c>
      <c r="AD121" s="4">
        <v>9.758073580374357E-3</v>
      </c>
      <c r="AE121" s="4">
        <v>2.9769195487953652E-3</v>
      </c>
      <c r="AF121" s="4">
        <v>1.2447200669226822E-2</v>
      </c>
      <c r="AI121" s="4">
        <f t="shared" si="397"/>
        <v>-1.1098352471293059E-3</v>
      </c>
      <c r="AJ121" s="4">
        <f t="shared" si="398"/>
        <v>7.360665998998498E-4</v>
      </c>
      <c r="AK121" s="4">
        <f t="shared" si="368"/>
        <v>1.0043830914083955</v>
      </c>
      <c r="AL121" s="4">
        <f t="shared" si="368"/>
        <v>0.17011119152575827</v>
      </c>
      <c r="AM121" s="4">
        <f t="shared" si="369"/>
        <v>0.1964043145441893</v>
      </c>
      <c r="AN121" s="4">
        <f t="shared" si="369"/>
        <v>1.8366558578880585E-3</v>
      </c>
      <c r="AO121" s="4">
        <f t="shared" si="369"/>
        <v>0.47080004961548</v>
      </c>
      <c r="AP121" s="4">
        <f t="shared" si="369"/>
        <v>2.948644793152639E-4</v>
      </c>
      <c r="AQ121" s="4">
        <f t="shared" si="399"/>
        <v>-4.280413036463375E-4</v>
      </c>
      <c r="AR121" s="4">
        <f t="shared" si="370"/>
        <v>5.1839670638639708E-3</v>
      </c>
      <c r="AS121" s="4">
        <f t="shared" si="400"/>
        <v>1.8482123245440147</v>
      </c>
      <c r="AT121" s="4"/>
      <c r="AU121" s="4">
        <f t="shared" si="401"/>
        <v>-1.8014736170582368E-3</v>
      </c>
      <c r="AV121" s="4">
        <f t="shared" si="371"/>
        <v>1.1947760386482379E-3</v>
      </c>
      <c r="AW121" s="4">
        <f t="shared" si="372"/>
        <v>1.6303047188956397</v>
      </c>
      <c r="AX121" s="4">
        <f t="shared" si="373"/>
        <v>0.27612280677934703</v>
      </c>
      <c r="AY121" s="4">
        <f t="shared" si="374"/>
        <v>0.31880154450216469</v>
      </c>
      <c r="AZ121" s="4">
        <f t="shared" si="375"/>
        <v>2.9812416574072883E-3</v>
      </c>
      <c r="BA121" s="4">
        <f t="shared" si="376"/>
        <v>0.76419799288748003</v>
      </c>
      <c r="BB121" s="4">
        <f t="shared" si="377"/>
        <v>4.7862111197859039E-4</v>
      </c>
      <c r="BC121" s="4">
        <f t="shared" si="378"/>
        <v>-6.9479241853655943E-4</v>
      </c>
      <c r="BD121" s="4">
        <f t="shared" si="379"/>
        <v>8.4145641629290776E-3</v>
      </c>
      <c r="BE121">
        <f t="shared" si="402"/>
        <v>2.9999999999999991</v>
      </c>
      <c r="BG121" s="4">
        <f t="shared" si="403"/>
        <v>9.4091077063297668E-2</v>
      </c>
      <c r="BH121" s="4">
        <f t="shared" si="404"/>
        <v>0.22471046743886702</v>
      </c>
      <c r="BJ121" s="4">
        <f t="shared" si="380"/>
        <v>-6.6689999999999999E-2</v>
      </c>
      <c r="BK121" s="4">
        <f t="shared" si="380"/>
        <v>5.8797000000000002E-2</v>
      </c>
      <c r="BL121" s="4">
        <f t="shared" si="380"/>
        <v>51.203450000000004</v>
      </c>
      <c r="BM121" s="4">
        <f t="shared" si="380"/>
        <v>12.9276</v>
      </c>
      <c r="BN121" s="4">
        <f t="shared" si="381"/>
        <v>9.8242115478670904</v>
      </c>
      <c r="BO121" s="4">
        <f t="shared" si="382"/>
        <v>4.7648793644508896</v>
      </c>
      <c r="BP121" s="4">
        <f t="shared" si="383"/>
        <v>0.130274</v>
      </c>
      <c r="BQ121" s="4">
        <f t="shared" si="383"/>
        <v>18.97795</v>
      </c>
      <c r="BR121" s="4">
        <f t="shared" si="383"/>
        <v>1.6535999999999999E-2</v>
      </c>
      <c r="BS121" s="4">
        <f t="shared" si="383"/>
        <v>-1.3264999999999999E-2</v>
      </c>
      <c r="BT121" s="4">
        <f t="shared" si="383"/>
        <v>0.38719049999999999</v>
      </c>
      <c r="BU121" s="4">
        <f t="shared" si="405"/>
        <v>98.210933412317999</v>
      </c>
      <c r="BW121" s="25">
        <f t="shared" si="406"/>
        <v>2.4651425681643517</v>
      </c>
      <c r="BX121">
        <v>4</v>
      </c>
      <c r="BY121" s="25">
        <f t="shared" si="384"/>
        <v>-1.8008455356084913E-3</v>
      </c>
      <c r="BZ121" s="25">
        <f t="shared" si="385"/>
        <v>1.1943594815255749E-3</v>
      </c>
      <c r="CA121" s="25">
        <f t="shared" si="386"/>
        <v>1.6297363152611513</v>
      </c>
      <c r="CB121" s="25">
        <f t="shared" si="386"/>
        <v>0.27602653691941259</v>
      </c>
      <c r="CC121" s="25">
        <f t="shared" si="387"/>
        <v>0.22186504458024384</v>
      </c>
      <c r="CD121" s="25">
        <f t="shared" si="388"/>
        <v>9.6832720782719706E-2</v>
      </c>
      <c r="CE121" s="25">
        <f t="shared" si="389"/>
        <v>2.980202251354102E-3</v>
      </c>
      <c r="CF121" s="25">
        <f t="shared" si="390"/>
        <v>0.76393155624432285</v>
      </c>
      <c r="CG121" s="25">
        <f t="shared" si="391"/>
        <v>4.7845424134610164E-4</v>
      </c>
      <c r="CH121" s="25">
        <f t="shared" si="392"/>
        <v>-6.9455018005725323E-4</v>
      </c>
      <c r="CI121" s="25">
        <f t="shared" si="393"/>
        <v>8.4116304360021977E-3</v>
      </c>
      <c r="CJ121" s="4">
        <f t="shared" si="407"/>
        <v>2.9989614244824128</v>
      </c>
    </row>
    <row r="122" spans="1:88">
      <c r="A122" s="17" t="s">
        <v>56</v>
      </c>
      <c r="B122" s="9">
        <v>3</v>
      </c>
      <c r="C122" s="20">
        <v>-3.3050000000000003E-2</v>
      </c>
      <c r="D122" s="20">
        <v>8.6897666666666665E-2</v>
      </c>
      <c r="E122" s="20">
        <v>22.106266666666667</v>
      </c>
      <c r="F122" s="20">
        <v>45.227466666666665</v>
      </c>
      <c r="G122" s="20">
        <v>15.881333333333332</v>
      </c>
      <c r="H122" s="20">
        <v>0.21778800000000001</v>
      </c>
      <c r="I122" s="20">
        <v>14.568166666666668</v>
      </c>
      <c r="J122" s="20">
        <v>1.4477333333333333E-2</v>
      </c>
      <c r="K122" s="20">
        <v>-1.0366666666666668E-2</v>
      </c>
      <c r="L122" s="20">
        <v>0.1235</v>
      </c>
      <c r="M122" s="21">
        <f t="shared" si="394"/>
        <v>98.182479666666666</v>
      </c>
      <c r="O122" s="22">
        <f t="shared" si="395"/>
        <v>0.21452501704907062</v>
      </c>
      <c r="P122" s="33">
        <v>0.2</v>
      </c>
      <c r="Q122" s="33">
        <f t="shared" si="408"/>
        <v>-1.452501704907061E-2</v>
      </c>
      <c r="R122" s="92">
        <f t="shared" si="396"/>
        <v>0.57849768965999471</v>
      </c>
      <c r="S122" s="23"/>
      <c r="T122" s="24">
        <f t="shared" si="367"/>
        <v>0.21092768137436427</v>
      </c>
      <c r="W122" s="4">
        <v>1.8478062669013761E-2</v>
      </c>
      <c r="X122" s="4">
        <v>7.938876137926161E-3</v>
      </c>
      <c r="Y122" s="4">
        <v>0.66834123270477086</v>
      </c>
      <c r="Z122" s="4">
        <v>0.12807553760704454</v>
      </c>
      <c r="AA122" s="4">
        <v>0.19177633673978997</v>
      </c>
      <c r="AB122" s="4">
        <v>1.1297353982238498E-2</v>
      </c>
      <c r="AC122" s="4">
        <v>4.3915638824151816E-2</v>
      </c>
      <c r="AD122" s="4">
        <v>1.1872319795782684E-2</v>
      </c>
      <c r="AE122" s="4">
        <v>6.7909817650567512E-3</v>
      </c>
      <c r="AF122" s="4">
        <v>2.4276706881288457E-2</v>
      </c>
      <c r="AI122" s="4">
        <f t="shared" si="397"/>
        <v>-5.5000832085205526E-4</v>
      </c>
      <c r="AJ122" s="4">
        <f t="shared" si="398"/>
        <v>1.087852612251711E-3</v>
      </c>
      <c r="AK122" s="4">
        <f t="shared" si="368"/>
        <v>0.43362625866352822</v>
      </c>
      <c r="AL122" s="4">
        <f t="shared" si="368"/>
        <v>0.59513739939031074</v>
      </c>
      <c r="AM122" s="4">
        <f t="shared" si="369"/>
        <v>0.22103456274646255</v>
      </c>
      <c r="AN122" s="4">
        <f t="shared" si="369"/>
        <v>3.0704638375863525E-3</v>
      </c>
      <c r="AO122" s="4">
        <f t="shared" si="369"/>
        <v>0.36140329116017533</v>
      </c>
      <c r="AP122" s="4">
        <f t="shared" si="369"/>
        <v>2.581550166428911E-4</v>
      </c>
      <c r="AQ122" s="4">
        <f t="shared" si="399"/>
        <v>-3.3451651070237718E-4</v>
      </c>
      <c r="AR122" s="4">
        <f t="shared" si="370"/>
        <v>1.6535011380372205E-3</v>
      </c>
      <c r="AS122" s="4">
        <f t="shared" si="400"/>
        <v>1.6163869597334404</v>
      </c>
      <c r="AT122" s="4"/>
      <c r="AU122" s="4">
        <f t="shared" si="401"/>
        <v>-1.0208106125950637E-3</v>
      </c>
      <c r="AV122" s="4">
        <f t="shared" si="371"/>
        <v>2.0190448933671977E-3</v>
      </c>
      <c r="AW122" s="4">
        <f t="shared" si="372"/>
        <v>0.80480652739558944</v>
      </c>
      <c r="AX122" s="4">
        <f t="shared" si="373"/>
        <v>1.1045697859783314</v>
      </c>
      <c r="AY122" s="4">
        <f t="shared" si="374"/>
        <v>0.41023820703721875</v>
      </c>
      <c r="AZ122" s="4">
        <f t="shared" si="375"/>
        <v>5.6987539136532719E-3</v>
      </c>
      <c r="BA122" s="4">
        <f t="shared" si="376"/>
        <v>0.67076133406775562</v>
      </c>
      <c r="BB122" s="4">
        <f t="shared" si="377"/>
        <v>4.7913344342767459E-4</v>
      </c>
      <c r="BC122" s="4">
        <f t="shared" si="378"/>
        <v>-6.2085970569363404E-4</v>
      </c>
      <c r="BD122" s="4">
        <f t="shared" si="379"/>
        <v>3.0688835889456211E-3</v>
      </c>
      <c r="BE122">
        <f t="shared" si="402"/>
        <v>3</v>
      </c>
      <c r="BG122" s="4">
        <f t="shared" si="403"/>
        <v>8.800635835883952E-2</v>
      </c>
      <c r="BH122" s="4">
        <f t="shared" si="404"/>
        <v>0.32223184867837923</v>
      </c>
      <c r="BJ122" s="4">
        <f t="shared" si="380"/>
        <v>-3.3050000000000003E-2</v>
      </c>
      <c r="BK122" s="4">
        <f t="shared" si="380"/>
        <v>8.6897666666666665E-2</v>
      </c>
      <c r="BL122" s="4">
        <f t="shared" si="380"/>
        <v>22.106266666666667</v>
      </c>
      <c r="BM122" s="4">
        <f t="shared" si="380"/>
        <v>45.227466666666665</v>
      </c>
      <c r="BN122" s="4">
        <f t="shared" si="381"/>
        <v>12.531520516199929</v>
      </c>
      <c r="BO122" s="4">
        <f t="shared" si="382"/>
        <v>3.7228415393791994</v>
      </c>
      <c r="BP122" s="4">
        <f t="shared" si="383"/>
        <v>0.21778800000000001</v>
      </c>
      <c r="BQ122" s="4">
        <f t="shared" si="383"/>
        <v>14.568166666666668</v>
      </c>
      <c r="BR122" s="4">
        <f t="shared" si="383"/>
        <v>1.4477333333333333E-2</v>
      </c>
      <c r="BS122" s="4">
        <f t="shared" si="383"/>
        <v>-1.0366666666666668E-2</v>
      </c>
      <c r="BT122" s="4">
        <f t="shared" si="383"/>
        <v>0.1235</v>
      </c>
      <c r="BU122" s="4">
        <f t="shared" si="405"/>
        <v>98.555508388912472</v>
      </c>
      <c r="BW122" s="25">
        <f t="shared" si="406"/>
        <v>2.1547903687432037</v>
      </c>
      <c r="BX122">
        <v>4</v>
      </c>
      <c r="BY122" s="25">
        <f t="shared" si="384"/>
        <v>-1.0209964344194678E-3</v>
      </c>
      <c r="BZ122" s="25">
        <f t="shared" si="385"/>
        <v>2.0194124273651892E-3</v>
      </c>
      <c r="CA122" s="25">
        <f t="shared" si="386"/>
        <v>0.80495302922008827</v>
      </c>
      <c r="CB122" s="25">
        <f t="shared" si="386"/>
        <v>1.1047708547860806</v>
      </c>
      <c r="CC122" s="25">
        <f t="shared" si="387"/>
        <v>0.32376653887585721</v>
      </c>
      <c r="CD122" s="25">
        <f t="shared" si="388"/>
        <v>8.6552933438368923E-2</v>
      </c>
      <c r="CE122" s="25">
        <f t="shared" si="389"/>
        <v>5.6997912783083799E-3</v>
      </c>
      <c r="CF122" s="25">
        <f t="shared" si="390"/>
        <v>0.67088343516398075</v>
      </c>
      <c r="CG122" s="25">
        <f t="shared" si="391"/>
        <v>4.7922066181029345E-4</v>
      </c>
      <c r="CH122" s="25">
        <f t="shared" si="392"/>
        <v>-6.2097272301710952E-4</v>
      </c>
      <c r="CI122" s="25">
        <f t="shared" si="393"/>
        <v>3.0694422288542831E-3</v>
      </c>
      <c r="CJ122" s="4">
        <f t="shared" si="407"/>
        <v>3.0005526889232779</v>
      </c>
    </row>
    <row r="123" spans="1:88">
      <c r="A123" s="17" t="s">
        <v>57</v>
      </c>
      <c r="B123" s="9">
        <v>2</v>
      </c>
      <c r="C123" s="20">
        <v>3.9650000000000102E-4</v>
      </c>
      <c r="D123" s="20">
        <v>0.17768800000000001</v>
      </c>
      <c r="E123" s="20">
        <v>37.997399999999999</v>
      </c>
      <c r="F123" s="20">
        <v>29.460750000000001</v>
      </c>
      <c r="G123" s="20">
        <v>12.4575</v>
      </c>
      <c r="H123" s="20">
        <v>0.15543099999999999</v>
      </c>
      <c r="I123" s="20">
        <v>17.941549999999999</v>
      </c>
      <c r="J123" s="20">
        <v>6.6874999999999999E-3</v>
      </c>
      <c r="K123" s="20">
        <v>-1.7335E-2</v>
      </c>
      <c r="L123" s="20">
        <v>0.22051100000000001</v>
      </c>
      <c r="M123" s="21">
        <f t="shared" si="394"/>
        <v>98.400578999999979</v>
      </c>
      <c r="O123" s="22">
        <f t="shared" si="395"/>
        <v>0.19752382305957475</v>
      </c>
      <c r="P123" s="33">
        <v>0.18</v>
      </c>
      <c r="Q123" s="33">
        <f t="shared" si="408"/>
        <v>-1.7523823059574756E-2</v>
      </c>
      <c r="R123" s="92">
        <f t="shared" si="396"/>
        <v>0.34215780758613579</v>
      </c>
      <c r="S123" s="23"/>
      <c r="T123" s="24">
        <f t="shared" si="367"/>
        <v>0.20061894633640029</v>
      </c>
      <c r="W123" s="4">
        <v>2.791162597377659E-2</v>
      </c>
      <c r="X123" s="4">
        <v>1.1750700489758042E-2</v>
      </c>
      <c r="Y123" s="4">
        <v>6.3356767594317728E-2</v>
      </c>
      <c r="Z123" s="4">
        <v>3.5567471093683349E-2</v>
      </c>
      <c r="AA123" s="4">
        <v>1.3293607486307514E-2</v>
      </c>
      <c r="AB123" s="4">
        <v>1.4894497238913437E-2</v>
      </c>
      <c r="AC123" s="4">
        <v>1.9728279195103917E-2</v>
      </c>
      <c r="AD123" s="4">
        <v>4.7680210255408896E-3</v>
      </c>
      <c r="AE123" s="4">
        <v>6.3710320984907828E-3</v>
      </c>
      <c r="AF123" s="4">
        <v>1.8055264550817306E-2</v>
      </c>
      <c r="AI123" s="4">
        <f t="shared" si="397"/>
        <v>6.5984356798136291E-6</v>
      </c>
      <c r="AJ123" s="4">
        <f t="shared" si="398"/>
        <v>2.2244366549824738E-3</v>
      </c>
      <c r="AK123" s="4">
        <f t="shared" si="368"/>
        <v>0.74533934876422125</v>
      </c>
      <c r="AL123" s="4">
        <f t="shared" si="368"/>
        <v>0.38766695177314298</v>
      </c>
      <c r="AM123" s="4">
        <f t="shared" si="369"/>
        <v>0.17338204592901879</v>
      </c>
      <c r="AN123" s="4">
        <f t="shared" si="369"/>
        <v>2.1913294797687856E-3</v>
      </c>
      <c r="AO123" s="4">
        <f t="shared" si="369"/>
        <v>0.44508930786405354</v>
      </c>
      <c r="AP123" s="4">
        <f t="shared" si="369"/>
        <v>1.1924928673323824E-4</v>
      </c>
      <c r="AQ123" s="4">
        <f t="shared" si="399"/>
        <v>-5.5937399161019689E-4</v>
      </c>
      <c r="AR123" s="4">
        <f t="shared" si="370"/>
        <v>2.9523497121435268E-3</v>
      </c>
      <c r="AS123" s="4">
        <f t="shared" si="400"/>
        <v>1.7584122439081342</v>
      </c>
      <c r="AT123" s="4"/>
      <c r="AU123" s="4">
        <f t="shared" si="401"/>
        <v>1.1257489310609613E-5</v>
      </c>
      <c r="AV123" s="4">
        <f t="shared" si="371"/>
        <v>3.7950770577641966E-3</v>
      </c>
      <c r="AW123" s="4">
        <f t="shared" si="372"/>
        <v>1.2716119635990666</v>
      </c>
      <c r="AX123" s="4">
        <f t="shared" si="373"/>
        <v>0.66139260537370792</v>
      </c>
      <c r="AY123" s="4">
        <f t="shared" si="374"/>
        <v>0.29580443356730329</v>
      </c>
      <c r="AZ123" s="4">
        <f t="shared" si="375"/>
        <v>3.7385934169199319E-3</v>
      </c>
      <c r="BA123" s="4">
        <f t="shared" si="376"/>
        <v>0.75936000117041935</v>
      </c>
      <c r="BB123" s="4">
        <f t="shared" si="377"/>
        <v>2.0344936828044786E-4</v>
      </c>
      <c r="BC123" s="4">
        <f t="shared" si="378"/>
        <v>-9.5433933689002555E-4</v>
      </c>
      <c r="BD123" s="4">
        <f t="shared" si="379"/>
        <v>5.0369582941173522E-3</v>
      </c>
      <c r="BE123">
        <f t="shared" si="402"/>
        <v>3</v>
      </c>
      <c r="BG123" s="4">
        <f t="shared" si="403"/>
        <v>5.8428422596185747E-2</v>
      </c>
      <c r="BH123" s="4">
        <f t="shared" si="404"/>
        <v>0.23737601097111755</v>
      </c>
      <c r="BJ123" s="4">
        <f t="shared" si="380"/>
        <v>3.9650000000000102E-4</v>
      </c>
      <c r="BK123" s="4">
        <f t="shared" si="380"/>
        <v>0.17768800000000001</v>
      </c>
      <c r="BL123" s="4">
        <f t="shared" si="380"/>
        <v>37.997399999999999</v>
      </c>
      <c r="BM123" s="4">
        <f t="shared" si="380"/>
        <v>29.460750000000001</v>
      </c>
      <c r="BN123" s="4">
        <f t="shared" si="381"/>
        <v>9.9582894760142935</v>
      </c>
      <c r="BO123" s="4">
        <f t="shared" si="382"/>
        <v>2.7775178083859817</v>
      </c>
      <c r="BP123" s="4">
        <f t="shared" si="383"/>
        <v>0.15543099999999999</v>
      </c>
      <c r="BQ123" s="4">
        <f t="shared" si="383"/>
        <v>17.941549999999999</v>
      </c>
      <c r="BR123" s="4">
        <f t="shared" si="383"/>
        <v>6.6874999999999999E-3</v>
      </c>
      <c r="BS123" s="4">
        <f t="shared" si="383"/>
        <v>-1.7335E-2</v>
      </c>
      <c r="BT123" s="4">
        <f t="shared" si="383"/>
        <v>0.22051100000000001</v>
      </c>
      <c r="BU123" s="4">
        <f t="shared" si="405"/>
        <v>98.678886284400264</v>
      </c>
      <c r="BW123" s="25">
        <f t="shared" si="406"/>
        <v>2.3448219496938885</v>
      </c>
      <c r="BX123">
        <v>4</v>
      </c>
      <c r="BY123" s="25">
        <f t="shared" si="384"/>
        <v>1.1256182040900873E-5</v>
      </c>
      <c r="BZ123" s="25">
        <f t="shared" si="385"/>
        <v>3.7946363565436077E-3</v>
      </c>
      <c r="CA123" s="25">
        <f t="shared" si="386"/>
        <v>1.2714642983643576</v>
      </c>
      <c r="CB123" s="25">
        <f t="shared" si="386"/>
        <v>0.6613158015238676</v>
      </c>
      <c r="CC123" s="25">
        <f t="shared" si="387"/>
        <v>0.23643300094351882</v>
      </c>
      <c r="CD123" s="25">
        <f t="shared" si="388"/>
        <v>5.934159939702742E-2</v>
      </c>
      <c r="CE123" s="25">
        <f t="shared" si="389"/>
        <v>3.73815927483084E-3</v>
      </c>
      <c r="CF123" s="25">
        <f t="shared" si="390"/>
        <v>0.75927182091102308</v>
      </c>
      <c r="CG123" s="25">
        <f t="shared" si="391"/>
        <v>2.0342574283528176E-4</v>
      </c>
      <c r="CH123" s="25">
        <f t="shared" si="392"/>
        <v>-9.5422851476330132E-4</v>
      </c>
      <c r="CI123" s="25">
        <f t="shared" si="393"/>
        <v>5.0363733801262814E-3</v>
      </c>
      <c r="CJ123" s="4">
        <f t="shared" si="407"/>
        <v>2.9996561435614084</v>
      </c>
    </row>
    <row r="124" spans="1:88">
      <c r="A124" s="17" t="s">
        <v>58</v>
      </c>
      <c r="B124" s="9">
        <v>3</v>
      </c>
      <c r="C124" s="20">
        <v>-2.4076666666666666E-2</v>
      </c>
      <c r="D124" s="20">
        <v>0.14556899999999998</v>
      </c>
      <c r="E124" s="20">
        <v>62.536699999999996</v>
      </c>
      <c r="F124" s="20">
        <v>4.8410299999999999</v>
      </c>
      <c r="G124" s="20">
        <v>10.545699999999998</v>
      </c>
      <c r="H124" s="20">
        <v>9.3258333333333332E-2</v>
      </c>
      <c r="I124" s="20">
        <v>21.086333333333332</v>
      </c>
      <c r="J124" s="20">
        <v>8.5066666666666678E-4</v>
      </c>
      <c r="K124" s="20">
        <v>-7.736666666666666E-3</v>
      </c>
      <c r="L124" s="20">
        <v>0.51315066666666664</v>
      </c>
      <c r="M124" s="21">
        <f t="shared" si="394"/>
        <v>99.730778666666652</v>
      </c>
      <c r="O124" s="22">
        <f t="shared" si="395"/>
        <v>0.13360513842493765</v>
      </c>
      <c r="P124" s="33">
        <v>0.16</v>
      </c>
      <c r="Q124" s="33">
        <f t="shared" si="408"/>
        <v>2.6394861575062351E-2</v>
      </c>
      <c r="R124" s="92">
        <f t="shared" si="396"/>
        <v>4.9366327386896863E-2</v>
      </c>
      <c r="S124" s="23"/>
      <c r="T124" s="24">
        <f t="shared" si="367"/>
        <v>0.1449912659343002</v>
      </c>
      <c r="W124" s="4">
        <v>1.734964072634743E-2</v>
      </c>
      <c r="X124" s="4">
        <v>7.6340599290285879E-3</v>
      </c>
      <c r="Y124" s="4">
        <v>0.49008232981816441</v>
      </c>
      <c r="Z124" s="4">
        <v>2.735981907834913E-2</v>
      </c>
      <c r="AA124" s="4">
        <v>8.9041787942516271E-2</v>
      </c>
      <c r="AB124" s="4">
        <v>1.9880474600304079E-2</v>
      </c>
      <c r="AC124" s="4">
        <v>2.7082528193160569E-2</v>
      </c>
      <c r="AD124" s="4">
        <v>6.2582522586847955E-3</v>
      </c>
      <c r="AE124" s="4">
        <v>6.1092825547140407E-4</v>
      </c>
      <c r="AF124" s="4">
        <v>1.0958761806578945E-2</v>
      </c>
      <c r="AI124" s="4">
        <f t="shared" si="397"/>
        <v>-4.00676762633827E-4</v>
      </c>
      <c r="AJ124" s="4">
        <f t="shared" si="398"/>
        <v>1.8223460190285427E-3</v>
      </c>
      <c r="AK124" s="4">
        <f t="shared" si="368"/>
        <v>1.2266908591604551</v>
      </c>
      <c r="AL124" s="4">
        <f t="shared" si="368"/>
        <v>6.3701954075926048E-2</v>
      </c>
      <c r="AM124" s="4">
        <f t="shared" si="369"/>
        <v>0.14677383437717464</v>
      </c>
      <c r="AN124" s="4">
        <f t="shared" si="369"/>
        <v>1.3147939282861034E-3</v>
      </c>
      <c r="AO124" s="4">
        <f t="shared" si="369"/>
        <v>0.52310427520052916</v>
      </c>
      <c r="AP124" s="4">
        <f t="shared" si="369"/>
        <v>1.5168806466951975E-5</v>
      </c>
      <c r="AQ124" s="4">
        <f t="shared" si="399"/>
        <v>-2.4965042486823708E-4</v>
      </c>
      <c r="AR124" s="4">
        <f t="shared" si="370"/>
        <v>6.8704065693756412E-3</v>
      </c>
      <c r="AS124" s="4">
        <f t="shared" si="400"/>
        <v>1.96964331094974</v>
      </c>
      <c r="AT124" s="4"/>
      <c r="AU124" s="4">
        <f t="shared" si="401"/>
        <v>-6.1027815605957381E-4</v>
      </c>
      <c r="AV124" s="4">
        <f t="shared" si="371"/>
        <v>2.7756487820373341E-3</v>
      </c>
      <c r="AW124" s="4">
        <f t="shared" si="372"/>
        <v>1.8683954384141133</v>
      </c>
      <c r="AX124" s="4">
        <f t="shared" si="373"/>
        <v>9.702561939279708E-2</v>
      </c>
      <c r="AY124" s="4">
        <f t="shared" si="374"/>
        <v>0.22355393013733327</v>
      </c>
      <c r="AZ124" s="4">
        <f t="shared" si="375"/>
        <v>2.002586845511827E-3</v>
      </c>
      <c r="BA124" s="4">
        <f t="shared" si="376"/>
        <v>0.79674975508376822</v>
      </c>
      <c r="BB124" s="4">
        <f t="shared" si="377"/>
        <v>2.3103888479642152E-5</v>
      </c>
      <c r="BC124" s="4">
        <f t="shared" si="378"/>
        <v>-3.8024715969693786E-4</v>
      </c>
      <c r="BD124" s="4">
        <f t="shared" si="379"/>
        <v>1.0464442771716076E-2</v>
      </c>
      <c r="BE124">
        <f t="shared" si="402"/>
        <v>3</v>
      </c>
      <c r="BG124" s="4">
        <f t="shared" si="403"/>
        <v>2.9867953781437251E-2</v>
      </c>
      <c r="BH124" s="4">
        <f t="shared" si="404"/>
        <v>0.19368597635589602</v>
      </c>
      <c r="BJ124" s="4">
        <f t="shared" si="380"/>
        <v>-2.4076666666666666E-2</v>
      </c>
      <c r="BK124" s="4">
        <f t="shared" si="380"/>
        <v>0.14556899999999998</v>
      </c>
      <c r="BL124" s="4">
        <f t="shared" si="380"/>
        <v>62.536699999999996</v>
      </c>
      <c r="BM124" s="4">
        <f t="shared" si="380"/>
        <v>4.8410299999999999</v>
      </c>
      <c r="BN124" s="4">
        <f t="shared" si="381"/>
        <v>9.0166656068366482</v>
      </c>
      <c r="BO124" s="4">
        <f t="shared" si="382"/>
        <v>1.6993047267874521</v>
      </c>
      <c r="BP124" s="4">
        <f t="shared" si="383"/>
        <v>9.3258333333333332E-2</v>
      </c>
      <c r="BQ124" s="4">
        <f t="shared" si="383"/>
        <v>21.086333333333332</v>
      </c>
      <c r="BR124" s="4">
        <f t="shared" si="383"/>
        <v>8.5066666666666678E-4</v>
      </c>
      <c r="BS124" s="4">
        <f t="shared" si="383"/>
        <v>-7.736666666666666E-3</v>
      </c>
      <c r="BT124" s="4">
        <f t="shared" si="383"/>
        <v>0.51315066666666664</v>
      </c>
      <c r="BU124" s="4">
        <f t="shared" si="405"/>
        <v>99.901049000290755</v>
      </c>
      <c r="BW124" s="25">
        <f t="shared" si="406"/>
        <v>2.6270291040051865</v>
      </c>
      <c r="BX124">
        <v>4</v>
      </c>
      <c r="BY124" s="25">
        <f t="shared" si="384"/>
        <v>-6.1008347722216324E-4</v>
      </c>
      <c r="BZ124" s="25">
        <f t="shared" si="385"/>
        <v>2.7747633495954524E-3</v>
      </c>
      <c r="CA124" s="25">
        <f t="shared" si="386"/>
        <v>1.8677994199458754</v>
      </c>
      <c r="CB124" s="25">
        <f t="shared" si="386"/>
        <v>9.6994668203417483E-2</v>
      </c>
      <c r="CC124" s="25">
        <f t="shared" si="387"/>
        <v>0.19107958892951651</v>
      </c>
      <c r="CD124" s="25">
        <f t="shared" si="388"/>
        <v>3.2405494071493172E-2</v>
      </c>
      <c r="CE124" s="25">
        <f t="shared" si="389"/>
        <v>2.001948019961499E-3</v>
      </c>
      <c r="CF124" s="25">
        <f t="shared" si="390"/>
        <v>0.79649559177399409</v>
      </c>
      <c r="CG124" s="25">
        <f t="shared" si="391"/>
        <v>2.3096518335218304E-5</v>
      </c>
      <c r="CH124" s="25">
        <f t="shared" si="392"/>
        <v>-3.8012586078718099E-4</v>
      </c>
      <c r="CI124" s="25">
        <f t="shared" si="393"/>
        <v>1.0461104612660701E-2</v>
      </c>
      <c r="CJ124" s="4">
        <f t="shared" si="407"/>
        <v>2.99904546608684</v>
      </c>
    </row>
    <row r="125" spans="1:88">
      <c r="A125" s="17" t="s">
        <v>59</v>
      </c>
      <c r="B125" s="9">
        <v>3</v>
      </c>
      <c r="C125" s="20">
        <v>-3.8733333333333335E-2</v>
      </c>
      <c r="D125" s="20">
        <v>0.13350466666666666</v>
      </c>
      <c r="E125" s="20">
        <v>57.857066666666668</v>
      </c>
      <c r="F125" s="20">
        <v>8.6105900000000002</v>
      </c>
      <c r="G125" s="20">
        <v>11.532766666666667</v>
      </c>
      <c r="H125" s="20">
        <v>0.111857</v>
      </c>
      <c r="I125" s="20">
        <v>20.415466666666667</v>
      </c>
      <c r="J125" s="20">
        <v>1.1157333333333333E-2</v>
      </c>
      <c r="K125" s="20">
        <v>-7.2033333333333292E-4</v>
      </c>
      <c r="L125" s="20">
        <v>0.367558</v>
      </c>
      <c r="M125" s="21">
        <f t="shared" si="394"/>
        <v>99.000513333333316</v>
      </c>
      <c r="O125" s="22">
        <f t="shared" si="395"/>
        <v>0.19711041223851988</v>
      </c>
      <c r="P125" s="33">
        <v>0.22</v>
      </c>
      <c r="Q125" s="33">
        <f t="shared" si="408"/>
        <v>2.2889587761480118E-2</v>
      </c>
      <c r="R125" s="92">
        <f t="shared" si="396"/>
        <v>9.0774320012512913E-2</v>
      </c>
      <c r="S125" s="23"/>
      <c r="T125" s="24">
        <f t="shared" si="367"/>
        <v>0.20732398567668398</v>
      </c>
      <c r="W125" s="4">
        <v>2.3990878127599521E-2</v>
      </c>
      <c r="X125" s="4">
        <v>1.0333249456648829E-2</v>
      </c>
      <c r="Y125" s="4">
        <v>0.37807211393242379</v>
      </c>
      <c r="Z125" s="4">
        <v>4.1420907764074533E-2</v>
      </c>
      <c r="AA125" s="4">
        <v>5.601574183507025E-2</v>
      </c>
      <c r="AB125" s="4">
        <v>1.0802507532975849E-2</v>
      </c>
      <c r="AC125" s="4">
        <v>0.12381875194546828</v>
      </c>
      <c r="AD125" s="4">
        <v>7.1943105530226674E-3</v>
      </c>
      <c r="AE125" s="4">
        <v>9.3959358412737861E-3</v>
      </c>
      <c r="AF125" s="4">
        <v>1.5512418122265784E-2</v>
      </c>
      <c r="AI125" s="4">
        <f t="shared" si="397"/>
        <v>-6.445886725467354E-4</v>
      </c>
      <c r="AJ125" s="4">
        <f t="shared" si="398"/>
        <v>1.6713153062927724E-3</v>
      </c>
      <c r="AK125" s="4">
        <f t="shared" si="368"/>
        <v>1.1348973453641953</v>
      </c>
      <c r="AL125" s="4">
        <f t="shared" si="368"/>
        <v>0.11330469109809856</v>
      </c>
      <c r="AM125" s="4">
        <f t="shared" si="369"/>
        <v>0.16051171421943866</v>
      </c>
      <c r="AN125" s="4">
        <f t="shared" si="369"/>
        <v>1.577005498378683E-3</v>
      </c>
      <c r="AO125" s="4">
        <f t="shared" si="369"/>
        <v>0.50646158934921026</v>
      </c>
      <c r="AP125" s="4">
        <f t="shared" si="369"/>
        <v>1.9895387541607229E-4</v>
      </c>
      <c r="AQ125" s="4">
        <f t="shared" si="399"/>
        <v>-2.3244057222760018E-5</v>
      </c>
      <c r="AR125" s="4">
        <f t="shared" si="370"/>
        <v>4.9211139376087827E-3</v>
      </c>
      <c r="AS125" s="4">
        <f t="shared" si="400"/>
        <v>1.9228758959188696</v>
      </c>
      <c r="AT125" s="4"/>
      <c r="AU125" s="4">
        <f t="shared" si="401"/>
        <v>-1.0056634553194253E-3</v>
      </c>
      <c r="AV125" s="4">
        <f t="shared" si="371"/>
        <v>2.607524453096513E-3</v>
      </c>
      <c r="AW125" s="4">
        <f t="shared" si="372"/>
        <v>1.7706249494929636</v>
      </c>
      <c r="AX125" s="4">
        <f t="shared" si="373"/>
        <v>0.17677379700672965</v>
      </c>
      <c r="AY125" s="4">
        <f t="shared" si="374"/>
        <v>0.25042445208259712</v>
      </c>
      <c r="AZ125" s="4">
        <f t="shared" si="375"/>
        <v>2.4603857717376372E-3</v>
      </c>
      <c r="BA125" s="4">
        <f t="shared" si="376"/>
        <v>0.79016267834673459</v>
      </c>
      <c r="BB125" s="4">
        <f t="shared" si="377"/>
        <v>3.1040049309214482E-4</v>
      </c>
      <c r="BC125" s="4">
        <f t="shared" si="378"/>
        <v>-3.6264520147285788E-5</v>
      </c>
      <c r="BD125" s="4">
        <f t="shared" si="379"/>
        <v>7.6777403285153275E-3</v>
      </c>
      <c r="BE125">
        <f t="shared" si="402"/>
        <v>3.0000000000000004</v>
      </c>
      <c r="BG125" s="4">
        <f t="shared" si="403"/>
        <v>4.9361266984606189E-2</v>
      </c>
      <c r="BH125" s="4">
        <f t="shared" si="404"/>
        <v>0.20106318509799093</v>
      </c>
      <c r="BJ125" s="4">
        <f t="shared" si="380"/>
        <v>-3.8733333333333335E-2</v>
      </c>
      <c r="BK125" s="4">
        <f t="shared" si="380"/>
        <v>0.13350466666666666</v>
      </c>
      <c r="BL125" s="4">
        <f t="shared" si="380"/>
        <v>57.857066666666668</v>
      </c>
      <c r="BM125" s="4">
        <f t="shared" si="380"/>
        <v>8.6105900000000002</v>
      </c>
      <c r="BN125" s="4">
        <f t="shared" si="381"/>
        <v>9.1417475154541279</v>
      </c>
      <c r="BO125" s="4">
        <f t="shared" si="382"/>
        <v>2.6572784521144013</v>
      </c>
      <c r="BP125" s="4">
        <f t="shared" si="383"/>
        <v>0.111857</v>
      </c>
      <c r="BQ125" s="4">
        <f t="shared" si="383"/>
        <v>20.415466666666667</v>
      </c>
      <c r="BR125" s="4">
        <f t="shared" si="383"/>
        <v>1.1157333333333333E-2</v>
      </c>
      <c r="BS125" s="4">
        <f t="shared" si="383"/>
        <v>-7.2033333333333292E-4</v>
      </c>
      <c r="BT125" s="4">
        <f t="shared" si="383"/>
        <v>0.367558</v>
      </c>
      <c r="BU125" s="4">
        <f t="shared" si="405"/>
        <v>99.266772634235195</v>
      </c>
      <c r="BW125" s="25">
        <f t="shared" si="406"/>
        <v>2.5646580267911148</v>
      </c>
      <c r="BX125">
        <v>4</v>
      </c>
      <c r="BY125" s="25">
        <f t="shared" si="384"/>
        <v>-1.0053405418004068E-3</v>
      </c>
      <c r="BZ125" s="25">
        <f t="shared" si="385"/>
        <v>2.6066871900015652E-3</v>
      </c>
      <c r="CA125" s="25">
        <f t="shared" si="386"/>
        <v>1.7700564106539729</v>
      </c>
      <c r="CB125" s="25">
        <f t="shared" si="386"/>
        <v>0.17671703582229983</v>
      </c>
      <c r="CC125" s="25">
        <f t="shared" si="387"/>
        <v>0.19844171745402164</v>
      </c>
      <c r="CD125" s="25">
        <f t="shared" si="388"/>
        <v>5.1906275531502469E-2</v>
      </c>
      <c r="CE125" s="25">
        <f t="shared" si="389"/>
        <v>2.4595957541393119E-3</v>
      </c>
      <c r="CF125" s="25">
        <f t="shared" si="390"/>
        <v>0.78990896105223363</v>
      </c>
      <c r="CG125" s="25">
        <f t="shared" si="391"/>
        <v>3.1030082504216318E-4</v>
      </c>
      <c r="CH125" s="25">
        <f t="shared" si="392"/>
        <v>-3.6252875790762399E-5</v>
      </c>
      <c r="CI125" s="25">
        <f t="shared" si="393"/>
        <v>7.6752750443942058E-3</v>
      </c>
      <c r="CJ125" s="4">
        <f t="shared" si="407"/>
        <v>2.9990406659100164</v>
      </c>
    </row>
    <row r="126" spans="1:88">
      <c r="A126" s="17"/>
      <c r="B126" s="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1"/>
      <c r="O126" s="22"/>
      <c r="P126" s="33"/>
      <c r="Q126" s="33"/>
      <c r="R126" s="92"/>
      <c r="S126" s="23"/>
      <c r="T126" s="2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G126" s="4"/>
      <c r="BH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W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4"/>
    </row>
    <row r="127" spans="1:88">
      <c r="A127" s="17" t="s">
        <v>161</v>
      </c>
      <c r="B127" s="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1"/>
      <c r="O127" s="22"/>
      <c r="P127" s="33"/>
      <c r="Q127" s="33"/>
      <c r="R127" s="92"/>
      <c r="S127" s="23"/>
      <c r="T127" s="2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G127" s="4"/>
      <c r="BH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W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4"/>
    </row>
    <row r="128" spans="1:88">
      <c r="A128" s="17" t="s">
        <v>53</v>
      </c>
      <c r="B128" s="9">
        <v>2</v>
      </c>
      <c r="C128" s="20">
        <v>-8.8194999999999996E-2</v>
      </c>
      <c r="D128" s="20">
        <v>3.9576E-2</v>
      </c>
      <c r="E128" s="20">
        <v>53.909549999999996</v>
      </c>
      <c r="F128" s="20">
        <v>13.807500000000001</v>
      </c>
      <c r="G128" s="20">
        <v>10.78205</v>
      </c>
      <c r="H128" s="20">
        <v>0.12157199999999999</v>
      </c>
      <c r="I128" s="20">
        <v>19.127800000000001</v>
      </c>
      <c r="J128" s="20">
        <v>2.9940000000000001E-3</v>
      </c>
      <c r="K128" s="20">
        <v>-1.306E-2</v>
      </c>
      <c r="L128" s="20">
        <v>0.3296075</v>
      </c>
      <c r="M128" s="21">
        <f t="shared" ref="M128:M134" si="409">SUM(C128:L128)</f>
        <v>98.01939449999999</v>
      </c>
      <c r="O128" s="22">
        <f>BG128/(SUM(BG128:BH128))</f>
        <v>5.3644118167914062E-2</v>
      </c>
      <c r="P128" s="33">
        <v>5.8000000000000003E-2</v>
      </c>
      <c r="Q128" s="33">
        <f>P128-O128</f>
        <v>4.3558818320859408E-3</v>
      </c>
      <c r="R128" s="92">
        <f>AX128/(AX128+AW128)</f>
        <v>0.14662386131530361</v>
      </c>
      <c r="S128" s="23"/>
      <c r="T128" s="24">
        <f t="shared" ref="T128:T134" si="410">R$137+R$136*R128+O128</f>
        <v>6.227619482546283E-2</v>
      </c>
      <c r="W128" s="97">
        <v>4.737615433949896E-4</v>
      </c>
      <c r="X128" s="4">
        <v>5.2184480451567385E-4</v>
      </c>
      <c r="Y128" s="4">
        <v>4.4052752467922243E-2</v>
      </c>
      <c r="Z128" s="4">
        <v>0.68037814485769676</v>
      </c>
      <c r="AA128" s="4">
        <v>0.14205775234037793</v>
      </c>
      <c r="AB128" s="4">
        <v>6.5605367158487844E-3</v>
      </c>
      <c r="AC128" s="4">
        <v>2.3900209204104874E-2</v>
      </c>
      <c r="AD128" s="4">
        <v>5.719079646236796E-3</v>
      </c>
      <c r="AE128" s="4">
        <v>9.0509667991878102E-3</v>
      </c>
      <c r="AF128" s="4">
        <v>1.2643776354396681E-2</v>
      </c>
      <c r="AI128" s="4">
        <f>C128/AI$3</f>
        <v>-1.4677150940256281E-3</v>
      </c>
      <c r="AJ128" s="4">
        <f t="shared" ref="AJ128:AJ134" si="411">D128/AJ$3</f>
        <v>4.9544316474712071E-4</v>
      </c>
      <c r="AK128" s="4">
        <f t="shared" ref="AK128:AL134" si="412">2*E128/AK$3</f>
        <v>1.0574646920360926</v>
      </c>
      <c r="AL128" s="4">
        <f t="shared" si="412"/>
        <v>0.18168958484110798</v>
      </c>
      <c r="AM128" s="4">
        <f t="shared" ref="AM128:AP134" si="413">G128/AM$3</f>
        <v>0.1500633263743911</v>
      </c>
      <c r="AN128" s="4">
        <f t="shared" si="413"/>
        <v>1.713971521218102E-3</v>
      </c>
      <c r="AO128" s="4">
        <f t="shared" si="413"/>
        <v>0.47451748945671046</v>
      </c>
      <c r="AP128" s="4">
        <f t="shared" si="413"/>
        <v>5.3388017118402288E-5</v>
      </c>
      <c r="AQ128" s="4">
        <f>2*K128/AQ$3</f>
        <v>-4.2142626653759281E-4</v>
      </c>
      <c r="AR128" s="4">
        <f t="shared" ref="AR128:AR134" si="414">L128/AR$3</f>
        <v>4.4130070959967869E-3</v>
      </c>
      <c r="AS128" s="4">
        <f>SUM(AI128:AR128)</f>
        <v>1.868521761146819</v>
      </c>
      <c r="AT128" s="4"/>
      <c r="AU128" s="4">
        <f>3*AI128/$AS128</f>
        <v>-2.3564859524967058E-3</v>
      </c>
      <c r="AV128" s="4">
        <f t="shared" ref="AV128:AV134" si="415">3*AJ128/$AS128</f>
        <v>7.9545741727359725E-4</v>
      </c>
      <c r="AW128" s="4">
        <f t="shared" ref="AW128:AW134" si="416">3*AK128/$AS128</f>
        <v>1.6978095423203405</v>
      </c>
      <c r="AX128" s="4">
        <f t="shared" ref="AX128:AX134" si="417">3*AL128/$AS128</f>
        <v>0.29171121570924813</v>
      </c>
      <c r="AY128" s="4">
        <f t="shared" ref="AY128:AY134" si="418">3*AM128/$AS128</f>
        <v>0.24093376298002858</v>
      </c>
      <c r="AZ128" s="4">
        <f t="shared" ref="AZ128:AZ134" si="419">3*AN128/$AS128</f>
        <v>2.7518622852422221E-3</v>
      </c>
      <c r="BA128" s="4">
        <f t="shared" ref="BA128:BA134" si="420">3*AO128/$AS128</f>
        <v>0.76186025657866341</v>
      </c>
      <c r="BB128" s="4">
        <f t="shared" ref="BB128:BB134" si="421">3*AP128/$AS128</f>
        <v>8.5716984776727995E-5</v>
      </c>
      <c r="BC128" s="4">
        <f t="shared" ref="BC128:BC134" si="422">3*AQ128/$AS128</f>
        <v>-6.7661978891635601E-4</v>
      </c>
      <c r="BD128" s="4">
        <f t="shared" ref="BD128:BD134" si="423">3*AR128/$AS128</f>
        <v>7.0852914658402558E-3</v>
      </c>
      <c r="BE128">
        <f>SUM(AU128:BD128)</f>
        <v>3.0000000000000004</v>
      </c>
      <c r="BG128" s="4">
        <f>-1*((AU128+AV128)*4+(AW128+AX128)*3+SUM(AY128:BB128,BD128)*2+BC128-8)</f>
        <v>1.2924679251940852E-2</v>
      </c>
      <c r="BH128" s="4">
        <f>AY128-BG128</f>
        <v>0.22800908372808773</v>
      </c>
      <c r="BJ128" s="4">
        <f t="shared" ref="BJ128:BM134" si="424">C128</f>
        <v>-8.8194999999999996E-2</v>
      </c>
      <c r="BK128" s="4">
        <f t="shared" si="424"/>
        <v>3.9576E-2</v>
      </c>
      <c r="BL128" s="4">
        <f t="shared" si="424"/>
        <v>53.909549999999996</v>
      </c>
      <c r="BM128" s="4">
        <f t="shared" si="424"/>
        <v>13.807500000000001</v>
      </c>
      <c r="BN128" s="4">
        <f t="shared" ref="BN128:BN134" si="425">G128-BO128*0.8998</f>
        <v>10.110584953582119</v>
      </c>
      <c r="BO128" s="4">
        <f t="shared" ref="BO128:BO134" si="426">G128*T128/0.8998</f>
        <v>0.74623810448753225</v>
      </c>
      <c r="BP128" s="4">
        <f t="shared" ref="BP128:BT134" si="427">H128</f>
        <v>0.12157199999999999</v>
      </c>
      <c r="BQ128" s="4">
        <f t="shared" si="427"/>
        <v>19.127800000000001</v>
      </c>
      <c r="BR128" s="4">
        <f t="shared" si="427"/>
        <v>2.9940000000000001E-3</v>
      </c>
      <c r="BS128" s="4">
        <f t="shared" si="427"/>
        <v>-1.306E-2</v>
      </c>
      <c r="BT128" s="4">
        <f t="shared" si="427"/>
        <v>0.3296075</v>
      </c>
      <c r="BU128" s="4">
        <f t="shared" ref="BU128:BU134" si="428">SUM(BJ128:BT128)</f>
        <v>98.094167558069657</v>
      </c>
      <c r="BW128" s="25">
        <f t="shared" ref="BW128:BW134" si="429">BJ128/BY$3*2+BK128/BZ$3*2+BL128/CA$3*3+BM128/CB$3*3+BN128/CC$3+BO128/CD$3*3+BP128/CE$3+BQ128/CF$3+BR128/CG$3+BS128/CH$3+BT128/CI$3</f>
        <v>2.4920110943567284</v>
      </c>
      <c r="BX128">
        <v>4</v>
      </c>
      <c r="BY128" s="25">
        <f t="shared" ref="BY128:BY134" si="430">BJ128/BY$3*$BX128/$BW128</f>
        <v>-2.3558724876455569E-3</v>
      </c>
      <c r="BZ128" s="25">
        <f t="shared" ref="BZ128:BZ132" si="431">BK128/BZ$3*$BX128/$BW128</f>
        <v>7.9525033555279774E-4</v>
      </c>
      <c r="CA128" s="25">
        <f t="shared" ref="CA128:CB134" si="432">2*BL128/CA$3*$BX128/$BW128</f>
        <v>1.6973675509403134</v>
      </c>
      <c r="CB128" s="25">
        <f t="shared" si="432"/>
        <v>0.2916352744216143</v>
      </c>
      <c r="CC128" s="25">
        <f t="shared" ref="CC128:CC132" si="433">BN128/CC$3*$BX128/$BW128</f>
        <v>0.22587050875271733</v>
      </c>
      <c r="CD128" s="25">
        <f t="shared" ref="CD128:CD134" si="434">2*BO128/CD$3*$BX128/$BW128</f>
        <v>1.5001673733598175E-2</v>
      </c>
      <c r="CE128" s="25">
        <f t="shared" ref="CE128:CE132" si="435">BP128/CE$3*$BX128/$BW128</f>
        <v>2.7511458919255503E-3</v>
      </c>
      <c r="CF128" s="25">
        <f t="shared" ref="CF128:CF132" si="436">BQ128/CF$3*$BX128/$BW128</f>
        <v>0.76166192121901344</v>
      </c>
      <c r="CG128" s="25">
        <f t="shared" ref="CG128:CG132" si="437">BR128/CG$3*$BX128/$BW128</f>
        <v>8.5694670042684581E-5</v>
      </c>
      <c r="CH128" s="25">
        <f t="shared" ref="CH128:CH134" si="438">2*BS128/CH$3*$BX128/$BW128</f>
        <v>-6.7644364423887458E-4</v>
      </c>
      <c r="CI128" s="25">
        <f t="shared" ref="CI128:CI132" si="439">BT128/CI$3*$BX128/$BW128</f>
        <v>7.083446949317747E-3</v>
      </c>
      <c r="CJ128" s="4">
        <f t="shared" ref="CJ128:CJ134" si="440">SUM(BY128:CI128)</f>
        <v>2.9992201507822105</v>
      </c>
    </row>
    <row r="129" spans="1:88">
      <c r="A129" s="17" t="s">
        <v>54</v>
      </c>
      <c r="B129" s="9">
        <v>3</v>
      </c>
      <c r="C129" s="20">
        <v>-3.5640000000000008E-3</v>
      </c>
      <c r="D129" s="20">
        <v>0.48771300000000001</v>
      </c>
      <c r="E129" s="20">
        <v>43.532133333333341</v>
      </c>
      <c r="F129" s="20">
        <v>20.6738</v>
      </c>
      <c r="G129" s="20">
        <v>15.025266666666667</v>
      </c>
      <c r="H129" s="20">
        <v>0.12027066666666668</v>
      </c>
      <c r="I129" s="20">
        <v>17.979133333333333</v>
      </c>
      <c r="J129" s="20">
        <v>1.8556666666666669E-3</v>
      </c>
      <c r="K129" s="20">
        <v>-1.7479999999999999E-2</v>
      </c>
      <c r="L129" s="20">
        <v>0.30494666666666664</v>
      </c>
      <c r="M129" s="21">
        <f t="shared" si="409"/>
        <v>98.104075333333356</v>
      </c>
      <c r="O129" s="22">
        <f t="shared" ref="O129:O134" si="441">BG129/(SUM(BG129:BH129))</f>
        <v>0.26930843725004661</v>
      </c>
      <c r="P129" s="33">
        <v>0.28000000000000003</v>
      </c>
      <c r="Q129" s="33">
        <f>P129-O129</f>
        <v>1.069156274995342E-2</v>
      </c>
      <c r="R129" s="92">
        <f t="shared" ref="R129:R134" si="442">AX129/(AX129+AW129)</f>
        <v>0.24161120842873388</v>
      </c>
      <c r="S129" s="23"/>
      <c r="T129" s="24">
        <f t="shared" si="410"/>
        <v>0.27525074815205153</v>
      </c>
      <c r="W129" s="4">
        <v>1.1191158831863661E-2</v>
      </c>
      <c r="X129" s="4">
        <v>1.4896625826005027E-2</v>
      </c>
      <c r="Y129" s="4">
        <v>1.5950653069179865E-2</v>
      </c>
      <c r="Z129" s="4">
        <v>0.11176175553381315</v>
      </c>
      <c r="AA129" s="4">
        <v>7.3083673507380154E-2</v>
      </c>
      <c r="AB129" s="4">
        <v>1.3481172142411554E-2</v>
      </c>
      <c r="AC129" s="4">
        <v>0.10715205706533844</v>
      </c>
      <c r="AD129" s="4">
        <v>2.0397941889644979E-3</v>
      </c>
      <c r="AE129" s="4">
        <v>1.0135240500353209E-2</v>
      </c>
      <c r="AF129" s="4">
        <v>2.1121472068332096E-2</v>
      </c>
      <c r="AI129" s="4">
        <f t="shared" ref="AI129:AI134" si="443">C129/AI$3</f>
        <v>-5.9311033449825268E-5</v>
      </c>
      <c r="AJ129" s="4">
        <f t="shared" si="411"/>
        <v>6.1055708562844273E-3</v>
      </c>
      <c r="AK129" s="4">
        <f t="shared" si="412"/>
        <v>0.85390610697005387</v>
      </c>
      <c r="AL129" s="4">
        <f t="shared" si="412"/>
        <v>0.27204158168300546</v>
      </c>
      <c r="AM129" s="4">
        <f t="shared" si="413"/>
        <v>0.2091199257712828</v>
      </c>
      <c r="AN129" s="4">
        <f t="shared" si="413"/>
        <v>1.6956247943982329E-3</v>
      </c>
      <c r="AO129" s="4">
        <f t="shared" si="413"/>
        <v>0.44602166542627963</v>
      </c>
      <c r="AP129" s="4">
        <f t="shared" si="413"/>
        <v>3.3089633856395629E-5</v>
      </c>
      <c r="AQ129" s="4">
        <f t="shared" ref="AQ129:AQ134" si="444">2*K129/AQ$3</f>
        <v>-5.6405292029686996E-4</v>
      </c>
      <c r="AR129" s="4">
        <f t="shared" si="414"/>
        <v>4.0828312580889897E-3</v>
      </c>
      <c r="AS129" s="4">
        <f t="shared" ref="AS129:AS134" si="445">SUM(AI129:AR129)</f>
        <v>1.7923830324395029</v>
      </c>
      <c r="AT129" s="4"/>
      <c r="AU129" s="4">
        <f t="shared" ref="AU129:AU134" si="446">3*AI129/$AS129</f>
        <v>-9.9271805818928083E-5</v>
      </c>
      <c r="AV129" s="4">
        <f t="shared" si="415"/>
        <v>1.0219195471809129E-2</v>
      </c>
      <c r="AW129" s="4">
        <f t="shared" si="416"/>
        <v>1.4292248222320891</v>
      </c>
      <c r="AX129" s="4">
        <f t="shared" si="417"/>
        <v>0.45532943030499395</v>
      </c>
      <c r="AY129" s="4">
        <f t="shared" si="418"/>
        <v>0.35001434735743253</v>
      </c>
      <c r="AZ129" s="4">
        <f t="shared" si="419"/>
        <v>2.8380509584891938E-3</v>
      </c>
      <c r="BA129" s="4">
        <f t="shared" si="420"/>
        <v>0.74652848864434995</v>
      </c>
      <c r="BB129" s="4">
        <f t="shared" si="421"/>
        <v>5.5383754349692799E-5</v>
      </c>
      <c r="BC129" s="4">
        <f t="shared" si="422"/>
        <v>-9.4408322901133254E-4</v>
      </c>
      <c r="BD129" s="4">
        <f t="shared" si="423"/>
        <v>6.8336363113169476E-3</v>
      </c>
      <c r="BE129">
        <f t="shared" ref="BE129:BE134" si="447">SUM(AU129:BD129)</f>
        <v>3</v>
      </c>
      <c r="BG129" s="4">
        <f t="shared" ref="BG129:BG134" si="448">-1*((AU129+AV129)*4+(AW129+AX129)*3+SUM(AY129:BB129,BD129)*2+BC129-8)</f>
        <v>9.4261816901925144E-2</v>
      </c>
      <c r="BH129" s="4">
        <f t="shared" ref="BH129:BH134" si="449">AY129-BG129</f>
        <v>0.25575253045550739</v>
      </c>
      <c r="BJ129" s="4">
        <f t="shared" si="424"/>
        <v>-3.5640000000000008E-3</v>
      </c>
      <c r="BK129" s="4">
        <f t="shared" si="424"/>
        <v>0.48771300000000001</v>
      </c>
      <c r="BL129" s="4">
        <f t="shared" si="424"/>
        <v>43.532133333333341</v>
      </c>
      <c r="BM129" s="4">
        <f t="shared" si="424"/>
        <v>20.6738</v>
      </c>
      <c r="BN129" s="4">
        <f t="shared" si="425"/>
        <v>10.889550775482586</v>
      </c>
      <c r="BO129" s="4">
        <f t="shared" si="426"/>
        <v>4.5962612704868651</v>
      </c>
      <c r="BP129" s="4">
        <f t="shared" si="427"/>
        <v>0.12027066666666668</v>
      </c>
      <c r="BQ129" s="4">
        <f t="shared" si="427"/>
        <v>17.979133333333333</v>
      </c>
      <c r="BR129" s="4">
        <f t="shared" si="427"/>
        <v>1.8556666666666669E-3</v>
      </c>
      <c r="BS129" s="4">
        <f t="shared" si="427"/>
        <v>-1.7479999999999999E-2</v>
      </c>
      <c r="BT129" s="4">
        <f t="shared" si="427"/>
        <v>0.30494666666666664</v>
      </c>
      <c r="BU129" s="4">
        <f t="shared" si="428"/>
        <v>98.564620712636142</v>
      </c>
      <c r="BW129" s="25">
        <f t="shared" si="429"/>
        <v>2.3904719435418449</v>
      </c>
      <c r="BX129">
        <v>4</v>
      </c>
      <c r="BY129" s="25">
        <f t="shared" si="430"/>
        <v>-9.9245730300347339E-5</v>
      </c>
      <c r="BZ129" s="25">
        <f t="shared" si="431"/>
        <v>1.0216511217007807E-2</v>
      </c>
      <c r="CA129" s="25">
        <f t="shared" si="432"/>
        <v>1.428849410723245</v>
      </c>
      <c r="CB129" s="25">
        <f t="shared" si="432"/>
        <v>0.45520982987139319</v>
      </c>
      <c r="CC129" s="25">
        <f t="shared" si="433"/>
        <v>0.25360600472001765</v>
      </c>
      <c r="CD129" s="25">
        <f t="shared" si="434"/>
        <v>9.632373696265728E-2</v>
      </c>
      <c r="CE129" s="25">
        <f t="shared" si="435"/>
        <v>2.8373054935518865E-3</v>
      </c>
      <c r="CF129" s="25">
        <f t="shared" si="436"/>
        <v>0.74633239956028308</v>
      </c>
      <c r="CG129" s="25">
        <f t="shared" si="437"/>
        <v>5.5369206814229904E-5</v>
      </c>
      <c r="CH129" s="25">
        <f t="shared" si="438"/>
        <v>-9.4383524863486234E-4</v>
      </c>
      <c r="CI129" s="25">
        <f t="shared" si="439"/>
        <v>6.8318413342926066E-3</v>
      </c>
      <c r="CJ129" s="4">
        <f t="shared" si="440"/>
        <v>2.999219328110327</v>
      </c>
    </row>
    <row r="130" spans="1:88">
      <c r="A130" s="17" t="s">
        <v>55</v>
      </c>
      <c r="B130" s="9">
        <v>3</v>
      </c>
      <c r="C130" s="20">
        <v>-5.2246666666666663E-2</v>
      </c>
      <c r="D130" s="20">
        <v>4.4444000000000004E-2</v>
      </c>
      <c r="E130" s="20">
        <v>52.12936666666667</v>
      </c>
      <c r="F130" s="20">
        <v>12.232900000000001</v>
      </c>
      <c r="G130" s="20">
        <v>14.051033333333335</v>
      </c>
      <c r="H130" s="20">
        <v>0.126751</v>
      </c>
      <c r="I130" s="20">
        <v>19.130399999999998</v>
      </c>
      <c r="J130" s="20">
        <v>1.9365666666666666E-2</v>
      </c>
      <c r="K130" s="20">
        <v>-1.7979999999999999E-2</v>
      </c>
      <c r="L130" s="20">
        <v>0.37778466666666666</v>
      </c>
      <c r="M130" s="21">
        <f t="shared" si="409"/>
        <v>98.041818666666686</v>
      </c>
      <c r="O130" s="22">
        <f t="shared" si="441"/>
        <v>0.2889166021129691</v>
      </c>
      <c r="P130" s="33">
        <v>0.32</v>
      </c>
      <c r="Q130" s="33">
        <f t="shared" ref="Q130:Q134" si="450">P130-O130</f>
        <v>3.1083397887030906E-2</v>
      </c>
      <c r="R130" s="92">
        <f t="shared" si="442"/>
        <v>0.13600990908716171</v>
      </c>
      <c r="S130" s="23"/>
      <c r="T130" s="24">
        <f t="shared" si="410"/>
        <v>0.29784923506671745</v>
      </c>
      <c r="W130" s="4">
        <v>1.6162457527657565E-2</v>
      </c>
      <c r="X130" s="4">
        <v>6.319908148066709E-3</v>
      </c>
      <c r="Y130" s="4">
        <v>0.45340694010274679</v>
      </c>
      <c r="Z130" s="4">
        <v>0.81774127326434953</v>
      </c>
      <c r="AA130" s="4">
        <v>0.25648129236522021</v>
      </c>
      <c r="AB130" s="4">
        <v>2.1212501290512702E-2</v>
      </c>
      <c r="AC130" s="4">
        <v>0.13744304274862437</v>
      </c>
      <c r="AD130" s="4">
        <v>6.3002235145535454E-3</v>
      </c>
      <c r="AE130" s="4">
        <v>3.0220357377105916E-3</v>
      </c>
      <c r="AF130" s="4">
        <v>4.3994730188209277E-2</v>
      </c>
      <c r="AI130" s="4">
        <f t="shared" si="443"/>
        <v>-8.6947356742663774E-4</v>
      </c>
      <c r="AJ130" s="4">
        <f t="shared" si="411"/>
        <v>5.5638457686529798E-4</v>
      </c>
      <c r="AK130" s="4">
        <f t="shared" si="412"/>
        <v>1.0225454426572513</v>
      </c>
      <c r="AL130" s="4">
        <f t="shared" si="412"/>
        <v>0.16096980064477925</v>
      </c>
      <c r="AM130" s="4">
        <f t="shared" si="413"/>
        <v>0.1955606587798655</v>
      </c>
      <c r="AN130" s="4">
        <f t="shared" si="413"/>
        <v>1.786987170449739E-3</v>
      </c>
      <c r="AO130" s="4">
        <f t="shared" si="413"/>
        <v>0.4745819895807491</v>
      </c>
      <c r="AP130" s="4">
        <f t="shared" si="413"/>
        <v>3.4532215882073229E-4</v>
      </c>
      <c r="AQ130" s="4">
        <f t="shared" si="444"/>
        <v>-5.8018715714746693E-4</v>
      </c>
      <c r="AR130" s="4">
        <f t="shared" si="414"/>
        <v>5.0580354353550227E-3</v>
      </c>
      <c r="AS130" s="4">
        <f t="shared" si="445"/>
        <v>1.859954960279562</v>
      </c>
      <c r="AT130" s="4"/>
      <c r="AU130" s="4">
        <f t="shared" si="446"/>
        <v>-1.4024106808951183E-3</v>
      </c>
      <c r="AV130" s="4">
        <f t="shared" si="415"/>
        <v>8.974162096618783E-4</v>
      </c>
      <c r="AW130" s="4">
        <f t="shared" si="416"/>
        <v>1.6493067808000419</v>
      </c>
      <c r="AX130" s="4">
        <f t="shared" si="417"/>
        <v>0.25963499775379167</v>
      </c>
      <c r="AY130" s="4">
        <f t="shared" si="418"/>
        <v>0.31542805544679148</v>
      </c>
      <c r="AZ130" s="4">
        <f t="shared" si="419"/>
        <v>2.8823071664829097E-3</v>
      </c>
      <c r="BA130" s="4">
        <f t="shared" si="420"/>
        <v>0.7654733577678946</v>
      </c>
      <c r="BB130" s="4">
        <f t="shared" si="421"/>
        <v>5.5698471123541893E-4</v>
      </c>
      <c r="BC130" s="4">
        <f t="shared" si="422"/>
        <v>-9.3580839784463614E-4</v>
      </c>
      <c r="BD130" s="4">
        <f t="shared" si="423"/>
        <v>8.1583192228398445E-3</v>
      </c>
      <c r="BE130">
        <f t="shared" si="447"/>
        <v>3</v>
      </c>
      <c r="BG130" s="4">
        <f t="shared" si="448"/>
        <v>9.1132401990788203E-2</v>
      </c>
      <c r="BH130" s="4">
        <f t="shared" si="449"/>
        <v>0.22429565345600327</v>
      </c>
      <c r="BJ130" s="4">
        <f t="shared" si="424"/>
        <v>-5.2246666666666663E-2</v>
      </c>
      <c r="BK130" s="4">
        <f t="shared" si="424"/>
        <v>4.4444000000000004E-2</v>
      </c>
      <c r="BL130" s="4">
        <f t="shared" si="424"/>
        <v>52.12936666666667</v>
      </c>
      <c r="BM130" s="4">
        <f t="shared" si="424"/>
        <v>12.232900000000001</v>
      </c>
      <c r="BN130" s="4">
        <f t="shared" si="425"/>
        <v>9.8659438031030504</v>
      </c>
      <c r="BO130" s="4">
        <f t="shared" si="426"/>
        <v>4.6511330631587944</v>
      </c>
      <c r="BP130" s="4">
        <f t="shared" si="427"/>
        <v>0.126751</v>
      </c>
      <c r="BQ130" s="4">
        <f t="shared" si="427"/>
        <v>19.130399999999998</v>
      </c>
      <c r="BR130" s="4">
        <f t="shared" si="427"/>
        <v>1.9365666666666666E-2</v>
      </c>
      <c r="BS130" s="4">
        <f t="shared" si="427"/>
        <v>-1.7979999999999999E-2</v>
      </c>
      <c r="BT130" s="4">
        <f t="shared" si="427"/>
        <v>0.37778466666666666</v>
      </c>
      <c r="BU130" s="4">
        <f t="shared" si="428"/>
        <v>98.507862199595195</v>
      </c>
      <c r="BW130" s="25">
        <f t="shared" si="429"/>
        <v>2.4808200337783708</v>
      </c>
      <c r="BX130">
        <v>4</v>
      </c>
      <c r="BY130" s="25">
        <f t="shared" si="430"/>
        <v>-1.4019131667562371E-3</v>
      </c>
      <c r="BZ130" s="25">
        <f t="shared" si="431"/>
        <v>8.9709784553441529E-4</v>
      </c>
      <c r="CA130" s="25">
        <f t="shared" si="432"/>
        <v>1.6487216786940904</v>
      </c>
      <c r="CB130" s="25">
        <f t="shared" si="432"/>
        <v>0.259542890581413</v>
      </c>
      <c r="CC130" s="25">
        <f t="shared" si="433"/>
        <v>0.22139947966158088</v>
      </c>
      <c r="CD130" s="25">
        <f t="shared" si="434"/>
        <v>9.3923824860903338E-2</v>
      </c>
      <c r="CE130" s="25">
        <f t="shared" si="435"/>
        <v>2.8812846496214378E-3</v>
      </c>
      <c r="CF130" s="25">
        <f t="shared" si="436"/>
        <v>0.76520180120916725</v>
      </c>
      <c r="CG130" s="25">
        <f t="shared" si="437"/>
        <v>5.5678711735457126E-4</v>
      </c>
      <c r="CH130" s="25">
        <f t="shared" si="438"/>
        <v>-9.3547641384340602E-4</v>
      </c>
      <c r="CI130" s="25">
        <f t="shared" si="439"/>
        <v>8.1554250070311925E-3</v>
      </c>
      <c r="CJ130" s="4">
        <f t="shared" si="440"/>
        <v>2.9989428800460964</v>
      </c>
    </row>
    <row r="131" spans="1:88">
      <c r="A131" s="17" t="s">
        <v>56</v>
      </c>
      <c r="B131" s="9">
        <v>3</v>
      </c>
      <c r="C131" s="20">
        <v>-1.9346666666666668E-2</v>
      </c>
      <c r="D131" s="20">
        <v>8.8739666666666661E-2</v>
      </c>
      <c r="E131" s="20">
        <v>22.383399999999998</v>
      </c>
      <c r="F131" s="20">
        <v>45.45386666666667</v>
      </c>
      <c r="G131" s="20">
        <v>15.890266666666667</v>
      </c>
      <c r="H131" s="20">
        <v>0.22606366666666666</v>
      </c>
      <c r="I131" s="20">
        <v>14.402700000000001</v>
      </c>
      <c r="J131" s="20">
        <v>1.7880333333333331E-2</v>
      </c>
      <c r="K131" s="20">
        <v>-4.7143333333333334E-3</v>
      </c>
      <c r="L131" s="20">
        <v>0.11528833333333334</v>
      </c>
      <c r="M131" s="21">
        <f t="shared" si="409"/>
        <v>98.554144333333326</v>
      </c>
      <c r="O131" s="22">
        <f t="shared" si="441"/>
        <v>0.18978569516622648</v>
      </c>
      <c r="P131" s="33">
        <v>0.2</v>
      </c>
      <c r="Q131" s="33">
        <f t="shared" si="450"/>
        <v>1.021430483377353E-2</v>
      </c>
      <c r="R131" s="92">
        <f t="shared" si="442"/>
        <v>0.57667633918354555</v>
      </c>
      <c r="S131" s="23"/>
      <c r="T131" s="24">
        <f t="shared" si="410"/>
        <v>0.1862399348464413</v>
      </c>
      <c r="W131" s="4">
        <v>9.0657836579819927E-3</v>
      </c>
      <c r="X131" s="4">
        <v>3.2090376023557786E-3</v>
      </c>
      <c r="Y131" s="4">
        <v>0.28840728146147665</v>
      </c>
      <c r="Z131" s="4">
        <v>5.6644534893786798E-2</v>
      </c>
      <c r="AA131" s="4">
        <v>7.1049442878415678E-2</v>
      </c>
      <c r="AB131" s="4">
        <v>1.662142215134834E-2</v>
      </c>
      <c r="AC131" s="4">
        <v>0.11630722247564838</v>
      </c>
      <c r="AD131" s="4">
        <v>3.4061447904241136E-3</v>
      </c>
      <c r="AE131" s="4">
        <v>7.1744641844066195E-3</v>
      </c>
      <c r="AF131" s="4">
        <v>1.266913471131053E-2</v>
      </c>
      <c r="AI131" s="4">
        <f t="shared" si="443"/>
        <v>-3.2196150219115769E-4</v>
      </c>
      <c r="AJ131" s="4">
        <f t="shared" si="411"/>
        <v>1.110912201635787E-3</v>
      </c>
      <c r="AK131" s="4">
        <f t="shared" si="412"/>
        <v>0.4390623774029031</v>
      </c>
      <c r="AL131" s="4">
        <f t="shared" si="412"/>
        <v>0.59811654275500581</v>
      </c>
      <c r="AM131" s="4">
        <f t="shared" si="413"/>
        <v>0.22115889584783116</v>
      </c>
      <c r="AN131" s="4">
        <f t="shared" si="413"/>
        <v>3.1871375534564591E-3</v>
      </c>
      <c r="AO131" s="4">
        <f t="shared" si="413"/>
        <v>0.35729843711237907</v>
      </c>
      <c r="AP131" s="4">
        <f t="shared" si="413"/>
        <v>3.188361864003804E-4</v>
      </c>
      <c r="AQ131" s="4">
        <f t="shared" si="444"/>
        <v>-1.5212434118532862E-4</v>
      </c>
      <c r="AR131" s="4">
        <f t="shared" si="414"/>
        <v>1.5435578167536932E-3</v>
      </c>
      <c r="AS131" s="4">
        <f t="shared" si="445"/>
        <v>1.621322611032989</v>
      </c>
      <c r="AT131" s="4"/>
      <c r="AU131" s="4">
        <f t="shared" si="446"/>
        <v>-5.957386272174922E-4</v>
      </c>
      <c r="AV131" s="4">
        <f t="shared" si="415"/>
        <v>2.0555665986697015E-3</v>
      </c>
      <c r="AW131" s="4">
        <f t="shared" si="416"/>
        <v>0.81241519932266504</v>
      </c>
      <c r="AX131" s="4">
        <f t="shared" si="417"/>
        <v>1.1067196719854466</v>
      </c>
      <c r="AY131" s="4">
        <f t="shared" si="418"/>
        <v>0.40921941323002597</v>
      </c>
      <c r="AZ131" s="4">
        <f t="shared" si="419"/>
        <v>5.8972918747352441E-3</v>
      </c>
      <c r="BA131" s="4">
        <f t="shared" si="420"/>
        <v>0.66112401322411918</v>
      </c>
      <c r="BB131" s="4">
        <f t="shared" si="421"/>
        <v>5.8995572669631941E-4</v>
      </c>
      <c r="BC131" s="4">
        <f t="shared" si="422"/>
        <v>-2.8148193360803012E-4</v>
      </c>
      <c r="BD131" s="4">
        <f t="shared" si="423"/>
        <v>2.8561085984674887E-3</v>
      </c>
      <c r="BE131">
        <f t="shared" si="447"/>
        <v>3</v>
      </c>
      <c r="BG131" s="4">
        <f t="shared" si="448"/>
        <v>7.7663990815375783E-2</v>
      </c>
      <c r="BH131" s="4">
        <f t="shared" si="449"/>
        <v>0.33155542241465019</v>
      </c>
      <c r="BJ131" s="4">
        <f t="shared" si="424"/>
        <v>-1.9346666666666668E-2</v>
      </c>
      <c r="BK131" s="4">
        <f t="shared" si="424"/>
        <v>8.8739666666666661E-2</v>
      </c>
      <c r="BL131" s="4">
        <f t="shared" si="424"/>
        <v>22.383399999999998</v>
      </c>
      <c r="BM131" s="4">
        <f t="shared" si="424"/>
        <v>45.45386666666667</v>
      </c>
      <c r="BN131" s="4">
        <f t="shared" si="425"/>
        <v>12.930864437974089</v>
      </c>
      <c r="BO131" s="4">
        <f t="shared" si="426"/>
        <v>3.2889555775645456</v>
      </c>
      <c r="BP131" s="4">
        <f t="shared" si="427"/>
        <v>0.22606366666666666</v>
      </c>
      <c r="BQ131" s="4">
        <f t="shared" si="427"/>
        <v>14.402700000000001</v>
      </c>
      <c r="BR131" s="4">
        <f t="shared" si="427"/>
        <v>1.7880333333333331E-2</v>
      </c>
      <c r="BS131" s="4">
        <f t="shared" si="427"/>
        <v>-4.7143333333333334E-3</v>
      </c>
      <c r="BT131" s="4">
        <f t="shared" si="427"/>
        <v>0.11528833333333334</v>
      </c>
      <c r="BU131" s="4">
        <f t="shared" si="428"/>
        <v>98.883697682205309</v>
      </c>
      <c r="BW131" s="25">
        <f t="shared" si="429"/>
        <v>2.1613760962422184</v>
      </c>
      <c r="BX131">
        <v>4</v>
      </c>
      <c r="BY131" s="25">
        <f t="shared" si="430"/>
        <v>-5.9584540191949368E-4</v>
      </c>
      <c r="BZ131" s="25">
        <f t="shared" si="431"/>
        <v>2.0559350194854576E-3</v>
      </c>
      <c r="CA131" s="25">
        <f t="shared" si="432"/>
        <v>0.81256080913684503</v>
      </c>
      <c r="CB131" s="25">
        <f t="shared" si="432"/>
        <v>1.106918030221385</v>
      </c>
      <c r="CC131" s="25">
        <f t="shared" si="433"/>
        <v>0.33306610137368986</v>
      </c>
      <c r="CD131" s="25">
        <f t="shared" si="434"/>
        <v>7.6232459152387258E-2</v>
      </c>
      <c r="CE131" s="25">
        <f t="shared" si="435"/>
        <v>5.8983488509892117E-3</v>
      </c>
      <c r="CF131" s="25">
        <f t="shared" si="436"/>
        <v>0.66124250700020293</v>
      </c>
      <c r="CG131" s="25">
        <f t="shared" si="437"/>
        <v>5.9006146492451904E-4</v>
      </c>
      <c r="CH131" s="25">
        <f t="shared" si="438"/>
        <v>-2.8153238383604392E-4</v>
      </c>
      <c r="CI131" s="25">
        <f t="shared" si="439"/>
        <v>2.8566205010545497E-3</v>
      </c>
      <c r="CJ131" s="4">
        <f t="shared" si="440"/>
        <v>3.0005434949352083</v>
      </c>
    </row>
    <row r="132" spans="1:88">
      <c r="A132" s="17" t="s">
        <v>57</v>
      </c>
      <c r="B132" s="9">
        <v>3</v>
      </c>
      <c r="C132" s="20">
        <v>-4.0530000000000002E-3</v>
      </c>
      <c r="D132" s="20">
        <v>0.18193300000000001</v>
      </c>
      <c r="E132" s="20">
        <v>37.673866666666662</v>
      </c>
      <c r="F132" s="20">
        <v>29.663166666666665</v>
      </c>
      <c r="G132" s="20">
        <v>12.340866666666665</v>
      </c>
      <c r="H132" s="20">
        <v>0.16870666666666667</v>
      </c>
      <c r="I132" s="20">
        <v>17.743066666666667</v>
      </c>
      <c r="J132" s="20">
        <v>4.0576666666666669E-3</v>
      </c>
      <c r="K132" s="20">
        <v>-7.1866666666666676E-3</v>
      </c>
      <c r="L132" s="20">
        <v>0.20339433333333334</v>
      </c>
      <c r="M132" s="21">
        <f t="shared" si="409"/>
        <v>97.967818666666659</v>
      </c>
      <c r="O132" s="22">
        <f t="shared" si="441"/>
        <v>0.184120135687663</v>
      </c>
      <c r="P132" s="33">
        <v>0.18</v>
      </c>
      <c r="Q132" s="33">
        <f t="shared" si="450"/>
        <v>-4.1201356876630069E-3</v>
      </c>
      <c r="R132" s="92">
        <f t="shared" si="442"/>
        <v>0.34563212298184548</v>
      </c>
      <c r="S132" s="23"/>
      <c r="T132" s="24">
        <f t="shared" si="410"/>
        <v>0.18711687644450745</v>
      </c>
      <c r="W132" s="4">
        <v>3.1339249464529303E-2</v>
      </c>
      <c r="X132" s="4">
        <v>1.1801863793486174E-2</v>
      </c>
      <c r="Y132" s="4">
        <v>0.12365323826464863</v>
      </c>
      <c r="Z132" s="4">
        <v>5.14911966585875E-2</v>
      </c>
      <c r="AA132" s="4">
        <v>4.6479386111842637E-3</v>
      </c>
      <c r="AB132" s="4">
        <v>1.2807138959710453E-2</v>
      </c>
      <c r="AC132" s="4">
        <v>7.3077584342492079E-3</v>
      </c>
      <c r="AD132" s="4">
        <v>9.1428832614954322E-3</v>
      </c>
      <c r="AE132" s="4">
        <v>3.9625034174538328E-3</v>
      </c>
      <c r="AF132" s="4">
        <v>1.5394967662627077E-2</v>
      </c>
      <c r="AI132" s="4">
        <f t="shared" si="443"/>
        <v>-6.7448826759860207E-5</v>
      </c>
      <c r="AJ132" s="4">
        <f t="shared" si="411"/>
        <v>2.277578868302454E-3</v>
      </c>
      <c r="AK132" s="4">
        <f t="shared" si="412"/>
        <v>0.73899306917745511</v>
      </c>
      <c r="AL132" s="4">
        <f t="shared" si="412"/>
        <v>0.39033050419983767</v>
      </c>
      <c r="AM132" s="4">
        <f t="shared" si="413"/>
        <v>0.1717587566689863</v>
      </c>
      <c r="AN132" s="4">
        <f t="shared" si="413"/>
        <v>2.3784952300390056E-3</v>
      </c>
      <c r="AO132" s="4">
        <f t="shared" si="413"/>
        <v>0.44016538493343255</v>
      </c>
      <c r="AP132" s="4">
        <f t="shared" si="413"/>
        <v>7.2354969091773658E-5</v>
      </c>
      <c r="AQ132" s="4">
        <f t="shared" si="444"/>
        <v>-2.3190276433258044E-4</v>
      </c>
      <c r="AR132" s="4">
        <f t="shared" si="414"/>
        <v>2.7231802561699472E-3</v>
      </c>
      <c r="AS132" s="4">
        <f t="shared" si="445"/>
        <v>1.7483999727122224</v>
      </c>
      <c r="AT132" s="4"/>
      <c r="AU132" s="4">
        <f t="shared" si="446"/>
        <v>-1.1573237442099057E-4</v>
      </c>
      <c r="AV132" s="4">
        <f t="shared" si="415"/>
        <v>3.907994001114066E-3</v>
      </c>
      <c r="AW132" s="4">
        <f t="shared" si="416"/>
        <v>1.2680045997102454</v>
      </c>
      <c r="AX132" s="4">
        <f t="shared" si="417"/>
        <v>0.66975036083019435</v>
      </c>
      <c r="AY132" s="4">
        <f t="shared" si="418"/>
        <v>0.29471303937830173</v>
      </c>
      <c r="AZ132" s="4">
        <f t="shared" si="419"/>
        <v>4.0811517967756688E-3</v>
      </c>
      <c r="BA132" s="4">
        <f t="shared" si="420"/>
        <v>0.75525976630614167</v>
      </c>
      <c r="BB132" s="4">
        <f t="shared" si="421"/>
        <v>1.2415060092834304E-4</v>
      </c>
      <c r="BC132" s="4">
        <f t="shared" si="422"/>
        <v>-3.9791140691824485E-4</v>
      </c>
      <c r="BD132" s="4">
        <f t="shared" si="423"/>
        <v>4.6725811576379533E-3</v>
      </c>
      <c r="BE132">
        <f t="shared" si="447"/>
        <v>2.9999999999999996</v>
      </c>
      <c r="BG132" s="4">
        <f t="shared" si="448"/>
        <v>5.4262604799256486E-2</v>
      </c>
      <c r="BH132" s="4">
        <f t="shared" si="449"/>
        <v>0.24045043457904525</v>
      </c>
      <c r="BJ132" s="4">
        <f t="shared" si="424"/>
        <v>-4.0530000000000002E-3</v>
      </c>
      <c r="BK132" s="4">
        <f t="shared" si="424"/>
        <v>0.18193300000000001</v>
      </c>
      <c r="BL132" s="4">
        <f t="shared" si="424"/>
        <v>37.673866666666662</v>
      </c>
      <c r="BM132" s="4">
        <f t="shared" si="424"/>
        <v>29.663166666666665</v>
      </c>
      <c r="BN132" s="4">
        <f t="shared" si="425"/>
        <v>10.031682243381859</v>
      </c>
      <c r="BO132" s="4">
        <f t="shared" si="426"/>
        <v>2.5663307660422392</v>
      </c>
      <c r="BP132" s="4">
        <f t="shared" si="427"/>
        <v>0.16870666666666667</v>
      </c>
      <c r="BQ132" s="4">
        <f t="shared" si="427"/>
        <v>17.743066666666667</v>
      </c>
      <c r="BR132" s="4">
        <f t="shared" si="427"/>
        <v>4.0576666666666669E-3</v>
      </c>
      <c r="BS132" s="4">
        <f t="shared" si="427"/>
        <v>-7.1866666666666676E-3</v>
      </c>
      <c r="BT132" s="4">
        <f t="shared" si="427"/>
        <v>0.20339433333333334</v>
      </c>
      <c r="BU132" s="4">
        <f t="shared" si="428"/>
        <v>98.224965009424096</v>
      </c>
      <c r="BW132" s="25">
        <f t="shared" si="429"/>
        <v>2.3314609916065883</v>
      </c>
      <c r="BX132">
        <v>4</v>
      </c>
      <c r="BY132" s="25">
        <f t="shared" si="430"/>
        <v>-1.157194171426078E-4</v>
      </c>
      <c r="BZ132" s="25">
        <f t="shared" si="431"/>
        <v>3.9075564660989593E-3</v>
      </c>
      <c r="CA132" s="25">
        <f t="shared" si="432"/>
        <v>1.2678626352109315</v>
      </c>
      <c r="CB132" s="25">
        <f t="shared" si="432"/>
        <v>0.66967537626415874</v>
      </c>
      <c r="CC132" s="25">
        <f t="shared" si="433"/>
        <v>0.23954043429717889</v>
      </c>
      <c r="CD132" s="25">
        <f t="shared" si="434"/>
        <v>5.5143806686560402E-2</v>
      </c>
      <c r="CE132" s="25">
        <f t="shared" si="435"/>
        <v>4.0806948751906961E-3</v>
      </c>
      <c r="CF132" s="25">
        <f t="shared" si="436"/>
        <v>0.75517520819444406</v>
      </c>
      <c r="CG132" s="25">
        <f t="shared" si="437"/>
        <v>1.2413670115392239E-4</v>
      </c>
      <c r="CH132" s="25">
        <f t="shared" si="438"/>
        <v>-3.9786685716371926E-4</v>
      </c>
      <c r="CI132" s="25">
        <f t="shared" si="439"/>
        <v>4.6720580202260706E-3</v>
      </c>
      <c r="CJ132" s="4">
        <f t="shared" si="440"/>
        <v>2.999668320441637</v>
      </c>
    </row>
    <row r="133" spans="1:88">
      <c r="A133" s="17" t="s">
        <v>58</v>
      </c>
      <c r="B133" s="9">
        <v>3</v>
      </c>
      <c r="C133" s="20">
        <v>-3.3246666666666667E-2</v>
      </c>
      <c r="D133" s="20">
        <v>0.15069766666666665</v>
      </c>
      <c r="E133" s="20">
        <v>60.5471</v>
      </c>
      <c r="F133" s="20">
        <v>4.8351233333333328</v>
      </c>
      <c r="G133" s="20">
        <v>10.462333333333333</v>
      </c>
      <c r="H133" s="20">
        <v>7.2716000000000003E-2</v>
      </c>
      <c r="I133" s="20">
        <v>20.927400000000002</v>
      </c>
      <c r="J133" s="20">
        <v>2.0466666666666667E-3</v>
      </c>
      <c r="K133" s="20">
        <v>-1.1956666666666666E-2</v>
      </c>
      <c r="L133" s="20">
        <v>0.49368366666666669</v>
      </c>
      <c r="M133" s="21">
        <f t="shared" si="409"/>
        <v>97.445897333333349</v>
      </c>
      <c r="O133" s="22">
        <f t="shared" si="441"/>
        <v>0.19765277571104292</v>
      </c>
      <c r="P133" s="33">
        <v>0.16</v>
      </c>
      <c r="Q133" s="33">
        <f t="shared" si="450"/>
        <v>-3.7652775711042918E-2</v>
      </c>
      <c r="R133" s="92">
        <f t="shared" si="442"/>
        <v>5.0846990204116246E-2</v>
      </c>
      <c r="S133" s="23"/>
      <c r="T133" s="24">
        <f t="shared" si="410"/>
        <v>0.20899697515038046</v>
      </c>
      <c r="W133" s="4">
        <v>1.6568649110091427E-2</v>
      </c>
      <c r="X133" s="4">
        <v>8.0407652828156338E-3</v>
      </c>
      <c r="Y133" s="4">
        <v>0.22915058367806626</v>
      </c>
      <c r="Z133" s="4">
        <v>3.5336672640944984E-2</v>
      </c>
      <c r="AA133" s="4">
        <v>5.4358286703439423E-2</v>
      </c>
      <c r="AB133" s="4">
        <v>7.9131369885779203E-3</v>
      </c>
      <c r="AC133" s="4">
        <v>8.7718641120344901E-2</v>
      </c>
      <c r="AD133" s="4">
        <v>3.5815790279335367E-3</v>
      </c>
      <c r="AE133" s="4">
        <v>5.0384951457090182E-3</v>
      </c>
      <c r="AF133" s="4">
        <v>6.6440740764483744E-3</v>
      </c>
      <c r="AI133" s="4">
        <f t="shared" si="443"/>
        <v>-5.5328118932712036E-4</v>
      </c>
      <c r="AJ133" s="4">
        <f t="shared" si="411"/>
        <v>1.8865506593223167E-3</v>
      </c>
      <c r="AK133" s="4">
        <f t="shared" si="412"/>
        <v>1.1876637897214595</v>
      </c>
      <c r="AL133" s="4">
        <f t="shared" si="412"/>
        <v>6.3624229664232285E-2</v>
      </c>
      <c r="AM133" s="4">
        <f t="shared" si="413"/>
        <v>0.14561354674089541</v>
      </c>
      <c r="AN133" s="4">
        <f t="shared" si="413"/>
        <v>1.0251797546877203E-3</v>
      </c>
      <c r="AO133" s="4">
        <f t="shared" si="413"/>
        <v>0.51916149838749692</v>
      </c>
      <c r="AP133" s="4">
        <f t="shared" si="413"/>
        <v>3.6495482643842131E-5</v>
      </c>
      <c r="AQ133" s="4">
        <f t="shared" si="444"/>
        <v>-3.8582338388727547E-4</v>
      </c>
      <c r="AR133" s="4">
        <f t="shared" si="414"/>
        <v>6.6097692685321554E-3</v>
      </c>
      <c r="AS133" s="4">
        <f t="shared" si="445"/>
        <v>1.9246819551060557</v>
      </c>
      <c r="AT133" s="4"/>
      <c r="AU133" s="4">
        <f t="shared" si="446"/>
        <v>-8.6239888287927479E-4</v>
      </c>
      <c r="AV133" s="4">
        <f t="shared" si="415"/>
        <v>2.9405647841983778E-3</v>
      </c>
      <c r="AW133" s="4">
        <f t="shared" si="416"/>
        <v>1.8512104608826381</v>
      </c>
      <c r="AX133" s="4">
        <f t="shared" si="417"/>
        <v>9.9171028484121265E-2</v>
      </c>
      <c r="AY133" s="4">
        <f t="shared" si="418"/>
        <v>0.22696770189161719</v>
      </c>
      <c r="AZ133" s="4">
        <f t="shared" si="419"/>
        <v>1.5979467443459714E-3</v>
      </c>
      <c r="BA133" s="4">
        <f t="shared" si="420"/>
        <v>0.80921655187268005</v>
      </c>
      <c r="BB133" s="4">
        <f t="shared" si="421"/>
        <v>5.6885475359222852E-5</v>
      </c>
      <c r="BC133" s="4">
        <f t="shared" si="422"/>
        <v>-6.0138255496765768E-4</v>
      </c>
      <c r="BD133" s="4">
        <f t="shared" si="423"/>
        <v>1.0302641302886746E-2</v>
      </c>
      <c r="BE133">
        <f t="shared" si="447"/>
        <v>2.9999999999999996</v>
      </c>
      <c r="BG133" s="4">
        <f t="shared" si="448"/>
        <v>4.4860796275634662E-2</v>
      </c>
      <c r="BH133" s="4">
        <f t="shared" si="449"/>
        <v>0.18210690561598253</v>
      </c>
      <c r="BJ133" s="4">
        <f t="shared" si="424"/>
        <v>-3.3246666666666667E-2</v>
      </c>
      <c r="BK133" s="4">
        <f t="shared" si="424"/>
        <v>0.15069766666666665</v>
      </c>
      <c r="BL133" s="4">
        <f t="shared" si="424"/>
        <v>60.5471</v>
      </c>
      <c r="BM133" s="4">
        <f t="shared" si="424"/>
        <v>4.8351233333333328</v>
      </c>
      <c r="BN133" s="4">
        <f t="shared" si="425"/>
        <v>8.2757373136516694</v>
      </c>
      <c r="BO133" s="4">
        <f t="shared" si="426"/>
        <v>2.4300911532359013</v>
      </c>
      <c r="BP133" s="4">
        <f t="shared" si="427"/>
        <v>7.2716000000000003E-2</v>
      </c>
      <c r="BQ133" s="4">
        <f t="shared" si="427"/>
        <v>20.927400000000002</v>
      </c>
      <c r="BR133" s="4">
        <f t="shared" si="427"/>
        <v>2.0466666666666667E-3</v>
      </c>
      <c r="BS133" s="4">
        <f t="shared" si="427"/>
        <v>-1.1956666666666666E-2</v>
      </c>
      <c r="BT133" s="4">
        <f t="shared" si="427"/>
        <v>0.49368366666666669</v>
      </c>
      <c r="BU133" s="4">
        <f t="shared" si="428"/>
        <v>97.689392466887597</v>
      </c>
      <c r="BW133" s="25">
        <f t="shared" si="429"/>
        <v>2.5670720163052345</v>
      </c>
      <c r="BX133">
        <v>4</v>
      </c>
      <c r="BY133" s="25">
        <f t="shared" si="430"/>
        <v>-8.6212024565396241E-4</v>
      </c>
      <c r="BZ133" s="25">
        <f>BK133/BZ$3*$BX133/$BW133</f>
        <v>2.9396147008569139E-3</v>
      </c>
      <c r="CA133" s="25">
        <f t="shared" si="432"/>
        <v>1.8506123430551109</v>
      </c>
      <c r="CB133" s="25">
        <f t="shared" si="432"/>
        <v>9.913898676797718E-2</v>
      </c>
      <c r="CC133" s="25">
        <f>BN133/CC$3*$BX133/$BW133</f>
        <v>0.17947413270767279</v>
      </c>
      <c r="CD133" s="25">
        <f t="shared" si="434"/>
        <v>4.7423846690380307E-2</v>
      </c>
      <c r="CE133" s="25">
        <f t="shared" ref="CE133:CG134" si="451">BP133/CE$3*$BX133/$BW133</f>
        <v>1.5974304548935141E-3</v>
      </c>
      <c r="CF133" s="25">
        <f t="shared" si="451"/>
        <v>0.80895509762086337</v>
      </c>
      <c r="CG133" s="25">
        <f t="shared" si="451"/>
        <v>5.6867095916334712E-5</v>
      </c>
      <c r="CH133" s="25">
        <f t="shared" si="438"/>
        <v>-6.0118825095150676E-4</v>
      </c>
      <c r="CI133" s="25">
        <f>BT133/CI$3*$BX133/$BW133</f>
        <v>1.0299312565520529E-2</v>
      </c>
      <c r="CJ133" s="4">
        <f t="shared" si="440"/>
        <v>2.9990343231625864</v>
      </c>
    </row>
    <row r="134" spans="1:88" ht="15" thickBot="1">
      <c r="A134" s="26" t="s">
        <v>59</v>
      </c>
      <c r="B134" s="27">
        <v>3</v>
      </c>
      <c r="C134" s="28">
        <v>1.6284333333333328E-2</v>
      </c>
      <c r="D134" s="28">
        <v>0.128053</v>
      </c>
      <c r="E134" s="28">
        <v>56.694533333333339</v>
      </c>
      <c r="F134" s="28">
        <v>8.7376099999999983</v>
      </c>
      <c r="G134" s="28">
        <v>11.4793</v>
      </c>
      <c r="H134" s="28">
        <v>0.102904</v>
      </c>
      <c r="I134" s="28">
        <v>20.386166666666664</v>
      </c>
      <c r="J134" s="28">
        <v>6.8056666666666656E-3</v>
      </c>
      <c r="K134" s="28">
        <v>-9.3733333333333325E-3</v>
      </c>
      <c r="L134" s="28">
        <v>0.350076</v>
      </c>
      <c r="M134" s="29">
        <f t="shared" si="409"/>
        <v>97.892359666666664</v>
      </c>
      <c r="O134" s="30">
        <f t="shared" si="441"/>
        <v>0.22416865147274001</v>
      </c>
      <c r="P134" s="86">
        <v>0.22</v>
      </c>
      <c r="Q134" s="86">
        <f t="shared" si="450"/>
        <v>-4.1686514727400092E-3</v>
      </c>
      <c r="R134" s="93">
        <f t="shared" si="442"/>
        <v>9.3699740381834914E-2</v>
      </c>
      <c r="S134" s="23"/>
      <c r="T134" s="32">
        <f t="shared" si="410"/>
        <v>0.23429938550366625</v>
      </c>
      <c r="W134" s="4">
        <v>9.8002537550480454E-2</v>
      </c>
      <c r="X134" s="4">
        <v>8.5578326111229747E-3</v>
      </c>
      <c r="Y134" s="4">
        <v>0.4530899395631417</v>
      </c>
      <c r="Z134" s="4">
        <v>7.0498264517646694E-2</v>
      </c>
      <c r="AA134" s="4">
        <v>7.8670388330045152E-2</v>
      </c>
      <c r="AB134" s="4">
        <v>1.4759327525331207E-2</v>
      </c>
      <c r="AC134" s="4">
        <v>9.9536743634365613E-2</v>
      </c>
      <c r="AD134" s="4">
        <v>5.000012433317878E-3</v>
      </c>
      <c r="AE134" s="4">
        <v>2.9561856053592662E-3</v>
      </c>
      <c r="AF134" s="4">
        <v>8.6817631273837532E-3</v>
      </c>
      <c r="AI134" s="4">
        <f t="shared" si="443"/>
        <v>2.7099905697010031E-4</v>
      </c>
      <c r="AJ134" s="4">
        <f t="shared" si="411"/>
        <v>1.6030671006509766E-3</v>
      </c>
      <c r="AK134" s="4">
        <f t="shared" si="412"/>
        <v>1.1120936314894732</v>
      </c>
      <c r="AL134" s="4">
        <f t="shared" si="412"/>
        <v>0.11497611684979273</v>
      </c>
      <c r="AM134" s="4">
        <f t="shared" si="413"/>
        <v>0.15976757132915798</v>
      </c>
      <c r="AN134" s="4">
        <f t="shared" si="413"/>
        <v>1.450782461581841E-3</v>
      </c>
      <c r="AO134" s="4">
        <f t="shared" si="413"/>
        <v>0.5057347225667741</v>
      </c>
      <c r="AP134" s="4">
        <f t="shared" si="413"/>
        <v>1.2135639562529718E-4</v>
      </c>
      <c r="AQ134" s="4">
        <f t="shared" si="444"/>
        <v>-3.0246316015919113E-4</v>
      </c>
      <c r="AR134" s="4">
        <f t="shared" si="414"/>
        <v>4.6870531530325346E-3</v>
      </c>
      <c r="AS134" s="4">
        <f t="shared" si="445"/>
        <v>1.9004028372428996</v>
      </c>
      <c r="AT134" s="4"/>
      <c r="AU134" s="4">
        <f t="shared" si="446"/>
        <v>4.278025453223357E-4</v>
      </c>
      <c r="AV134" s="4">
        <f t="shared" si="415"/>
        <v>2.5306220384990106E-3</v>
      </c>
      <c r="AW134" s="4">
        <f t="shared" si="416"/>
        <v>1.7555650986654434</v>
      </c>
      <c r="AX134" s="4">
        <f t="shared" si="417"/>
        <v>0.18150275498946292</v>
      </c>
      <c r="AY134" s="4">
        <f t="shared" si="418"/>
        <v>0.25221111260960088</v>
      </c>
      <c r="AZ134" s="4">
        <f t="shared" si="419"/>
        <v>2.2902235775757417E-3</v>
      </c>
      <c r="BA134" s="4">
        <f t="shared" si="420"/>
        <v>0.79835924150769999</v>
      </c>
      <c r="BB134" s="4">
        <f t="shared" si="421"/>
        <v>1.915747439127603E-4</v>
      </c>
      <c r="BC134" s="4">
        <f t="shared" si="422"/>
        <v>-4.774721773168957E-4</v>
      </c>
      <c r="BD134" s="4">
        <f t="shared" si="423"/>
        <v>7.3990414997998554E-3</v>
      </c>
      <c r="BE134">
        <f t="shared" si="447"/>
        <v>3.0000000000000009</v>
      </c>
      <c r="BG134" s="4">
        <f t="shared" si="448"/>
        <v>5.6537825000133601E-2</v>
      </c>
      <c r="BH134" s="4">
        <f t="shared" si="449"/>
        <v>0.19567328760946728</v>
      </c>
      <c r="BJ134" s="4">
        <f t="shared" si="424"/>
        <v>1.6284333333333328E-2</v>
      </c>
      <c r="BK134" s="4">
        <f t="shared" si="424"/>
        <v>0.128053</v>
      </c>
      <c r="BL134" s="4">
        <f t="shared" si="424"/>
        <v>56.694533333333339</v>
      </c>
      <c r="BM134" s="4">
        <f t="shared" si="424"/>
        <v>8.7376099999999983</v>
      </c>
      <c r="BN134" s="4">
        <f t="shared" si="425"/>
        <v>8.7897070639877644</v>
      </c>
      <c r="BO134" s="4">
        <f t="shared" si="426"/>
        <v>2.9891008402003063</v>
      </c>
      <c r="BP134" s="4">
        <f t="shared" si="427"/>
        <v>0.102904</v>
      </c>
      <c r="BQ134" s="4">
        <f t="shared" si="427"/>
        <v>20.386166666666664</v>
      </c>
      <c r="BR134" s="4">
        <f t="shared" si="427"/>
        <v>6.8056666666666656E-3</v>
      </c>
      <c r="BS134" s="4">
        <f t="shared" si="427"/>
        <v>-9.3733333333333325E-3</v>
      </c>
      <c r="BT134" s="4">
        <f t="shared" si="427"/>
        <v>0.350076</v>
      </c>
      <c r="BU134" s="4">
        <f t="shared" si="428"/>
        <v>98.19186757085474</v>
      </c>
      <c r="BW134" s="25">
        <f t="shared" si="429"/>
        <v>2.5346840053456186</v>
      </c>
      <c r="BX134">
        <v>4</v>
      </c>
      <c r="BY134" s="25">
        <f t="shared" si="430"/>
        <v>4.2766523384937376E-4</v>
      </c>
      <c r="BZ134" s="25">
        <f>BK134/BZ$3*$BX134/$BW134</f>
        <v>2.5298097865771468E-3</v>
      </c>
      <c r="CA134" s="25">
        <f t="shared" si="432"/>
        <v>1.7550016162079074</v>
      </c>
      <c r="CB134" s="25">
        <f t="shared" si="432"/>
        <v>0.1814444981817212</v>
      </c>
      <c r="CC134" s="25">
        <f>BN134/CC$3*$BX134/$BW134</f>
        <v>0.19305621889801156</v>
      </c>
      <c r="CD134" s="25">
        <f t="shared" si="434"/>
        <v>5.9078438561746091E-2</v>
      </c>
      <c r="CE134" s="25">
        <f t="shared" si="451"/>
        <v>2.2894884861736735E-3</v>
      </c>
      <c r="CF134" s="25">
        <f t="shared" si="451"/>
        <v>0.7981029927204899</v>
      </c>
      <c r="CG134" s="25">
        <f t="shared" si="451"/>
        <v>1.9151325430603259E-4</v>
      </c>
      <c r="CH134" s="25">
        <f t="shared" si="438"/>
        <v>-4.7731892341814589E-4</v>
      </c>
      <c r="CI134" s="25">
        <f>BT134/CI$3*$BX134/$BW134</f>
        <v>7.3966666348114322E-3</v>
      </c>
      <c r="CJ134" s="4">
        <f t="shared" si="440"/>
        <v>2.9990415890421755</v>
      </c>
    </row>
    <row r="135" spans="1:88">
      <c r="O135" s="33"/>
      <c r="P135" s="33"/>
      <c r="Q135" s="23"/>
      <c r="R135" s="23"/>
      <c r="S135" s="23"/>
      <c r="T135" s="33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G135" s="4"/>
      <c r="BH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W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4"/>
    </row>
    <row r="136" spans="1:88">
      <c r="O136" s="33"/>
      <c r="P136" s="33"/>
      <c r="Q136" s="129" t="s">
        <v>60</v>
      </c>
      <c r="R136" s="145">
        <f>SLOPE(Q119:Q134,R119:R134)</f>
        <v>-2.8317095247768667E-2</v>
      </c>
      <c r="S136" s="23"/>
      <c r="T136" s="33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G136" s="4"/>
      <c r="BH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W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4"/>
    </row>
    <row r="137" spans="1:88">
      <c r="O137" s="33"/>
      <c r="P137" s="33"/>
      <c r="Q137" s="134" t="s">
        <v>61</v>
      </c>
      <c r="R137" s="146">
        <f>INTERCEPT(Q119:Q134,R119:R134)</f>
        <v>1.2784038504009845E-2</v>
      </c>
      <c r="S137" s="23"/>
      <c r="T137" s="33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G137" s="4"/>
      <c r="BH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W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4"/>
    </row>
    <row r="138" spans="1:88" ht="16">
      <c r="O138" s="33"/>
      <c r="P138" s="33"/>
      <c r="Q138" s="147" t="s">
        <v>197</v>
      </c>
      <c r="R138" s="148">
        <f>CORREL(R119:R134,Q119:Q134)^2</f>
        <v>6.2498776113673354E-2</v>
      </c>
      <c r="S138" s="23"/>
      <c r="T138" s="33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G138" s="4"/>
      <c r="BH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W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4"/>
    </row>
    <row r="139" spans="1:88" ht="15" thickBot="1">
      <c r="O139" s="33"/>
      <c r="P139" s="33"/>
      <c r="Q139" s="23"/>
      <c r="R139" s="23"/>
      <c r="S139" s="23"/>
      <c r="T139" s="33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G139" s="4"/>
      <c r="BH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W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4"/>
    </row>
    <row r="140" spans="1:88">
      <c r="A140" s="34" t="s">
        <v>162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6"/>
      <c r="O140" s="37"/>
      <c r="P140" s="87"/>
      <c r="Q140" s="38"/>
      <c r="R140" s="39"/>
      <c r="S140" s="23"/>
      <c r="T140" s="40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G140" s="4"/>
      <c r="BH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W140" s="25"/>
      <c r="BY140" s="25"/>
      <c r="BZ140" s="25"/>
      <c r="CA140" s="25"/>
      <c r="CB140" s="25"/>
      <c r="CC140" s="25"/>
      <c r="CD140" s="25"/>
      <c r="CE140" s="25"/>
      <c r="CF140" s="25"/>
      <c r="CG140" s="25"/>
      <c r="CH140" s="25"/>
      <c r="CI140" s="25"/>
      <c r="CJ140" s="4"/>
    </row>
    <row r="141" spans="1:88">
      <c r="A141" s="41" t="s">
        <v>15</v>
      </c>
      <c r="B141" s="9">
        <v>9</v>
      </c>
      <c r="C141" s="20">
        <v>-5.7180111111111112E-2</v>
      </c>
      <c r="D141" s="20">
        <v>7.0270999999999986E-2</v>
      </c>
      <c r="E141" s="20">
        <v>31.985300000000002</v>
      </c>
      <c r="F141" s="20">
        <v>35.882177777777777</v>
      </c>
      <c r="G141" s="20">
        <v>15.4376</v>
      </c>
      <c r="H141" s="20">
        <v>0.20047499999999999</v>
      </c>
      <c r="I141" s="20">
        <v>15.217611111111113</v>
      </c>
      <c r="J141" s="20">
        <v>2.4544444444444444E-3</v>
      </c>
      <c r="K141" s="20">
        <v>-7.2323333333333311E-3</v>
      </c>
      <c r="L141" s="20">
        <v>0.1409141111111111</v>
      </c>
      <c r="M141" s="42">
        <f t="shared" ref="M141:M146" si="452">SUM(C141:L141)</f>
        <v>98.872391000000007</v>
      </c>
      <c r="O141" s="43">
        <f>BG141/(SUM(BG141:BH141))</f>
        <v>0.14553277254728328</v>
      </c>
      <c r="P141" s="33">
        <v>0.13100000000000001</v>
      </c>
      <c r="Q141" s="23"/>
      <c r="R141" s="94">
        <f>AX141/(AX141+AW141)</f>
        <v>0.42940728013456825</v>
      </c>
      <c r="S141" s="23"/>
      <c r="T141" s="24">
        <f t="shared" ref="T141:T146" si="453">R$137+R$136*R141+O141</f>
        <v>0.14615724419963727</v>
      </c>
      <c r="W141" s="4">
        <v>3.9679807586619063E-2</v>
      </c>
      <c r="X141" s="4">
        <v>1.4295611756759566E-2</v>
      </c>
      <c r="Y141" s="4">
        <v>1.2158948936894183</v>
      </c>
      <c r="Z141" s="4">
        <v>1.5564024365325453</v>
      </c>
      <c r="AA141" s="4">
        <v>0.78504236828339391</v>
      </c>
      <c r="AB141" s="4">
        <v>1.8917884421890314E-2</v>
      </c>
      <c r="AC141" s="4">
        <v>0.54947056664675964</v>
      </c>
      <c r="AD141" s="4">
        <v>5.4541555054634979E-3</v>
      </c>
      <c r="AE141" s="4">
        <v>1.3464972790540649E-2</v>
      </c>
      <c r="AF141" s="4">
        <v>2.1026303285673165E-2</v>
      </c>
      <c r="AI141" s="4">
        <f t="shared" ref="AI141:AJ146" si="454">C141/AI$3</f>
        <v>-9.515744901166768E-4</v>
      </c>
      <c r="AJ141" s="4">
        <f t="shared" si="454"/>
        <v>8.7970706059088623E-4</v>
      </c>
      <c r="AK141" s="4">
        <f t="shared" ref="AK141:AL146" si="455">2*E141/AK$3</f>
        <v>0.62740878775990594</v>
      </c>
      <c r="AL141" s="4">
        <f t="shared" si="455"/>
        <v>0.47216498161428744</v>
      </c>
      <c r="AM141" s="4">
        <f t="shared" ref="AM141:AP146" si="456">G141/AM$3</f>
        <v>0.21485873347251219</v>
      </c>
      <c r="AN141" s="4">
        <f t="shared" si="456"/>
        <v>2.8263781192725216E-3</v>
      </c>
      <c r="AO141" s="4">
        <f t="shared" si="456"/>
        <v>0.37751454009206431</v>
      </c>
      <c r="AP141" s="4">
        <f t="shared" si="456"/>
        <v>4.3766841020763991E-5</v>
      </c>
      <c r="AQ141" s="4">
        <f t="shared" ref="AQ141:AQ146" si="457">2*K141/AQ$3</f>
        <v>-2.3337635796493486E-4</v>
      </c>
      <c r="AR141" s="4">
        <f t="shared" ref="AR141:AR146" si="458">L141/AR$3</f>
        <v>1.8866529804674134E-3</v>
      </c>
      <c r="AS141" s="4">
        <f t="shared" ref="AS141:AS146" si="459">SUM(AI141:AR141)</f>
        <v>1.6963985970920397</v>
      </c>
      <c r="AT141" s="4"/>
      <c r="AU141" s="4">
        <f t="shared" ref="AU141:BD146" si="460">3*AI141/$AS141</f>
        <v>-1.6828140952507196E-3</v>
      </c>
      <c r="AV141" s="4">
        <f t="shared" si="460"/>
        <v>1.5557199742422746E-3</v>
      </c>
      <c r="AW141" s="4">
        <f t="shared" si="460"/>
        <v>1.1095425134789805</v>
      </c>
      <c r="AX141" s="4">
        <f t="shared" si="460"/>
        <v>0.83500124750811089</v>
      </c>
      <c r="AY141" s="4">
        <f t="shared" si="460"/>
        <v>0.37996742129029509</v>
      </c>
      <c r="AZ141" s="4">
        <f t="shared" si="460"/>
        <v>4.9983148844572655E-3</v>
      </c>
      <c r="BA141" s="4">
        <f t="shared" si="460"/>
        <v>0.66761645654364199</v>
      </c>
      <c r="BB141" s="4">
        <f t="shared" si="460"/>
        <v>7.7399570647704419E-5</v>
      </c>
      <c r="BC141" s="4">
        <f t="shared" si="460"/>
        <v>-4.1271495690633282E-4</v>
      </c>
      <c r="BD141" s="4">
        <f t="shared" si="460"/>
        <v>3.3364558017817993E-3</v>
      </c>
      <c r="BE141">
        <f t="shared" ref="BE141:BE146" si="461">SUM(AU141:BD141)</f>
        <v>3</v>
      </c>
      <c r="BG141" s="4">
        <f t="shared" ref="BG141:BG146" si="462">-1*((AU141+AV141)*4+(AW141+AX141)*3+SUM(AY141:BB141,BD141)*2+BC141-8)</f>
        <v>5.5297712298018276E-2</v>
      </c>
      <c r="BH141" s="4">
        <f t="shared" ref="BH141:BH146" si="463">AY141-BG141</f>
        <v>0.32466970899227682</v>
      </c>
      <c r="BJ141" s="4">
        <f t="shared" ref="BJ141:BM146" si="464">C141</f>
        <v>-5.7180111111111112E-2</v>
      </c>
      <c r="BK141" s="4">
        <f t="shared" si="464"/>
        <v>7.0270999999999986E-2</v>
      </c>
      <c r="BL141" s="4">
        <f t="shared" si="464"/>
        <v>31.985300000000002</v>
      </c>
      <c r="BM141" s="4">
        <f t="shared" si="464"/>
        <v>35.882177777777777</v>
      </c>
      <c r="BN141" s="4">
        <f t="shared" ref="BN141:BN146" si="465">G141-BO141*0.8998</f>
        <v>13.18128292694368</v>
      </c>
      <c r="BO141" s="4">
        <f t="shared" ref="BO141:BO146" si="466">G141*T141/0.8998</f>
        <v>2.5075762092201823</v>
      </c>
      <c r="BP141" s="4">
        <f t="shared" ref="BP141:BT146" si="467">H141</f>
        <v>0.20047499999999999</v>
      </c>
      <c r="BQ141" s="4">
        <f t="shared" si="467"/>
        <v>15.217611111111113</v>
      </c>
      <c r="BR141" s="4">
        <f t="shared" si="467"/>
        <v>2.4544444444444444E-3</v>
      </c>
      <c r="BS141" s="4">
        <f t="shared" si="467"/>
        <v>-7.2323333333333311E-3</v>
      </c>
      <c r="BT141" s="4">
        <f t="shared" si="467"/>
        <v>0.1409141111111111</v>
      </c>
      <c r="BU141" s="4">
        <f t="shared" ref="BU141:BU146" si="468">SUM(BJ141:BT141)</f>
        <v>99.12365013616386</v>
      </c>
      <c r="BW141" s="25">
        <f t="shared" ref="BW141:BW146" si="469">BJ141/BY$3*2+BK141/BZ$3*2+BL141/CA$3*3+BM141/CB$3*3+BN141/CC$3+BO141/CD$3*3+BP141/CE$3+BQ141/CF$3+BR141/CG$3+BS141/CH$3+BT141/CI$3</f>
        <v>2.2619354684571209</v>
      </c>
      <c r="BX141">
        <v>4</v>
      </c>
      <c r="BY141" s="25">
        <f t="shared" ref="BY141:BZ146" si="470">BJ141/BY$3*$BX141/$BW141</f>
        <v>-1.6827615170927068E-3</v>
      </c>
      <c r="BZ141" s="25">
        <f t="shared" si="470"/>
        <v>1.5556713670367252E-3</v>
      </c>
      <c r="CA141" s="25">
        <f t="shared" ref="CA141:CB146" si="471">2*BL141/CA$3*$BX141/$BW141</f>
        <v>1.1095078467253798</v>
      </c>
      <c r="CB141" s="25">
        <f t="shared" si="471"/>
        <v>0.83497515857312032</v>
      </c>
      <c r="CC141" s="25">
        <f t="shared" ref="CC141:CC146" si="472">BN141/CC$3*$BX141/$BW141</f>
        <v>0.324422293481399</v>
      </c>
      <c r="CD141" s="25">
        <f t="shared" ref="CD141:CD146" si="473">2*BO141/CD$3*$BX141/$BW141</f>
        <v>5.5537483377427969E-2</v>
      </c>
      <c r="CE141" s="25">
        <f t="shared" ref="CE141:CG146" si="474">BP141/CE$3*$BX141/$BW141</f>
        <v>4.998158716173119E-3</v>
      </c>
      <c r="CF141" s="25">
        <f t="shared" si="474"/>
        <v>0.66759559741033481</v>
      </c>
      <c r="CG141" s="25">
        <f t="shared" si="474"/>
        <v>7.7397152361057586E-5</v>
      </c>
      <c r="CH141" s="25">
        <f t="shared" ref="CH141:CH146" si="475">2*BS141/CH$3*$BX141/$BW141</f>
        <v>-4.1270206196310666E-4</v>
      </c>
      <c r="CI141" s="25">
        <f t="shared" ref="CI141:CI146" si="476">BT141/CI$3*$BX141/$BW141</f>
        <v>3.3363515569333375E-3</v>
      </c>
      <c r="CJ141" s="4">
        <f t="shared" ref="CJ141:CJ146" si="477">SUM(BY141:CI141)</f>
        <v>2.9999104947811102</v>
      </c>
    </row>
    <row r="142" spans="1:88">
      <c r="A142" s="41" t="s">
        <v>18</v>
      </c>
      <c r="B142" s="9">
        <v>8</v>
      </c>
      <c r="C142" s="20">
        <v>-6.5292500000000003E-2</v>
      </c>
      <c r="D142" s="20">
        <v>2.1146375000000002E-2</v>
      </c>
      <c r="E142" s="20">
        <v>36.401499999999999</v>
      </c>
      <c r="F142" s="20">
        <v>31.640825</v>
      </c>
      <c r="G142" s="20">
        <v>13.3238</v>
      </c>
      <c r="H142" s="20">
        <v>0.16569887500000002</v>
      </c>
      <c r="I142" s="20">
        <v>16.132050000000003</v>
      </c>
      <c r="J142" s="20">
        <v>5.5374999999999977E-4</v>
      </c>
      <c r="K142" s="20">
        <v>-7.4346250000000011E-3</v>
      </c>
      <c r="L142" s="20">
        <v>0.16421075000000002</v>
      </c>
      <c r="M142" s="42">
        <f t="shared" si="452"/>
        <v>97.777057625000012</v>
      </c>
      <c r="O142" s="43">
        <f t="shared" ref="O142:O146" si="478">BG142/(SUM(BG142:BH142))</f>
        <v>9.3589777255796203E-2</v>
      </c>
      <c r="P142" s="33">
        <v>9.1999999999999998E-2</v>
      </c>
      <c r="Q142" s="23"/>
      <c r="R142" s="94">
        <f t="shared" ref="R142:R146" si="479">AX142/(AX142+AW142)</f>
        <v>0.36832811898522694</v>
      </c>
      <c r="S142" s="23"/>
      <c r="T142" s="24">
        <f t="shared" si="453"/>
        <v>9.5943833332069905E-2</v>
      </c>
      <c r="W142" s="4">
        <v>8.8717750679975192E-3</v>
      </c>
      <c r="X142" s="4">
        <v>9.0741726885784392E-3</v>
      </c>
      <c r="Y142" s="4">
        <v>0.66577241928883957</v>
      </c>
      <c r="Z142" s="4">
        <v>0.92380706048395234</v>
      </c>
      <c r="AA142" s="4">
        <v>0.66061087314264344</v>
      </c>
      <c r="AB142" s="4">
        <v>2.3365898493546221E-2</v>
      </c>
      <c r="AC142" s="4">
        <v>0.35804011746490905</v>
      </c>
      <c r="AD142" s="4">
        <v>4.8186696963847964E-3</v>
      </c>
      <c r="AE142" s="4">
        <v>1.2230759337921046E-2</v>
      </c>
      <c r="AF142" s="4">
        <v>3.0117942325606606E-2</v>
      </c>
      <c r="AI142" s="4">
        <f t="shared" si="454"/>
        <v>-1.0865784656348811E-3</v>
      </c>
      <c r="AJ142" s="4">
        <f t="shared" si="454"/>
        <v>2.6472677766649979E-4</v>
      </c>
      <c r="AK142" s="4">
        <f t="shared" si="455"/>
        <v>0.71403491565319732</v>
      </c>
      <c r="AL142" s="4">
        <f t="shared" si="455"/>
        <v>0.41635403644976637</v>
      </c>
      <c r="AM142" s="4">
        <f t="shared" si="456"/>
        <v>0.1854391092553932</v>
      </c>
      <c r="AN142" s="4">
        <f t="shared" si="456"/>
        <v>2.3360901593119979E-3</v>
      </c>
      <c r="AO142" s="4">
        <f t="shared" si="456"/>
        <v>0.40019970230711988</v>
      </c>
      <c r="AP142" s="4">
        <f t="shared" si="456"/>
        <v>9.8742867332382277E-6</v>
      </c>
      <c r="AQ142" s="4">
        <f t="shared" si="457"/>
        <v>-2.3990400129073899E-4</v>
      </c>
      <c r="AR142" s="4">
        <f t="shared" si="458"/>
        <v>2.1985640648011784E-3</v>
      </c>
      <c r="AS142" s="4">
        <f t="shared" si="459"/>
        <v>1.719510536487064</v>
      </c>
      <c r="AT142" s="4"/>
      <c r="AU142" s="4">
        <f t="shared" si="460"/>
        <v>-1.8957344707897152E-3</v>
      </c>
      <c r="AV142" s="4">
        <f t="shared" si="460"/>
        <v>4.6186418527100078E-4</v>
      </c>
      <c r="AW142" s="4">
        <f t="shared" si="460"/>
        <v>1.2457642459905374</v>
      </c>
      <c r="AX142" s="4">
        <f t="shared" si="460"/>
        <v>0.72640561534511761</v>
      </c>
      <c r="AY142" s="4">
        <f t="shared" si="460"/>
        <v>0.32353237503430954</v>
      </c>
      <c r="AZ142" s="4">
        <f t="shared" si="460"/>
        <v>4.0757356987493618E-3</v>
      </c>
      <c r="BA142" s="4">
        <f t="shared" si="460"/>
        <v>0.69822143071839904</v>
      </c>
      <c r="BB142" s="4">
        <f t="shared" si="460"/>
        <v>1.7227495598970723E-5</v>
      </c>
      <c r="BC142" s="4">
        <f t="shared" si="460"/>
        <v>-4.1855632088337098E-4</v>
      </c>
      <c r="BD142" s="4">
        <f t="shared" si="460"/>
        <v>3.835796323690137E-3</v>
      </c>
      <c r="BE142">
        <f t="shared" si="461"/>
        <v>2.9999999999999996</v>
      </c>
      <c r="BG142" s="4">
        <f t="shared" si="462"/>
        <v>3.0279322914499751E-2</v>
      </c>
      <c r="BH142" s="4">
        <f t="shared" si="463"/>
        <v>0.29325305211980979</v>
      </c>
      <c r="BJ142" s="4">
        <f t="shared" si="464"/>
        <v>-6.5292500000000003E-2</v>
      </c>
      <c r="BK142" s="4">
        <f t="shared" si="464"/>
        <v>2.1146375000000002E-2</v>
      </c>
      <c r="BL142" s="4">
        <f t="shared" si="464"/>
        <v>36.401499999999999</v>
      </c>
      <c r="BM142" s="4">
        <f t="shared" si="464"/>
        <v>31.640825</v>
      </c>
      <c r="BN142" s="4">
        <f t="shared" si="465"/>
        <v>12.045463553450167</v>
      </c>
      <c r="BO142" s="4">
        <f t="shared" si="466"/>
        <v>1.4206895382861002</v>
      </c>
      <c r="BP142" s="4">
        <f t="shared" si="467"/>
        <v>0.16569887500000002</v>
      </c>
      <c r="BQ142" s="4">
        <f t="shared" si="467"/>
        <v>16.132050000000003</v>
      </c>
      <c r="BR142" s="4">
        <f t="shared" si="467"/>
        <v>5.5374999999999977E-4</v>
      </c>
      <c r="BS142" s="4">
        <f t="shared" si="467"/>
        <v>-7.4346250000000011E-3</v>
      </c>
      <c r="BT142" s="4">
        <f t="shared" si="467"/>
        <v>0.16421075000000002</v>
      </c>
      <c r="BU142" s="4">
        <f t="shared" si="468"/>
        <v>97.919410716736266</v>
      </c>
      <c r="BW142" s="25">
        <f t="shared" si="469"/>
        <v>2.2929010138799795</v>
      </c>
      <c r="BX142">
        <v>4</v>
      </c>
      <c r="BY142" s="25">
        <f t="shared" si="470"/>
        <v>-1.89555233140432E-3</v>
      </c>
      <c r="BZ142" s="25">
        <f t="shared" si="470"/>
        <v>4.618198100380041E-4</v>
      </c>
      <c r="CA142" s="25">
        <f t="shared" si="471"/>
        <v>1.2456445547903152</v>
      </c>
      <c r="CB142" s="25">
        <f t="shared" si="471"/>
        <v>0.72633582335981328</v>
      </c>
      <c r="CC142" s="25">
        <f t="shared" si="472"/>
        <v>0.29246333661837121</v>
      </c>
      <c r="CD142" s="25">
        <f t="shared" si="473"/>
        <v>3.1040316593217418E-2</v>
      </c>
      <c r="CE142" s="25">
        <f t="shared" si="474"/>
        <v>4.07534410804579E-3</v>
      </c>
      <c r="CF142" s="25">
        <f t="shared" si="474"/>
        <v>0.69815434662818476</v>
      </c>
      <c r="CG142" s="25">
        <f t="shared" si="474"/>
        <v>1.7225840406480086E-5</v>
      </c>
      <c r="CH142" s="25">
        <f t="shared" si="475"/>
        <v>-4.1851610660641734E-4</v>
      </c>
      <c r="CI142" s="25">
        <f t="shared" si="476"/>
        <v>3.8354277860095376E-3</v>
      </c>
      <c r="CJ142" s="4">
        <f t="shared" si="477"/>
        <v>2.9997141270963903</v>
      </c>
    </row>
    <row r="143" spans="1:88">
      <c r="A143" s="41" t="s">
        <v>17</v>
      </c>
      <c r="B143" s="9">
        <v>9</v>
      </c>
      <c r="C143" s="20">
        <v>-7.0751111111111098E-2</v>
      </c>
      <c r="D143" s="20">
        <v>6.8174777777777765E-2</v>
      </c>
      <c r="E143" s="20">
        <v>50.138400000000004</v>
      </c>
      <c r="F143" s="20">
        <v>16.96362222222222</v>
      </c>
      <c r="G143" s="20">
        <v>11.798388888888889</v>
      </c>
      <c r="H143" s="20">
        <v>0.12726133333333334</v>
      </c>
      <c r="I143" s="20">
        <v>18.543599999999998</v>
      </c>
      <c r="J143" s="20">
        <v>2.4877777777777756E-4</v>
      </c>
      <c r="K143" s="20">
        <v>-1.0676777777777778E-2</v>
      </c>
      <c r="L143" s="20">
        <v>0.29003533333333331</v>
      </c>
      <c r="M143" s="42">
        <f t="shared" si="452"/>
        <v>97.848303444444468</v>
      </c>
      <c r="O143" s="43">
        <f t="shared" si="478"/>
        <v>0.10696119612871645</v>
      </c>
      <c r="P143" s="33">
        <v>9.4E-2</v>
      </c>
      <c r="Q143" s="23"/>
      <c r="R143" s="94">
        <f t="shared" si="479"/>
        <v>0.18498223014858703</v>
      </c>
      <c r="S143" s="23"/>
      <c r="T143" s="24">
        <f t="shared" si="453"/>
        <v>0.11450707520246409</v>
      </c>
      <c r="W143" s="4">
        <v>1.4003296437307666E-2</v>
      </c>
      <c r="X143" s="4">
        <v>2.462981214289801E-2</v>
      </c>
      <c r="Y143" s="4">
        <v>1.1594252153545745</v>
      </c>
      <c r="Z143" s="4">
        <v>1.3095106450290674</v>
      </c>
      <c r="AA143" s="4">
        <v>0.40348731220586259</v>
      </c>
      <c r="AB143" s="4">
        <v>1.8433366282369665E-2</v>
      </c>
      <c r="AC143" s="4">
        <v>0.32119502642475678</v>
      </c>
      <c r="AD143" s="4">
        <v>6.8065847673002972E-3</v>
      </c>
      <c r="AE143" s="4">
        <v>8.8393927078982311E-3</v>
      </c>
      <c r="AF143" s="4">
        <v>2.4526296877025691E-2</v>
      </c>
      <c r="AI143" s="4">
        <f t="shared" si="454"/>
        <v>-1.1774190566002844E-3</v>
      </c>
      <c r="AJ143" s="4">
        <f t="shared" si="454"/>
        <v>8.5346491960162452E-4</v>
      </c>
      <c r="AK143" s="4">
        <f t="shared" si="455"/>
        <v>0.98349156531973336</v>
      </c>
      <c r="AL143" s="4">
        <f t="shared" si="455"/>
        <v>0.223220241097733</v>
      </c>
      <c r="AM143" s="4">
        <f t="shared" si="456"/>
        <v>0.1642086136240625</v>
      </c>
      <c r="AN143" s="4">
        <f t="shared" si="456"/>
        <v>1.7941820574275105E-3</v>
      </c>
      <c r="AO143" s="4">
        <f t="shared" si="456"/>
        <v>0.46002480774001481</v>
      </c>
      <c r="AP143" s="4">
        <f t="shared" si="456"/>
        <v>4.43612299889047E-6</v>
      </c>
      <c r="AQ143" s="4">
        <f t="shared" si="457"/>
        <v>-3.4452332293571404E-4</v>
      </c>
      <c r="AR143" s="4">
        <f t="shared" si="458"/>
        <v>3.8831882893738561E-3</v>
      </c>
      <c r="AS143" s="4">
        <f t="shared" si="459"/>
        <v>1.8359585567914096</v>
      </c>
      <c r="AT143" s="4"/>
      <c r="AU143" s="4">
        <f t="shared" si="460"/>
        <v>-1.9239307754168259E-3</v>
      </c>
      <c r="AV143" s="4">
        <f t="shared" si="460"/>
        <v>1.3945820015019924E-3</v>
      </c>
      <c r="AW143" s="4">
        <f t="shared" si="460"/>
        <v>1.6070486368252022</v>
      </c>
      <c r="AX143" s="4">
        <f t="shared" si="460"/>
        <v>0.36474718931756461</v>
      </c>
      <c r="AY143" s="4">
        <f t="shared" si="460"/>
        <v>0.26832078482921695</v>
      </c>
      <c r="AZ143" s="4">
        <f t="shared" si="460"/>
        <v>2.9317362052492472E-3</v>
      </c>
      <c r="BA143" s="4">
        <f t="shared" si="460"/>
        <v>0.75169149004752833</v>
      </c>
      <c r="BB143" s="4">
        <f t="shared" si="460"/>
        <v>7.2487306140121245E-6</v>
      </c>
      <c r="BC143" s="4">
        <f t="shared" si="460"/>
        <v>-5.6295931353344273E-4</v>
      </c>
      <c r="BD143" s="4">
        <f t="shared" si="460"/>
        <v>6.3452221320729526E-3</v>
      </c>
      <c r="BE143">
        <f t="shared" si="461"/>
        <v>3</v>
      </c>
      <c r="BG143" s="4">
        <f t="shared" si="462"/>
        <v>2.8699912091529001E-2</v>
      </c>
      <c r="BH143" s="4">
        <f t="shared" si="463"/>
        <v>0.23962087273768795</v>
      </c>
      <c r="BJ143" s="4">
        <f t="shared" si="464"/>
        <v>-7.0751111111111098E-2</v>
      </c>
      <c r="BK143" s="4">
        <f t="shared" si="464"/>
        <v>6.8174777777777765E-2</v>
      </c>
      <c r="BL143" s="4">
        <f t="shared" si="464"/>
        <v>50.138400000000004</v>
      </c>
      <c r="BM143" s="4">
        <f t="shared" si="464"/>
        <v>16.96362222222222</v>
      </c>
      <c r="BN143" s="4">
        <f t="shared" si="465"/>
        <v>10.447389885120971</v>
      </c>
      <c r="BO143" s="4">
        <f t="shared" si="466"/>
        <v>1.5014436583328703</v>
      </c>
      <c r="BP143" s="4">
        <f t="shared" si="467"/>
        <v>0.12726133333333334</v>
      </c>
      <c r="BQ143" s="4">
        <f t="shared" si="467"/>
        <v>18.543599999999998</v>
      </c>
      <c r="BR143" s="4">
        <f t="shared" si="467"/>
        <v>2.4877777777777756E-4</v>
      </c>
      <c r="BS143" s="4">
        <f t="shared" si="467"/>
        <v>-1.0676777777777778E-2</v>
      </c>
      <c r="BT143" s="4">
        <f t="shared" si="467"/>
        <v>0.29003533333333331</v>
      </c>
      <c r="BU143" s="4">
        <f t="shared" si="468"/>
        <v>97.998748099009418</v>
      </c>
      <c r="BW143" s="25">
        <f t="shared" si="469"/>
        <v>2.4485664385674899</v>
      </c>
      <c r="BX143">
        <v>4</v>
      </c>
      <c r="BY143" s="25">
        <f t="shared" si="470"/>
        <v>-1.923442285338391E-3</v>
      </c>
      <c r="BZ143" s="25">
        <f t="shared" si="470"/>
        <v>1.394227914192822E-3</v>
      </c>
      <c r="CA143" s="25">
        <f t="shared" si="471"/>
        <v>1.6066406037895635</v>
      </c>
      <c r="CB143" s="25">
        <f t="shared" si="471"/>
        <v>0.36465457923751637</v>
      </c>
      <c r="CC143" s="25">
        <f t="shared" si="472"/>
        <v>0.23753583037752934</v>
      </c>
      <c r="CD143" s="25">
        <f t="shared" si="473"/>
        <v>3.0719165486912881E-2</v>
      </c>
      <c r="CE143" s="25">
        <f t="shared" si="474"/>
        <v>2.9309918312482946E-3</v>
      </c>
      <c r="CF143" s="25">
        <f t="shared" si="474"/>
        <v>0.7515006339940653</v>
      </c>
      <c r="CG143" s="25">
        <f t="shared" si="474"/>
        <v>7.2468901460330085E-6</v>
      </c>
      <c r="CH143" s="25">
        <f t="shared" si="475"/>
        <v>-5.628163769773371E-4</v>
      </c>
      <c r="CI143" s="25">
        <f t="shared" si="476"/>
        <v>6.3436110668014835E-3</v>
      </c>
      <c r="CJ143" s="4">
        <f t="shared" si="477"/>
        <v>2.9992406319256606</v>
      </c>
    </row>
    <row r="144" spans="1:88">
      <c r="A144" s="41" t="s">
        <v>22</v>
      </c>
      <c r="B144" s="9">
        <v>8</v>
      </c>
      <c r="C144" s="20">
        <v>-5.2880000000000003E-2</v>
      </c>
      <c r="D144" s="20">
        <v>9.5982250000000005E-2</v>
      </c>
      <c r="E144" s="20">
        <v>59.339962499999999</v>
      </c>
      <c r="F144" s="20">
        <v>6.1737737499999996</v>
      </c>
      <c r="G144" s="20">
        <v>11.294787500000002</v>
      </c>
      <c r="H144" s="20">
        <v>9.0309749999999994E-2</v>
      </c>
      <c r="I144" s="20">
        <v>20.946437500000002</v>
      </c>
      <c r="J144" s="20">
        <v>3.1787500000000023E-4</v>
      </c>
      <c r="K144" s="20">
        <v>-9.6375000000000002E-3</v>
      </c>
      <c r="L144" s="20">
        <v>0.36733662499999997</v>
      </c>
      <c r="M144" s="42">
        <f t="shared" si="452"/>
        <v>98.24639024999999</v>
      </c>
      <c r="O144" s="43">
        <f t="shared" si="478"/>
        <v>0.25020253012675242</v>
      </c>
      <c r="P144" s="33">
        <v>0.22</v>
      </c>
      <c r="Q144" s="23"/>
      <c r="R144" s="94">
        <f t="shared" si="479"/>
        <v>6.524062089537852E-2</v>
      </c>
      <c r="S144" s="23"/>
      <c r="T144" s="24">
        <f t="shared" si="453"/>
        <v>0.26113914375484426</v>
      </c>
      <c r="W144" s="4">
        <v>1.7990414114188689E-2</v>
      </c>
      <c r="X144" s="4">
        <v>8.6958081814499273E-3</v>
      </c>
      <c r="Y144" s="4">
        <v>0.48996992892421604</v>
      </c>
      <c r="Z144" s="4">
        <v>9.2481129185132405E-2</v>
      </c>
      <c r="AA144" s="4">
        <v>0.18188741759278271</v>
      </c>
      <c r="AB144" s="4">
        <v>1.6097094251980523E-2</v>
      </c>
      <c r="AC144" s="4">
        <v>0.29809052286416066</v>
      </c>
      <c r="AD144" s="4">
        <v>8.4697466387726149E-3</v>
      </c>
      <c r="AE144" s="4">
        <v>1.0350288815846086E-2</v>
      </c>
      <c r="AF144" s="4">
        <v>1.4615799571867417E-2</v>
      </c>
      <c r="AI144" s="4">
        <f t="shared" si="454"/>
        <v>-8.8001331336328835E-4</v>
      </c>
      <c r="AJ144" s="4">
        <f t="shared" si="454"/>
        <v>1.2015804957436155E-3</v>
      </c>
      <c r="AK144" s="4">
        <f t="shared" si="455"/>
        <v>1.1639851412318556</v>
      </c>
      <c r="AL144" s="4">
        <f t="shared" si="455"/>
        <v>8.1239209816435287E-2</v>
      </c>
      <c r="AM144" s="4">
        <f t="shared" si="456"/>
        <v>0.15719954766875438</v>
      </c>
      <c r="AN144" s="4">
        <f t="shared" si="456"/>
        <v>1.2732236007331169E-3</v>
      </c>
      <c r="AO144" s="4">
        <f t="shared" si="456"/>
        <v>0.51963377573803027</v>
      </c>
      <c r="AP144" s="4">
        <f t="shared" si="456"/>
        <v>5.6682417974322436E-6</v>
      </c>
      <c r="AQ144" s="4">
        <f t="shared" si="457"/>
        <v>-3.1098741529525655E-4</v>
      </c>
      <c r="AR144" s="4">
        <f t="shared" si="458"/>
        <v>4.9181500200830095E-3</v>
      </c>
      <c r="AS144" s="4">
        <f t="shared" si="459"/>
        <v>1.9282652960847744</v>
      </c>
      <c r="AT144" s="4"/>
      <c r="AU144" s="4">
        <f t="shared" si="460"/>
        <v>-1.3691269274255498E-3</v>
      </c>
      <c r="AV144" s="4">
        <f t="shared" si="460"/>
        <v>1.8694219589752796E-3</v>
      </c>
      <c r="AW144" s="4">
        <f t="shared" si="460"/>
        <v>1.8109310118196755</v>
      </c>
      <c r="AX144" s="4">
        <f t="shared" si="460"/>
        <v>0.12639216706547574</v>
      </c>
      <c r="AY144" s="4">
        <f t="shared" si="460"/>
        <v>0.24457145184524948</v>
      </c>
      <c r="AZ144" s="4">
        <f t="shared" si="460"/>
        <v>1.9808844820030525E-3</v>
      </c>
      <c r="BA144" s="4">
        <f t="shared" si="460"/>
        <v>0.80844753591704699</v>
      </c>
      <c r="BB144" s="4">
        <f t="shared" si="460"/>
        <v>8.8186648521983954E-6</v>
      </c>
      <c r="BC144" s="4">
        <f t="shared" si="460"/>
        <v>-4.8383500329549724E-4</v>
      </c>
      <c r="BD144" s="4">
        <f t="shared" si="460"/>
        <v>7.6516701774424108E-3</v>
      </c>
      <c r="BE144">
        <f t="shared" si="461"/>
        <v>2.9999999999999996</v>
      </c>
      <c r="BG144" s="4">
        <f t="shared" si="462"/>
        <v>6.1192396048454611E-2</v>
      </c>
      <c r="BH144" s="4">
        <f t="shared" si="463"/>
        <v>0.18337905579679487</v>
      </c>
      <c r="BJ144" s="4">
        <f t="shared" si="464"/>
        <v>-5.2880000000000003E-2</v>
      </c>
      <c r="BK144" s="4">
        <f t="shared" si="464"/>
        <v>9.5982250000000005E-2</v>
      </c>
      <c r="BL144" s="4">
        <f t="shared" si="464"/>
        <v>59.339962499999999</v>
      </c>
      <c r="BM144" s="4">
        <f t="shared" si="464"/>
        <v>6.1737737499999996</v>
      </c>
      <c r="BN144" s="4">
        <f t="shared" si="465"/>
        <v>8.3452763633570832</v>
      </c>
      <c r="BO144" s="4">
        <f t="shared" si="466"/>
        <v>3.2779630324993536</v>
      </c>
      <c r="BP144" s="4">
        <f t="shared" si="467"/>
        <v>9.0309749999999994E-2</v>
      </c>
      <c r="BQ144" s="4">
        <f t="shared" si="467"/>
        <v>20.946437500000002</v>
      </c>
      <c r="BR144" s="4">
        <f t="shared" si="467"/>
        <v>3.1787500000000023E-4</v>
      </c>
      <c r="BS144" s="4">
        <f t="shared" si="467"/>
        <v>-9.6375000000000002E-3</v>
      </c>
      <c r="BT144" s="4">
        <f t="shared" si="467"/>
        <v>0.36733662499999997</v>
      </c>
      <c r="BU144" s="4">
        <f t="shared" si="468"/>
        <v>98.574842145856437</v>
      </c>
      <c r="BW144" s="25">
        <f t="shared" si="469"/>
        <v>2.5718846975019849</v>
      </c>
      <c r="BX144">
        <v>4</v>
      </c>
      <c r="BY144" s="25">
        <f t="shared" si="470"/>
        <v>-1.3686668212117377E-3</v>
      </c>
      <c r="BZ144" s="25">
        <f t="shared" si="470"/>
        <v>1.8687937245564458E-3</v>
      </c>
      <c r="CA144" s="25">
        <f t="shared" si="471"/>
        <v>1.8103224337582611</v>
      </c>
      <c r="CB144" s="25">
        <f t="shared" si="471"/>
        <v>0.12634969195211768</v>
      </c>
      <c r="CC144" s="25">
        <f t="shared" si="472"/>
        <v>0.18064354518645354</v>
      </c>
      <c r="CD144" s="25">
        <f t="shared" si="473"/>
        <v>6.3850576546418875E-2</v>
      </c>
      <c r="CE144" s="25">
        <f t="shared" si="474"/>
        <v>1.9802187896988867E-3</v>
      </c>
      <c r="CF144" s="25">
        <f t="shared" si="474"/>
        <v>0.80817585056241303</v>
      </c>
      <c r="CG144" s="25">
        <f t="shared" si="474"/>
        <v>8.8157012683153064E-6</v>
      </c>
      <c r="CH144" s="25">
        <f t="shared" si="475"/>
        <v>-4.8367240661653578E-4</v>
      </c>
      <c r="CI144" s="25">
        <f t="shared" si="476"/>
        <v>7.6490987715894113E-3</v>
      </c>
      <c r="CJ144" s="4">
        <f t="shared" si="477"/>
        <v>2.9989966857649488</v>
      </c>
    </row>
    <row r="145" spans="1:88">
      <c r="A145" s="41" t="s">
        <v>23</v>
      </c>
      <c r="B145" s="9">
        <v>6</v>
      </c>
      <c r="C145" s="20">
        <v>-2.7300000000000001E-2</v>
      </c>
      <c r="D145" s="20">
        <v>0.20716200000000004</v>
      </c>
      <c r="E145" s="20">
        <v>48.371433333333336</v>
      </c>
      <c r="F145" s="20">
        <v>17.126433333333335</v>
      </c>
      <c r="G145" s="20">
        <v>13.002783333333333</v>
      </c>
      <c r="H145" s="20">
        <v>0.1312055</v>
      </c>
      <c r="I145" s="20">
        <v>19.273866666666667</v>
      </c>
      <c r="J145" s="20">
        <v>2.2961166666666671E-2</v>
      </c>
      <c r="K145" s="20">
        <v>-8.3743333333333343E-3</v>
      </c>
      <c r="L145" s="20">
        <v>0.34586366666666662</v>
      </c>
      <c r="M145" s="42">
        <f t="shared" si="452"/>
        <v>98.446034666666648</v>
      </c>
      <c r="O145" s="43">
        <f t="shared" si="478"/>
        <v>0.27242387590103667</v>
      </c>
      <c r="P145" s="33">
        <v>0.28999999999999998</v>
      </c>
      <c r="Q145" s="23"/>
      <c r="R145" s="94">
        <f t="shared" si="479"/>
        <v>0.19192960860297212</v>
      </c>
      <c r="S145" s="23"/>
      <c r="T145" s="24">
        <f t="shared" si="453"/>
        <v>0.2797730253973692</v>
      </c>
      <c r="W145" s="4">
        <v>1.5882430544472723E-2</v>
      </c>
      <c r="X145" s="4">
        <v>1.6606659856816475E-2</v>
      </c>
      <c r="Y145" s="4">
        <v>0.69709542149311787</v>
      </c>
      <c r="Z145" s="4">
        <v>0.45677467822403028</v>
      </c>
      <c r="AA145" s="4">
        <v>0.14038651525936055</v>
      </c>
      <c r="AB145" s="4">
        <v>1.7153893094571972E-2</v>
      </c>
      <c r="AC145" s="4">
        <v>0.21228299664991265</v>
      </c>
      <c r="AD145" s="4">
        <v>1.4117515977205997E-2</v>
      </c>
      <c r="AE145" s="4">
        <v>9.6889364053371028E-3</v>
      </c>
      <c r="AF145" s="4">
        <v>6.0568572268682851E-3</v>
      </c>
      <c r="AI145" s="4">
        <f t="shared" si="454"/>
        <v>-4.5431852221667501E-4</v>
      </c>
      <c r="AJ145" s="4">
        <f t="shared" si="454"/>
        <v>2.5934151226840265E-3</v>
      </c>
      <c r="AK145" s="4">
        <f t="shared" si="455"/>
        <v>0.94883156793513812</v>
      </c>
      <c r="AL145" s="4">
        <f t="shared" si="455"/>
        <v>0.22536263350659036</v>
      </c>
      <c r="AM145" s="4">
        <f t="shared" si="456"/>
        <v>0.18097123637207146</v>
      </c>
      <c r="AN145" s="4">
        <f t="shared" si="456"/>
        <v>1.8497885238967994E-3</v>
      </c>
      <c r="AO145" s="4">
        <f t="shared" si="456"/>
        <v>0.47814107334821793</v>
      </c>
      <c r="AP145" s="4">
        <f t="shared" si="456"/>
        <v>4.0943592486923451E-4</v>
      </c>
      <c r="AQ145" s="4">
        <f t="shared" si="457"/>
        <v>-2.7022695493169842E-4</v>
      </c>
      <c r="AR145" s="4">
        <f t="shared" si="458"/>
        <v>4.6306555986968352E-3</v>
      </c>
      <c r="AS145" s="4">
        <f t="shared" si="459"/>
        <v>1.8420652608550163</v>
      </c>
      <c r="AT145" s="4"/>
      <c r="AU145" s="4">
        <f t="shared" si="460"/>
        <v>-7.3990623221318068E-4</v>
      </c>
      <c r="AV145" s="4">
        <f t="shared" si="460"/>
        <v>4.2236534901270474E-3</v>
      </c>
      <c r="AW145" s="4">
        <f t="shared" si="460"/>
        <v>1.5452735385087173</v>
      </c>
      <c r="AX145" s="4">
        <f t="shared" si="460"/>
        <v>0.367027116186946</v>
      </c>
      <c r="AY145" s="4">
        <f t="shared" si="460"/>
        <v>0.29473098519007662</v>
      </c>
      <c r="AZ145" s="4">
        <f t="shared" si="460"/>
        <v>3.0125781586666455E-3</v>
      </c>
      <c r="BA145" s="4">
        <f t="shared" si="460"/>
        <v>0.77870380085168611</v>
      </c>
      <c r="BB145" s="4">
        <f t="shared" si="460"/>
        <v>6.6681012921201825E-4</v>
      </c>
      <c r="BC145" s="4">
        <f t="shared" si="460"/>
        <v>-4.4009345489681956E-4</v>
      </c>
      <c r="BD145" s="4">
        <f t="shared" si="460"/>
        <v>7.5415171716784806E-3</v>
      </c>
      <c r="BE145">
        <f t="shared" si="461"/>
        <v>3.0000000000000004</v>
      </c>
      <c r="BG145" s="4">
        <f t="shared" si="462"/>
        <v>8.0291757333611713E-2</v>
      </c>
      <c r="BH145" s="4">
        <f t="shared" si="463"/>
        <v>0.21443922785646491</v>
      </c>
      <c r="BJ145" s="4">
        <f t="shared" si="464"/>
        <v>-2.7300000000000001E-2</v>
      </c>
      <c r="BK145" s="4">
        <f t="shared" si="464"/>
        <v>0.20716200000000004</v>
      </c>
      <c r="BL145" s="4">
        <f t="shared" si="464"/>
        <v>48.371433333333336</v>
      </c>
      <c r="BM145" s="4">
        <f t="shared" si="464"/>
        <v>17.126433333333335</v>
      </c>
      <c r="BN145" s="4">
        <f t="shared" si="465"/>
        <v>9.3649553015801779</v>
      </c>
      <c r="BO145" s="4">
        <f t="shared" si="466"/>
        <v>4.0429295751868803</v>
      </c>
      <c r="BP145" s="4">
        <f t="shared" si="467"/>
        <v>0.1312055</v>
      </c>
      <c r="BQ145" s="4">
        <f t="shared" si="467"/>
        <v>19.273866666666667</v>
      </c>
      <c r="BR145" s="4">
        <f t="shared" si="467"/>
        <v>2.2961166666666671E-2</v>
      </c>
      <c r="BS145" s="4">
        <f t="shared" si="467"/>
        <v>-8.3743333333333343E-3</v>
      </c>
      <c r="BT145" s="4">
        <f t="shared" si="467"/>
        <v>0.34586366666666662</v>
      </c>
      <c r="BU145" s="4">
        <f t="shared" si="468"/>
        <v>98.851136210100378</v>
      </c>
      <c r="BW145" s="25">
        <f t="shared" si="469"/>
        <v>2.4567577880468376</v>
      </c>
      <c r="BX145">
        <v>4</v>
      </c>
      <c r="BY145" s="25">
        <f t="shared" si="470"/>
        <v>-7.3970421411036311E-4</v>
      </c>
      <c r="BZ145" s="25">
        <f t="shared" si="470"/>
        <v>4.2225002974279101E-3</v>
      </c>
      <c r="CA145" s="25">
        <f t="shared" si="471"/>
        <v>1.5448516293329424</v>
      </c>
      <c r="CB145" s="25">
        <f t="shared" si="471"/>
        <v>0.36692690602724382</v>
      </c>
      <c r="CC145" s="25">
        <f t="shared" si="472"/>
        <v>0.21221524840017267</v>
      </c>
      <c r="CD145" s="25">
        <f t="shared" si="473"/>
        <v>8.2441540985200887E-2</v>
      </c>
      <c r="CE145" s="25">
        <f t="shared" si="474"/>
        <v>3.0117556283273841E-3</v>
      </c>
      <c r="CF145" s="25">
        <f t="shared" si="474"/>
        <v>0.77849118976982723</v>
      </c>
      <c r="CG145" s="25">
        <f t="shared" si="474"/>
        <v>6.6662806868680814E-4</v>
      </c>
      <c r="CH145" s="25">
        <f t="shared" si="475"/>
        <v>-4.3997329528611487E-4</v>
      </c>
      <c r="CI145" s="25">
        <f t="shared" si="476"/>
        <v>7.5394580959131209E-3</v>
      </c>
      <c r="CJ145" s="4">
        <f t="shared" si="477"/>
        <v>2.9991871790963454</v>
      </c>
    </row>
    <row r="146" spans="1:88" ht="15" thickBot="1">
      <c r="A146" s="44" t="s">
        <v>20</v>
      </c>
      <c r="B146" s="45">
        <v>10</v>
      </c>
      <c r="C146" s="46">
        <v>-5.1727000000000002E-2</v>
      </c>
      <c r="D146" s="46">
        <v>7.8602199999999997E-2</v>
      </c>
      <c r="E146" s="46">
        <v>57.708750000000009</v>
      </c>
      <c r="F146" s="46">
        <v>8.4933799999999984</v>
      </c>
      <c r="G146" s="46">
        <v>10.881119999999999</v>
      </c>
      <c r="H146" s="46">
        <v>9.6686099999999997E-2</v>
      </c>
      <c r="I146" s="46">
        <v>20.313779999999998</v>
      </c>
      <c r="J146" s="46">
        <v>9.2832000000000001E-3</v>
      </c>
      <c r="K146" s="46">
        <v>-7.2782000000000003E-3</v>
      </c>
      <c r="L146" s="46">
        <v>0.37538110000000002</v>
      </c>
      <c r="M146" s="47">
        <f t="shared" si="452"/>
        <v>97.897977399999988</v>
      </c>
      <c r="O146" s="48">
        <f t="shared" si="478"/>
        <v>0.17268181341236641</v>
      </c>
      <c r="P146" s="88">
        <v>0.14000000000000001</v>
      </c>
      <c r="Q146" s="49"/>
      <c r="R146" s="95">
        <f t="shared" si="479"/>
        <v>8.9859150137122493E-2</v>
      </c>
      <c r="S146" s="23"/>
      <c r="T146" s="32">
        <f t="shared" si="453"/>
        <v>0.18292130180305982</v>
      </c>
      <c r="W146" s="4">
        <v>8.9975392314911098E-3</v>
      </c>
      <c r="X146" s="4">
        <v>8.372484375752649E-3</v>
      </c>
      <c r="Y146" s="4">
        <v>0.50674700952908081</v>
      </c>
      <c r="Z146" s="4">
        <v>0.10145953577658416</v>
      </c>
      <c r="AA146" s="4">
        <v>6.6128642306744423E-2</v>
      </c>
      <c r="AB146" s="4">
        <v>1.6807460952075907E-2</v>
      </c>
      <c r="AC146" s="4">
        <v>0.1688384487543575</v>
      </c>
      <c r="AD146" s="4">
        <v>8.1257167041163536E-3</v>
      </c>
      <c r="AE146" s="4">
        <v>8.0484033033474001E-3</v>
      </c>
      <c r="AF146" s="4">
        <v>1.6156936532028585E-2</v>
      </c>
      <c r="AI146" s="4">
        <f t="shared" si="454"/>
        <v>-8.6082542852388083E-4</v>
      </c>
      <c r="AJ146" s="4">
        <f t="shared" si="454"/>
        <v>9.8400350525788675E-4</v>
      </c>
      <c r="AK146" s="4">
        <f t="shared" si="455"/>
        <v>1.1319880345233428</v>
      </c>
      <c r="AL146" s="4">
        <f t="shared" si="455"/>
        <v>0.11176235278636749</v>
      </c>
      <c r="AM146" s="4">
        <f t="shared" si="456"/>
        <v>0.15144217118997913</v>
      </c>
      <c r="AN146" s="4">
        <f t="shared" si="456"/>
        <v>1.3631199774425489E-3</v>
      </c>
      <c r="AO146" s="4">
        <f t="shared" si="456"/>
        <v>0.50393897295956325</v>
      </c>
      <c r="AP146" s="4">
        <f t="shared" si="456"/>
        <v>1.6553495007132668E-4</v>
      </c>
      <c r="AQ146" s="4">
        <f t="shared" si="457"/>
        <v>-2.348564052920297E-4</v>
      </c>
      <c r="AR146" s="4">
        <f t="shared" si="458"/>
        <v>5.0258548667827026E-3</v>
      </c>
      <c r="AS146" s="4">
        <f t="shared" si="459"/>
        <v>1.9055743629249915</v>
      </c>
      <c r="AT146" s="4"/>
      <c r="AU146" s="4">
        <f t="shared" si="460"/>
        <v>-1.3552219928104142E-3</v>
      </c>
      <c r="AV146" s="4">
        <f t="shared" si="460"/>
        <v>1.5491447477507124E-3</v>
      </c>
      <c r="AW146" s="4">
        <f t="shared" si="460"/>
        <v>1.7821210075251745</v>
      </c>
      <c r="AX146" s="4">
        <f t="shared" si="460"/>
        <v>0.17595065555166703</v>
      </c>
      <c r="AY146" s="4">
        <f t="shared" si="460"/>
        <v>0.23841972394746205</v>
      </c>
      <c r="AZ146" s="4">
        <f t="shared" si="460"/>
        <v>2.1459986090758584E-3</v>
      </c>
      <c r="BA146" s="4">
        <f t="shared" si="460"/>
        <v>0.7933654798745835</v>
      </c>
      <c r="BB146" s="4">
        <f t="shared" si="460"/>
        <v>2.6060638717436806E-4</v>
      </c>
      <c r="BC146" s="4">
        <f t="shared" si="460"/>
        <v>-3.697411287558463E-4</v>
      </c>
      <c r="BD146" s="4">
        <f t="shared" si="460"/>
        <v>7.9123464786777266E-3</v>
      </c>
      <c r="BE146">
        <f t="shared" si="461"/>
        <v>3</v>
      </c>
      <c r="BG146" s="4">
        <f t="shared" si="462"/>
        <v>4.117075028452355E-2</v>
      </c>
      <c r="BH146" s="4">
        <f t="shared" si="463"/>
        <v>0.1972489736629385</v>
      </c>
      <c r="BJ146" s="4">
        <f t="shared" si="464"/>
        <v>-5.1727000000000002E-2</v>
      </c>
      <c r="BK146" s="4">
        <f t="shared" si="464"/>
        <v>7.8602199999999997E-2</v>
      </c>
      <c r="BL146" s="4">
        <f t="shared" si="464"/>
        <v>57.708750000000009</v>
      </c>
      <c r="BM146" s="4">
        <f t="shared" si="464"/>
        <v>8.4933799999999984</v>
      </c>
      <c r="BN146" s="4">
        <f t="shared" si="465"/>
        <v>8.8907313645246884</v>
      </c>
      <c r="BO146" s="4">
        <f t="shared" si="466"/>
        <v>2.2120344915262393</v>
      </c>
      <c r="BP146" s="4">
        <f t="shared" si="467"/>
        <v>9.6686099999999997E-2</v>
      </c>
      <c r="BQ146" s="4">
        <f t="shared" si="467"/>
        <v>20.313779999999998</v>
      </c>
      <c r="BR146" s="4">
        <f t="shared" si="467"/>
        <v>9.2832000000000001E-3</v>
      </c>
      <c r="BS146" s="4">
        <f t="shared" si="467"/>
        <v>-7.2782000000000003E-3</v>
      </c>
      <c r="BT146" s="4">
        <f t="shared" si="467"/>
        <v>0.37538110000000002</v>
      </c>
      <c r="BU146" s="4">
        <f t="shared" si="468"/>
        <v>98.119623256050915</v>
      </c>
      <c r="BW146" s="25">
        <f t="shared" si="469"/>
        <v>2.5415443255368384</v>
      </c>
      <c r="BX146">
        <v>4</v>
      </c>
      <c r="BY146" s="25">
        <f t="shared" si="470"/>
        <v>-1.354806870570007E-3</v>
      </c>
      <c r="BZ146" s="25">
        <f t="shared" si="470"/>
        <v>1.5486702244314238E-3</v>
      </c>
      <c r="CA146" s="25">
        <f t="shared" si="471"/>
        <v>1.781575120527144</v>
      </c>
      <c r="CB146" s="25">
        <f t="shared" si="471"/>
        <v>0.17589675956213821</v>
      </c>
      <c r="CC146" s="25">
        <f t="shared" si="472"/>
        <v>0.19474800552516705</v>
      </c>
      <c r="CD146" s="25">
        <f t="shared" si="473"/>
        <v>4.3602006189195942E-2</v>
      </c>
      <c r="CE146" s="25">
        <f t="shared" si="474"/>
        <v>2.1453412616041995E-3</v>
      </c>
      <c r="CF146" s="25">
        <f t="shared" si="474"/>
        <v>0.79312246164051237</v>
      </c>
      <c r="CG146" s="25">
        <f t="shared" si="474"/>
        <v>2.6052656002584023E-4</v>
      </c>
      <c r="CH146" s="25">
        <f t="shared" si="475"/>
        <v>-3.6962787220706387E-4</v>
      </c>
      <c r="CI146" s="25">
        <f t="shared" si="476"/>
        <v>7.9099228233544417E-3</v>
      </c>
      <c r="CJ146" s="4">
        <f t="shared" si="477"/>
        <v>2.999084379570796</v>
      </c>
    </row>
    <row r="147" spans="1:88" ht="15" thickBot="1">
      <c r="A147" s="9"/>
      <c r="B147" s="9"/>
      <c r="C147" s="9"/>
      <c r="D147" s="9"/>
      <c r="E147" s="9"/>
      <c r="F147" s="20"/>
      <c r="G147" s="20"/>
      <c r="H147" s="20"/>
      <c r="I147" s="20"/>
      <c r="J147" s="20"/>
      <c r="K147" s="20"/>
      <c r="L147" s="20"/>
      <c r="M147" s="20"/>
      <c r="O147" s="33"/>
      <c r="P147" s="33"/>
      <c r="Q147" s="23"/>
      <c r="R147" s="23"/>
      <c r="S147" s="23"/>
      <c r="T147" s="33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G147" s="4"/>
      <c r="BH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W147" s="25"/>
      <c r="BY147" s="25"/>
      <c r="BZ147" s="25"/>
      <c r="CA147" s="25"/>
      <c r="CB147" s="25"/>
      <c r="CC147" s="25"/>
      <c r="CD147" s="25"/>
      <c r="CE147" s="25"/>
      <c r="CF147" s="25"/>
      <c r="CG147" s="25"/>
      <c r="CH147" s="25"/>
      <c r="CI147" s="25"/>
      <c r="CJ147" s="4"/>
    </row>
    <row r="148" spans="1:88" ht="28">
      <c r="A148" s="71" t="s">
        <v>163</v>
      </c>
      <c r="B148" s="72"/>
      <c r="C148" s="72"/>
      <c r="D148" s="72"/>
      <c r="E148" s="72"/>
      <c r="F148" s="72"/>
      <c r="G148" s="72"/>
      <c r="H148" s="72"/>
      <c r="I148" s="72"/>
      <c r="J148" s="72"/>
      <c r="K148" s="72"/>
      <c r="L148" s="72"/>
      <c r="M148" s="73"/>
      <c r="O148" s="80"/>
      <c r="P148" s="89"/>
      <c r="Q148" s="81"/>
      <c r="R148" s="82"/>
      <c r="S148" s="23"/>
      <c r="T148" s="40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G148" s="4"/>
      <c r="BH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W148" s="25"/>
      <c r="BY148" s="25"/>
      <c r="BZ148" s="25"/>
      <c r="CA148" s="25"/>
      <c r="CB148" s="25"/>
      <c r="CC148" s="25"/>
      <c r="CD148" s="25"/>
      <c r="CE148" s="25"/>
      <c r="CF148" s="25"/>
      <c r="CG148" s="25"/>
      <c r="CH148" s="25"/>
      <c r="CI148" s="25"/>
      <c r="CJ148" s="4"/>
    </row>
    <row r="149" spans="1:88">
      <c r="A149" s="74" t="s">
        <v>25</v>
      </c>
      <c r="B149" s="9">
        <v>10</v>
      </c>
      <c r="C149" s="20">
        <v>-5.16E-2</v>
      </c>
      <c r="D149" s="20">
        <v>9.2720800000000006E-2</v>
      </c>
      <c r="E149" s="20">
        <v>54.981439999999999</v>
      </c>
      <c r="F149" s="20">
        <v>11.459800000000001</v>
      </c>
      <c r="G149" s="20">
        <v>11.19144</v>
      </c>
      <c r="H149" s="20">
        <v>0.11016290000000002</v>
      </c>
      <c r="I149" s="20">
        <v>19.98452</v>
      </c>
      <c r="J149" s="20">
        <v>5.0550999999999999E-3</v>
      </c>
      <c r="K149" s="20">
        <v>-3.1946000000000001E-3</v>
      </c>
      <c r="L149" s="20">
        <v>0.33581899999999998</v>
      </c>
      <c r="M149" s="75">
        <f t="shared" ref="M149:M151" si="480">SUM(C149:L149)</f>
        <v>98.106163200000026</v>
      </c>
      <c r="O149" s="83">
        <f>BG149/(SUM(BG149:BH149))</f>
        <v>0.18047293260511094</v>
      </c>
      <c r="P149" s="33"/>
      <c r="Q149" s="23"/>
      <c r="R149" s="99">
        <f>AX149/(AX149+AW149)</f>
        <v>0.12267008792979621</v>
      </c>
      <c r="S149" s="23"/>
      <c r="T149" s="24">
        <f t="shared" ref="T149:T150" si="481">R$137+R$136*R149+O149</f>
        <v>0.18978331054516059</v>
      </c>
      <c r="W149" s="4">
        <v>1.3574068414934899E-2</v>
      </c>
      <c r="X149" s="4">
        <v>8.0819413344402173E-3</v>
      </c>
      <c r="Y149" s="4">
        <v>0.394460473164154</v>
      </c>
      <c r="Z149" s="4">
        <v>7.9696228824762266E-2</v>
      </c>
      <c r="AA149" s="4">
        <v>0.12787331578124073</v>
      </c>
      <c r="AB149" s="4">
        <v>9.5518432363136656E-3</v>
      </c>
      <c r="AC149" s="4">
        <v>0.14304929065030583</v>
      </c>
      <c r="AD149" s="4">
        <v>8.5001485274604979E-3</v>
      </c>
      <c r="AE149" s="4">
        <v>7.5635377994986213E-3</v>
      </c>
      <c r="AF149" s="4">
        <v>2.2556148075413944E-2</v>
      </c>
      <c r="AI149" s="4">
        <f t="shared" ref="AI149:AJ151" si="482">C149/AI$3</f>
        <v>-8.5871193210184716E-4</v>
      </c>
      <c r="AJ149" s="4">
        <f t="shared" si="482"/>
        <v>1.1607511266900352E-3</v>
      </c>
      <c r="AK149" s="4">
        <f t="shared" ref="AK149:AL151" si="483">2*E149/AK$3</f>
        <v>1.0784903883876031</v>
      </c>
      <c r="AL149" s="4">
        <f t="shared" si="483"/>
        <v>0.15079676294493061</v>
      </c>
      <c r="AM149" s="4">
        <f t="shared" ref="AM149:AP151" si="484">G149/AM$3</f>
        <v>0.15576116910229645</v>
      </c>
      <c r="AN149" s="4">
        <f t="shared" si="484"/>
        <v>1.5531213872832371E-3</v>
      </c>
      <c r="AO149" s="4">
        <f t="shared" si="484"/>
        <v>0.49577077648226242</v>
      </c>
      <c r="AP149" s="4">
        <f t="shared" si="484"/>
        <v>9.014087018544936E-5</v>
      </c>
      <c r="AQ149" s="4">
        <f>2*K149/AQ$3</f>
        <v>-1.0308486608583414E-4</v>
      </c>
      <c r="AR149" s="4">
        <f>L149/AR$3</f>
        <v>4.4961708394698086E-3</v>
      </c>
      <c r="AS149" s="4">
        <f>SUM(AI149:AR149)</f>
        <v>1.8871574843425334</v>
      </c>
      <c r="AT149" s="4"/>
      <c r="AU149" s="4">
        <f t="shared" ref="AU149:BD151" si="485">3*AI149/$AS149</f>
        <v>-1.3650878729938331E-3</v>
      </c>
      <c r="AV149" s="4">
        <f t="shared" si="485"/>
        <v>1.8452372994632654E-3</v>
      </c>
      <c r="AW149" s="4">
        <f t="shared" si="485"/>
        <v>1.7144680250625797</v>
      </c>
      <c r="AX149" s="4">
        <f t="shared" si="485"/>
        <v>0.23972047515281961</v>
      </c>
      <c r="AY149" s="4">
        <f t="shared" si="485"/>
        <v>0.24761235412723717</v>
      </c>
      <c r="AZ149" s="4">
        <f t="shared" si="485"/>
        <v>2.4689853393305896E-3</v>
      </c>
      <c r="BA149" s="4">
        <f t="shared" si="485"/>
        <v>0.78812305903815549</v>
      </c>
      <c r="BB149" s="4">
        <f t="shared" si="485"/>
        <v>1.432962605399944E-4</v>
      </c>
      <c r="BC149" s="4">
        <f t="shared" si="485"/>
        <v>-1.6387323306260452E-4</v>
      </c>
      <c r="BD149" s="4">
        <f t="shared" si="485"/>
        <v>7.1475288259308612E-3</v>
      </c>
      <c r="BE149">
        <f>SUM(AU149:BD149)</f>
        <v>3.0000000000000004</v>
      </c>
      <c r="BG149" s="4">
        <f>-1*((AU149+AV149)*4+(AW149+AX149)*3+SUM(AY149:BB149,BD149)*2+BC149-8)</f>
        <v>4.4687327698597734E-2</v>
      </c>
      <c r="BH149" s="4">
        <f>AY149-BG149</f>
        <v>0.20292502642863944</v>
      </c>
      <c r="BJ149" s="4">
        <f t="shared" ref="BJ149:BM151" si="486">C149</f>
        <v>-5.16E-2</v>
      </c>
      <c r="BK149" s="4">
        <f t="shared" si="486"/>
        <v>9.2720800000000006E-2</v>
      </c>
      <c r="BL149" s="4">
        <f t="shared" si="486"/>
        <v>54.981439999999999</v>
      </c>
      <c r="BM149" s="4">
        <f t="shared" si="486"/>
        <v>11.459800000000001</v>
      </c>
      <c r="BN149" s="4">
        <f>G149-BO149*0.8998</f>
        <v>9.0674914670324682</v>
      </c>
      <c r="BO149" s="4">
        <f>G149*T149/0.8998</f>
        <v>2.3604673627111938</v>
      </c>
      <c r="BP149" s="4">
        <f t="shared" ref="BP149:BT151" si="487">H149</f>
        <v>0.11016290000000002</v>
      </c>
      <c r="BQ149" s="4">
        <f t="shared" si="487"/>
        <v>19.98452</v>
      </c>
      <c r="BR149" s="4">
        <f t="shared" si="487"/>
        <v>5.0550999999999999E-3</v>
      </c>
      <c r="BS149" s="4">
        <f t="shared" si="487"/>
        <v>-3.1946000000000001E-3</v>
      </c>
      <c r="BT149" s="4">
        <f t="shared" si="487"/>
        <v>0.33581899999999998</v>
      </c>
      <c r="BU149" s="4">
        <f t="shared" ref="BU149:BU151" si="488">SUM(BJ149:BT149)</f>
        <v>98.342682029743685</v>
      </c>
      <c r="BW149" s="25">
        <f t="shared" ref="BW149:BW151" si="489">BJ149/BY$3*2+BK149/BZ$3*2+BL149/CA$3*3+BM149/CB$3*3+BN149/CC$3+BO149/CD$3*3+BP149/CE$3+BQ149/CF$3+BR149/CG$3+BS149/CH$3+BT149/CI$3</f>
        <v>2.5169384521798333</v>
      </c>
      <c r="BX149">
        <v>4</v>
      </c>
      <c r="BY149" s="25">
        <f t="shared" ref="BY149:BZ151" si="490">BJ149/BY$3*$BX149/$BW149</f>
        <v>-1.364692778018702E-3</v>
      </c>
      <c r="BZ149" s="25">
        <f t="shared" si="490"/>
        <v>1.844703235686592E-3</v>
      </c>
      <c r="CA149" s="25">
        <f t="shared" ref="CA149:CB151" si="491">2*BL149/CA$3*$BX149/$BW149</f>
        <v>1.7139718096063254</v>
      </c>
      <c r="CB149" s="25">
        <f t="shared" si="491"/>
        <v>0.23965109327855158</v>
      </c>
      <c r="CC149" s="25">
        <f>BN149/CC$3*$BX149/$BW149</f>
        <v>0.20056159683424973</v>
      </c>
      <c r="CD149" s="25">
        <f>2*BO149/CD$3*$BX149/$BW149</f>
        <v>4.6982667461590258E-2</v>
      </c>
      <c r="CE149" s="25">
        <f t="shared" ref="CE149:CG151" si="492">BP149/CE$3*$BX149/$BW149</f>
        <v>2.4682707452589989E-3</v>
      </c>
      <c r="CF149" s="25">
        <f t="shared" si="492"/>
        <v>0.78789495397138931</v>
      </c>
      <c r="CG149" s="25">
        <f t="shared" si="492"/>
        <v>1.4325478655607406E-4</v>
      </c>
      <c r="CH149" s="25">
        <f>2*BS149/CH$3*$BX149/$BW149</f>
        <v>-1.6382580352182377E-4</v>
      </c>
      <c r="CI149" s="25">
        <f>BT149/CI$3*$BX149/$BW149</f>
        <v>7.1454601292706716E-3</v>
      </c>
      <c r="CJ149" s="4">
        <f t="shared" ref="CJ149:CJ151" si="493">SUM(BY149:CI149)</f>
        <v>2.9991352914673381</v>
      </c>
    </row>
    <row r="150" spans="1:88">
      <c r="A150" s="74" t="s">
        <v>26</v>
      </c>
      <c r="B150" s="9">
        <v>10</v>
      </c>
      <c r="C150" s="20">
        <v>-2.4566499999999998E-2</v>
      </c>
      <c r="D150" s="20">
        <v>0.19458060000000005</v>
      </c>
      <c r="E150" s="20">
        <v>56.252779999999994</v>
      </c>
      <c r="F150" s="20">
        <v>8.9359990000000007</v>
      </c>
      <c r="G150" s="20">
        <v>11.993980000000001</v>
      </c>
      <c r="H150" s="20">
        <v>0.10831539999999999</v>
      </c>
      <c r="I150" s="20">
        <v>20.330640000000002</v>
      </c>
      <c r="J150" s="20">
        <v>2.2542999999999999E-3</v>
      </c>
      <c r="K150" s="20">
        <v>-1.6809000000000001E-3</v>
      </c>
      <c r="L150" s="20">
        <v>0.38588549999999999</v>
      </c>
      <c r="M150" s="75">
        <f t="shared" si="480"/>
        <v>98.178187400000013</v>
      </c>
      <c r="O150" s="83">
        <f t="shared" ref="O150:O151" si="494">BG150/(SUM(BG150:BH150))</f>
        <v>0.25289726220937814</v>
      </c>
      <c r="P150" s="33"/>
      <c r="Q150" s="23"/>
      <c r="R150" s="99">
        <f t="shared" ref="R150:R151" si="495">AX150/(AX150+AW150)</f>
        <v>9.6302390306612848E-2</v>
      </c>
      <c r="S150" s="23"/>
      <c r="T150" s="24">
        <f t="shared" si="481"/>
        <v>0.26295429675448784</v>
      </c>
      <c r="W150" s="4">
        <v>1.4629065446341171E-2</v>
      </c>
      <c r="X150" s="4">
        <v>7.4815227534981901E-3</v>
      </c>
      <c r="Y150" s="4">
        <v>0.42350383915352813</v>
      </c>
      <c r="Z150" s="4">
        <v>0.12641019583087434</v>
      </c>
      <c r="AA150" s="4">
        <v>7.6384477771628614E-2</v>
      </c>
      <c r="AB150" s="4">
        <v>1.1789491876714334E-2</v>
      </c>
      <c r="AC150" s="4">
        <v>0.12214763562545496</v>
      </c>
      <c r="AD150" s="4">
        <v>5.3836360296736253E-3</v>
      </c>
      <c r="AE150" s="4">
        <v>6.2547534892360953E-3</v>
      </c>
      <c r="AF150" s="4">
        <v>2.1240491400729051E-2</v>
      </c>
      <c r="AI150" s="4">
        <f t="shared" si="482"/>
        <v>-4.088284240306207E-4</v>
      </c>
      <c r="AJ150" s="4">
        <f t="shared" si="482"/>
        <v>2.4359113670505768E-3</v>
      </c>
      <c r="AK150" s="4">
        <f t="shared" si="483"/>
        <v>1.1034284032954098</v>
      </c>
      <c r="AL150" s="4">
        <f t="shared" si="483"/>
        <v>0.11758667017566946</v>
      </c>
      <c r="AM150" s="4">
        <f t="shared" si="484"/>
        <v>0.16693082811412668</v>
      </c>
      <c r="AN150" s="4">
        <f t="shared" si="484"/>
        <v>1.5270745805723951E-3</v>
      </c>
      <c r="AO150" s="4">
        <f t="shared" si="484"/>
        <v>0.50435723145621436</v>
      </c>
      <c r="AP150" s="4">
        <f t="shared" si="484"/>
        <v>4.019793152639087E-5</v>
      </c>
      <c r="AQ150" s="4">
        <f>2*K150/AQ$3</f>
        <v>-5.4240077444336889E-5</v>
      </c>
      <c r="AR150" s="4">
        <f>L150/AR$3</f>
        <v>5.1664948453608245E-3</v>
      </c>
      <c r="AS150" s="4">
        <f t="shared" ref="AS150:AS151" si="496">SUM(AI150:AR150)</f>
        <v>1.9010097432644555</v>
      </c>
      <c r="AT150" s="4"/>
      <c r="AU150" s="4">
        <f t="shared" si="485"/>
        <v>-6.4517568962361798E-4</v>
      </c>
      <c r="AV150" s="4">
        <f t="shared" si="485"/>
        <v>3.8441329020243368E-3</v>
      </c>
      <c r="AW150" s="4">
        <f t="shared" si="485"/>
        <v>1.741329954575475</v>
      </c>
      <c r="AX150" s="4">
        <f t="shared" si="485"/>
        <v>0.18556454630329308</v>
      </c>
      <c r="AY150" s="4">
        <f t="shared" si="485"/>
        <v>0.26343499086038785</v>
      </c>
      <c r="AZ150" s="4">
        <f t="shared" si="485"/>
        <v>2.4098896693975948E-3</v>
      </c>
      <c r="BA150" s="4">
        <f t="shared" si="485"/>
        <v>0.79593053098737054</v>
      </c>
      <c r="BB150" s="4">
        <f t="shared" si="485"/>
        <v>6.3436705154433509E-5</v>
      </c>
      <c r="BC150" s="4">
        <f t="shared" si="485"/>
        <v>-8.5596737686143546E-5</v>
      </c>
      <c r="BD150" s="4">
        <f t="shared" si="485"/>
        <v>8.1532904242070953E-3</v>
      </c>
      <c r="BE150">
        <f t="shared" ref="BE150:BE151" si="497">SUM(AU150:BD150)</f>
        <v>3.0000000000000004</v>
      </c>
      <c r="BG150" s="4">
        <f t="shared" ref="BG150:BG151" si="498">-1*((AU150+AV150)*4+(AW150+AX150)*3+SUM(AY150:BB150,BD150)*2+BC150-8)</f>
        <v>6.6621987958744633E-2</v>
      </c>
      <c r="BH150" s="4">
        <f t="shared" ref="BH150:BH151" si="499">AY150-BG150</f>
        <v>0.19681300290164322</v>
      </c>
      <c r="BJ150" s="4">
        <f t="shared" si="486"/>
        <v>-2.4566499999999998E-2</v>
      </c>
      <c r="BK150" s="4">
        <f t="shared" si="486"/>
        <v>0.19458060000000005</v>
      </c>
      <c r="BL150" s="4">
        <f t="shared" si="486"/>
        <v>56.252779999999994</v>
      </c>
      <c r="BM150" s="4">
        <f t="shared" si="486"/>
        <v>8.9359990000000007</v>
      </c>
      <c r="BN150" s="4">
        <f>G150-BO150*0.8998</f>
        <v>8.8401114238126084</v>
      </c>
      <c r="BO150" s="4">
        <f>G150*T150/0.8998</f>
        <v>3.505077324058004</v>
      </c>
      <c r="BP150" s="4">
        <f t="shared" si="487"/>
        <v>0.10831539999999999</v>
      </c>
      <c r="BQ150" s="4">
        <f t="shared" si="487"/>
        <v>20.330640000000002</v>
      </c>
      <c r="BR150" s="4">
        <f t="shared" si="487"/>
        <v>2.2542999999999999E-3</v>
      </c>
      <c r="BS150" s="4">
        <f t="shared" si="487"/>
        <v>-1.6809000000000001E-3</v>
      </c>
      <c r="BT150" s="4">
        <f t="shared" si="487"/>
        <v>0.38588549999999999</v>
      </c>
      <c r="BU150" s="4">
        <f t="shared" si="488"/>
        <v>98.529396147870628</v>
      </c>
      <c r="BW150" s="25">
        <f t="shared" si="489"/>
        <v>2.535524084367986</v>
      </c>
      <c r="BX150">
        <v>4</v>
      </c>
      <c r="BY150" s="25">
        <f t="shared" si="490"/>
        <v>-6.4496082139567097E-4</v>
      </c>
      <c r="BZ150" s="25">
        <f t="shared" si="490"/>
        <v>3.8428526584597771E-3</v>
      </c>
      <c r="CA150" s="25">
        <f t="shared" si="491"/>
        <v>1.7407500249723786</v>
      </c>
      <c r="CB150" s="25">
        <f t="shared" si="491"/>
        <v>0.1855027461984918</v>
      </c>
      <c r="CC150" s="25">
        <f>BN150/CC$3*$BX150/$BW150</f>
        <v>0.19409896416961153</v>
      </c>
      <c r="CD150" s="25">
        <f>2*BO150/CD$3*$BX150/$BW150</f>
        <v>6.9253564111244059E-2</v>
      </c>
      <c r="CE150" s="25">
        <f t="shared" si="492"/>
        <v>2.4090870837900785E-3</v>
      </c>
      <c r="CF150" s="25">
        <f t="shared" si="492"/>
        <v>0.79566545562028412</v>
      </c>
      <c r="CG150" s="25">
        <f t="shared" si="492"/>
        <v>6.3415578300705827E-5</v>
      </c>
      <c r="CH150" s="25">
        <f>2*BS150/CH$3*$BX150/$BW150</f>
        <v>-8.5568230692404515E-5</v>
      </c>
      <c r="CI150" s="25">
        <f>BT150/CI$3*$BX150/$BW150</f>
        <v>8.1505750660595972E-3</v>
      </c>
      <c r="CJ150" s="4">
        <f t="shared" si="493"/>
        <v>2.9990061564065322</v>
      </c>
    </row>
    <row r="151" spans="1:88" ht="15" thickBot="1">
      <c r="A151" s="76" t="s">
        <v>164</v>
      </c>
      <c r="B151" s="77">
        <v>9</v>
      </c>
      <c r="C151" s="78">
        <v>-4.6043333333333332E-2</v>
      </c>
      <c r="D151" s="78">
        <v>4.2576222222222224E-2</v>
      </c>
      <c r="E151" s="78">
        <v>16.297966666666664</v>
      </c>
      <c r="F151" s="78">
        <v>50.953022222222224</v>
      </c>
      <c r="G151" s="78">
        <v>21.490866666666665</v>
      </c>
      <c r="H151" s="78">
        <v>0.33032000000000006</v>
      </c>
      <c r="I151" s="78">
        <v>9.3463177777777773</v>
      </c>
      <c r="J151" s="78">
        <v>3.5566666666666672E-3</v>
      </c>
      <c r="K151" s="78">
        <v>-8.3746666666666674E-3</v>
      </c>
      <c r="L151" s="78">
        <v>4.5596888888888888E-2</v>
      </c>
      <c r="M151" s="79">
        <f t="shared" si="480"/>
        <v>98.455805111111118</v>
      </c>
      <c r="O151" s="84">
        <f t="shared" si="494"/>
        <v>9.1392393493469629E-2</v>
      </c>
      <c r="P151" s="90"/>
      <c r="Q151" s="85"/>
      <c r="R151" s="100">
        <f t="shared" si="495"/>
        <v>0.67713351051283621</v>
      </c>
      <c r="S151" s="23"/>
      <c r="T151" s="32">
        <f>R$137+R$136*R151+O151</f>
        <v>8.500197788483152E-2</v>
      </c>
      <c r="W151" s="4">
        <v>1.3499126823613452E-2</v>
      </c>
      <c r="X151" s="4">
        <v>1.3879900456935705E-2</v>
      </c>
      <c r="Y151" s="4">
        <v>0.68547169161096666</v>
      </c>
      <c r="Z151" s="4">
        <v>0.78652680465731428</v>
      </c>
      <c r="AA151" s="4">
        <v>0.72663683329432183</v>
      </c>
      <c r="AB151" s="4">
        <v>1.3596177918812326E-2</v>
      </c>
      <c r="AC151" s="4">
        <v>0.397336787775112</v>
      </c>
      <c r="AD151" s="4">
        <v>7.7385358434267134E-3</v>
      </c>
      <c r="AE151" s="4">
        <v>8.0579573093929949E-3</v>
      </c>
      <c r="AF151" s="4">
        <v>1.3769543478674623E-2</v>
      </c>
      <c r="AI151" s="4">
        <f t="shared" si="482"/>
        <v>-7.662395295944971E-4</v>
      </c>
      <c r="AJ151" s="4">
        <f t="shared" si="482"/>
        <v>5.3300228119957716E-4</v>
      </c>
      <c r="AK151" s="4">
        <f t="shared" si="483"/>
        <v>0.31969334379495223</v>
      </c>
      <c r="AL151" s="4">
        <f t="shared" si="483"/>
        <v>0.670478613359066</v>
      </c>
      <c r="AM151" s="4">
        <f t="shared" si="484"/>
        <v>0.29910739967524935</v>
      </c>
      <c r="AN151" s="4">
        <f t="shared" si="484"/>
        <v>4.6569857606090512E-3</v>
      </c>
      <c r="AO151" s="4">
        <f t="shared" si="484"/>
        <v>0.23186102152760549</v>
      </c>
      <c r="AP151" s="4">
        <f t="shared" si="484"/>
        <v>6.3421302900618177E-5</v>
      </c>
      <c r="AQ151" s="4">
        <f>2*K151/AQ$3</f>
        <v>-2.7023771108959882E-4</v>
      </c>
      <c r="AR151" s="4">
        <f>L151/AR$3</f>
        <v>6.1048184347153422E-4</v>
      </c>
      <c r="AS151" s="4">
        <f t="shared" si="496"/>
        <v>1.52596779230437</v>
      </c>
      <c r="AT151" s="4"/>
      <c r="AU151" s="4">
        <f t="shared" si="485"/>
        <v>-1.5064004629561595E-3</v>
      </c>
      <c r="AV151" s="4">
        <f t="shared" si="485"/>
        <v>1.047864084460174E-3</v>
      </c>
      <c r="AW151" s="4">
        <f t="shared" si="485"/>
        <v>0.62850607740321052</v>
      </c>
      <c r="AX151" s="4">
        <f t="shared" si="485"/>
        <v>1.3181378075088472</v>
      </c>
      <c r="AY151" s="4">
        <f t="shared" si="485"/>
        <v>0.58803482193467416</v>
      </c>
      <c r="AZ151" s="4">
        <f t="shared" si="485"/>
        <v>9.1554732362532747E-3</v>
      </c>
      <c r="BA151" s="4">
        <f t="shared" si="485"/>
        <v>0.45583076398513878</v>
      </c>
      <c r="BB151" s="4">
        <f t="shared" si="485"/>
        <v>1.2468409206365768E-4</v>
      </c>
      <c r="BC151" s="4">
        <f t="shared" si="485"/>
        <v>-5.3127801081865255E-4</v>
      </c>
      <c r="BD151" s="4">
        <f t="shared" si="485"/>
        <v>1.2001862291267167E-3</v>
      </c>
      <c r="BE151">
        <f t="shared" si="497"/>
        <v>2.9999999999999991</v>
      </c>
      <c r="BG151" s="4">
        <f t="shared" si="498"/>
        <v>5.3741909834116086E-2</v>
      </c>
      <c r="BH151" s="4">
        <f t="shared" si="499"/>
        <v>0.53429291210055807</v>
      </c>
      <c r="BJ151" s="4">
        <f t="shared" si="486"/>
        <v>-4.6043333333333332E-2</v>
      </c>
      <c r="BK151" s="4">
        <f t="shared" si="486"/>
        <v>4.2576222222222224E-2</v>
      </c>
      <c r="BL151" s="4">
        <f t="shared" si="486"/>
        <v>16.297966666666664</v>
      </c>
      <c r="BM151" s="4">
        <f t="shared" si="486"/>
        <v>50.953022222222224</v>
      </c>
      <c r="BN151" s="4">
        <f>G151-BO151*0.8998</f>
        <v>19.664100493540804</v>
      </c>
      <c r="BO151" s="4">
        <f>G151*T151/0.8998</f>
        <v>2.0301913459945129</v>
      </c>
      <c r="BP151" s="4">
        <f t="shared" si="487"/>
        <v>0.33032000000000006</v>
      </c>
      <c r="BQ151" s="4">
        <f t="shared" si="487"/>
        <v>9.3463177777777773</v>
      </c>
      <c r="BR151" s="4">
        <f t="shared" si="487"/>
        <v>3.5566666666666672E-3</v>
      </c>
      <c r="BS151" s="4">
        <f t="shared" si="487"/>
        <v>-8.3746666666666674E-3</v>
      </c>
      <c r="BT151" s="4">
        <f t="shared" si="487"/>
        <v>4.5596888888888888E-2</v>
      </c>
      <c r="BU151" s="4">
        <f t="shared" si="488"/>
        <v>98.659230283979753</v>
      </c>
      <c r="BW151" s="25">
        <f t="shared" si="489"/>
        <v>2.033670915872456</v>
      </c>
      <c r="BX151">
        <v>4</v>
      </c>
      <c r="BY151" s="25">
        <f t="shared" si="490"/>
        <v>-1.5071062355548831E-3</v>
      </c>
      <c r="BZ151" s="25">
        <f t="shared" si="490"/>
        <v>1.0483550254656935E-3</v>
      </c>
      <c r="CA151" s="25">
        <f t="shared" si="491"/>
        <v>0.62880054250626294</v>
      </c>
      <c r="CB151" s="25">
        <f t="shared" si="491"/>
        <v>1.3187553760563606</v>
      </c>
      <c r="CC151" s="25">
        <f>BN151/CC$3*$BX151/$BW151</f>
        <v>0.53830278432329948</v>
      </c>
      <c r="CD151" s="25">
        <f>2*BO151/CD$3*$BX151/$BW151</f>
        <v>5.0011347996225447E-2</v>
      </c>
      <c r="CE151" s="25">
        <f t="shared" si="492"/>
        <v>9.1597627212191869E-3</v>
      </c>
      <c r="CF151" s="25">
        <f t="shared" si="492"/>
        <v>0.45604432795487138</v>
      </c>
      <c r="CG151" s="25">
        <f t="shared" si="492"/>
        <v>1.2474250854575475E-4</v>
      </c>
      <c r="CH151" s="25">
        <f>2*BS151/CH$3*$BX151/$BW151</f>
        <v>-5.3152692302464353E-4</v>
      </c>
      <c r="CI151" s="25">
        <f>BT151/CI$3*$BX151/$BW151</f>
        <v>1.2007485354819743E-3</v>
      </c>
      <c r="CJ151" s="4">
        <f t="shared" si="493"/>
        <v>3.0014093544691529</v>
      </c>
    </row>
    <row r="152" spans="1:88">
      <c r="A152" s="9"/>
      <c r="B152" s="9"/>
      <c r="C152" s="9"/>
      <c r="D152" s="9"/>
      <c r="E152" s="9"/>
      <c r="F152" s="20"/>
      <c r="G152" s="20"/>
      <c r="H152" s="20"/>
      <c r="I152" s="20"/>
      <c r="J152" s="20"/>
      <c r="K152" s="20"/>
      <c r="L152" s="20"/>
      <c r="O152" s="33"/>
      <c r="P152" s="33"/>
      <c r="Q152" s="23"/>
      <c r="R152" s="23"/>
      <c r="S152" s="23"/>
      <c r="T152" s="33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G152" s="4"/>
      <c r="BH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W152" s="25"/>
      <c r="BY152" s="25"/>
      <c r="BZ152" s="25"/>
      <c r="CA152" s="25"/>
      <c r="CB152" s="25"/>
      <c r="CC152" s="25"/>
      <c r="CD152" s="25"/>
      <c r="CE152" s="25"/>
      <c r="CF152" s="25"/>
      <c r="CG152" s="25"/>
      <c r="CH152" s="25"/>
      <c r="CI152" s="25"/>
      <c r="CJ152" s="4"/>
    </row>
    <row r="153" spans="1:88"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W153" s="25"/>
      <c r="BY153" s="25"/>
      <c r="BZ153" s="25"/>
      <c r="CA153" s="25"/>
      <c r="CB153" s="25"/>
      <c r="CC153" s="25"/>
      <c r="CD153" s="25"/>
      <c r="CE153" s="25"/>
      <c r="CF153" s="25"/>
      <c r="CG153" s="25"/>
      <c r="CH153" s="25"/>
      <c r="CI153" s="25"/>
      <c r="CJ153" s="4"/>
    </row>
    <row r="154" spans="1:88" ht="15" thickBot="1">
      <c r="A154" s="11" t="s">
        <v>65</v>
      </c>
      <c r="B154" s="12">
        <v>41743</v>
      </c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W154" s="25"/>
      <c r="BY154" s="25"/>
      <c r="BZ154" s="25"/>
      <c r="CA154" s="25"/>
      <c r="CB154" s="25"/>
      <c r="CC154" s="25"/>
      <c r="CD154" s="25"/>
      <c r="CE154" s="25"/>
      <c r="CF154" s="25"/>
      <c r="CG154" s="25"/>
      <c r="CH154" s="25"/>
      <c r="CI154" s="25"/>
      <c r="CJ154" s="4"/>
    </row>
    <row r="155" spans="1:88">
      <c r="A155" s="13" t="s">
        <v>159</v>
      </c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5"/>
      <c r="O155" s="13"/>
      <c r="P155" s="14"/>
      <c r="Q155" s="14"/>
      <c r="R155" s="15"/>
      <c r="S155" s="9"/>
      <c r="T155" s="16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</row>
    <row r="156" spans="1:88">
      <c r="A156" s="17" t="s">
        <v>160</v>
      </c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18"/>
      <c r="O156" s="17"/>
      <c r="P156" s="9"/>
      <c r="Q156" s="9"/>
      <c r="R156" s="18"/>
      <c r="S156" s="9"/>
      <c r="T156" s="19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</row>
    <row r="157" spans="1:88">
      <c r="A157" s="17" t="s">
        <v>53</v>
      </c>
      <c r="B157" s="9">
        <v>3</v>
      </c>
      <c r="C157" s="20">
        <v>-4.7359999999999992E-2</v>
      </c>
      <c r="D157" s="20">
        <v>5.8208000000000003E-2</v>
      </c>
      <c r="E157" s="20">
        <v>54.523599999999995</v>
      </c>
      <c r="F157" s="20">
        <v>14.530666666666667</v>
      </c>
      <c r="G157" s="20">
        <v>10.994733333333334</v>
      </c>
      <c r="H157" s="20">
        <v>0.12487466666666668</v>
      </c>
      <c r="I157" s="20">
        <v>19.450699999999998</v>
      </c>
      <c r="J157" s="20">
        <v>2.8133333333333331E-3</v>
      </c>
      <c r="K157" s="20">
        <v>-1.5206666666666669E-2</v>
      </c>
      <c r="L157" s="20">
        <v>0.32488566666666668</v>
      </c>
      <c r="M157" s="21">
        <f>SUM(C157:L157)</f>
        <v>99.947914999999981</v>
      </c>
      <c r="O157" s="22">
        <f>BG157/(SUM(BG157:BH157))</f>
        <v>4.4639853243245292E-2</v>
      </c>
      <c r="P157" s="33">
        <v>5.8000000000000003E-2</v>
      </c>
      <c r="Q157" s="33">
        <f>P157-O157</f>
        <v>1.3360146756754711E-2</v>
      </c>
      <c r="R157" s="92">
        <f>AX157/(AX157+AW157)</f>
        <v>0.1516643614723176</v>
      </c>
      <c r="S157" s="23"/>
      <c r="T157" s="24">
        <f t="shared" ref="T157:T163" si="500">R$175+R$174*R157+O157</f>
        <v>6.6793325631453765E-2</v>
      </c>
      <c r="W157" s="4">
        <v>5.4033600657368746E-3</v>
      </c>
      <c r="X157" s="4">
        <v>1.0922840610390677E-2</v>
      </c>
      <c r="Y157" s="4">
        <v>1.0096025554642762</v>
      </c>
      <c r="Z157" s="4">
        <v>0.33592446075469629</v>
      </c>
      <c r="AA157" s="4">
        <v>0.8152937221230967</v>
      </c>
      <c r="AB157" s="4">
        <v>2.0702561129805432E-2</v>
      </c>
      <c r="AC157" s="4">
        <v>0.62605982940929894</v>
      </c>
      <c r="AD157" s="4">
        <v>3.3743842895161392E-3</v>
      </c>
      <c r="AE157" s="4">
        <v>5.6365444496901803E-3</v>
      </c>
      <c r="AF157" s="4">
        <v>1.6107971018515441E-2</v>
      </c>
      <c r="AI157" s="4">
        <f>C157/AI$3</f>
        <v>-7.8815110667332313E-4</v>
      </c>
      <c r="AJ157" s="4">
        <f>D157/AJ$3</f>
        <v>7.2869303955933908E-4</v>
      </c>
      <c r="AK157" s="4">
        <f t="shared" ref="AK157:AL163" si="501">2*E157/AK$3</f>
        <v>1.069509611612397</v>
      </c>
      <c r="AL157" s="4">
        <f t="shared" si="501"/>
        <v>0.19120556176941464</v>
      </c>
      <c r="AM157" s="4">
        <f t="shared" ref="AM157:AP163" si="502">G157/AM$3</f>
        <v>0.15302342843887731</v>
      </c>
      <c r="AN157" s="4">
        <f t="shared" si="502"/>
        <v>1.7605338596738567E-3</v>
      </c>
      <c r="AO157" s="4">
        <f t="shared" si="502"/>
        <v>0.48252790870751666</v>
      </c>
      <c r="AP157" s="4">
        <f t="shared" si="502"/>
        <v>5.016642891107941E-5</v>
      </c>
      <c r="AQ157" s="4">
        <f>2*K157/AQ$3</f>
        <v>-4.906959234161558E-4</v>
      </c>
      <c r="AR157" s="4">
        <f t="shared" ref="AR157:AR163" si="503">L157/AR$3</f>
        <v>4.3497880126746108E-3</v>
      </c>
      <c r="AS157" s="4">
        <f>SUM(AI157:AR157)</f>
        <v>1.9018768448389349</v>
      </c>
      <c r="AT157" s="4"/>
      <c r="AU157" s="4">
        <f>3*AI157/$AS157</f>
        <v>-1.2432210457981622E-3</v>
      </c>
      <c r="AV157" s="4">
        <f t="shared" ref="AV157:AV163" si="504">3*AJ157/$AS157</f>
        <v>1.1494325327164655E-3</v>
      </c>
      <c r="AW157" s="4">
        <f t="shared" ref="AW157:AW163" si="505">3*AK157/$AS157</f>
        <v>1.6870329135895825</v>
      </c>
      <c r="AX157" s="4">
        <f t="shared" ref="AX157:AX163" si="506">3*AL157/$AS157</f>
        <v>0.30160558863990061</v>
      </c>
      <c r="AY157" s="4">
        <f t="shared" ref="AY157:AY163" si="507">3*AM157/$AS157</f>
        <v>0.24137750378653433</v>
      </c>
      <c r="AZ157" s="4">
        <f t="shared" ref="AZ157:AZ163" si="508">3*AN157/$AS157</f>
        <v>2.7770471013168342E-3</v>
      </c>
      <c r="BA157" s="4">
        <f t="shared" ref="BA157:BA163" si="509">3*AO157/$AS157</f>
        <v>0.76113431321844716</v>
      </c>
      <c r="BB157" s="4">
        <f t="shared" ref="BB157:BB163" si="510">3*AP157/$AS157</f>
        <v>7.913198330462014E-5</v>
      </c>
      <c r="BC157" s="4">
        <f t="shared" ref="BC157:BC163" si="511">3*AQ157/$AS157</f>
        <v>-7.7401845142771836E-4</v>
      </c>
      <c r="BD157" s="4">
        <f t="shared" ref="BD157:BD163" si="512">3*AR157/$AS157</f>
        <v>6.8613086454233311E-3</v>
      </c>
      <c r="BE157">
        <f>SUM(AU157:BD157)</f>
        <v>2.9999999999999996</v>
      </c>
      <c r="BG157" s="4">
        <f>-1*((AU157+AV157)*4+(AW157+AX157)*3+SUM(AY157:BB157,BD157)*2+BC157-8)</f>
        <v>1.0775056345251777E-2</v>
      </c>
      <c r="BH157" s="4">
        <f>AY157-BG157</f>
        <v>0.23060244744128255</v>
      </c>
      <c r="BJ157" s="4">
        <f t="shared" ref="BJ157:BM163" si="513">C157</f>
        <v>-4.7359999999999992E-2</v>
      </c>
      <c r="BK157" s="4">
        <f t="shared" si="513"/>
        <v>5.8208000000000003E-2</v>
      </c>
      <c r="BL157" s="4">
        <f t="shared" si="513"/>
        <v>54.523599999999995</v>
      </c>
      <c r="BM157" s="4">
        <f t="shared" si="513"/>
        <v>14.530666666666667</v>
      </c>
      <c r="BN157" s="4">
        <f t="shared" ref="BN157:BN163" si="514">G157-BO157*0.8998</f>
        <v>10.260358529569002</v>
      </c>
      <c r="BO157" s="4">
        <f t="shared" ref="BO157:BO163" si="515">G157*T157/0.8998</f>
        <v>0.81615337159850243</v>
      </c>
      <c r="BP157" s="4">
        <f t="shared" ref="BP157:BT163" si="516">H157</f>
        <v>0.12487466666666668</v>
      </c>
      <c r="BQ157" s="4">
        <f t="shared" si="516"/>
        <v>19.450699999999998</v>
      </c>
      <c r="BR157" s="4">
        <f t="shared" si="516"/>
        <v>2.8133333333333331E-3</v>
      </c>
      <c r="BS157" s="4">
        <f t="shared" si="516"/>
        <v>-1.5206666666666669E-2</v>
      </c>
      <c r="BT157" s="4">
        <f t="shared" si="516"/>
        <v>0.32488566666666668</v>
      </c>
      <c r="BU157" s="4">
        <f>SUM(BJ157:BT157)</f>
        <v>100.02969356783416</v>
      </c>
      <c r="BW157" s="25">
        <f>BJ157/BY$3*2+BK157/BZ$3*2+BL157/CA$3*3+BM157/CB$3*3+BN157/CC$3+BO157/CD$3*3+BP157/CE$3+BQ157/CF$3+BR157/CG$3+BS157/CH$3+BT157/CI$3</f>
        <v>2.5375319603357274</v>
      </c>
      <c r="BX157">
        <v>4</v>
      </c>
      <c r="BY157" s="25">
        <f t="shared" ref="BY157:BY163" si="517">BJ157/BY$3*$BX157/$BW157</f>
        <v>-1.2423900372376742E-3</v>
      </c>
      <c r="BZ157" s="25">
        <f t="shared" ref="BZ157:BZ163" si="518">BK157/BZ$3*$BX157/$BW157</f>
        <v>1.1486642153865595E-3</v>
      </c>
      <c r="CA157" s="25">
        <f t="shared" ref="CA157:CB163" si="519">2*BL157/CA$3*$BX157/$BW157</f>
        <v>1.6859052470352269</v>
      </c>
      <c r="CB157" s="25">
        <f t="shared" si="519"/>
        <v>0.30140398585421913</v>
      </c>
      <c r="CC157" s="25">
        <f t="shared" ref="CC157:CC163" si="520">BN157/CC$3*$BX157/$BW157</f>
        <v>0.22510452989135868</v>
      </c>
      <c r="CD157" s="25">
        <f t="shared" ref="CD157:CD163" si="521">2*BO157/CD$3*$BX157/$BW157</f>
        <v>1.6112855941301941E-2</v>
      </c>
      <c r="CE157" s="25">
        <f t="shared" ref="CE157:CE163" si="522">BP157/CE$3*$BX157/$BW157</f>
        <v>2.7751908345476444E-3</v>
      </c>
      <c r="CF157" s="25">
        <f t="shared" ref="CF157:CF163" si="523">BQ157/CF$3*$BX157/$BW157</f>
        <v>0.76062554679102601</v>
      </c>
      <c r="CG157" s="25">
        <f t="shared" ref="CG157:CG163" si="524">BR157/CG$3*$BX157/$BW157</f>
        <v>7.9079088965550848E-5</v>
      </c>
      <c r="CH157" s="25">
        <f t="shared" ref="CH157:CH163" si="525">2*BS157/CH$3*$BX157/$BW157</f>
        <v>-7.7350107283178325E-4</v>
      </c>
      <c r="CI157" s="25">
        <f t="shared" ref="CI157:CI163" si="526">BT157/CI$3*$BX157/$BW157</f>
        <v>6.8567223280988562E-3</v>
      </c>
      <c r="CJ157" s="4">
        <f>SUM(BY157:CI157)</f>
        <v>2.9979959308700614</v>
      </c>
    </row>
    <row r="158" spans="1:88">
      <c r="A158" s="17" t="s">
        <v>54</v>
      </c>
      <c r="B158" s="9">
        <v>3</v>
      </c>
      <c r="C158" s="20">
        <v>2.4646333333333336E-2</v>
      </c>
      <c r="D158" s="20">
        <v>0.47897799999999996</v>
      </c>
      <c r="E158" s="20">
        <v>44.707099999999997</v>
      </c>
      <c r="F158" s="20">
        <v>20.736733333333337</v>
      </c>
      <c r="G158" s="20">
        <v>15.003866666666667</v>
      </c>
      <c r="H158" s="20">
        <v>0.12732499999999999</v>
      </c>
      <c r="I158" s="20">
        <v>18.447133333333337</v>
      </c>
      <c r="J158" s="20">
        <v>4.2899999999999997E-4</v>
      </c>
      <c r="K158" s="20">
        <v>-9.389999999999999E-3</v>
      </c>
      <c r="L158" s="20">
        <v>0.30126000000000003</v>
      </c>
      <c r="M158" s="21">
        <f t="shared" ref="M158:M163" si="527">SUM(C158:L158)</f>
        <v>99.818081666666671</v>
      </c>
      <c r="O158" s="22">
        <f t="shared" ref="O158:O163" si="528">BG158/(SUM(BG158:BH158))</f>
        <v>0.26755794154303142</v>
      </c>
      <c r="P158" s="33">
        <v>0.28000000000000003</v>
      </c>
      <c r="Q158" s="33">
        <f>P158-O158</f>
        <v>1.2442058456968608E-2</v>
      </c>
      <c r="R158" s="92">
        <f t="shared" ref="R158:R163" si="529">AX158/(AX158+AW158)</f>
        <v>0.2373144459355141</v>
      </c>
      <c r="S158" s="23"/>
      <c r="T158" s="24">
        <f t="shared" si="500"/>
        <v>0.28632393056664451</v>
      </c>
      <c r="W158" s="4">
        <v>3.6960200666843416E-3</v>
      </c>
      <c r="X158" s="4">
        <v>4.5108992451616424E-3</v>
      </c>
      <c r="Y158" s="4">
        <v>0.35996692903654126</v>
      </c>
      <c r="Z158" s="4">
        <v>0.11570567545861085</v>
      </c>
      <c r="AA158" s="4">
        <v>4.6252063017051599E-2</v>
      </c>
      <c r="AB158" s="4">
        <v>1.8456498069785693E-2</v>
      </c>
      <c r="AC158" s="4">
        <v>3.2107527673948165E-2</v>
      </c>
      <c r="AD158" s="4">
        <v>4.9527248055994391E-3</v>
      </c>
      <c r="AE158" s="4">
        <v>1.2642717271219822E-2</v>
      </c>
      <c r="AF158" s="4">
        <v>3.4546629025130643E-2</v>
      </c>
      <c r="AI158" s="4">
        <f t="shared" ref="AI158:AI163" si="530">C158/AI$3</f>
        <v>4.1015698674210909E-4</v>
      </c>
      <c r="AJ158" s="4">
        <f t="shared" ref="AJ158:AJ163" si="531">D158/AJ$3</f>
        <v>5.9962193289934901E-3</v>
      </c>
      <c r="AK158" s="4">
        <f t="shared" si="501"/>
        <v>0.87695370733621025</v>
      </c>
      <c r="AL158" s="4">
        <f t="shared" si="501"/>
        <v>0.27286970634032942</v>
      </c>
      <c r="AM158" s="4">
        <f t="shared" si="502"/>
        <v>0.20882208304337743</v>
      </c>
      <c r="AN158" s="4">
        <f t="shared" si="502"/>
        <v>1.795079655998872E-3</v>
      </c>
      <c r="AO158" s="4">
        <f t="shared" si="502"/>
        <v>0.45763168775324575</v>
      </c>
      <c r="AP158" s="4">
        <f t="shared" si="502"/>
        <v>7.6497860199714691E-6</v>
      </c>
      <c r="AQ158" s="4">
        <f t="shared" ref="AQ158:AQ163" si="532">2*K158/AQ$3</f>
        <v>-3.03000968054211E-4</v>
      </c>
      <c r="AR158" s="4">
        <f t="shared" si="503"/>
        <v>4.0334716829562196E-3</v>
      </c>
      <c r="AS158" s="4">
        <f t="shared" ref="AS158:AS163" si="533">SUM(AI158:AR158)</f>
        <v>1.8282167609458193</v>
      </c>
      <c r="AT158" s="4"/>
      <c r="AU158" s="4">
        <f t="shared" ref="AU158:AU163" si="534">3*AI158/$AS158</f>
        <v>6.7304434928697893E-4</v>
      </c>
      <c r="AV158" s="4">
        <f t="shared" si="504"/>
        <v>9.8394557862351746E-3</v>
      </c>
      <c r="AW158" s="4">
        <f t="shared" si="505"/>
        <v>1.439031288963551</v>
      </c>
      <c r="AX158" s="4">
        <f t="shared" si="506"/>
        <v>0.44776370970228102</v>
      </c>
      <c r="AY158" s="4">
        <f t="shared" si="507"/>
        <v>0.34266519294245662</v>
      </c>
      <c r="AZ158" s="4">
        <f t="shared" si="508"/>
        <v>2.9456238904683203E-3</v>
      </c>
      <c r="BA158" s="4">
        <f t="shared" si="509"/>
        <v>0.75094764066678632</v>
      </c>
      <c r="BB158" s="4">
        <f t="shared" si="510"/>
        <v>1.255286492835875E-5</v>
      </c>
      <c r="BC158" s="4">
        <f t="shared" si="511"/>
        <v>-4.9720740099350397E-4</v>
      </c>
      <c r="BD158" s="4">
        <f t="shared" si="512"/>
        <v>6.6186982349995338E-3</v>
      </c>
      <c r="BE158">
        <f t="shared" ref="BE158:BE163" si="535">SUM(AU158:BD158)</f>
        <v>3</v>
      </c>
      <c r="BG158" s="4">
        <f t="shared" ref="BG158:BG163" si="536">-1*((AU158+AV158)*4+(AW158+AX158)*3+SUM(AY158:BB158,BD158)*2+BC158-8)</f>
        <v>9.1682793662129392E-2</v>
      </c>
      <c r="BH158" s="4">
        <f t="shared" ref="BH158:BH163" si="537">AY158-BG158</f>
        <v>0.25098239928032723</v>
      </c>
      <c r="BJ158" s="4">
        <f t="shared" si="513"/>
        <v>2.4646333333333336E-2</v>
      </c>
      <c r="BK158" s="4">
        <f t="shared" si="513"/>
        <v>0.47897799999999996</v>
      </c>
      <c r="BL158" s="4">
        <f t="shared" si="513"/>
        <v>44.707099999999997</v>
      </c>
      <c r="BM158" s="4">
        <f t="shared" si="513"/>
        <v>20.736733333333337</v>
      </c>
      <c r="BN158" s="4">
        <f t="shared" si="514"/>
        <v>10.707900588968808</v>
      </c>
      <c r="BO158" s="4">
        <f t="shared" si="515"/>
        <v>4.7743566100220702</v>
      </c>
      <c r="BP158" s="4">
        <f t="shared" si="516"/>
        <v>0.12732499999999999</v>
      </c>
      <c r="BQ158" s="4">
        <f t="shared" si="516"/>
        <v>18.447133333333337</v>
      </c>
      <c r="BR158" s="4">
        <f t="shared" si="516"/>
        <v>4.2899999999999997E-4</v>
      </c>
      <c r="BS158" s="4">
        <f t="shared" si="516"/>
        <v>-9.389999999999999E-3</v>
      </c>
      <c r="BT158" s="4">
        <f t="shared" si="516"/>
        <v>0.30126000000000003</v>
      </c>
      <c r="BU158" s="4">
        <f t="shared" ref="BU158:BU163" si="538">SUM(BJ158:BT158)</f>
        <v>100.29647219899088</v>
      </c>
      <c r="BW158" s="25">
        <f t="shared" ref="BW158:BW163" si="539">BJ158/BY$3*2+BK158/BZ$3*2+BL158/CA$3*3+BM158/CB$3*3+BN158/CC$3+BO158/CD$3*3+BP158/CE$3+BQ158/CF$3+BR158/CG$3+BS158/CH$3+BT158/CI$3</f>
        <v>2.4395885515383835</v>
      </c>
      <c r="BX158">
        <v>4</v>
      </c>
      <c r="BY158" s="25">
        <f t="shared" si="517"/>
        <v>6.7250190444362865E-4</v>
      </c>
      <c r="BZ158" s="25">
        <f t="shared" si="518"/>
        <v>9.8315256074018309E-3</v>
      </c>
      <c r="CA158" s="25">
        <f t="shared" si="519"/>
        <v>1.4378714915401793</v>
      </c>
      <c r="CB158" s="25">
        <f t="shared" si="519"/>
        <v>0.44740283138033277</v>
      </c>
      <c r="CC158" s="25">
        <f t="shared" si="520"/>
        <v>0.24435484966234244</v>
      </c>
      <c r="CD158" s="25">
        <f t="shared" si="521"/>
        <v>9.8041632475624266E-2</v>
      </c>
      <c r="CE158" s="25">
        <f t="shared" si="522"/>
        <v>2.9432498441049173E-3</v>
      </c>
      <c r="CF158" s="25">
        <f t="shared" si="523"/>
        <v>0.75034240911594241</v>
      </c>
      <c r="CG158" s="25">
        <f t="shared" si="524"/>
        <v>1.2542747858277299E-5</v>
      </c>
      <c r="CH158" s="25">
        <f t="shared" si="525"/>
        <v>-4.9680667317960844E-4</v>
      </c>
      <c r="CI158" s="25">
        <f t="shared" si="526"/>
        <v>6.6133638484452591E-3</v>
      </c>
      <c r="CJ158" s="4">
        <f t="shared" ref="CJ158:CJ163" si="540">SUM(BY158:CI158)</f>
        <v>2.997589591453496</v>
      </c>
    </row>
    <row r="159" spans="1:88">
      <c r="A159" s="17" t="s">
        <v>55</v>
      </c>
      <c r="B159" s="9">
        <v>3</v>
      </c>
      <c r="C159" s="20">
        <v>-4.7573333333333336E-2</v>
      </c>
      <c r="D159" s="20">
        <v>5.4828333333333333E-2</v>
      </c>
      <c r="E159" s="20">
        <v>53.267133333333334</v>
      </c>
      <c r="F159" s="20">
        <v>12.632933333333332</v>
      </c>
      <c r="G159" s="20">
        <v>14.034433333333332</v>
      </c>
      <c r="H159" s="20">
        <v>0.12347633333333334</v>
      </c>
      <c r="I159" s="20">
        <v>19.374399999999998</v>
      </c>
      <c r="J159" s="20">
        <v>2.0353666666666669E-2</v>
      </c>
      <c r="K159" s="20">
        <v>-4.163333333333334E-3</v>
      </c>
      <c r="L159" s="20">
        <v>0.3982923333333333</v>
      </c>
      <c r="M159" s="21">
        <f t="shared" si="527"/>
        <v>99.854113999999981</v>
      </c>
      <c r="O159" s="22">
        <f t="shared" si="528"/>
        <v>0.26528591170668053</v>
      </c>
      <c r="P159" s="33">
        <v>0.32</v>
      </c>
      <c r="Q159" s="33">
        <f t="shared" ref="Q159:Q163" si="541">P159-O159</f>
        <v>5.4714088293319474E-2</v>
      </c>
      <c r="R159" s="92">
        <f t="shared" si="529"/>
        <v>0.13725880857905834</v>
      </c>
      <c r="S159" s="23"/>
      <c r="T159" s="24">
        <f t="shared" si="500"/>
        <v>0.28800912750015889</v>
      </c>
      <c r="W159" s="4">
        <v>1.1070277021526265E-2</v>
      </c>
      <c r="X159" s="4">
        <v>5.4109857081065483E-3</v>
      </c>
      <c r="Y159" s="4">
        <v>0.18136034112598423</v>
      </c>
      <c r="Z159" s="4">
        <v>0.49805271140044299</v>
      </c>
      <c r="AA159" s="4">
        <v>0.17319625669549965</v>
      </c>
      <c r="AB159" s="4">
        <v>8.8825820758005568E-3</v>
      </c>
      <c r="AC159" s="4">
        <v>0.14924533493546885</v>
      </c>
      <c r="AD159" s="4">
        <v>9.2901036233905051E-3</v>
      </c>
      <c r="AE159" s="4">
        <v>5.1700805925375412E-3</v>
      </c>
      <c r="AF159" s="4">
        <v>1.8124253400715135E-2</v>
      </c>
      <c r="AI159" s="4">
        <f t="shared" si="530"/>
        <v>-7.9170133688356349E-4</v>
      </c>
      <c r="AJ159" s="4">
        <f t="shared" si="531"/>
        <v>6.8638374228008683E-4</v>
      </c>
      <c r="AK159" s="4">
        <f t="shared" si="501"/>
        <v>1.0448633451026548</v>
      </c>
      <c r="AL159" s="4">
        <f t="shared" si="501"/>
        <v>0.16623374344803382</v>
      </c>
      <c r="AM159" s="4">
        <f t="shared" si="502"/>
        <v>0.19532962189747158</v>
      </c>
      <c r="AN159" s="4">
        <f t="shared" si="502"/>
        <v>1.7408195873866252E-3</v>
      </c>
      <c r="AO159" s="4">
        <f t="shared" si="502"/>
        <v>0.48063507814438095</v>
      </c>
      <c r="AP159" s="4">
        <f t="shared" si="502"/>
        <v>3.6293984783642422E-4</v>
      </c>
      <c r="AQ159" s="4">
        <f t="shared" si="532"/>
        <v>-1.3434441217597076E-4</v>
      </c>
      <c r="AR159" s="4">
        <f t="shared" si="503"/>
        <v>5.3326058820904179E-3</v>
      </c>
      <c r="AS159" s="4">
        <f t="shared" si="533"/>
        <v>1.8942584919030752</v>
      </c>
      <c r="AT159" s="4"/>
      <c r="AU159" s="4">
        <f t="shared" si="534"/>
        <v>-1.2538436653724762E-3</v>
      </c>
      <c r="AV159" s="4">
        <f t="shared" si="504"/>
        <v>1.0870486977579946E-3</v>
      </c>
      <c r="AW159" s="4">
        <f t="shared" si="505"/>
        <v>1.654784734346781</v>
      </c>
      <c r="AX159" s="4">
        <f t="shared" si="506"/>
        <v>0.26326989292949088</v>
      </c>
      <c r="AY159" s="4">
        <f t="shared" si="507"/>
        <v>0.30935000064521206</v>
      </c>
      <c r="AZ159" s="4">
        <f t="shared" si="508"/>
        <v>2.7569937178495156E-3</v>
      </c>
      <c r="BA159" s="4">
        <f t="shared" si="509"/>
        <v>0.76119771435445771</v>
      </c>
      <c r="BB159" s="4">
        <f t="shared" si="510"/>
        <v>5.7479987454900382E-4</v>
      </c>
      <c r="BC159" s="4">
        <f t="shared" si="511"/>
        <v>-2.1276570132886308E-4</v>
      </c>
      <c r="BD159" s="4">
        <f t="shared" si="512"/>
        <v>8.4454248006030977E-3</v>
      </c>
      <c r="BE159">
        <f t="shared" si="535"/>
        <v>3</v>
      </c>
      <c r="BG159" s="4">
        <f t="shared" si="536"/>
        <v>8.2066196957627291E-2</v>
      </c>
      <c r="BH159" s="4">
        <f t="shared" si="537"/>
        <v>0.22728380368758477</v>
      </c>
      <c r="BJ159" s="4">
        <f t="shared" si="513"/>
        <v>-4.7573333333333336E-2</v>
      </c>
      <c r="BK159" s="4">
        <f t="shared" si="513"/>
        <v>5.4828333333333333E-2</v>
      </c>
      <c r="BL159" s="4">
        <f t="shared" si="513"/>
        <v>53.267133333333334</v>
      </c>
      <c r="BM159" s="4">
        <f t="shared" si="513"/>
        <v>12.632933333333332</v>
      </c>
      <c r="BN159" s="4">
        <f t="shared" si="514"/>
        <v>9.9923884340408531</v>
      </c>
      <c r="BO159" s="4">
        <f t="shared" si="515"/>
        <v>4.4921592568264934</v>
      </c>
      <c r="BP159" s="4">
        <f t="shared" si="516"/>
        <v>0.12347633333333334</v>
      </c>
      <c r="BQ159" s="4">
        <f t="shared" si="516"/>
        <v>19.374399999999998</v>
      </c>
      <c r="BR159" s="4">
        <f t="shared" si="516"/>
        <v>2.0353666666666669E-2</v>
      </c>
      <c r="BS159" s="4">
        <f t="shared" si="516"/>
        <v>-4.163333333333334E-3</v>
      </c>
      <c r="BT159" s="4">
        <f t="shared" si="516"/>
        <v>0.3982923333333333</v>
      </c>
      <c r="BU159" s="4">
        <f t="shared" si="538"/>
        <v>100.30422835753399</v>
      </c>
      <c r="BW159" s="25">
        <f t="shared" si="539"/>
        <v>2.5279036713985352</v>
      </c>
      <c r="BX159">
        <v>4</v>
      </c>
      <c r="BY159" s="25">
        <f t="shared" si="517"/>
        <v>-1.2527397239714649E-3</v>
      </c>
      <c r="BZ159" s="25">
        <f t="shared" si="518"/>
        <v>1.086091610287274E-3</v>
      </c>
      <c r="CA159" s="25">
        <f t="shared" si="519"/>
        <v>1.6533277860617142</v>
      </c>
      <c r="CB159" s="25">
        <f t="shared" si="519"/>
        <v>0.26303809805547979</v>
      </c>
      <c r="CC159" s="25">
        <f t="shared" si="520"/>
        <v>0.22006045482406264</v>
      </c>
      <c r="CD159" s="25">
        <f t="shared" si="521"/>
        <v>8.9023956137873936E-2</v>
      </c>
      <c r="CE159" s="25">
        <f t="shared" si="522"/>
        <v>2.7545663342836728E-3</v>
      </c>
      <c r="CF159" s="25">
        <f t="shared" si="523"/>
        <v>0.76052752101661347</v>
      </c>
      <c r="CG159" s="25">
        <f t="shared" si="524"/>
        <v>5.742937944081259E-4</v>
      </c>
      <c r="CH159" s="25">
        <f t="shared" si="525"/>
        <v>-2.1257837265871161E-4</v>
      </c>
      <c r="CI159" s="25">
        <f t="shared" si="526"/>
        <v>8.4379890617275171E-3</v>
      </c>
      <c r="CJ159" s="4">
        <f t="shared" si="540"/>
        <v>2.9973654387998208</v>
      </c>
    </row>
    <row r="160" spans="1:88">
      <c r="A160" s="17" t="s">
        <v>56</v>
      </c>
      <c r="B160" s="9">
        <v>3</v>
      </c>
      <c r="C160" s="20">
        <v>-2.9376666666666662E-2</v>
      </c>
      <c r="D160" s="20">
        <v>6.757666666666666E-2</v>
      </c>
      <c r="E160" s="20">
        <v>23.451833333333337</v>
      </c>
      <c r="F160" s="20">
        <v>45.629233333333332</v>
      </c>
      <c r="G160" s="20">
        <v>15.425833333333335</v>
      </c>
      <c r="H160" s="20">
        <v>0.21057333333333336</v>
      </c>
      <c r="I160" s="20">
        <v>15.008000000000001</v>
      </c>
      <c r="J160" s="20">
        <v>1.2242999999999999E-2</v>
      </c>
      <c r="K160" s="20">
        <v>-2.1910000000000002E-3</v>
      </c>
      <c r="L160" s="20">
        <v>0.15145600000000001</v>
      </c>
      <c r="M160" s="21">
        <f t="shared" si="527"/>
        <v>99.925181333333327</v>
      </c>
      <c r="O160" s="22">
        <f t="shared" si="528"/>
        <v>0.18976139795168873</v>
      </c>
      <c r="P160" s="33">
        <v>0.2</v>
      </c>
      <c r="Q160" s="33">
        <f t="shared" si="541"/>
        <v>1.0238602048311285E-2</v>
      </c>
      <c r="R160" s="92">
        <f t="shared" si="529"/>
        <v>0.56620049040946396</v>
      </c>
      <c r="S160" s="23"/>
      <c r="T160" s="24">
        <f t="shared" si="500"/>
        <v>0.19551985742660882</v>
      </c>
      <c r="W160" s="4">
        <v>1.5082984894686251E-2</v>
      </c>
      <c r="X160" s="4">
        <v>7.8076763081811502E-3</v>
      </c>
      <c r="Y160" s="4">
        <v>0.14396667438450261</v>
      </c>
      <c r="Z160" s="4">
        <v>0.17307898004475847</v>
      </c>
      <c r="AA160" s="4">
        <v>0.23930320376738237</v>
      </c>
      <c r="AB160" s="4">
        <v>5.6760669775235504E-3</v>
      </c>
      <c r="AC160" s="4">
        <v>0.17378840582731653</v>
      </c>
      <c r="AD160" s="4">
        <v>2.8406696393632257E-3</v>
      </c>
      <c r="AE160" s="4">
        <v>6.2289889227706927E-3</v>
      </c>
      <c r="AF160" s="4">
        <v>3.7113172823136517E-2</v>
      </c>
      <c r="AI160" s="4">
        <f t="shared" si="530"/>
        <v>-4.8887779441948178E-4</v>
      </c>
      <c r="AJ160" s="4">
        <f t="shared" si="531"/>
        <v>8.4597729928225667E-4</v>
      </c>
      <c r="AK160" s="4">
        <f t="shared" si="501"/>
        <v>0.46002026938668766</v>
      </c>
      <c r="AL160" s="4">
        <f t="shared" si="501"/>
        <v>0.60042415071166955</v>
      </c>
      <c r="AM160" s="4">
        <f t="shared" si="502"/>
        <v>0.21469496636511254</v>
      </c>
      <c r="AN160" s="4">
        <f t="shared" si="502"/>
        <v>2.9687485314159501E-3</v>
      </c>
      <c r="AO160" s="4">
        <f t="shared" si="502"/>
        <v>0.37231456214338876</v>
      </c>
      <c r="AP160" s="4">
        <f t="shared" si="502"/>
        <v>2.1831312410841653E-4</v>
      </c>
      <c r="AQ160" s="4">
        <f t="shared" si="532"/>
        <v>-7.0700225879315913E-5</v>
      </c>
      <c r="AR160" s="4">
        <f t="shared" si="503"/>
        <v>2.0277948855268444E-3</v>
      </c>
      <c r="AS160" s="4">
        <f t="shared" si="533"/>
        <v>1.6529552044268934</v>
      </c>
      <c r="AT160" s="4"/>
      <c r="AU160" s="4">
        <f t="shared" si="534"/>
        <v>-8.8727957014839436E-4</v>
      </c>
      <c r="AV160" s="4">
        <f t="shared" si="504"/>
        <v>1.535390608922589E-3</v>
      </c>
      <c r="AW160" s="4">
        <f t="shared" si="505"/>
        <v>0.83490514713528041</v>
      </c>
      <c r="AX160" s="4">
        <f t="shared" si="506"/>
        <v>1.0897285342705576</v>
      </c>
      <c r="AY160" s="4">
        <f t="shared" si="507"/>
        <v>0.38965659648269318</v>
      </c>
      <c r="AZ160" s="4">
        <f t="shared" si="508"/>
        <v>5.388074383622387E-3</v>
      </c>
      <c r="BA160" s="4">
        <f t="shared" si="509"/>
        <v>0.67572532119370343</v>
      </c>
      <c r="BB160" s="4">
        <f t="shared" si="510"/>
        <v>3.9622330391725759E-4</v>
      </c>
      <c r="BC160" s="4">
        <f t="shared" si="511"/>
        <v>-1.2831604696237763E-4</v>
      </c>
      <c r="BD160" s="4">
        <f t="shared" si="512"/>
        <v>3.6803082384133591E-3</v>
      </c>
      <c r="BE160">
        <f t="shared" si="535"/>
        <v>2.9999999999999991</v>
      </c>
      <c r="BG160" s="4">
        <f t="shared" si="536"/>
        <v>7.394178046965294E-2</v>
      </c>
      <c r="BH160" s="4">
        <f t="shared" si="537"/>
        <v>0.31571481601304024</v>
      </c>
      <c r="BJ160" s="4">
        <f t="shared" si="513"/>
        <v>-2.9376666666666662E-2</v>
      </c>
      <c r="BK160" s="4">
        <f t="shared" si="513"/>
        <v>6.757666666666666E-2</v>
      </c>
      <c r="BL160" s="4">
        <f t="shared" si="513"/>
        <v>23.451833333333337</v>
      </c>
      <c r="BM160" s="4">
        <f t="shared" si="513"/>
        <v>45.629233333333332</v>
      </c>
      <c r="BN160" s="4">
        <f t="shared" si="514"/>
        <v>12.409776599313371</v>
      </c>
      <c r="BO160" s="4">
        <f t="shared" si="515"/>
        <v>3.3519190198043605</v>
      </c>
      <c r="BP160" s="4">
        <f t="shared" si="516"/>
        <v>0.21057333333333336</v>
      </c>
      <c r="BQ160" s="4">
        <f t="shared" si="516"/>
        <v>15.008000000000001</v>
      </c>
      <c r="BR160" s="4">
        <f t="shared" si="516"/>
        <v>1.2242999999999999E-2</v>
      </c>
      <c r="BS160" s="4">
        <f t="shared" si="516"/>
        <v>-2.1910000000000002E-3</v>
      </c>
      <c r="BT160" s="4">
        <f t="shared" si="516"/>
        <v>0.15145600000000001</v>
      </c>
      <c r="BU160" s="4">
        <f t="shared" si="538"/>
        <v>100.26104361911773</v>
      </c>
      <c r="BW160" s="25">
        <f t="shared" si="539"/>
        <v>2.2045632218197344</v>
      </c>
      <c r="BX160">
        <v>4</v>
      </c>
      <c r="BY160" s="25">
        <f t="shared" si="517"/>
        <v>-8.8702884921747454E-4</v>
      </c>
      <c r="BZ160" s="25">
        <f t="shared" si="518"/>
        <v>1.5349567495441627E-3</v>
      </c>
      <c r="CA160" s="25">
        <f t="shared" si="519"/>
        <v>0.83466922578336145</v>
      </c>
      <c r="CB160" s="25">
        <f t="shared" si="519"/>
        <v>1.0894206068012973</v>
      </c>
      <c r="CC160" s="25">
        <f t="shared" si="520"/>
        <v>0.31338241596650962</v>
      </c>
      <c r="CD160" s="25">
        <f t="shared" si="521"/>
        <v>7.6169872038173894E-2</v>
      </c>
      <c r="CE160" s="25">
        <f t="shared" si="522"/>
        <v>5.3865518612170741E-3</v>
      </c>
      <c r="CF160" s="25">
        <f t="shared" si="523"/>
        <v>0.67553437970550101</v>
      </c>
      <c r="CG160" s="25">
        <f t="shared" si="524"/>
        <v>3.9611134205207719E-4</v>
      </c>
      <c r="CH160" s="25">
        <f t="shared" si="525"/>
        <v>-1.2827978835818033E-4</v>
      </c>
      <c r="CI160" s="25">
        <f t="shared" si="526"/>
        <v>3.6792682839969027E-3</v>
      </c>
      <c r="CJ160" s="4">
        <f t="shared" si="540"/>
        <v>2.9991580798940776</v>
      </c>
    </row>
    <row r="161" spans="1:88">
      <c r="A161" s="17" t="s">
        <v>57</v>
      </c>
      <c r="B161" s="9">
        <v>3</v>
      </c>
      <c r="C161" s="20">
        <v>-2.6583333333333333E-3</v>
      </c>
      <c r="D161" s="20">
        <v>0.18108400000000002</v>
      </c>
      <c r="E161" s="20">
        <v>39.461199999999998</v>
      </c>
      <c r="F161" s="20">
        <v>29.712700000000002</v>
      </c>
      <c r="G161" s="20">
        <v>12.377766666666666</v>
      </c>
      <c r="H161" s="20">
        <v>0.15843366666666667</v>
      </c>
      <c r="I161" s="20">
        <v>18.130833333333332</v>
      </c>
      <c r="J161" s="20">
        <v>1.8593333333333333E-2</v>
      </c>
      <c r="K161" s="20">
        <v>-5.0200000000000002E-3</v>
      </c>
      <c r="L161" s="20">
        <v>0.23614733333333335</v>
      </c>
      <c r="M161" s="21">
        <f t="shared" si="527"/>
        <v>100.26908</v>
      </c>
      <c r="O161" s="22">
        <f t="shared" si="528"/>
        <v>0.15640511960217257</v>
      </c>
      <c r="P161" s="33">
        <v>0.18</v>
      </c>
      <c r="Q161" s="33">
        <f t="shared" si="541"/>
        <v>2.3594880397827422E-2</v>
      </c>
      <c r="R161" s="92">
        <f t="shared" si="529"/>
        <v>0.33559708053824638</v>
      </c>
      <c r="S161" s="23"/>
      <c r="T161" s="24">
        <f t="shared" si="500"/>
        <v>0.17128400458109064</v>
      </c>
      <c r="W161" s="4">
        <v>2.8229856682833752E-2</v>
      </c>
      <c r="X161" s="4">
        <v>5.5246521157444788E-3</v>
      </c>
      <c r="Y161" s="4">
        <v>0.3391228096132749</v>
      </c>
      <c r="Z161" s="4">
        <v>4.6785574699899919E-2</v>
      </c>
      <c r="AA161" s="4">
        <v>3.4359908808570656E-2</v>
      </c>
      <c r="AB161" s="4">
        <v>1.6247552133577949E-2</v>
      </c>
      <c r="AC161" s="4">
        <v>3.1868688917703732E-2</v>
      </c>
      <c r="AD161" s="4">
        <v>5.4073202543712361E-3</v>
      </c>
      <c r="AE161" s="4">
        <v>4.2578985427085964E-3</v>
      </c>
      <c r="AF161" s="4">
        <v>3.1135771812070695E-2</v>
      </c>
      <c r="AI161" s="4">
        <f t="shared" si="530"/>
        <v>-4.4239196760414928E-5</v>
      </c>
      <c r="AJ161" s="4">
        <f t="shared" si="531"/>
        <v>2.2669504256384583E-3</v>
      </c>
      <c r="AK161" s="4">
        <f t="shared" si="501"/>
        <v>0.77405256963515101</v>
      </c>
      <c r="AL161" s="4">
        <f t="shared" si="501"/>
        <v>0.39098230146720181</v>
      </c>
      <c r="AM161" s="4">
        <f t="shared" si="502"/>
        <v>0.17227232660635583</v>
      </c>
      <c r="AN161" s="4">
        <f t="shared" si="502"/>
        <v>2.2336622961605336E-3</v>
      </c>
      <c r="AO161" s="4">
        <f t="shared" si="502"/>
        <v>0.44978499958653761</v>
      </c>
      <c r="AP161" s="4">
        <f t="shared" si="502"/>
        <v>3.3155016642891108E-4</v>
      </c>
      <c r="AQ161" s="4">
        <f t="shared" si="532"/>
        <v>-1.6198773797999357E-4</v>
      </c>
      <c r="AR161" s="4">
        <f t="shared" si="503"/>
        <v>3.1616994689159642E-3</v>
      </c>
      <c r="AS161" s="4">
        <f t="shared" si="533"/>
        <v>1.7948798327176498</v>
      </c>
      <c r="AT161" s="4"/>
      <c r="AU161" s="4">
        <f t="shared" si="534"/>
        <v>-7.3942326311781786E-5</v>
      </c>
      <c r="AV161" s="4">
        <f t="shared" si="504"/>
        <v>3.7890287432881349E-3</v>
      </c>
      <c r="AW161" s="4">
        <f t="shared" si="505"/>
        <v>1.2937677868882427</v>
      </c>
      <c r="AX161" s="4">
        <f t="shared" si="506"/>
        <v>0.65349606309054797</v>
      </c>
      <c r="AY161" s="4">
        <f t="shared" si="507"/>
        <v>0.28793959929704516</v>
      </c>
      <c r="AZ161" s="4">
        <f t="shared" si="508"/>
        <v>3.7333902617511464E-3</v>
      </c>
      <c r="BA161" s="4">
        <f t="shared" si="509"/>
        <v>0.7517801326657827</v>
      </c>
      <c r="BB161" s="4">
        <f t="shared" si="510"/>
        <v>5.5415993937639853E-4</v>
      </c>
      <c r="BC161" s="4">
        <f t="shared" si="511"/>
        <v>-2.7074972100175519E-4</v>
      </c>
      <c r="BD161" s="4">
        <f t="shared" si="512"/>
        <v>5.2845311612791301E-3</v>
      </c>
      <c r="BE161">
        <f t="shared" si="535"/>
        <v>3.0000000000000004</v>
      </c>
      <c r="BG161" s="4">
        <f t="shared" si="536"/>
        <v>4.5035227466255989E-2</v>
      </c>
      <c r="BH161" s="4">
        <f t="shared" si="537"/>
        <v>0.24290437183078917</v>
      </c>
      <c r="BJ161" s="4">
        <f t="shared" si="513"/>
        <v>-2.6583333333333333E-3</v>
      </c>
      <c r="BK161" s="4">
        <f t="shared" si="513"/>
        <v>0.18108400000000002</v>
      </c>
      <c r="BL161" s="4">
        <f t="shared" si="513"/>
        <v>39.461199999999998</v>
      </c>
      <c r="BM161" s="4">
        <f t="shared" si="513"/>
        <v>29.712700000000002</v>
      </c>
      <c r="BN161" s="4">
        <f t="shared" si="514"/>
        <v>10.257653224229662</v>
      </c>
      <c r="BO161" s="4">
        <f t="shared" si="515"/>
        <v>2.3562052038641967</v>
      </c>
      <c r="BP161" s="4">
        <f t="shared" si="516"/>
        <v>0.15843366666666667</v>
      </c>
      <c r="BQ161" s="4">
        <f t="shared" si="516"/>
        <v>18.130833333333332</v>
      </c>
      <c r="BR161" s="4">
        <f t="shared" si="516"/>
        <v>1.8593333333333333E-2</v>
      </c>
      <c r="BS161" s="4">
        <f t="shared" si="516"/>
        <v>-5.0200000000000002E-3</v>
      </c>
      <c r="BT161" s="4">
        <f t="shared" si="516"/>
        <v>0.23614733333333335</v>
      </c>
      <c r="BU161" s="4">
        <f t="shared" si="538"/>
        <v>100.50517176142718</v>
      </c>
      <c r="BW161" s="25">
        <f t="shared" si="539"/>
        <v>2.3944580896418786</v>
      </c>
      <c r="BX161">
        <v>4</v>
      </c>
      <c r="BY161" s="25">
        <f t="shared" si="517"/>
        <v>-7.3902645365626687E-5</v>
      </c>
      <c r="BZ161" s="25">
        <f t="shared" si="518"/>
        <v>3.7869953714287133E-3</v>
      </c>
      <c r="CA161" s="25">
        <f t="shared" si="519"/>
        <v>1.2930734899618483</v>
      </c>
      <c r="CB161" s="25">
        <f t="shared" si="519"/>
        <v>0.65314536622468622</v>
      </c>
      <c r="CC161" s="25">
        <f t="shared" si="520"/>
        <v>0.23849209680353173</v>
      </c>
      <c r="CD161" s="25">
        <f t="shared" si="521"/>
        <v>4.9296732814054237E-2</v>
      </c>
      <c r="CE161" s="25">
        <f t="shared" si="522"/>
        <v>3.7313867481298967E-3</v>
      </c>
      <c r="CF161" s="25">
        <f t="shared" si="523"/>
        <v>0.75137669192415668</v>
      </c>
      <c r="CG161" s="25">
        <f t="shared" si="524"/>
        <v>5.5386255096826289E-4</v>
      </c>
      <c r="CH161" s="25">
        <f t="shared" si="525"/>
        <v>-2.7060442390824371E-4</v>
      </c>
      <c r="CI161" s="25">
        <f t="shared" si="526"/>
        <v>5.2816952321580813E-3</v>
      </c>
      <c r="CJ161" s="4">
        <f t="shared" si="540"/>
        <v>2.998393810561689</v>
      </c>
    </row>
    <row r="162" spans="1:88">
      <c r="A162" s="17" t="s">
        <v>58</v>
      </c>
      <c r="B162" s="9">
        <v>3</v>
      </c>
      <c r="C162" s="20">
        <v>-1.7326666666666667E-2</v>
      </c>
      <c r="D162" s="20">
        <v>0.15855633333333333</v>
      </c>
      <c r="E162" s="20">
        <v>63.138666666666666</v>
      </c>
      <c r="F162" s="20">
        <v>4.9127566666666667</v>
      </c>
      <c r="G162" s="20">
        <v>10.501833333333332</v>
      </c>
      <c r="H162" s="20">
        <v>0.10097933333333332</v>
      </c>
      <c r="I162" s="20">
        <v>21.090933333333336</v>
      </c>
      <c r="J162" s="20">
        <v>2.0733333333333311E-4</v>
      </c>
      <c r="K162" s="20">
        <v>-6.2300000000000003E-3</v>
      </c>
      <c r="L162" s="20">
        <v>0.47919166666666663</v>
      </c>
      <c r="M162" s="21">
        <f t="shared" si="527"/>
        <v>100.35956800000001</v>
      </c>
      <c r="O162" s="22">
        <f t="shared" si="528"/>
        <v>9.9234905870653062E-2</v>
      </c>
      <c r="P162" s="33">
        <v>0.16</v>
      </c>
      <c r="Q162" s="33">
        <f t="shared" si="541"/>
        <v>6.0765094129346942E-2</v>
      </c>
      <c r="R162" s="92">
        <f t="shared" si="529"/>
        <v>4.9607534566519826E-2</v>
      </c>
      <c r="S162" s="23"/>
      <c r="T162" s="24">
        <f t="shared" si="500"/>
        <v>0.12542475260167182</v>
      </c>
      <c r="W162" s="4">
        <v>6.8696894641121411E-3</v>
      </c>
      <c r="X162" s="4">
        <v>6.1241608676890066E-3</v>
      </c>
      <c r="Y162" s="4">
        <v>0.81033105786051096</v>
      </c>
      <c r="Z162" s="4">
        <v>1.2672057186318935E-2</v>
      </c>
      <c r="AA162" s="4">
        <v>4.4836740886616206E-3</v>
      </c>
      <c r="AB162" s="4">
        <v>1.5497573240134467E-2</v>
      </c>
      <c r="AC162" s="4">
        <v>0.17632380251495633</v>
      </c>
      <c r="AD162" s="4">
        <v>7.1049293686378991E-3</v>
      </c>
      <c r="AE162" s="4">
        <v>4.4140570907046477E-3</v>
      </c>
      <c r="AF162" s="4">
        <v>4.2423840530217576E-2</v>
      </c>
      <c r="AI162" s="4">
        <f t="shared" si="530"/>
        <v>-2.8834525988794587E-4</v>
      </c>
      <c r="AJ162" s="4">
        <f t="shared" si="531"/>
        <v>1.9849315640126856E-3</v>
      </c>
      <c r="AK162" s="4">
        <f t="shared" si="501"/>
        <v>1.2384987576827515</v>
      </c>
      <c r="AL162" s="4">
        <f t="shared" si="501"/>
        <v>6.4645788100094304E-2</v>
      </c>
      <c r="AM162" s="4">
        <f t="shared" si="502"/>
        <v>0.14616330317791695</v>
      </c>
      <c r="AN162" s="4">
        <f t="shared" si="502"/>
        <v>1.4236477278067575E-3</v>
      </c>
      <c r="AO162" s="4">
        <f t="shared" si="502"/>
        <v>0.52321839080459775</v>
      </c>
      <c r="AP162" s="4">
        <f t="shared" si="502"/>
        <v>3.6970993818354692E-6</v>
      </c>
      <c r="AQ162" s="4">
        <f t="shared" si="532"/>
        <v>-2.0103259115843822E-4</v>
      </c>
      <c r="AR162" s="4">
        <f t="shared" si="503"/>
        <v>6.4157406167715441E-3</v>
      </c>
      <c r="AS162" s="4">
        <f t="shared" si="533"/>
        <v>1.981864878922287</v>
      </c>
      <c r="AT162" s="4"/>
      <c r="AU162" s="4">
        <f t="shared" si="534"/>
        <v>-4.3647565929632551E-4</v>
      </c>
      <c r="AV162" s="4">
        <f t="shared" si="504"/>
        <v>3.0046421203428352E-3</v>
      </c>
      <c r="AW162" s="4">
        <f t="shared" si="505"/>
        <v>1.8747475231856847</v>
      </c>
      <c r="AX162" s="4">
        <f t="shared" si="506"/>
        <v>9.7855997330021607E-2</v>
      </c>
      <c r="AY162" s="4">
        <f t="shared" si="507"/>
        <v>0.22125116308241768</v>
      </c>
      <c r="AZ162" s="4">
        <f t="shared" si="508"/>
        <v>2.155012296167616E-3</v>
      </c>
      <c r="BA162" s="4">
        <f t="shared" si="509"/>
        <v>0.79200917737002929</v>
      </c>
      <c r="BB162" s="4">
        <f t="shared" si="510"/>
        <v>5.5963947206823272E-6</v>
      </c>
      <c r="BC162" s="4">
        <f t="shared" si="511"/>
        <v>-3.0430821994447549E-4</v>
      </c>
      <c r="BD162" s="4">
        <f t="shared" si="512"/>
        <v>9.7116720998562875E-3</v>
      </c>
      <c r="BE162">
        <f t="shared" si="535"/>
        <v>3</v>
      </c>
      <c r="BG162" s="4">
        <f t="shared" si="536"/>
        <v>2.1955838342256229E-2</v>
      </c>
      <c r="BH162" s="4">
        <f t="shared" si="537"/>
        <v>0.19929532474016146</v>
      </c>
      <c r="BJ162" s="4">
        <f t="shared" si="513"/>
        <v>-1.7326666666666667E-2</v>
      </c>
      <c r="BK162" s="4">
        <f t="shared" si="513"/>
        <v>0.15855633333333333</v>
      </c>
      <c r="BL162" s="4">
        <f t="shared" si="513"/>
        <v>63.138666666666666</v>
      </c>
      <c r="BM162" s="4">
        <f t="shared" si="513"/>
        <v>4.9127566666666667</v>
      </c>
      <c r="BN162" s="4">
        <f t="shared" si="514"/>
        <v>9.1846434856360091</v>
      </c>
      <c r="BO162" s="4">
        <f t="shared" si="515"/>
        <v>1.4638695795702641</v>
      </c>
      <c r="BP162" s="4">
        <f t="shared" si="516"/>
        <v>0.10097933333333332</v>
      </c>
      <c r="BQ162" s="4">
        <f t="shared" si="516"/>
        <v>21.090933333333336</v>
      </c>
      <c r="BR162" s="4">
        <f t="shared" si="516"/>
        <v>2.0733333333333311E-4</v>
      </c>
      <c r="BS162" s="4">
        <f t="shared" si="516"/>
        <v>-6.2300000000000003E-3</v>
      </c>
      <c r="BT162" s="4">
        <f t="shared" si="516"/>
        <v>0.47919166666666663</v>
      </c>
      <c r="BU162" s="4">
        <f t="shared" si="538"/>
        <v>100.50624773187293</v>
      </c>
      <c r="BW162" s="25">
        <f t="shared" si="539"/>
        <v>2.6444025957624584</v>
      </c>
      <c r="BX162">
        <v>4</v>
      </c>
      <c r="BY162" s="25">
        <f t="shared" si="517"/>
        <v>-4.3615939622810348E-4</v>
      </c>
      <c r="BZ162" s="25">
        <f t="shared" si="518"/>
        <v>3.0024650061884726E-3</v>
      </c>
      <c r="CA162" s="25">
        <f t="shared" si="519"/>
        <v>1.8733891120321733</v>
      </c>
      <c r="CB162" s="25">
        <f t="shared" si="519"/>
        <v>9.7785092487333664E-2</v>
      </c>
      <c r="CC162" s="25">
        <f t="shared" si="520"/>
        <v>0.19336058320654648</v>
      </c>
      <c r="CD162" s="25">
        <f t="shared" si="521"/>
        <v>2.7732375832784737E-2</v>
      </c>
      <c r="CE162" s="25">
        <f t="shared" si="522"/>
        <v>2.1534508097792548E-3</v>
      </c>
      <c r="CF162" s="25">
        <f t="shared" si="523"/>
        <v>0.79143530057493172</v>
      </c>
      <c r="CG162" s="25">
        <f t="shared" si="524"/>
        <v>5.5923396653140671E-6</v>
      </c>
      <c r="CH162" s="25">
        <f t="shared" si="525"/>
        <v>-3.0408772322426897E-4</v>
      </c>
      <c r="CI162" s="25">
        <f t="shared" si="526"/>
        <v>9.7046351823319079E-3</v>
      </c>
      <c r="CJ162" s="4">
        <f t="shared" si="540"/>
        <v>2.9978283603522824</v>
      </c>
    </row>
    <row r="163" spans="1:88">
      <c r="A163" s="17" t="s">
        <v>59</v>
      </c>
      <c r="B163" s="9">
        <v>3</v>
      </c>
      <c r="C163" s="20">
        <v>-2.5033333333333331E-3</v>
      </c>
      <c r="D163" s="20">
        <v>0.12595100000000001</v>
      </c>
      <c r="E163" s="20">
        <v>58.156733333333335</v>
      </c>
      <c r="F163" s="20">
        <v>9.7677733333333325</v>
      </c>
      <c r="G163" s="20">
        <v>11.203433333333335</v>
      </c>
      <c r="H163" s="20">
        <v>9.9142000000000008E-2</v>
      </c>
      <c r="I163" s="20">
        <v>20.715666666666667</v>
      </c>
      <c r="J163" s="20">
        <v>2.0374333333333335E-2</v>
      </c>
      <c r="K163" s="20">
        <v>-5.3800000000000002E-3</v>
      </c>
      <c r="L163" s="20">
        <v>0.37363433333333335</v>
      </c>
      <c r="M163" s="21">
        <f t="shared" si="527"/>
        <v>100.454825</v>
      </c>
      <c r="O163" s="22">
        <f t="shared" si="528"/>
        <v>0.16436063146547752</v>
      </c>
      <c r="P163" s="33">
        <v>0.22</v>
      </c>
      <c r="Q163" s="33">
        <f t="shared" si="541"/>
        <v>5.5639368534522476E-2</v>
      </c>
      <c r="R163" s="92">
        <f t="shared" si="529"/>
        <v>0.10126136810127302</v>
      </c>
      <c r="S163" s="23"/>
      <c r="T163" s="24">
        <f t="shared" si="500"/>
        <v>0.18850755549638215</v>
      </c>
      <c r="W163" s="4">
        <v>3.2647689555822069E-2</v>
      </c>
      <c r="X163" s="4">
        <v>9.5640246235567591E-3</v>
      </c>
      <c r="Y163" s="4">
        <v>0.67604089619884389</v>
      </c>
      <c r="Z163" s="4">
        <v>1.4743155474094286E-2</v>
      </c>
      <c r="AA163" s="4">
        <v>7.4837579686500441E-2</v>
      </c>
      <c r="AB163" s="4">
        <v>1.6563665928773157E-2</v>
      </c>
      <c r="AC163" s="4">
        <v>0.10140366528549936</v>
      </c>
      <c r="AD163" s="4">
        <v>1.0210742496671499E-2</v>
      </c>
      <c r="AE163" s="4">
        <v>3.1696529778510434E-3</v>
      </c>
      <c r="AF163" s="4">
        <v>4.5451490991312042E-3</v>
      </c>
      <c r="AI163" s="4">
        <f t="shared" si="530"/>
        <v>-4.1659732623287288E-5</v>
      </c>
      <c r="AJ163" s="4">
        <f t="shared" si="531"/>
        <v>1.5767526289434152E-3</v>
      </c>
      <c r="AK163" s="4">
        <f t="shared" si="501"/>
        <v>1.1407754675035964</v>
      </c>
      <c r="AL163" s="4">
        <f t="shared" si="501"/>
        <v>0.1285317893721078</v>
      </c>
      <c r="AM163" s="4">
        <f t="shared" si="502"/>
        <v>0.15592809093017865</v>
      </c>
      <c r="AN163" s="4">
        <f t="shared" si="502"/>
        <v>1.3977442548991964E-3</v>
      </c>
      <c r="AO163" s="4">
        <f t="shared" si="502"/>
        <v>0.51390887290167864</v>
      </c>
      <c r="AP163" s="4">
        <f t="shared" si="502"/>
        <v>3.6330836899667145E-4</v>
      </c>
      <c r="AQ163" s="4">
        <f t="shared" si="532"/>
        <v>-1.7360438851242338E-4</v>
      </c>
      <c r="AR163" s="4">
        <f t="shared" si="503"/>
        <v>5.0024679787566391E-3</v>
      </c>
      <c r="AS163" s="4">
        <f t="shared" si="533"/>
        <v>1.9472692298180216</v>
      </c>
      <c r="AT163" s="4"/>
      <c r="AU163" s="4">
        <f t="shared" si="534"/>
        <v>-6.418177617973328E-5</v>
      </c>
      <c r="AV163" s="4">
        <f t="shared" si="504"/>
        <v>2.42917507984877E-3</v>
      </c>
      <c r="AW163" s="4">
        <f t="shared" si="505"/>
        <v>1.7575003754517378</v>
      </c>
      <c r="AX163" s="4">
        <f t="shared" si="506"/>
        <v>0.19801851855501176</v>
      </c>
      <c r="AY163" s="4">
        <f t="shared" si="507"/>
        <v>0.24022578163690894</v>
      </c>
      <c r="AZ163" s="4">
        <f t="shared" si="508"/>
        <v>2.1533913752077617E-3</v>
      </c>
      <c r="BA163" s="4">
        <f t="shared" si="509"/>
        <v>0.79173778083532642</v>
      </c>
      <c r="BB163" s="4">
        <f t="shared" si="510"/>
        <v>5.5971978106585248E-4</v>
      </c>
      <c r="BC163" s="4">
        <f t="shared" si="511"/>
        <v>-2.6745822178165976E-4</v>
      </c>
      <c r="BD163" s="4">
        <f t="shared" si="512"/>
        <v>7.7068972828541055E-3</v>
      </c>
      <c r="BE163">
        <f t="shared" si="535"/>
        <v>3</v>
      </c>
      <c r="BG163" s="4">
        <f t="shared" si="536"/>
        <v>3.9483661164130268E-2</v>
      </c>
      <c r="BH163" s="4">
        <f t="shared" si="537"/>
        <v>0.20074212047277867</v>
      </c>
      <c r="BJ163" s="4">
        <f t="shared" si="513"/>
        <v>-2.5033333333333331E-3</v>
      </c>
      <c r="BK163" s="4">
        <f t="shared" si="513"/>
        <v>0.12595100000000001</v>
      </c>
      <c r="BL163" s="4">
        <f t="shared" si="513"/>
        <v>58.156733333333335</v>
      </c>
      <c r="BM163" s="4">
        <f t="shared" si="513"/>
        <v>9.7677733333333325</v>
      </c>
      <c r="BN163" s="4">
        <f t="shared" si="514"/>
        <v>9.0915015024999839</v>
      </c>
      <c r="BO163" s="4">
        <f t="shared" si="515"/>
        <v>2.3471125037045466</v>
      </c>
      <c r="BP163" s="4">
        <f t="shared" si="516"/>
        <v>9.9142000000000008E-2</v>
      </c>
      <c r="BQ163" s="4">
        <f t="shared" si="516"/>
        <v>20.715666666666667</v>
      </c>
      <c r="BR163" s="4">
        <f t="shared" si="516"/>
        <v>2.0374333333333335E-2</v>
      </c>
      <c r="BS163" s="4">
        <f t="shared" si="516"/>
        <v>-5.3800000000000002E-3</v>
      </c>
      <c r="BT163" s="4">
        <f t="shared" si="516"/>
        <v>0.37363433333333335</v>
      </c>
      <c r="BU163" s="4">
        <f t="shared" si="538"/>
        <v>100.69000567287119</v>
      </c>
      <c r="BW163" s="25">
        <f t="shared" si="539"/>
        <v>2.598244921256827</v>
      </c>
      <c r="BX163">
        <v>4</v>
      </c>
      <c r="BY163" s="25">
        <f t="shared" si="517"/>
        <v>-6.4135189538845443E-5</v>
      </c>
      <c r="BZ163" s="25">
        <f t="shared" si="518"/>
        <v>2.4274118518137328E-3</v>
      </c>
      <c r="CA163" s="25">
        <f t="shared" si="519"/>
        <v>1.7562246856262937</v>
      </c>
      <c r="CB163" s="25">
        <f t="shared" si="519"/>
        <v>0.19787478589190768</v>
      </c>
      <c r="CC163" s="25">
        <f t="shared" si="520"/>
        <v>0.19479990764612851</v>
      </c>
      <c r="CD163" s="25">
        <f t="shared" si="521"/>
        <v>4.5254949656311862E-2</v>
      </c>
      <c r="CE163" s="25">
        <f t="shared" si="522"/>
        <v>2.1518283260580028E-3</v>
      </c>
      <c r="CF163" s="25">
        <f t="shared" si="523"/>
        <v>0.79116309428302833</v>
      </c>
      <c r="CG163" s="25">
        <f t="shared" si="524"/>
        <v>5.5931350585830281E-4</v>
      </c>
      <c r="CH163" s="25">
        <f t="shared" si="525"/>
        <v>-2.6726408598685486E-4</v>
      </c>
      <c r="CI163" s="25">
        <f t="shared" si="526"/>
        <v>7.7013031955999551E-3</v>
      </c>
      <c r="CJ163" s="4">
        <f t="shared" si="540"/>
        <v>2.9978258807074742</v>
      </c>
    </row>
    <row r="164" spans="1:88">
      <c r="A164" s="17"/>
      <c r="B164" s="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1"/>
      <c r="O164" s="22"/>
      <c r="P164" s="33"/>
      <c r="Q164" s="33"/>
      <c r="R164" s="92"/>
      <c r="S164" s="23"/>
      <c r="T164" s="2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G164" s="4"/>
      <c r="BH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W164" s="25"/>
      <c r="BY164" s="25"/>
      <c r="BZ164" s="25"/>
      <c r="CA164" s="25"/>
      <c r="CB164" s="25"/>
      <c r="CC164" s="25"/>
      <c r="CD164" s="25"/>
      <c r="CE164" s="25"/>
      <c r="CF164" s="25"/>
      <c r="CG164" s="25"/>
      <c r="CH164" s="25"/>
      <c r="CI164" s="25"/>
      <c r="CJ164" s="4"/>
    </row>
    <row r="165" spans="1:88">
      <c r="A165" s="17" t="s">
        <v>161</v>
      </c>
      <c r="B165" s="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1"/>
      <c r="O165" s="22"/>
      <c r="P165" s="33"/>
      <c r="Q165" s="33"/>
      <c r="R165" s="92"/>
      <c r="S165" s="23"/>
      <c r="T165" s="2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G165" s="4"/>
      <c r="BH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W165" s="25"/>
      <c r="BY165" s="25"/>
      <c r="BZ165" s="25"/>
      <c r="CA165" s="25"/>
      <c r="CB165" s="25"/>
      <c r="CC165" s="25"/>
      <c r="CD165" s="25"/>
      <c r="CE165" s="25"/>
      <c r="CF165" s="25"/>
      <c r="CG165" s="25"/>
      <c r="CH165" s="25"/>
      <c r="CI165" s="25"/>
      <c r="CJ165" s="4"/>
    </row>
    <row r="166" spans="1:88">
      <c r="A166" s="17" t="s">
        <v>53</v>
      </c>
      <c r="B166" s="9">
        <v>3</v>
      </c>
      <c r="C166" s="20">
        <v>-3.7590000000000005E-2</v>
      </c>
      <c r="D166" s="20">
        <v>4.8053666666666661E-2</v>
      </c>
      <c r="E166" s="20">
        <v>54.620421497199821</v>
      </c>
      <c r="F166" s="20">
        <v>14.65746166181818</v>
      </c>
      <c r="G166" s="20">
        <v>10.562433333333333</v>
      </c>
      <c r="H166" s="20">
        <v>0.123542</v>
      </c>
      <c r="I166" s="20">
        <v>19.653360922087501</v>
      </c>
      <c r="J166" s="20">
        <v>3.748E-3</v>
      </c>
      <c r="K166" s="20">
        <v>-1.5743333333333335E-2</v>
      </c>
      <c r="L166" s="20">
        <v>0.3111443333333333</v>
      </c>
      <c r="M166" s="21">
        <f t="shared" ref="M166:M172" si="542">SUM(C166:L166)</f>
        <v>99.926832081105502</v>
      </c>
      <c r="O166" s="22">
        <f>BG166/(SUM(BG166:BH166))</f>
        <v>3.2529600158214357E-2</v>
      </c>
      <c r="P166" s="33">
        <v>5.8000000000000003E-2</v>
      </c>
      <c r="Q166" s="33">
        <f>P166-O166</f>
        <v>2.5470399841785646E-2</v>
      </c>
      <c r="R166" s="92">
        <f>AX166/(AX166+AW166)</f>
        <v>0.15255607372370661</v>
      </c>
      <c r="S166" s="23"/>
      <c r="T166" s="24">
        <f t="shared" ref="T166:T172" si="543">R$175+R$174*R166+O166</f>
        <v>5.464780509237982E-2</v>
      </c>
      <c r="W166" s="4">
        <v>1.0870947520800561E-2</v>
      </c>
      <c r="X166" s="4">
        <v>1.4762756698304473E-2</v>
      </c>
      <c r="Y166" s="4">
        <v>0.31606884468711782</v>
      </c>
      <c r="Z166" s="4">
        <v>0.38234065957899593</v>
      </c>
      <c r="AA166" s="4">
        <v>0.12730932147071292</v>
      </c>
      <c r="AB166" s="4">
        <v>9.4226630524496657E-3</v>
      </c>
      <c r="AC166" s="4">
        <v>0.17117833795177426</v>
      </c>
      <c r="AD166" s="4">
        <v>2.9345716893611584E-3</v>
      </c>
      <c r="AE166" s="4">
        <v>1.1379518150314334E-2</v>
      </c>
      <c r="AF166" s="4">
        <v>2.6950231211129383E-2</v>
      </c>
      <c r="AI166" s="4">
        <f>C166/AI$3</f>
        <v>-6.2556165751372951E-4</v>
      </c>
      <c r="AJ166" s="4">
        <f t="shared" ref="AJ166:AJ172" si="544">D166/AJ$3</f>
        <v>6.0157319312301779E-4</v>
      </c>
      <c r="AK166" s="4">
        <f t="shared" ref="AK166:AL172" si="545">2*E166/AK$3</f>
        <v>1.0714088171282821</v>
      </c>
      <c r="AL166" s="4">
        <f t="shared" si="545"/>
        <v>0.19287402673620868</v>
      </c>
      <c r="AM166" s="4">
        <f t="shared" ref="AM166:AP172" si="546">G166/AM$3</f>
        <v>0.14700672697749942</v>
      </c>
      <c r="AN166" s="4">
        <f t="shared" si="546"/>
        <v>1.7417453827717466E-3</v>
      </c>
      <c r="AO166" s="4">
        <f t="shared" si="546"/>
        <v>0.48755546817384021</v>
      </c>
      <c r="AP166" s="4">
        <f t="shared" si="546"/>
        <v>6.6833095577746078E-5</v>
      </c>
      <c r="AQ166" s="4">
        <f>2*K166/AQ$3</f>
        <v>-5.0801333763579658E-4</v>
      </c>
      <c r="AR166" s="4">
        <f t="shared" ref="AR166:AR172" si="547">L166/AR$3</f>
        <v>4.165809791582987E-3</v>
      </c>
      <c r="AS166" s="4">
        <f>SUM(AI166:AR166)</f>
        <v>1.9042874254837363</v>
      </c>
      <c r="AT166" s="4"/>
      <c r="AU166" s="4">
        <f>3*AI166/$AS166</f>
        <v>-9.8550510150244991E-4</v>
      </c>
      <c r="AV166" s="4">
        <f t="shared" ref="AV166:AV172" si="548">3*AJ166/$AS166</f>
        <v>9.4771385622661965E-4</v>
      </c>
      <c r="AW166" s="4">
        <f t="shared" ref="AW166:AW172" si="549">3*AK166/$AS166</f>
        <v>1.687889342948506</v>
      </c>
      <c r="AX166" s="4">
        <f t="shared" ref="AX166:AX172" si="550">3*AL166/$AS166</f>
        <v>0.3038522822055823</v>
      </c>
      <c r="AY166" s="4">
        <f t="shared" ref="AY166:AY172" si="551">3*AM166/$AS166</f>
        <v>0.23159328525233958</v>
      </c>
      <c r="AZ166" s="4">
        <f t="shared" ref="AZ166:AZ172" si="552">3*AN166/$AS166</f>
        <v>2.7439324958982493E-3</v>
      </c>
      <c r="BA166" s="4">
        <f t="shared" ref="BA166:BA172" si="553">3*AO166/$AS166</f>
        <v>0.76809119513561197</v>
      </c>
      <c r="BB166" s="4">
        <f t="shared" ref="BB166:BB172" si="554">3*AP166/$AS166</f>
        <v>1.052883530343674E-4</v>
      </c>
      <c r="BC166" s="4">
        <f t="shared" ref="BC166:BC172" si="555">3*AQ166/$AS166</f>
        <v>-8.0032036787736798E-4</v>
      </c>
      <c r="BD166" s="4">
        <f t="shared" ref="BD166:BD172" si="556">3*AR166/$AS166</f>
        <v>6.5627852221805776E-3</v>
      </c>
      <c r="BE166">
        <f>SUM(AU166:BD166)</f>
        <v>3</v>
      </c>
      <c r="BG166" s="4">
        <f>-1*((AU166+AV166)*4+(AW166+AX166)*3+SUM(AY166:BB166,BD166)*2+BC166-8)</f>
        <v>7.5336369685858884E-3</v>
      </c>
      <c r="BH166" s="4">
        <f>AY166-BG166</f>
        <v>0.22405964828375369</v>
      </c>
      <c r="BJ166" s="4">
        <f t="shared" ref="BJ166:BM172" si="557">C166</f>
        <v>-3.7590000000000005E-2</v>
      </c>
      <c r="BK166" s="4">
        <f t="shared" si="557"/>
        <v>4.8053666666666661E-2</v>
      </c>
      <c r="BL166" s="4">
        <f t="shared" si="557"/>
        <v>54.620421497199821</v>
      </c>
      <c r="BM166" s="4">
        <f t="shared" si="557"/>
        <v>14.65746166181818</v>
      </c>
      <c r="BN166" s="4">
        <f t="shared" ref="BN166:BN172" si="558">G166-BO166*0.8998</f>
        <v>9.9852195352320781</v>
      </c>
      <c r="BO166" s="4">
        <f t="shared" ref="BO166:BO172" si="559">G166*T166/0.8998</f>
        <v>0.64149121816098642</v>
      </c>
      <c r="BP166" s="4">
        <f t="shared" ref="BP166:BT172" si="560">H166</f>
        <v>0.123542</v>
      </c>
      <c r="BQ166" s="4">
        <f t="shared" si="560"/>
        <v>19.653360922087501</v>
      </c>
      <c r="BR166" s="4">
        <f t="shared" si="560"/>
        <v>3.748E-3</v>
      </c>
      <c r="BS166" s="4">
        <f t="shared" si="560"/>
        <v>-1.5743333333333335E-2</v>
      </c>
      <c r="BT166" s="4">
        <f t="shared" si="560"/>
        <v>0.3111443333333333</v>
      </c>
      <c r="BU166" s="4">
        <f t="shared" ref="BU166:BU172" si="561">SUM(BJ166:BT166)</f>
        <v>99.991109501165241</v>
      </c>
      <c r="BW166" s="25">
        <f t="shared" ref="BW166:BW172" si="562">BJ166/BY$3*2+BK166/BZ$3*2+BL166/CA$3*3+BM166/CB$3*3+BN166/CC$3+BO166/CD$3*3+BP166/CE$3+BQ166/CF$3+BR166/CG$3+BS166/CH$3+BT166/CI$3</f>
        <v>2.5406765804104396</v>
      </c>
      <c r="BX166">
        <v>4</v>
      </c>
      <c r="BY166" s="25">
        <f t="shared" ref="BY166:BY172" si="563">BJ166/BY$3*$BX166/$BW166</f>
        <v>-9.8487412736755612E-4</v>
      </c>
      <c r="BZ166" s="25">
        <f t="shared" ref="BZ166:BZ170" si="564">BK166/BZ$3*$BX166/$BW166</f>
        <v>9.4710707810883232E-4</v>
      </c>
      <c r="CA166" s="25">
        <f t="shared" ref="CA166:CB172" si="565">2*BL166/CA$3*$BX166/$BW166</f>
        <v>1.6868086641003299</v>
      </c>
      <c r="CB166" s="25">
        <f t="shared" si="565"/>
        <v>0.30365773939640972</v>
      </c>
      <c r="CC166" s="25">
        <f t="shared" ref="CC166:CC170" si="566">BN166/CC$3*$BX166/$BW166</f>
        <v>0.21879704498541661</v>
      </c>
      <c r="CD166" s="25">
        <f t="shared" ref="CD166:CD172" si="567">2*BO166/CD$3*$BX166/$BW166</f>
        <v>1.2648924407076264E-2</v>
      </c>
      <c r="CE166" s="25">
        <f t="shared" ref="CE166:CE170" si="568">BP166/CE$3*$BX166/$BW166</f>
        <v>2.7421756806061039E-3</v>
      </c>
      <c r="CF166" s="25">
        <f t="shared" ref="CF166:CF170" si="569">BQ166/CF$3*$BX166/$BW166</f>
        <v>0.76759942124562253</v>
      </c>
      <c r="CG166" s="25">
        <f t="shared" ref="CG166:CG170" si="570">BR166/CG$3*$BX166/$BW166</f>
        <v>1.0522094168624858E-4</v>
      </c>
      <c r="CH166" s="25">
        <f t="shared" ref="CH166:CH172" si="571">2*BS166/CH$3*$BX166/$BW166</f>
        <v>-7.9980795911257369E-4</v>
      </c>
      <c r="CI166" s="25">
        <f t="shared" ref="CI166:CI170" si="572">BT166/CI$3*$BX166/$BW166</f>
        <v>6.5585833690174154E-3</v>
      </c>
      <c r="CJ166" s="4">
        <f t="shared" ref="CJ166:CJ172" si="573">SUM(BY166:CI166)</f>
        <v>2.9980801991177937</v>
      </c>
    </row>
    <row r="167" spans="1:88">
      <c r="A167" s="17" t="s">
        <v>54</v>
      </c>
      <c r="B167" s="9">
        <v>3</v>
      </c>
      <c r="C167" s="20">
        <v>1.8893999999999998E-2</v>
      </c>
      <c r="D167" s="20">
        <v>0.47336866666666672</v>
      </c>
      <c r="E167" s="20">
        <v>44.608924113463253</v>
      </c>
      <c r="F167" s="20">
        <v>20.765294098402205</v>
      </c>
      <c r="G167" s="20">
        <v>14.942966666666669</v>
      </c>
      <c r="H167" s="20">
        <v>0.12908933333333333</v>
      </c>
      <c r="I167" s="20">
        <v>18.244551293494997</v>
      </c>
      <c r="J167" s="20">
        <v>2.3143333333333336E-3</v>
      </c>
      <c r="K167" s="20">
        <v>-1.3556666666666667E-2</v>
      </c>
      <c r="L167" s="20">
        <v>0.29440200000000005</v>
      </c>
      <c r="M167" s="21">
        <f t="shared" si="542"/>
        <v>99.466247838693789</v>
      </c>
      <c r="O167" s="22">
        <f t="shared" ref="O167:O172" si="574">BG167/(SUM(BG167:BH167))</f>
        <v>0.25218551082774354</v>
      </c>
      <c r="P167" s="33">
        <v>0.28000000000000003</v>
      </c>
      <c r="Q167" s="33">
        <f>P167-O167</f>
        <v>2.7814489172256485E-2</v>
      </c>
      <c r="R167" s="92">
        <f t="shared" ref="R167:R172" si="575">AX167/(AX167+AW167)</f>
        <v>0.23796206988176463</v>
      </c>
      <c r="S167" s="23"/>
      <c r="T167" s="24">
        <f t="shared" si="543"/>
        <v>0.27092588615397167</v>
      </c>
      <c r="W167" s="4">
        <v>1.1337690814270784E-2</v>
      </c>
      <c r="X167" s="4">
        <v>1.1926106838919955E-2</v>
      </c>
      <c r="Y167" s="4">
        <v>0.31611875468250478</v>
      </c>
      <c r="Z167" s="4">
        <v>0.15964186058932858</v>
      </c>
      <c r="AA167" s="4">
        <v>1.9539788466954356E-2</v>
      </c>
      <c r="AB167" s="4">
        <v>1.7142292505185362E-2</v>
      </c>
      <c r="AC167" s="4">
        <v>6.0512682139847729E-2</v>
      </c>
      <c r="AD167" s="4">
        <v>4.1437958846127221E-3</v>
      </c>
      <c r="AE167" s="4">
        <v>1.313896622011539E-2</v>
      </c>
      <c r="AF167" s="4">
        <v>2.2275629575839156E-2</v>
      </c>
      <c r="AI167" s="4">
        <f t="shared" ref="AI167:AI172" si="576">C167/AI$3</f>
        <v>3.1442835746380422E-4</v>
      </c>
      <c r="AJ167" s="4">
        <f t="shared" si="544"/>
        <v>5.9259973293273255E-3</v>
      </c>
      <c r="AK167" s="4">
        <f t="shared" si="545"/>
        <v>0.8750279347482004</v>
      </c>
      <c r="AL167" s="4">
        <f t="shared" si="545"/>
        <v>0.27324553060598988</v>
      </c>
      <c r="AM167" s="4">
        <f t="shared" si="546"/>
        <v>0.20797448387845052</v>
      </c>
      <c r="AN167" s="4">
        <f t="shared" si="546"/>
        <v>1.8199539452041918E-3</v>
      </c>
      <c r="AO167" s="4">
        <f t="shared" si="546"/>
        <v>0.45260608517725121</v>
      </c>
      <c r="AP167" s="4">
        <f t="shared" si="546"/>
        <v>4.1268426058012369E-5</v>
      </c>
      <c r="AQ167" s="4">
        <f t="shared" ref="AQ167:AQ172" si="577">2*K167/AQ$3</f>
        <v>-4.3745294180918577E-4</v>
      </c>
      <c r="AR167" s="4">
        <f t="shared" si="547"/>
        <v>3.9416521622707198E-3</v>
      </c>
      <c r="AS167" s="4">
        <f t="shared" ref="AS167:AS172" si="578">SUM(AI167:AR167)</f>
        <v>1.8204598816884072</v>
      </c>
      <c r="AT167" s="4"/>
      <c r="AU167" s="4">
        <f t="shared" ref="AU167:AU172" si="579">3*AI167/$AS167</f>
        <v>5.1815757209466851E-4</v>
      </c>
      <c r="AV167" s="4">
        <f t="shared" si="548"/>
        <v>9.7656598570541233E-3</v>
      </c>
      <c r="AW167" s="4">
        <f t="shared" si="549"/>
        <v>1.4419893734817908</v>
      </c>
      <c r="AX167" s="4">
        <f t="shared" si="550"/>
        <v>0.45029094025279764</v>
      </c>
      <c r="AY167" s="4">
        <f t="shared" si="551"/>
        <v>0.34272848191341976</v>
      </c>
      <c r="AZ167" s="4">
        <f t="shared" si="552"/>
        <v>2.9991662494362479E-3</v>
      </c>
      <c r="BA167" s="4">
        <f t="shared" si="553"/>
        <v>0.74586551958092517</v>
      </c>
      <c r="BB167" s="4">
        <f t="shared" si="554"/>
        <v>6.8007693780767321E-5</v>
      </c>
      <c r="BC167" s="4">
        <f t="shared" si="555"/>
        <v>-7.2089412056166517E-4</v>
      </c>
      <c r="BD167" s="4">
        <f t="shared" si="556"/>
        <v>6.4955875192618702E-3</v>
      </c>
      <c r="BE167">
        <f t="shared" ref="BE167:BE172" si="580">SUM(AU167:BD167)</f>
        <v>2.9999999999999996</v>
      </c>
      <c r="BG167" s="4">
        <f t="shared" ref="BG167:BG172" si="581">-1*((AU167+AV167)*4+(AW167+AX167)*3+SUM(AY167:BB167,BD167)*2+BC167-8)</f>
        <v>8.6431157286552818E-2</v>
      </c>
      <c r="BH167" s="4">
        <f t="shared" ref="BH167:BH172" si="582">AY167-BG167</f>
        <v>0.25629732462686694</v>
      </c>
      <c r="BJ167" s="4">
        <f t="shared" si="557"/>
        <v>1.8893999999999998E-2</v>
      </c>
      <c r="BK167" s="4">
        <f t="shared" si="557"/>
        <v>0.47336866666666672</v>
      </c>
      <c r="BL167" s="4">
        <f t="shared" si="557"/>
        <v>44.608924113463253</v>
      </c>
      <c r="BM167" s="4">
        <f t="shared" si="557"/>
        <v>20.765294098402205</v>
      </c>
      <c r="BN167" s="4">
        <f t="shared" si="558"/>
        <v>10.89453018073074</v>
      </c>
      <c r="BO167" s="4">
        <f t="shared" si="559"/>
        <v>4.4992625982839822</v>
      </c>
      <c r="BP167" s="4">
        <f t="shared" si="560"/>
        <v>0.12908933333333333</v>
      </c>
      <c r="BQ167" s="4">
        <f t="shared" si="560"/>
        <v>18.244551293494997</v>
      </c>
      <c r="BR167" s="4">
        <f t="shared" si="560"/>
        <v>2.3143333333333336E-3</v>
      </c>
      <c r="BS167" s="4">
        <f t="shared" si="560"/>
        <v>-1.3556666666666667E-2</v>
      </c>
      <c r="BT167" s="4">
        <f t="shared" si="560"/>
        <v>0.29440200000000005</v>
      </c>
      <c r="BU167" s="4">
        <f t="shared" si="561"/>
        <v>99.917073951041843</v>
      </c>
      <c r="BW167" s="25">
        <f t="shared" si="562"/>
        <v>2.4292350359716202</v>
      </c>
      <c r="BX167">
        <v>4</v>
      </c>
      <c r="BY167" s="25">
        <f t="shared" si="563"/>
        <v>5.177405278745166E-4</v>
      </c>
      <c r="BZ167" s="25">
        <f t="shared" si="564"/>
        <v>9.7577998696319751E-3</v>
      </c>
      <c r="CA167" s="25">
        <f t="shared" si="565"/>
        <v>1.4408287741465342</v>
      </c>
      <c r="CB167" s="25">
        <f t="shared" si="565"/>
        <v>0.44992851915903637</v>
      </c>
      <c r="CC167" s="25">
        <f t="shared" si="566"/>
        <v>0.24967335031971408</v>
      </c>
      <c r="CD167" s="25">
        <f t="shared" si="567"/>
        <v>9.2786345812821219E-2</v>
      </c>
      <c r="CE167" s="25">
        <f t="shared" si="568"/>
        <v>2.996752340971018E-3</v>
      </c>
      <c r="CF167" s="25">
        <f t="shared" si="569"/>
        <v>0.74526520237877691</v>
      </c>
      <c r="CG167" s="25">
        <f t="shared" si="570"/>
        <v>6.7952957119287149E-5</v>
      </c>
      <c r="CH167" s="25">
        <f t="shared" si="571"/>
        <v>-7.2031390183571579E-4</v>
      </c>
      <c r="CI167" s="25">
        <f t="shared" si="572"/>
        <v>6.4903594817356629E-3</v>
      </c>
      <c r="CJ167" s="4">
        <f t="shared" si="573"/>
        <v>2.9975924830923799</v>
      </c>
    </row>
    <row r="168" spans="1:88">
      <c r="A168" s="17" t="s">
        <v>55</v>
      </c>
      <c r="B168" s="9">
        <v>3</v>
      </c>
      <c r="C168" s="20">
        <v>-3.6593333333333339E-2</v>
      </c>
      <c r="D168" s="20">
        <v>5.1698999999999995E-2</v>
      </c>
      <c r="E168" s="20">
        <v>51.592862938060044</v>
      </c>
      <c r="F168" s="20">
        <v>12.983307044517906</v>
      </c>
      <c r="G168" s="20">
        <v>14.204633333333334</v>
      </c>
      <c r="H168" s="20">
        <v>0.14142533333333332</v>
      </c>
      <c r="I168" s="20">
        <v>19.346930464459842</v>
      </c>
      <c r="J168" s="20">
        <v>1.5625333333333335E-2</v>
      </c>
      <c r="K168" s="20">
        <v>-6.0653333333333332E-3</v>
      </c>
      <c r="L168" s="20">
        <v>0.39004966666666663</v>
      </c>
      <c r="M168" s="21">
        <f t="shared" si="542"/>
        <v>98.68387444703778</v>
      </c>
      <c r="O168" s="22">
        <f t="shared" si="574"/>
        <v>0.31410841335054396</v>
      </c>
      <c r="P168" s="33">
        <v>0.32</v>
      </c>
      <c r="Q168" s="33">
        <f t="shared" ref="Q168:Q172" si="583">P168-O168</f>
        <v>5.8915866494560487E-3</v>
      </c>
      <c r="R168" s="92">
        <f t="shared" si="575"/>
        <v>0.14443246075694993</v>
      </c>
      <c r="S168" s="23"/>
      <c r="T168" s="24">
        <f t="shared" si="543"/>
        <v>0.33654790931387502</v>
      </c>
      <c r="W168" s="4">
        <v>5.7378160769872497E-3</v>
      </c>
      <c r="X168" s="4">
        <v>6.2418673487987528E-3</v>
      </c>
      <c r="Y168" s="4">
        <v>0.53791866071246108</v>
      </c>
      <c r="Z168" s="4">
        <v>0.24230903763691758</v>
      </c>
      <c r="AA168" s="4">
        <v>7.0270358853027862E-2</v>
      </c>
      <c r="AB168" s="4">
        <v>1.7992347299152906E-2</v>
      </c>
      <c r="AC168" s="4">
        <v>0.11659308230926613</v>
      </c>
      <c r="AD168" s="4">
        <v>5.6029251586410915E-3</v>
      </c>
      <c r="AE168" s="4">
        <v>1.2785782937831117E-2</v>
      </c>
      <c r="AF168" s="4">
        <v>7.6351507079646646E-3</v>
      </c>
      <c r="AI168" s="4">
        <f t="shared" si="576"/>
        <v>-6.0897542575026359E-4</v>
      </c>
      <c r="AJ168" s="4">
        <f t="shared" si="544"/>
        <v>6.4720831246870307E-4</v>
      </c>
      <c r="AK168" s="4">
        <f t="shared" si="545"/>
        <v>1.0120216347206756</v>
      </c>
      <c r="AL168" s="4">
        <f t="shared" si="545"/>
        <v>0.17084422717965531</v>
      </c>
      <c r="AM168" s="4">
        <f t="shared" si="546"/>
        <v>0.19769844583623292</v>
      </c>
      <c r="AN168" s="4">
        <f t="shared" si="546"/>
        <v>1.9938718924761498E-3</v>
      </c>
      <c r="AO168" s="4">
        <f t="shared" si="546"/>
        <v>0.47995362104837114</v>
      </c>
      <c r="AP168" s="4">
        <f t="shared" si="546"/>
        <v>2.7862577270565864E-4</v>
      </c>
      <c r="AQ168" s="4">
        <f t="shared" si="577"/>
        <v>-1.9571904915564162E-4</v>
      </c>
      <c r="AR168" s="4">
        <f t="shared" si="547"/>
        <v>5.2222475119382333E-3</v>
      </c>
      <c r="AS168" s="4">
        <f t="shared" si="578"/>
        <v>1.8678551877996177</v>
      </c>
      <c r="AT168" s="4"/>
      <c r="AU168" s="4">
        <f t="shared" si="579"/>
        <v>-9.7808774961990379E-4</v>
      </c>
      <c r="AV168" s="4">
        <f t="shared" si="548"/>
        <v>1.0394943623511811E-3</v>
      </c>
      <c r="AW168" s="4">
        <f t="shared" si="549"/>
        <v>1.6254284186444832</v>
      </c>
      <c r="AX168" s="4">
        <f t="shared" si="550"/>
        <v>0.27439636910115223</v>
      </c>
      <c r="AY168" s="4">
        <f t="shared" si="551"/>
        <v>0.31752747289118305</v>
      </c>
      <c r="AZ168" s="4">
        <f t="shared" si="552"/>
        <v>3.2023979784401536E-3</v>
      </c>
      <c r="BA168" s="4">
        <f t="shared" si="553"/>
        <v>0.77086321924201595</v>
      </c>
      <c r="BB168" s="4">
        <f t="shared" si="554"/>
        <v>4.4750648956981581E-4</v>
      </c>
      <c r="BC168" s="4">
        <f t="shared" si="555"/>
        <v>-3.1434832384335501E-4</v>
      </c>
      <c r="BD168" s="4">
        <f t="shared" si="556"/>
        <v>8.3875573642679079E-3</v>
      </c>
      <c r="BE168">
        <f t="shared" si="580"/>
        <v>3.0000000000000004</v>
      </c>
      <c r="BG168" s="4">
        <f t="shared" si="581"/>
        <v>9.9738050705057368E-2</v>
      </c>
      <c r="BH168" s="4">
        <f t="shared" si="582"/>
        <v>0.21778942218612568</v>
      </c>
      <c r="BJ168" s="4">
        <f t="shared" si="557"/>
        <v>-3.6593333333333339E-2</v>
      </c>
      <c r="BK168" s="4">
        <f t="shared" si="557"/>
        <v>5.1698999999999995E-2</v>
      </c>
      <c r="BL168" s="4">
        <f t="shared" si="557"/>
        <v>51.592862938060044</v>
      </c>
      <c r="BM168" s="4">
        <f t="shared" si="557"/>
        <v>12.983307044517906</v>
      </c>
      <c r="BN168" s="4">
        <f t="shared" si="558"/>
        <v>9.4240936824298203</v>
      </c>
      <c r="BO168" s="4">
        <f t="shared" si="559"/>
        <v>5.3128913657518471</v>
      </c>
      <c r="BP168" s="4">
        <f t="shared" si="560"/>
        <v>0.14142533333333332</v>
      </c>
      <c r="BQ168" s="4">
        <f t="shared" si="560"/>
        <v>19.346930464459842</v>
      </c>
      <c r="BR168" s="4">
        <f t="shared" si="560"/>
        <v>1.5625333333333335E-2</v>
      </c>
      <c r="BS168" s="4">
        <f t="shared" si="560"/>
        <v>-6.0653333333333332E-3</v>
      </c>
      <c r="BT168" s="4">
        <f t="shared" si="560"/>
        <v>0.39004966666666663</v>
      </c>
      <c r="BU168" s="4">
        <f t="shared" si="561"/>
        <v>99.216226161886127</v>
      </c>
      <c r="BW168" s="25">
        <f t="shared" si="562"/>
        <v>2.4926993077075266</v>
      </c>
      <c r="BX168">
        <v>4</v>
      </c>
      <c r="BY168" s="25">
        <f t="shared" si="563"/>
        <v>-9.7721441790798763E-4</v>
      </c>
      <c r="BZ168" s="25">
        <f t="shared" si="564"/>
        <v>1.0385662008530413E-3</v>
      </c>
      <c r="CA168" s="25">
        <f t="shared" si="565"/>
        <v>1.623977078328644</v>
      </c>
      <c r="CB168" s="25">
        <f t="shared" si="565"/>
        <v>0.27415136137984725</v>
      </c>
      <c r="CC168" s="25">
        <f t="shared" si="566"/>
        <v>0.2104761642286877</v>
      </c>
      <c r="CD168" s="25">
        <f t="shared" si="567"/>
        <v>0.1067759167567109</v>
      </c>
      <c r="CE168" s="25">
        <f t="shared" si="568"/>
        <v>3.1995385665828488E-3</v>
      </c>
      <c r="CF168" s="25">
        <f t="shared" si="569"/>
        <v>0.77017491771163127</v>
      </c>
      <c r="CG168" s="25">
        <f t="shared" si="570"/>
        <v>4.4710691232454155E-4</v>
      </c>
      <c r="CH168" s="25">
        <f t="shared" si="571"/>
        <v>-3.1406764313765475E-4</v>
      </c>
      <c r="CI168" s="25">
        <f t="shared" si="572"/>
        <v>8.3800681386492683E-3</v>
      </c>
      <c r="CJ168" s="4">
        <f t="shared" si="573"/>
        <v>2.9973294361628851</v>
      </c>
    </row>
    <row r="169" spans="1:88">
      <c r="A169" s="17" t="s">
        <v>56</v>
      </c>
      <c r="B169" s="9">
        <v>3</v>
      </c>
      <c r="C169" s="20">
        <v>-1.8870000000000001E-2</v>
      </c>
      <c r="D169" s="20">
        <v>8.0250666666666678E-2</v>
      </c>
      <c r="E169" s="20">
        <v>22.853495217965946</v>
      </c>
      <c r="F169" s="20">
        <v>45.630452189421497</v>
      </c>
      <c r="G169" s="20">
        <v>15.6791</v>
      </c>
      <c r="H169" s="20">
        <v>0.21972866666666668</v>
      </c>
      <c r="I169" s="20">
        <v>14.84136990030793</v>
      </c>
      <c r="J169" s="20">
        <v>1.2000000000000002E-2</v>
      </c>
      <c r="K169" s="20">
        <v>-1.7923333333333333E-2</v>
      </c>
      <c r="L169" s="20">
        <v>0.14127833333333331</v>
      </c>
      <c r="M169" s="21">
        <f t="shared" si="542"/>
        <v>99.420881641028714</v>
      </c>
      <c r="O169" s="22">
        <f t="shared" si="574"/>
        <v>0.19678955059930547</v>
      </c>
      <c r="P169" s="33">
        <v>0.2</v>
      </c>
      <c r="Q169" s="33">
        <f t="shared" si="583"/>
        <v>3.2104494006945372E-3</v>
      </c>
      <c r="R169" s="92">
        <f t="shared" si="575"/>
        <v>0.57254372016922517</v>
      </c>
      <c r="S169" s="23"/>
      <c r="T169" s="24">
        <f t="shared" si="543"/>
        <v>0.20229713366909802</v>
      </c>
      <c r="W169" s="4">
        <v>1.5333897091085491E-2</v>
      </c>
      <c r="X169" s="4">
        <v>2.3175850218132917E-3</v>
      </c>
      <c r="Y169" s="4">
        <v>0.3479361528133213</v>
      </c>
      <c r="Z169" s="4">
        <v>7.7783039607434878E-2</v>
      </c>
      <c r="AA169" s="4">
        <v>4.6931972044651993E-2</v>
      </c>
      <c r="AB169" s="4">
        <v>1.5668097565860802E-2</v>
      </c>
      <c r="AC169" s="4">
        <v>7.2932920004222426E-2</v>
      </c>
      <c r="AD169" s="4">
        <v>9.3478557434312146E-3</v>
      </c>
      <c r="AE169" s="4">
        <v>6.9440718122246786E-3</v>
      </c>
      <c r="AF169" s="4">
        <v>2.6695182661546527E-2</v>
      </c>
      <c r="AI169" s="4">
        <f t="shared" si="576"/>
        <v>-3.1402895656515228E-4</v>
      </c>
      <c r="AJ169" s="4">
        <f t="shared" si="544"/>
        <v>1.0046402937739945E-3</v>
      </c>
      <c r="AK169" s="4">
        <f t="shared" si="545"/>
        <v>0.44828354684123084</v>
      </c>
      <c r="AL169" s="4">
        <f t="shared" si="545"/>
        <v>0.60044018934695043</v>
      </c>
      <c r="AM169" s="4">
        <f t="shared" si="546"/>
        <v>0.21821990257480864</v>
      </c>
      <c r="AN169" s="4">
        <f t="shared" si="546"/>
        <v>3.0978241458715166E-3</v>
      </c>
      <c r="AO169" s="4">
        <f t="shared" si="546"/>
        <v>0.36818084595157352</v>
      </c>
      <c r="AP169" s="4">
        <f t="shared" si="546"/>
        <v>2.1398002853067051E-4</v>
      </c>
      <c r="AQ169" s="4">
        <f t="shared" si="577"/>
        <v>-5.7835861030439931E-4</v>
      </c>
      <c r="AR169" s="4">
        <f t="shared" si="547"/>
        <v>1.891529432766546E-3</v>
      </c>
      <c r="AS169" s="4">
        <f t="shared" si="578"/>
        <v>1.6404400710486366</v>
      </c>
      <c r="AT169" s="4"/>
      <c r="AU169" s="4">
        <f t="shared" si="579"/>
        <v>-5.7428911078308167E-4</v>
      </c>
      <c r="AV169" s="4">
        <f t="shared" si="548"/>
        <v>1.8372636309690737E-3</v>
      </c>
      <c r="AW169" s="4">
        <f t="shared" si="549"/>
        <v>0.81981089358784598</v>
      </c>
      <c r="AX169" s="4">
        <f t="shared" si="550"/>
        <v>1.0980715478922514</v>
      </c>
      <c r="AY169" s="4">
        <f t="shared" si="551"/>
        <v>0.39907566224344948</v>
      </c>
      <c r="AZ169" s="4">
        <f t="shared" si="552"/>
        <v>5.665231300814165E-3</v>
      </c>
      <c r="BA169" s="4">
        <f t="shared" si="553"/>
        <v>0.67332087123953988</v>
      </c>
      <c r="BB169" s="4">
        <f t="shared" si="554"/>
        <v>3.9132187570964236E-4</v>
      </c>
      <c r="BC169" s="4">
        <f t="shared" si="555"/>
        <v>-1.0576892515214325E-3</v>
      </c>
      <c r="BD169" s="4">
        <f t="shared" si="556"/>
        <v>3.4591865917248704E-3</v>
      </c>
      <c r="BE169">
        <f t="shared" si="580"/>
        <v>3</v>
      </c>
      <c r="BG169" s="4">
        <f t="shared" si="581"/>
        <v>7.8533920228008647E-2</v>
      </c>
      <c r="BH169" s="4">
        <f t="shared" si="582"/>
        <v>0.32054174201544083</v>
      </c>
      <c r="BJ169" s="4">
        <f t="shared" si="557"/>
        <v>-1.8870000000000001E-2</v>
      </c>
      <c r="BK169" s="4">
        <f t="shared" si="557"/>
        <v>8.0250666666666678E-2</v>
      </c>
      <c r="BL169" s="4">
        <f t="shared" si="557"/>
        <v>22.853495217965946</v>
      </c>
      <c r="BM169" s="4">
        <f t="shared" si="557"/>
        <v>45.630452189421497</v>
      </c>
      <c r="BN169" s="4">
        <f t="shared" si="558"/>
        <v>12.507263011488845</v>
      </c>
      <c r="BO169" s="4">
        <f t="shared" si="559"/>
        <v>3.5250466642711209</v>
      </c>
      <c r="BP169" s="4">
        <f t="shared" si="560"/>
        <v>0.21972866666666668</v>
      </c>
      <c r="BQ169" s="4">
        <f t="shared" si="560"/>
        <v>14.84136990030793</v>
      </c>
      <c r="BR169" s="4">
        <f t="shared" si="560"/>
        <v>1.2000000000000002E-2</v>
      </c>
      <c r="BS169" s="4">
        <f t="shared" si="560"/>
        <v>-1.7923333333333333E-2</v>
      </c>
      <c r="BT169" s="4">
        <f t="shared" si="560"/>
        <v>0.14127833333333331</v>
      </c>
      <c r="BU169" s="4">
        <f t="shared" si="561"/>
        <v>99.77409131678867</v>
      </c>
      <c r="BW169" s="25">
        <f t="shared" si="562"/>
        <v>2.1878594008702668</v>
      </c>
      <c r="BX169">
        <v>4</v>
      </c>
      <c r="BY169" s="25">
        <f t="shared" si="563"/>
        <v>-5.7413004956395402E-4</v>
      </c>
      <c r="BZ169" s="25">
        <f t="shared" si="564"/>
        <v>1.8367547628963322E-3</v>
      </c>
      <c r="CA169" s="25">
        <f t="shared" si="565"/>
        <v>0.81958383004486801</v>
      </c>
      <c r="CB169" s="25">
        <f t="shared" si="565"/>
        <v>1.0977674143194263</v>
      </c>
      <c r="CC169" s="25">
        <f t="shared" si="566"/>
        <v>0.31825562777047411</v>
      </c>
      <c r="CD169" s="25">
        <f t="shared" si="567"/>
        <v>8.0715646059364807E-2</v>
      </c>
      <c r="CE169" s="25">
        <f t="shared" si="568"/>
        <v>5.6636621981088773E-3</v>
      </c>
      <c r="CF169" s="25">
        <f t="shared" si="569"/>
        <v>0.67313438113092994</v>
      </c>
      <c r="CG169" s="25">
        <f t="shared" si="570"/>
        <v>3.91213491041619E-4</v>
      </c>
      <c r="CH169" s="25">
        <f t="shared" si="571"/>
        <v>-1.0573963026588365E-3</v>
      </c>
      <c r="CI169" s="25">
        <f t="shared" si="572"/>
        <v>3.4582284986213476E-3</v>
      </c>
      <c r="CJ169" s="4">
        <f t="shared" si="573"/>
        <v>2.999175231923509</v>
      </c>
    </row>
    <row r="170" spans="1:88">
      <c r="A170" s="17" t="s">
        <v>57</v>
      </c>
      <c r="B170" s="9">
        <v>3</v>
      </c>
      <c r="C170" s="20">
        <v>-1.6173E-2</v>
      </c>
      <c r="D170" s="20">
        <v>0.1774</v>
      </c>
      <c r="E170" s="20">
        <v>38.35671650761649</v>
      </c>
      <c r="F170" s="20">
        <v>29.67758813123967</v>
      </c>
      <c r="G170" s="20">
        <v>12.375266666666667</v>
      </c>
      <c r="H170" s="20">
        <v>0.15539733333333336</v>
      </c>
      <c r="I170" s="20">
        <v>17.920386592410829</v>
      </c>
      <c r="J170" s="20">
        <v>1.4314666666666668E-2</v>
      </c>
      <c r="K170" s="20">
        <v>-9.9600000000000001E-3</v>
      </c>
      <c r="L170" s="20">
        <v>0.21776066666666663</v>
      </c>
      <c r="M170" s="21">
        <f t="shared" si="542"/>
        <v>98.868697564600311</v>
      </c>
      <c r="O170" s="22">
        <f t="shared" si="574"/>
        <v>0.17805914117504765</v>
      </c>
      <c r="P170" s="33">
        <v>0.18</v>
      </c>
      <c r="Q170" s="33">
        <f t="shared" si="583"/>
        <v>1.9408588249523462E-3</v>
      </c>
      <c r="R170" s="92">
        <f t="shared" si="575"/>
        <v>0.34169009110967746</v>
      </c>
      <c r="S170" s="23"/>
      <c r="T170" s="24">
        <f t="shared" si="543"/>
        <v>0.19269704598353873</v>
      </c>
      <c r="W170" s="4">
        <v>3.6474113107791944E-2</v>
      </c>
      <c r="X170" s="4">
        <v>4.5106056134403862E-3</v>
      </c>
      <c r="Y170" s="4">
        <v>0.59727169378145606</v>
      </c>
      <c r="Z170" s="4">
        <v>0.15464465433436636</v>
      </c>
      <c r="AA170" s="4">
        <v>9.9825113740648327E-2</v>
      </c>
      <c r="AB170" s="4">
        <v>6.5792993801265295E-3</v>
      </c>
      <c r="AC170" s="4">
        <v>0.2320463254843485</v>
      </c>
      <c r="AD170" s="4">
        <v>1.125446868285364E-2</v>
      </c>
      <c r="AE170" s="4">
        <v>1.1932878948518669E-2</v>
      </c>
      <c r="AF170" s="4">
        <v>1.6153366749174405E-2</v>
      </c>
      <c r="AI170" s="4">
        <f t="shared" si="576"/>
        <v>-2.6914628057913127E-4</v>
      </c>
      <c r="AJ170" s="4">
        <f t="shared" si="544"/>
        <v>2.2208312468703058E-3</v>
      </c>
      <c r="AK170" s="4">
        <f t="shared" si="545"/>
        <v>0.75238753447658868</v>
      </c>
      <c r="AL170" s="4">
        <f t="shared" si="545"/>
        <v>0.39052027279741652</v>
      </c>
      <c r="AM170" s="4">
        <f t="shared" si="546"/>
        <v>0.17223753189515195</v>
      </c>
      <c r="AN170" s="4">
        <f t="shared" si="546"/>
        <v>2.1908548334038254E-3</v>
      </c>
      <c r="AO170" s="4">
        <f t="shared" si="546"/>
        <v>0.44456429155075233</v>
      </c>
      <c r="AP170" s="4">
        <f t="shared" si="546"/>
        <v>2.552543984783643E-4</v>
      </c>
      <c r="AQ170" s="4">
        <f t="shared" si="577"/>
        <v>-3.2139399806389157E-4</v>
      </c>
      <c r="AR170" s="4">
        <f t="shared" si="547"/>
        <v>2.9155263980006245E-3</v>
      </c>
      <c r="AS170" s="4">
        <f t="shared" si="578"/>
        <v>1.7667015573180194</v>
      </c>
      <c r="AT170" s="4"/>
      <c r="AU170" s="4">
        <f t="shared" si="579"/>
        <v>-4.5703182769768106E-4</v>
      </c>
      <c r="AV170" s="4">
        <f t="shared" si="548"/>
        <v>3.7711483940304352E-3</v>
      </c>
      <c r="AW170" s="4">
        <f t="shared" si="549"/>
        <v>1.2776139773467465</v>
      </c>
      <c r="AX170" s="4">
        <f t="shared" si="550"/>
        <v>0.66313453652622767</v>
      </c>
      <c r="AY170" s="4">
        <f t="shared" si="551"/>
        <v>0.29247305157180198</v>
      </c>
      <c r="AZ170" s="4">
        <f t="shared" si="552"/>
        <v>3.7202460557000379E-3</v>
      </c>
      <c r="BA170" s="4">
        <f t="shared" si="553"/>
        <v>0.75490558613470582</v>
      </c>
      <c r="BB170" s="4">
        <f t="shared" si="554"/>
        <v>4.334423051041947E-4</v>
      </c>
      <c r="BC170" s="4">
        <f t="shared" si="555"/>
        <v>-5.4575261463819195E-4</v>
      </c>
      <c r="BD170" s="4">
        <f t="shared" si="556"/>
        <v>4.9507961080194063E-3</v>
      </c>
      <c r="BE170">
        <f t="shared" si="580"/>
        <v>3.0000000000000009</v>
      </c>
      <c r="BG170" s="4">
        <f t="shared" si="581"/>
        <v>5.2077500379720476E-2</v>
      </c>
      <c r="BH170" s="4">
        <f t="shared" si="582"/>
        <v>0.2403955511920815</v>
      </c>
      <c r="BJ170" s="4">
        <f t="shared" si="557"/>
        <v>-1.6173E-2</v>
      </c>
      <c r="BK170" s="4">
        <f t="shared" si="557"/>
        <v>0.1774</v>
      </c>
      <c r="BL170" s="4">
        <f t="shared" si="557"/>
        <v>38.35671650761649</v>
      </c>
      <c r="BM170" s="4">
        <f t="shared" si="557"/>
        <v>29.67758813123967</v>
      </c>
      <c r="BN170" s="4">
        <f t="shared" si="558"/>
        <v>9.9905893367414453</v>
      </c>
      <c r="BO170" s="4">
        <f t="shared" si="559"/>
        <v>2.6502304177875313</v>
      </c>
      <c r="BP170" s="4">
        <f t="shared" si="560"/>
        <v>0.15539733333333336</v>
      </c>
      <c r="BQ170" s="4">
        <f t="shared" si="560"/>
        <v>17.920386592410829</v>
      </c>
      <c r="BR170" s="4">
        <f t="shared" si="560"/>
        <v>1.4314666666666668E-2</v>
      </c>
      <c r="BS170" s="4">
        <f t="shared" si="560"/>
        <v>-9.9600000000000001E-3</v>
      </c>
      <c r="BT170" s="4">
        <f t="shared" si="560"/>
        <v>0.21776066666666663</v>
      </c>
      <c r="BU170" s="4">
        <f t="shared" si="561"/>
        <v>99.134250652462626</v>
      </c>
      <c r="BW170" s="25">
        <f t="shared" si="562"/>
        <v>2.3568664644526209</v>
      </c>
      <c r="BX170">
        <v>4</v>
      </c>
      <c r="BY170" s="25">
        <f t="shared" si="563"/>
        <v>-4.56786643857042E-4</v>
      </c>
      <c r="BZ170" s="25">
        <f t="shared" si="564"/>
        <v>3.7691252862492417E-3</v>
      </c>
      <c r="CA170" s="25">
        <f t="shared" si="565"/>
        <v>1.2769285758433151</v>
      </c>
      <c r="CB170" s="25">
        <f t="shared" si="565"/>
        <v>0.66277878477619112</v>
      </c>
      <c r="CC170" s="25">
        <f t="shared" si="566"/>
        <v>0.23598769024659919</v>
      </c>
      <c r="CD170" s="25">
        <f t="shared" si="567"/>
        <v>5.6332746197148009E-2</v>
      </c>
      <c r="CE170" s="25">
        <f t="shared" si="568"/>
        <v>3.7182502554936195E-3</v>
      </c>
      <c r="CF170" s="25">
        <f t="shared" si="569"/>
        <v>0.75450060197449798</v>
      </c>
      <c r="CG170" s="25">
        <f t="shared" si="570"/>
        <v>4.3320977633350436E-4</v>
      </c>
      <c r="CH170" s="25">
        <f t="shared" si="571"/>
        <v>-5.4545983476163534E-4</v>
      </c>
      <c r="CI170" s="25">
        <f t="shared" si="572"/>
        <v>4.9481401546909477E-3</v>
      </c>
      <c r="CJ170" s="4">
        <f t="shared" si="573"/>
        <v>2.9983948780318999</v>
      </c>
    </row>
    <row r="171" spans="1:88">
      <c r="A171" s="17" t="s">
        <v>58</v>
      </c>
      <c r="B171" s="9">
        <v>3</v>
      </c>
      <c r="C171" s="20">
        <v>-2.8480000000000002E-2</v>
      </c>
      <c r="D171" s="20">
        <v>0.14982966666666667</v>
      </c>
      <c r="E171" s="20">
        <v>62.303226936491932</v>
      </c>
      <c r="F171" s="20">
        <v>4.8916937893443526</v>
      </c>
      <c r="G171" s="20">
        <v>10.500066666666667</v>
      </c>
      <c r="H171" s="20">
        <v>0.10764</v>
      </c>
      <c r="I171" s="20">
        <v>21.296866989831923</v>
      </c>
      <c r="J171" s="20">
        <v>1.9233333333333333E-3</v>
      </c>
      <c r="K171" s="20">
        <v>-1.6893333333333333E-2</v>
      </c>
      <c r="L171" s="20">
        <v>0.49995366666666663</v>
      </c>
      <c r="M171" s="21">
        <f t="shared" si="542"/>
        <v>99.705827715668235</v>
      </c>
      <c r="O171" s="22">
        <f t="shared" si="574"/>
        <v>0.16105822714349491</v>
      </c>
      <c r="P171" s="33">
        <v>0.16</v>
      </c>
      <c r="Q171" s="33">
        <f t="shared" si="583"/>
        <v>-1.0582271434949053E-3</v>
      </c>
      <c r="R171" s="92">
        <f t="shared" si="575"/>
        <v>5.0034697324231728E-2</v>
      </c>
      <c r="S171" s="23"/>
      <c r="T171" s="24">
        <f t="shared" si="543"/>
        <v>0.18723117947511181</v>
      </c>
      <c r="W171" s="4">
        <v>1.2308683926399276E-2</v>
      </c>
      <c r="X171" s="4">
        <v>9.3956237330649409E-3</v>
      </c>
      <c r="Y171" s="4">
        <v>0.34304836910794245</v>
      </c>
      <c r="Z171" s="4">
        <v>3.9156176490681351E-2</v>
      </c>
      <c r="AA171" s="4">
        <v>2.2155435751376417E-2</v>
      </c>
      <c r="AB171" s="4">
        <v>3.0262627760985938E-2</v>
      </c>
      <c r="AC171" s="4">
        <v>3.221032704923861E-2</v>
      </c>
      <c r="AD171" s="4">
        <v>7.6593767588057273E-3</v>
      </c>
      <c r="AE171" s="4">
        <v>1.166633332857129E-3</v>
      </c>
      <c r="AF171" s="4">
        <v>1.1856149304615468E-2</v>
      </c>
      <c r="AI171" s="4">
        <f t="shared" si="576"/>
        <v>-4.7395573306706606E-4</v>
      </c>
      <c r="AJ171" s="4">
        <f t="shared" si="544"/>
        <v>1.8756843598731431E-3</v>
      </c>
      <c r="AK171" s="4">
        <f t="shared" si="545"/>
        <v>1.2221111599939571</v>
      </c>
      <c r="AL171" s="4">
        <f t="shared" si="545"/>
        <v>6.436862674313247E-2</v>
      </c>
      <c r="AM171" s="4">
        <f t="shared" si="546"/>
        <v>0.1461387149153329</v>
      </c>
      <c r="AN171" s="4">
        <f t="shared" si="546"/>
        <v>1.5175525165656279E-3</v>
      </c>
      <c r="AO171" s="4">
        <f t="shared" si="546"/>
        <v>0.52832713941532927</v>
      </c>
      <c r="AP171" s="4">
        <f t="shared" si="546"/>
        <v>3.4296243461721349E-5</v>
      </c>
      <c r="AQ171" s="4">
        <f t="shared" si="577"/>
        <v>-5.4512208239216957E-4</v>
      </c>
      <c r="AR171" s="4">
        <f t="shared" si="547"/>
        <v>6.6937162493863524E-3</v>
      </c>
      <c r="AS171" s="4">
        <f t="shared" si="578"/>
        <v>1.970047812621579</v>
      </c>
      <c r="AT171" s="4"/>
      <c r="AU171" s="4">
        <f t="shared" si="579"/>
        <v>-7.2174248264010056E-4</v>
      </c>
      <c r="AV171" s="4">
        <f t="shared" si="548"/>
        <v>2.8563027981191001E-3</v>
      </c>
      <c r="AW171" s="4">
        <f t="shared" si="549"/>
        <v>1.8610378166928923</v>
      </c>
      <c r="AX171" s="4">
        <f t="shared" si="550"/>
        <v>9.8020910453146731E-2</v>
      </c>
      <c r="AY171" s="4">
        <f t="shared" si="551"/>
        <v>0.22254086522021524</v>
      </c>
      <c r="AZ171" s="4">
        <f t="shared" si="552"/>
        <v>2.3109375927473446E-3</v>
      </c>
      <c r="BA171" s="4">
        <f t="shared" si="553"/>
        <v>0.80453956908630753</v>
      </c>
      <c r="BB171" s="4">
        <f t="shared" si="554"/>
        <v>5.2226514364769715E-5</v>
      </c>
      <c r="BC171" s="4">
        <f t="shared" si="555"/>
        <v>-8.3011500365582323E-4</v>
      </c>
      <c r="BD171" s="4">
        <f t="shared" si="556"/>
        <v>1.0193229128503586E-2</v>
      </c>
      <c r="BE171">
        <f t="shared" si="580"/>
        <v>3.0000000000000004</v>
      </c>
      <c r="BG171" s="4">
        <f t="shared" si="581"/>
        <v>3.5842037219347311E-2</v>
      </c>
      <c r="BH171" s="4">
        <f t="shared" si="582"/>
        <v>0.18669882800086793</v>
      </c>
      <c r="BJ171" s="4">
        <f t="shared" si="557"/>
        <v>-2.8480000000000002E-2</v>
      </c>
      <c r="BK171" s="4">
        <f t="shared" si="557"/>
        <v>0.14982966666666667</v>
      </c>
      <c r="BL171" s="4">
        <f t="shared" si="557"/>
        <v>62.303226936491932</v>
      </c>
      <c r="BM171" s="4">
        <f t="shared" si="557"/>
        <v>4.8916937893443526</v>
      </c>
      <c r="BN171" s="4">
        <f t="shared" si="558"/>
        <v>8.5341268000993615</v>
      </c>
      <c r="BO171" s="4">
        <f t="shared" si="559"/>
        <v>2.1848631546647095</v>
      </c>
      <c r="BP171" s="4">
        <f t="shared" si="560"/>
        <v>0.10764</v>
      </c>
      <c r="BQ171" s="4">
        <f t="shared" si="560"/>
        <v>21.296866989831923</v>
      </c>
      <c r="BR171" s="4">
        <f t="shared" si="560"/>
        <v>1.9233333333333333E-3</v>
      </c>
      <c r="BS171" s="4">
        <f t="shared" si="560"/>
        <v>-1.6893333333333333E-2</v>
      </c>
      <c r="BT171" s="4">
        <f t="shared" si="560"/>
        <v>0.49995366666666663</v>
      </c>
      <c r="BU171" s="4">
        <f t="shared" si="561"/>
        <v>99.924751003765635</v>
      </c>
      <c r="BW171" s="25">
        <f t="shared" si="562"/>
        <v>2.6286459819110535</v>
      </c>
      <c r="BX171">
        <v>4</v>
      </c>
      <c r="BY171" s="25">
        <f t="shared" si="563"/>
        <v>-7.2121652946585864E-4</v>
      </c>
      <c r="BZ171" s="25">
        <f>BK171/BZ$3*$BX171/$BW171</f>
        <v>2.8542213333870095E-3</v>
      </c>
      <c r="CA171" s="25">
        <f t="shared" si="565"/>
        <v>1.8596816283423139</v>
      </c>
      <c r="CB171" s="25">
        <f t="shared" si="565"/>
        <v>9.7949479977270729E-2</v>
      </c>
      <c r="CC171" s="25">
        <f>BN171/CC$3*$BX171/$BW171</f>
        <v>0.18074246858971227</v>
      </c>
      <c r="CD171" s="25">
        <f t="shared" si="567"/>
        <v>4.1639394573943396E-2</v>
      </c>
      <c r="CE171" s="25">
        <f t="shared" ref="CE171:CG172" si="584">BP171/CE$3*$BX171/$BW171</f>
        <v>2.3092535503200034E-3</v>
      </c>
      <c r="CF171" s="25">
        <f t="shared" si="584"/>
        <v>0.80395327944652306</v>
      </c>
      <c r="CG171" s="25">
        <f t="shared" si="584"/>
        <v>5.2188455497971036E-5</v>
      </c>
      <c r="CH171" s="25">
        <f t="shared" si="571"/>
        <v>-8.2951007650845408E-4</v>
      </c>
      <c r="CI171" s="25">
        <f>BT171/CI$3*$BX171/$BW171</f>
        <v>1.0185801048066503E-2</v>
      </c>
      <c r="CJ171" s="4">
        <f t="shared" si="573"/>
        <v>2.9978169887110604</v>
      </c>
    </row>
    <row r="172" spans="1:88" ht="15" thickBot="1">
      <c r="A172" s="26" t="s">
        <v>59</v>
      </c>
      <c r="B172" s="27">
        <v>3</v>
      </c>
      <c r="C172" s="28">
        <v>-2.9623333333333335E-2</v>
      </c>
      <c r="D172" s="28">
        <v>0.11605433333333333</v>
      </c>
      <c r="E172" s="28">
        <v>56.478744867159499</v>
      </c>
      <c r="F172" s="28">
        <v>9.7907598685179043</v>
      </c>
      <c r="G172" s="28">
        <v>11.239266666666666</v>
      </c>
      <c r="H172" s="28">
        <v>0.10174133333333334</v>
      </c>
      <c r="I172" s="28">
        <v>20.776197572395432</v>
      </c>
      <c r="J172" s="28">
        <v>8.827666666666666E-3</v>
      </c>
      <c r="K172" s="28">
        <v>-3.8386666666666669E-3</v>
      </c>
      <c r="L172" s="28">
        <v>0.35946433333333333</v>
      </c>
      <c r="M172" s="29">
        <f t="shared" si="542"/>
        <v>98.83759464140617</v>
      </c>
      <c r="O172" s="30">
        <f t="shared" si="574"/>
        <v>0.24575884704444492</v>
      </c>
      <c r="P172" s="86">
        <v>0.22</v>
      </c>
      <c r="Q172" s="86">
        <f t="shared" si="583"/>
        <v>-2.5758847044444921E-2</v>
      </c>
      <c r="R172" s="93">
        <f t="shared" si="575"/>
        <v>0.10417625560530017</v>
      </c>
      <c r="S172" s="23"/>
      <c r="T172" s="32">
        <f t="shared" si="543"/>
        <v>0.2697904865080144</v>
      </c>
      <c r="W172" s="4">
        <v>1.6744910669613415E-2</v>
      </c>
      <c r="X172" s="4">
        <v>1.1268999260508152E-2</v>
      </c>
      <c r="Y172" s="4">
        <v>0.46926238627794997</v>
      </c>
      <c r="Z172" s="4">
        <v>6.5979441298834984E-2</v>
      </c>
      <c r="AA172" s="4">
        <v>4.5424809667551976E-2</v>
      </c>
      <c r="AB172" s="4">
        <v>1.4357308464100608E-2</v>
      </c>
      <c r="AC172" s="4">
        <v>3.4647003162650979E-2</v>
      </c>
      <c r="AD172" s="4">
        <v>1.0845470636783512E-3</v>
      </c>
      <c r="AE172" s="4">
        <v>1.2844014377652079E-2</v>
      </c>
      <c r="AF172" s="4">
        <v>2.227474321587869E-2</v>
      </c>
      <c r="AI172" s="4">
        <f t="shared" si="576"/>
        <v>-4.9298274810007211E-4</v>
      </c>
      <c r="AJ172" s="4">
        <f t="shared" si="544"/>
        <v>1.4528584543481891E-3</v>
      </c>
      <c r="AK172" s="4">
        <f t="shared" si="545"/>
        <v>1.1078608251698607</v>
      </c>
      <c r="AL172" s="4">
        <f t="shared" si="545"/>
        <v>0.12883426368205675</v>
      </c>
      <c r="AM172" s="4">
        <f t="shared" si="546"/>
        <v>0.15642681512410114</v>
      </c>
      <c r="AN172" s="4">
        <f t="shared" si="546"/>
        <v>1.4343907138493349E-3</v>
      </c>
      <c r="AO172" s="4">
        <f t="shared" si="546"/>
        <v>0.51541050787386333</v>
      </c>
      <c r="AP172" s="4">
        <f t="shared" si="546"/>
        <v>1.5741203043271516E-4</v>
      </c>
      <c r="AQ172" s="4">
        <f t="shared" si="577"/>
        <v>-1.2386791438098312E-4</v>
      </c>
      <c r="AR172" s="4">
        <f t="shared" si="547"/>
        <v>4.8127504797607894E-3</v>
      </c>
      <c r="AS172" s="4">
        <f t="shared" si="578"/>
        <v>1.915772972865792</v>
      </c>
      <c r="AT172" s="4"/>
      <c r="AU172" s="4">
        <f t="shared" si="579"/>
        <v>-7.7198512832544423E-4</v>
      </c>
      <c r="AV172" s="4">
        <f t="shared" si="548"/>
        <v>2.2751001422285457E-3</v>
      </c>
      <c r="AW172" s="4">
        <f t="shared" si="549"/>
        <v>1.7348519488391452</v>
      </c>
      <c r="AX172" s="4">
        <f t="shared" si="550"/>
        <v>0.20174770002522965</v>
      </c>
      <c r="AY172" s="4">
        <f t="shared" si="551"/>
        <v>0.24495618845186543</v>
      </c>
      <c r="AZ172" s="4">
        <f t="shared" si="552"/>
        <v>2.246180629174927E-3</v>
      </c>
      <c r="BA172" s="4">
        <f t="shared" si="553"/>
        <v>0.80710582387462781</v>
      </c>
      <c r="BB172" s="4">
        <f t="shared" si="554"/>
        <v>2.4649898395410114E-4</v>
      </c>
      <c r="BC172" s="4">
        <f t="shared" si="555"/>
        <v>-1.939706574871812E-4</v>
      </c>
      <c r="BD172" s="4">
        <f t="shared" si="556"/>
        <v>7.536514839586804E-3</v>
      </c>
      <c r="BE172">
        <f t="shared" si="580"/>
        <v>3.0000000000000004</v>
      </c>
      <c r="BG172" s="4">
        <f t="shared" si="581"/>
        <v>6.0200150450332224E-2</v>
      </c>
      <c r="BH172" s="4">
        <f t="shared" si="582"/>
        <v>0.1847560380015332</v>
      </c>
      <c r="BJ172" s="4">
        <f t="shared" si="557"/>
        <v>-2.9623333333333335E-2</v>
      </c>
      <c r="BK172" s="4">
        <f t="shared" si="557"/>
        <v>0.11605433333333333</v>
      </c>
      <c r="BL172" s="4">
        <f t="shared" si="557"/>
        <v>56.478744867159499</v>
      </c>
      <c r="BM172" s="4">
        <f t="shared" si="557"/>
        <v>9.7907598685179043</v>
      </c>
      <c r="BN172" s="4">
        <f t="shared" si="558"/>
        <v>8.2070194446733566</v>
      </c>
      <c r="BO172" s="4">
        <f t="shared" si="559"/>
        <v>3.3699124494257711</v>
      </c>
      <c r="BP172" s="4">
        <f t="shared" si="560"/>
        <v>0.10174133333333334</v>
      </c>
      <c r="BQ172" s="4">
        <f t="shared" si="560"/>
        <v>20.776197572395432</v>
      </c>
      <c r="BR172" s="4">
        <f t="shared" si="560"/>
        <v>8.827666666666666E-3</v>
      </c>
      <c r="BS172" s="4">
        <f t="shared" si="560"/>
        <v>-3.8386666666666669E-3</v>
      </c>
      <c r="BT172" s="4">
        <f t="shared" si="560"/>
        <v>0.35946433333333333</v>
      </c>
      <c r="BU172" s="4">
        <f t="shared" si="561"/>
        <v>99.175259868838637</v>
      </c>
      <c r="BW172" s="25">
        <f t="shared" si="562"/>
        <v>2.5562483790816377</v>
      </c>
      <c r="BX172">
        <v>4</v>
      </c>
      <c r="BY172" s="25">
        <f t="shared" si="563"/>
        <v>-7.7141603630423731E-4</v>
      </c>
      <c r="BZ172" s="25">
        <f>BK172/BZ$3*$BX172/$BW172</f>
        <v>2.27342298383406E-3</v>
      </c>
      <c r="CA172" s="25">
        <f t="shared" si="565"/>
        <v>1.7335730506248737</v>
      </c>
      <c r="CB172" s="25">
        <f t="shared" si="565"/>
        <v>0.20159897564937249</v>
      </c>
      <c r="CC172" s="25">
        <f>BN172/CC$3*$BX172/$BW172</f>
        <v>0.17873748029118688</v>
      </c>
      <c r="CD172" s="25">
        <f t="shared" si="567"/>
        <v>6.6043158351117959E-2</v>
      </c>
      <c r="CE172" s="25">
        <f t="shared" si="584"/>
        <v>2.2445247896679846E-3</v>
      </c>
      <c r="CF172" s="25">
        <f t="shared" si="584"/>
        <v>0.80651084157797004</v>
      </c>
      <c r="CG172" s="25">
        <f t="shared" si="584"/>
        <v>2.4631726982534817E-4</v>
      </c>
      <c r="CH172" s="25">
        <f t="shared" si="571"/>
        <v>-1.9382766619178708E-4</v>
      </c>
      <c r="CI172" s="25">
        <f>BT172/CI$3*$BX172/$BW172</f>
        <v>7.5309590713400496E-3</v>
      </c>
      <c r="CJ172" s="4">
        <f t="shared" si="573"/>
        <v>2.997793486906692</v>
      </c>
    </row>
    <row r="173" spans="1:88">
      <c r="O173" s="33"/>
      <c r="P173" s="33"/>
      <c r="Q173" s="23"/>
      <c r="R173" s="23"/>
      <c r="S173" s="23"/>
      <c r="T173" s="33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G173" s="4"/>
      <c r="BH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W173" s="25"/>
      <c r="BY173" s="25"/>
      <c r="BZ173" s="25"/>
      <c r="CA173" s="25"/>
      <c r="CB173" s="25"/>
      <c r="CC173" s="25"/>
      <c r="CD173" s="25"/>
      <c r="CE173" s="25"/>
      <c r="CF173" s="25"/>
      <c r="CG173" s="25"/>
      <c r="CH173" s="25"/>
      <c r="CI173" s="25"/>
      <c r="CJ173" s="4"/>
    </row>
    <row r="174" spans="1:88">
      <c r="O174" s="33"/>
      <c r="P174" s="33"/>
      <c r="Q174" s="129" t="s">
        <v>60</v>
      </c>
      <c r="R174" s="145">
        <f>SLOPE(Q157:Q172,R157:R172)</f>
        <v>-3.9550262977860393E-2</v>
      </c>
      <c r="S174" s="23"/>
      <c r="T174" s="33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G174" s="4"/>
      <c r="BH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W174" s="25"/>
      <c r="BY174" s="25"/>
      <c r="BZ174" s="25"/>
      <c r="CA174" s="25"/>
      <c r="CB174" s="25"/>
      <c r="CC174" s="25"/>
      <c r="CD174" s="25"/>
      <c r="CE174" s="25"/>
      <c r="CF174" s="25"/>
      <c r="CG174" s="25"/>
      <c r="CH174" s="25"/>
      <c r="CI174" s="25"/>
      <c r="CJ174" s="4"/>
    </row>
    <row r="175" spans="1:88">
      <c r="O175" s="33"/>
      <c r="P175" s="33"/>
      <c r="Q175" s="134" t="s">
        <v>61</v>
      </c>
      <c r="R175" s="146">
        <f>INTERCEPT(Q157:Q172,R157:R172)</f>
        <v>2.8151837768807912E-2</v>
      </c>
      <c r="S175" s="23"/>
      <c r="T175" s="33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G175" s="4"/>
      <c r="BH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W175" s="25"/>
      <c r="BY175" s="25"/>
      <c r="BZ175" s="25"/>
      <c r="CA175" s="25"/>
      <c r="CB175" s="25"/>
      <c r="CC175" s="25"/>
      <c r="CD175" s="25"/>
      <c r="CE175" s="25"/>
      <c r="CF175" s="25"/>
      <c r="CG175" s="25"/>
      <c r="CH175" s="25"/>
      <c r="CI175" s="25"/>
      <c r="CJ175" s="4"/>
    </row>
    <row r="176" spans="1:88" ht="16">
      <c r="O176" s="33"/>
      <c r="P176" s="33"/>
      <c r="Q176" s="147" t="s">
        <v>197</v>
      </c>
      <c r="R176" s="148">
        <f>CORREL(R157:R172,Q157:Q172)^2</f>
        <v>7.635939410607645E-2</v>
      </c>
      <c r="S176" s="23"/>
      <c r="T176" s="33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G176" s="4"/>
      <c r="BH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W176" s="25"/>
      <c r="BY176" s="25"/>
      <c r="BZ176" s="25"/>
      <c r="CA176" s="25"/>
      <c r="CB176" s="25"/>
      <c r="CC176" s="25"/>
      <c r="CD176" s="25"/>
      <c r="CE176" s="25"/>
      <c r="CF176" s="25"/>
      <c r="CG176" s="25"/>
      <c r="CH176" s="25"/>
      <c r="CI176" s="25"/>
      <c r="CJ176" s="4"/>
    </row>
    <row r="177" spans="1:88" ht="15" thickBot="1">
      <c r="O177" s="33"/>
      <c r="P177" s="33"/>
      <c r="Q177" s="23"/>
      <c r="R177" s="23"/>
      <c r="S177" s="23"/>
      <c r="T177" s="33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G177" s="4"/>
      <c r="BH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W177" s="25"/>
      <c r="BY177" s="25"/>
      <c r="BZ177" s="25"/>
      <c r="CA177" s="25"/>
      <c r="CB177" s="25"/>
      <c r="CC177" s="25"/>
      <c r="CD177" s="25"/>
      <c r="CE177" s="25"/>
      <c r="CF177" s="25"/>
      <c r="CG177" s="25"/>
      <c r="CH177" s="25"/>
      <c r="CI177" s="25"/>
      <c r="CJ177" s="4"/>
    </row>
    <row r="178" spans="1:88">
      <c r="A178" s="34" t="s">
        <v>162</v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6"/>
      <c r="O178" s="37"/>
      <c r="P178" s="87"/>
      <c r="Q178" s="38"/>
      <c r="R178" s="39"/>
      <c r="S178" s="23"/>
      <c r="T178" s="40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G178" s="4"/>
      <c r="BH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W178" s="25"/>
      <c r="BY178" s="25"/>
      <c r="BZ178" s="25"/>
      <c r="CA178" s="25"/>
      <c r="CB178" s="25"/>
      <c r="CC178" s="25"/>
      <c r="CD178" s="25"/>
      <c r="CE178" s="25"/>
      <c r="CF178" s="25"/>
      <c r="CG178" s="25"/>
      <c r="CH178" s="25"/>
      <c r="CI178" s="25"/>
      <c r="CJ178" s="4"/>
    </row>
    <row r="179" spans="1:88">
      <c r="A179" s="41" t="s">
        <v>15</v>
      </c>
      <c r="B179" s="9">
        <v>10</v>
      </c>
      <c r="C179" s="20">
        <v>-4.6274599999999999E-2</v>
      </c>
      <c r="D179" s="20">
        <v>7.1982400000000002E-2</v>
      </c>
      <c r="E179" s="20">
        <v>33.210570000000004</v>
      </c>
      <c r="F179" s="20">
        <v>36.159880000000001</v>
      </c>
      <c r="G179" s="20">
        <v>15.280670000000004</v>
      </c>
      <c r="H179" s="20">
        <v>0.18675049999999999</v>
      </c>
      <c r="I179" s="20">
        <v>15.298169999999999</v>
      </c>
      <c r="J179" s="20">
        <v>7.5689999999999991E-4</v>
      </c>
      <c r="K179" s="20">
        <v>-7.0634000000000001E-3</v>
      </c>
      <c r="L179" s="20">
        <v>0.14576450000000002</v>
      </c>
      <c r="M179" s="42">
        <f t="shared" ref="M179:M184" si="585">SUM(C179:L179)</f>
        <v>100.30120629999999</v>
      </c>
      <c r="O179" s="43">
        <f>BG179/(SUM(BG179:BH179))</f>
        <v>0.1013208030697116</v>
      </c>
      <c r="P179" s="33">
        <v>0.13100000000000001</v>
      </c>
      <c r="Q179" s="23"/>
      <c r="R179" s="94">
        <f>AX179/(AX179+AW179)</f>
        <v>0.42210157556051614</v>
      </c>
      <c r="S179" s="23"/>
      <c r="T179" s="24">
        <f t="shared" ref="T179:T184" si="586">R$175+R$174*R179+O179</f>
        <v>0.11277841252173189</v>
      </c>
      <c r="W179" s="4">
        <v>4.4828026928102324E-2</v>
      </c>
      <c r="X179" s="4">
        <v>9.7084867936369015E-3</v>
      </c>
      <c r="Y179" s="4">
        <v>1.7800389147119482</v>
      </c>
      <c r="Z179" s="4">
        <v>1.8216250960795053</v>
      </c>
      <c r="AA179" s="4">
        <v>0.55306928247934917</v>
      </c>
      <c r="AB179" s="4">
        <v>2.5683979512745158E-2</v>
      </c>
      <c r="AC179" s="4">
        <v>0.42437545758443679</v>
      </c>
      <c r="AD179" s="4">
        <v>5.9791196202562576E-3</v>
      </c>
      <c r="AE179" s="4">
        <v>8.2751830486635699E-3</v>
      </c>
      <c r="AF179" s="4">
        <v>2.1145491756190283E-2</v>
      </c>
      <c r="AI179" s="4">
        <f t="shared" ref="AI179:AJ184" si="587">C179/AI$3</f>
        <v>-7.7008820103178556E-4</v>
      </c>
      <c r="AJ179" s="4">
        <f t="shared" si="587"/>
        <v>9.0113169754631954E-4</v>
      </c>
      <c r="AK179" s="4">
        <f t="shared" ref="AK179:AL184" si="588">2*E179/AK$3</f>
        <v>0.65144311494703822</v>
      </c>
      <c r="AL179" s="4">
        <f t="shared" si="588"/>
        <v>0.47581919863148892</v>
      </c>
      <c r="AM179" s="4">
        <f t="shared" ref="AM179:AP184" si="589">G179/AM$3</f>
        <v>0.21267459986082124</v>
      </c>
      <c r="AN179" s="4">
        <f t="shared" si="589"/>
        <v>2.6328845340476523E-3</v>
      </c>
      <c r="AO179" s="4">
        <f t="shared" si="589"/>
        <v>0.37951302406350779</v>
      </c>
      <c r="AP179" s="4">
        <f t="shared" si="589"/>
        <v>1.3496790299572038E-5</v>
      </c>
      <c r="AQ179" s="4">
        <f t="shared" ref="AQ179:AQ184" si="590">2*K179/AQ$3</f>
        <v>-2.2792513714101325E-4</v>
      </c>
      <c r="AR179" s="4">
        <f t="shared" ref="AR179:AR184" si="591">L179/AR$3</f>
        <v>1.9515932521087164E-3</v>
      </c>
      <c r="AS179" s="4">
        <f t="shared" ref="AS179:AS184" si="592">SUM(AI179:AR179)</f>
        <v>1.7239510304386858</v>
      </c>
      <c r="AT179" s="4"/>
      <c r="AU179" s="4">
        <f t="shared" ref="AU179:BD184" si="593">3*AI179/$AS179</f>
        <v>-1.3400987396419693E-3</v>
      </c>
      <c r="AV179" s="4">
        <f t="shared" si="593"/>
        <v>1.5681391436919402E-3</v>
      </c>
      <c r="AW179" s="4">
        <f t="shared" si="593"/>
        <v>1.1336339085825458</v>
      </c>
      <c r="AX179" s="4">
        <f t="shared" si="593"/>
        <v>0.82801516440477319</v>
      </c>
      <c r="AY179" s="4">
        <f t="shared" si="593"/>
        <v>0.37009392280713954</v>
      </c>
      <c r="AZ179" s="4">
        <f t="shared" si="593"/>
        <v>4.5817157579777796E-3</v>
      </c>
      <c r="BA179" s="4">
        <f t="shared" si="593"/>
        <v>0.66042425340863919</v>
      </c>
      <c r="BB179" s="4">
        <f t="shared" si="593"/>
        <v>2.348696116293554E-5</v>
      </c>
      <c r="BC179" s="4">
        <f t="shared" si="593"/>
        <v>-3.966327345441144E-4</v>
      </c>
      <c r="BD179" s="4">
        <f t="shared" si="593"/>
        <v>3.39614040825528E-3</v>
      </c>
      <c r="BE179">
        <f t="shared" ref="BE179:BE184" si="594">SUM(AU179:BD179)</f>
        <v>2.9999999999999996</v>
      </c>
      <c r="BG179" s="4">
        <f t="shared" ref="BG179:BG184" si="595">-1*((AU179+AV179)*4+(AW179+AX179)*3+SUM(AY179:BB179,BD179)*2+BC179-8)</f>
        <v>3.7498213470039232E-2</v>
      </c>
      <c r="BH179" s="4">
        <f t="shared" ref="BH179:BH184" si="596">AY179-BG179</f>
        <v>0.33259570933710031</v>
      </c>
      <c r="BJ179" s="4">
        <f t="shared" ref="BJ179:BM184" si="597">C179</f>
        <v>-4.6274599999999999E-2</v>
      </c>
      <c r="BK179" s="4">
        <f t="shared" si="597"/>
        <v>7.1982400000000002E-2</v>
      </c>
      <c r="BL179" s="4">
        <f t="shared" si="597"/>
        <v>33.210570000000004</v>
      </c>
      <c r="BM179" s="4">
        <f t="shared" si="597"/>
        <v>36.159880000000001</v>
      </c>
      <c r="BN179" s="4">
        <f t="shared" ref="BN179:BN184" si="598">G179-BO179*0.8998</f>
        <v>13.557340295131551</v>
      </c>
      <c r="BO179" s="4">
        <f t="shared" ref="BO179:BO184" si="599">G179*T179/0.8998</f>
        <v>1.9152363912741199</v>
      </c>
      <c r="BP179" s="4">
        <f t="shared" ref="BP179:BT184" si="600">H179</f>
        <v>0.18675049999999999</v>
      </c>
      <c r="BQ179" s="4">
        <f t="shared" si="600"/>
        <v>15.298169999999999</v>
      </c>
      <c r="BR179" s="4">
        <f t="shared" si="600"/>
        <v>7.5689999999999991E-4</v>
      </c>
      <c r="BS179" s="4">
        <f t="shared" si="600"/>
        <v>-7.0634000000000001E-3</v>
      </c>
      <c r="BT179" s="4">
        <f t="shared" si="600"/>
        <v>0.14576450000000002</v>
      </c>
      <c r="BU179" s="4">
        <f t="shared" ref="BU179:BU184" si="601">SUM(BJ179:BT179)</f>
        <v>100.49311298640566</v>
      </c>
      <c r="BW179" s="25">
        <f t="shared" ref="BW179:BW184" si="602">BJ179/BY$3*2+BK179/BZ$3*2+BL179/CA$3*3+BM179/CB$3*3+BN179/CC$3+BO179/CD$3*3+BP179/CE$3+BQ179/CF$3+BR179/CG$3+BS179/CH$3+BT179/CI$3</f>
        <v>2.2998224838874806</v>
      </c>
      <c r="BX179">
        <v>4</v>
      </c>
      <c r="BY179" s="25">
        <f t="shared" ref="BY179:BZ184" si="603">BJ179/BY$3*$BX179/$BW179</f>
        <v>-1.3393872030159043E-3</v>
      </c>
      <c r="BZ179" s="25">
        <f t="shared" si="603"/>
        <v>1.5673065271074333E-3</v>
      </c>
      <c r="CA179" s="25">
        <f t="shared" ref="CA179:CB184" si="604">2*BL179/CA$3*$BX179/$BW179</f>
        <v>1.1330319961841198</v>
      </c>
      <c r="CB179" s="25">
        <f t="shared" si="604"/>
        <v>0.82757552283286318</v>
      </c>
      <c r="CC179" s="25">
        <f t="shared" ref="CC179:CC184" si="605">BN179/CC$3*$BX179/$BW179</f>
        <v>0.32818097470875052</v>
      </c>
      <c r="CD179" s="25">
        <f t="shared" ref="CD179:CD184" si="606">2*BO179/CD$3*$BX179/$BW179</f>
        <v>4.1719619205420472E-2</v>
      </c>
      <c r="CE179" s="25">
        <f t="shared" ref="CE179:CG184" si="607">BP179/CE$3*$BX179/$BW179</f>
        <v>4.5792830577031035E-3</v>
      </c>
      <c r="CF179" s="25">
        <f t="shared" si="607"/>
        <v>0.66007359563161061</v>
      </c>
      <c r="CG179" s="25">
        <f t="shared" si="607"/>
        <v>2.3474490564607198E-5</v>
      </c>
      <c r="CH179" s="25">
        <f t="shared" ref="CH179:CH184" si="608">2*BS179/CH$3*$BX179/$BW179</f>
        <v>-3.9642213907873866E-4</v>
      </c>
      <c r="CI179" s="25">
        <f t="shared" ref="CI179:CI184" si="609">BT179/CI$3*$BX179/$BW179</f>
        <v>3.3943371991213191E-3</v>
      </c>
      <c r="CJ179" s="4">
        <f t="shared" ref="CJ179:CJ184" si="610">SUM(BY179:CI179)</f>
        <v>2.9984103004951663</v>
      </c>
    </row>
    <row r="180" spans="1:88">
      <c r="A180" s="41" t="s">
        <v>18</v>
      </c>
      <c r="B180" s="9">
        <v>10</v>
      </c>
      <c r="C180" s="20">
        <v>-5.2377999999999994E-2</v>
      </c>
      <c r="D180" s="20">
        <v>1.8941999999999997E-2</v>
      </c>
      <c r="E180" s="20">
        <v>38.335509999999999</v>
      </c>
      <c r="F180" s="20">
        <v>32.174799999999991</v>
      </c>
      <c r="G180" s="20">
        <v>13.397889999999999</v>
      </c>
      <c r="H180" s="20">
        <v>0.1742679</v>
      </c>
      <c r="I180" s="20">
        <v>16.418669999999999</v>
      </c>
      <c r="J180" s="20">
        <v>3.0093000000000003E-3</v>
      </c>
      <c r="K180" s="20">
        <v>-1.3339300000000002E-2</v>
      </c>
      <c r="L180" s="20">
        <v>0.16128179999999998</v>
      </c>
      <c r="M180" s="42">
        <f t="shared" si="585"/>
        <v>100.61865369999998</v>
      </c>
      <c r="O180" s="43">
        <f t="shared" ref="O180:O184" si="611">BG180/(SUM(BG180:BH180))</f>
        <v>3.9209930169751654E-2</v>
      </c>
      <c r="P180" s="33">
        <v>9.1999999999999998E-2</v>
      </c>
      <c r="Q180" s="23"/>
      <c r="R180" s="94">
        <f t="shared" ref="R180:R184" si="612">AX180/(AX180+AW180)</f>
        <v>0.3602158928197931</v>
      </c>
      <c r="S180" s="23"/>
      <c r="T180" s="24">
        <f t="shared" si="586"/>
        <v>5.3115134648731979E-2</v>
      </c>
      <c r="W180" s="4">
        <v>2.7973110024529735E-2</v>
      </c>
      <c r="X180" s="4">
        <v>7.0744184370322835E-3</v>
      </c>
      <c r="Y180" s="4">
        <v>1.1028361170182985</v>
      </c>
      <c r="Z180" s="4">
        <v>1.186962836636243</v>
      </c>
      <c r="AA180" s="4">
        <v>0.58375079433683741</v>
      </c>
      <c r="AB180" s="4">
        <v>1.770756451319291E-2</v>
      </c>
      <c r="AC180" s="4">
        <v>0.25483775252326957</v>
      </c>
      <c r="AD180" s="4">
        <v>6.834166584156403E-3</v>
      </c>
      <c r="AE180" s="4">
        <v>1.1220222834487537E-2</v>
      </c>
      <c r="AF180" s="4">
        <v>3.466350476221363E-2</v>
      </c>
      <c r="AI180" s="4">
        <f t="shared" si="587"/>
        <v>-8.7165917789981684E-4</v>
      </c>
      <c r="AJ180" s="4">
        <f t="shared" si="587"/>
        <v>2.3713069604406608E-4</v>
      </c>
      <c r="AK180" s="4">
        <f t="shared" si="588"/>
        <v>0.75197155747351907</v>
      </c>
      <c r="AL180" s="4">
        <f t="shared" si="588"/>
        <v>0.42338048555826024</v>
      </c>
      <c r="AM180" s="4">
        <f t="shared" si="589"/>
        <v>0.18647028531663187</v>
      </c>
      <c r="AN180" s="4">
        <f t="shared" si="589"/>
        <v>2.4568997603270828E-3</v>
      </c>
      <c r="AO180" s="4">
        <f t="shared" si="589"/>
        <v>0.40731009675018598</v>
      </c>
      <c r="AP180" s="4">
        <f t="shared" si="589"/>
        <v>5.3660841654778896E-5</v>
      </c>
      <c r="AQ180" s="4">
        <f t="shared" si="590"/>
        <v>-4.3043885124233633E-4</v>
      </c>
      <c r="AR180" s="4">
        <f t="shared" si="591"/>
        <v>2.159349310483331E-3</v>
      </c>
      <c r="AS180" s="4">
        <f t="shared" si="592"/>
        <v>1.7727373676779641</v>
      </c>
      <c r="AT180" s="4"/>
      <c r="AU180" s="4">
        <f t="shared" si="593"/>
        <v>-1.4751071317037235E-3</v>
      </c>
      <c r="AV180" s="4">
        <f t="shared" si="593"/>
        <v>4.0129581578348609E-4</v>
      </c>
      <c r="AW180" s="4">
        <f t="shared" si="593"/>
        <v>1.2725600044046497</v>
      </c>
      <c r="AX180" s="4">
        <f t="shared" si="593"/>
        <v>0.71648597239109757</v>
      </c>
      <c r="AY180" s="4">
        <f t="shared" si="593"/>
        <v>0.31556330122529369</v>
      </c>
      <c r="AZ180" s="4">
        <f t="shared" si="593"/>
        <v>4.1578066866361741E-3</v>
      </c>
      <c r="BA180" s="4">
        <f t="shared" si="593"/>
        <v>0.68929008466218222</v>
      </c>
      <c r="BB180" s="4">
        <f t="shared" si="593"/>
        <v>9.0810137981804442E-5</v>
      </c>
      <c r="BC180" s="4">
        <f t="shared" si="593"/>
        <v>-7.2843083091233727E-4</v>
      </c>
      <c r="BD180" s="4">
        <f t="shared" si="593"/>
        <v>3.6542626389916527E-3</v>
      </c>
      <c r="BE180">
        <f t="shared" si="594"/>
        <v>3</v>
      </c>
      <c r="BG180" s="4">
        <f t="shared" si="595"/>
        <v>1.2373215005180072E-2</v>
      </c>
      <c r="BH180" s="4">
        <f t="shared" si="596"/>
        <v>0.30319008622011362</v>
      </c>
      <c r="BJ180" s="4">
        <f t="shared" si="597"/>
        <v>-5.2377999999999994E-2</v>
      </c>
      <c r="BK180" s="4">
        <f t="shared" si="597"/>
        <v>1.8941999999999997E-2</v>
      </c>
      <c r="BL180" s="4">
        <f t="shared" si="597"/>
        <v>38.335509999999999</v>
      </c>
      <c r="BM180" s="4">
        <f t="shared" si="597"/>
        <v>32.174799999999991</v>
      </c>
      <c r="BN180" s="4">
        <f t="shared" si="598"/>
        <v>12.686259268641098</v>
      </c>
      <c r="BO180" s="4">
        <f t="shared" si="599"/>
        <v>0.79087656296832587</v>
      </c>
      <c r="BP180" s="4">
        <f t="shared" si="600"/>
        <v>0.1742679</v>
      </c>
      <c r="BQ180" s="4">
        <f t="shared" si="600"/>
        <v>16.418669999999999</v>
      </c>
      <c r="BR180" s="4">
        <f t="shared" si="600"/>
        <v>3.0093000000000003E-3</v>
      </c>
      <c r="BS180" s="4">
        <f t="shared" si="600"/>
        <v>-1.3339300000000002E-2</v>
      </c>
      <c r="BT180" s="4">
        <f t="shared" si="600"/>
        <v>0.16128179999999998</v>
      </c>
      <c r="BU180" s="4">
        <f t="shared" si="601"/>
        <v>100.69789953160941</v>
      </c>
      <c r="BW180" s="25">
        <f t="shared" si="602"/>
        <v>2.3649474082178314</v>
      </c>
      <c r="BX180">
        <v>4</v>
      </c>
      <c r="BY180" s="25">
        <f t="shared" si="603"/>
        <v>-1.4742977790896054E-3</v>
      </c>
      <c r="BZ180" s="25">
        <f t="shared" si="603"/>
        <v>4.0107563528909453E-4</v>
      </c>
      <c r="CA180" s="25">
        <f t="shared" si="604"/>
        <v>1.2718617840896294</v>
      </c>
      <c r="CB180" s="25">
        <f t="shared" si="604"/>
        <v>0.71609285532029621</v>
      </c>
      <c r="CC180" s="25">
        <f t="shared" si="605"/>
        <v>0.29863816910348528</v>
      </c>
      <c r="CD180" s="25">
        <f t="shared" si="606"/>
        <v>1.6753266017574094E-2</v>
      </c>
      <c r="CE180" s="25">
        <f t="shared" si="607"/>
        <v>4.1555254071016226E-3</v>
      </c>
      <c r="CF180" s="25">
        <f t="shared" si="607"/>
        <v>0.68891188926205382</v>
      </c>
      <c r="CG180" s="25">
        <f t="shared" si="607"/>
        <v>9.0760312839627066E-5</v>
      </c>
      <c r="CH180" s="25">
        <f t="shared" si="608"/>
        <v>-7.2803116001079256E-4</v>
      </c>
      <c r="CI180" s="25">
        <f t="shared" si="609"/>
        <v>3.652257640875939E-3</v>
      </c>
      <c r="CJ180" s="4">
        <f t="shared" si="610"/>
        <v>2.9983552538500451</v>
      </c>
    </row>
    <row r="181" spans="1:88">
      <c r="A181" s="41" t="s">
        <v>16</v>
      </c>
      <c r="B181" s="9">
        <v>5</v>
      </c>
      <c r="C181" s="20">
        <v>-7.3598000000000011E-2</v>
      </c>
      <c r="D181" s="20">
        <v>5.3559000000000002E-2</v>
      </c>
      <c r="E181" s="20">
        <v>56.971300000000006</v>
      </c>
      <c r="F181" s="20">
        <v>13.500399999999999</v>
      </c>
      <c r="G181" s="20">
        <v>11.173286000000001</v>
      </c>
      <c r="H181" s="20">
        <v>0.125635</v>
      </c>
      <c r="I181" s="20">
        <v>19.289139999999996</v>
      </c>
      <c r="J181" s="20">
        <v>3.9683999999999995E-3</v>
      </c>
      <c r="K181" s="20">
        <v>-4.5249999999999995E-3</v>
      </c>
      <c r="L181" s="20">
        <v>0.3091158</v>
      </c>
      <c r="M181" s="42">
        <f t="shared" si="585"/>
        <v>101.34828120000002</v>
      </c>
      <c r="O181" s="43">
        <f t="shared" si="611"/>
        <v>-2.9292434413717049E-2</v>
      </c>
      <c r="P181" s="33">
        <v>5.3999999999999999E-2</v>
      </c>
      <c r="Q181" s="23"/>
      <c r="R181" s="94">
        <f t="shared" si="612"/>
        <v>0.13716221064559142</v>
      </c>
      <c r="S181" s="23"/>
      <c r="T181" s="24">
        <f t="shared" si="586"/>
        <v>-6.56539814656696E-3</v>
      </c>
      <c r="W181" s="4">
        <v>1.6612964816672567E-2</v>
      </c>
      <c r="X181" s="4">
        <v>2.5186850256962795E-2</v>
      </c>
      <c r="Y181" s="4">
        <v>0.95123593655832983</v>
      </c>
      <c r="Z181" s="4">
        <v>0.44152573839660431</v>
      </c>
      <c r="AA181" s="4">
        <v>1.2624111675744423</v>
      </c>
      <c r="AB181" s="4">
        <v>2.6077497973668155E-2</v>
      </c>
      <c r="AC181" s="4">
        <v>0.69059911212415215</v>
      </c>
      <c r="AD181" s="4">
        <v>4.8301705421927559E-3</v>
      </c>
      <c r="AE181" s="4">
        <v>7.0336408898000113E-3</v>
      </c>
      <c r="AF181" s="4">
        <v>8.4363599121105911E-3</v>
      </c>
      <c r="AI181" s="4">
        <f t="shared" si="587"/>
        <v>-1.2247961391246465E-3</v>
      </c>
      <c r="AJ181" s="4">
        <f t="shared" si="587"/>
        <v>6.7049323985978978E-4</v>
      </c>
      <c r="AK181" s="4">
        <f t="shared" si="588"/>
        <v>1.1175225578658299</v>
      </c>
      <c r="AL181" s="4">
        <f t="shared" si="588"/>
        <v>0.17764852950852028</v>
      </c>
      <c r="AM181" s="4">
        <f t="shared" si="589"/>
        <v>0.15550850382741827</v>
      </c>
      <c r="AN181" s="4">
        <f t="shared" si="589"/>
        <v>1.7712533483716338E-3</v>
      </c>
      <c r="AO181" s="4">
        <f t="shared" si="589"/>
        <v>0.47851997023071186</v>
      </c>
      <c r="AP181" s="4">
        <f t="shared" si="589"/>
        <v>7.0763195435092724E-5</v>
      </c>
      <c r="AQ181" s="4">
        <f t="shared" si="590"/>
        <v>-1.4601484349790255E-4</v>
      </c>
      <c r="AR181" s="4">
        <f t="shared" si="591"/>
        <v>4.1386504217432053E-3</v>
      </c>
      <c r="AS181" s="4">
        <f t="shared" si="592"/>
        <v>1.9344799106552673</v>
      </c>
      <c r="AT181" s="4"/>
      <c r="AU181" s="4">
        <f t="shared" si="593"/>
        <v>-1.8994192687838832E-3</v>
      </c>
      <c r="AV181" s="4">
        <f t="shared" si="593"/>
        <v>1.039803881394674E-3</v>
      </c>
      <c r="AW181" s="4">
        <f t="shared" si="593"/>
        <v>1.7330589245880939</v>
      </c>
      <c r="AX181" s="4">
        <f t="shared" si="593"/>
        <v>0.27549812514984245</v>
      </c>
      <c r="AY181" s="4">
        <f t="shared" si="593"/>
        <v>0.24116327541712665</v>
      </c>
      <c r="AZ181" s="4">
        <f t="shared" si="593"/>
        <v>2.7468675253985806E-3</v>
      </c>
      <c r="BA181" s="4">
        <f t="shared" si="593"/>
        <v>0.74209088591975492</v>
      </c>
      <c r="BB181" s="4">
        <f t="shared" si="593"/>
        <v>1.0973987640604095E-4</v>
      </c>
      <c r="BC181" s="4">
        <f t="shared" si="593"/>
        <v>-2.2644046499574585E-4</v>
      </c>
      <c r="BD181" s="4">
        <f t="shared" si="593"/>
        <v>6.4182373757626435E-3</v>
      </c>
      <c r="BE181">
        <f t="shared" si="594"/>
        <v>3.0000000000000004</v>
      </c>
      <c r="BG181" s="4">
        <f t="shared" si="595"/>
        <v>-7.0642594281533633E-3</v>
      </c>
      <c r="BH181" s="4">
        <f t="shared" si="596"/>
        <v>0.24822753484528001</v>
      </c>
      <c r="BJ181" s="4">
        <f t="shared" si="597"/>
        <v>-7.3598000000000011E-2</v>
      </c>
      <c r="BK181" s="4">
        <f t="shared" si="597"/>
        <v>5.3559000000000002E-2</v>
      </c>
      <c r="BL181" s="4">
        <f t="shared" si="597"/>
        <v>56.971300000000006</v>
      </c>
      <c r="BM181" s="4">
        <f t="shared" si="597"/>
        <v>13.500399999999999</v>
      </c>
      <c r="BN181" s="4">
        <f t="shared" si="598"/>
        <v>11.246643071195464</v>
      </c>
      <c r="BO181" s="4">
        <f t="shared" si="599"/>
        <v>-8.1525973766906609E-2</v>
      </c>
      <c r="BP181" s="4">
        <f t="shared" si="600"/>
        <v>0.125635</v>
      </c>
      <c r="BQ181" s="4">
        <f t="shared" si="600"/>
        <v>19.289139999999996</v>
      </c>
      <c r="BR181" s="4">
        <f t="shared" si="600"/>
        <v>3.9683999999999995E-3</v>
      </c>
      <c r="BS181" s="4">
        <f t="shared" si="600"/>
        <v>-4.5249999999999995E-3</v>
      </c>
      <c r="BT181" s="4">
        <f t="shared" si="600"/>
        <v>0.3091158</v>
      </c>
      <c r="BU181" s="4">
        <f t="shared" si="601"/>
        <v>101.34011229742858</v>
      </c>
      <c r="BW181" s="25">
        <f t="shared" si="602"/>
        <v>2.5810735546644299</v>
      </c>
      <c r="BX181">
        <v>4</v>
      </c>
      <c r="BY181" s="25">
        <f t="shared" si="603"/>
        <v>-1.8981189232848258E-3</v>
      </c>
      <c r="BZ181" s="25">
        <f t="shared" si="603"/>
        <v>1.0390920299781412E-3</v>
      </c>
      <c r="CA181" s="25">
        <f t="shared" si="604"/>
        <v>1.7318724696493526</v>
      </c>
      <c r="CB181" s="25">
        <f t="shared" si="604"/>
        <v>0.27530951868842296</v>
      </c>
      <c r="CC181" s="25">
        <f t="shared" si="605"/>
        <v>0.242580423618455</v>
      </c>
      <c r="CD181" s="25">
        <f t="shared" si="606"/>
        <v>-1.5823694142390998E-3</v>
      </c>
      <c r="CE181" s="25">
        <f t="shared" si="607"/>
        <v>2.7449870154543777E-3</v>
      </c>
      <c r="CF181" s="25">
        <f t="shared" si="607"/>
        <v>0.74158284930074392</v>
      </c>
      <c r="CG181" s="25">
        <f t="shared" si="607"/>
        <v>1.0966474830941853E-4</v>
      </c>
      <c r="CH181" s="25">
        <f t="shared" si="608"/>
        <v>-2.262854434876982E-4</v>
      </c>
      <c r="CI181" s="25">
        <f t="shared" si="609"/>
        <v>6.4138434400894534E-3</v>
      </c>
      <c r="CJ181" s="4">
        <f t="shared" si="610"/>
        <v>2.9979460747097946</v>
      </c>
    </row>
    <row r="182" spans="1:88">
      <c r="A182" s="41" t="s">
        <v>22</v>
      </c>
      <c r="B182" s="9">
        <v>8</v>
      </c>
      <c r="C182" s="20">
        <v>-5.1096250000000003E-2</v>
      </c>
      <c r="D182" s="20">
        <v>0.10204949999999999</v>
      </c>
      <c r="E182" s="20">
        <v>62.279337499999997</v>
      </c>
      <c r="F182" s="20">
        <v>6.1997412500000006</v>
      </c>
      <c r="G182" s="20">
        <v>11.153162499999999</v>
      </c>
      <c r="H182" s="20">
        <v>0.10930462500000002</v>
      </c>
      <c r="I182" s="20">
        <v>21.358962500000004</v>
      </c>
      <c r="J182" s="20">
        <v>1.4137500000000003E-3</v>
      </c>
      <c r="K182" s="20">
        <v>-6.8857499999999995E-3</v>
      </c>
      <c r="L182" s="20">
        <v>0.34675387499999999</v>
      </c>
      <c r="M182" s="42">
        <f t="shared" si="585"/>
        <v>101.49274349999999</v>
      </c>
      <c r="O182" s="43">
        <f t="shared" si="611"/>
        <v>0.16441659242897352</v>
      </c>
      <c r="P182" s="33">
        <v>0.22</v>
      </c>
      <c r="Q182" s="23"/>
      <c r="R182" s="94">
        <f t="shared" si="612"/>
        <v>6.2599325493396488E-2</v>
      </c>
      <c r="S182" s="23"/>
      <c r="T182" s="24">
        <f t="shared" si="586"/>
        <v>0.19009261041228093</v>
      </c>
      <c r="W182" s="4">
        <v>1.334160189300476E-2</v>
      </c>
      <c r="X182" s="4">
        <v>4.7039286923652593E-3</v>
      </c>
      <c r="Y182" s="4">
        <v>0.44977548665179301</v>
      </c>
      <c r="Z182" s="4">
        <v>0.1616158160963834</v>
      </c>
      <c r="AA182" s="4">
        <v>9.3047268133690492E-2</v>
      </c>
      <c r="AB182" s="4">
        <v>2.0425010893072731E-2</v>
      </c>
      <c r="AC182" s="4">
        <v>9.9112835229060184E-2</v>
      </c>
      <c r="AD182" s="4">
        <v>6.5922347338147986E-3</v>
      </c>
      <c r="AE182" s="4">
        <v>8.5525846176964047E-3</v>
      </c>
      <c r="AF182" s="4">
        <v>1.9948720957477101E-2</v>
      </c>
      <c r="AI182" s="4">
        <f t="shared" si="587"/>
        <v>-8.503286736561824E-4</v>
      </c>
      <c r="AJ182" s="4">
        <f t="shared" si="587"/>
        <v>1.2775350525788681E-3</v>
      </c>
      <c r="AK182" s="4">
        <f t="shared" si="588"/>
        <v>1.2216425559042763</v>
      </c>
      <c r="AL182" s="4">
        <f t="shared" si="588"/>
        <v>8.1580909928284762E-2</v>
      </c>
      <c r="AM182" s="4">
        <f t="shared" si="589"/>
        <v>0.15522842727905359</v>
      </c>
      <c r="AN182" s="4">
        <f t="shared" si="589"/>
        <v>1.5410210771182858E-3</v>
      </c>
      <c r="AO182" s="4">
        <f t="shared" si="589"/>
        <v>0.52986758868767059</v>
      </c>
      <c r="AP182" s="4">
        <f t="shared" si="589"/>
        <v>2.5209522111269622E-5</v>
      </c>
      <c r="AQ182" s="4">
        <f t="shared" si="590"/>
        <v>-2.2219264278799613E-4</v>
      </c>
      <c r="AR182" s="4">
        <f t="shared" si="591"/>
        <v>4.6425743071361629E-3</v>
      </c>
      <c r="AS182" s="4">
        <f t="shared" si="592"/>
        <v>1.994733300441786</v>
      </c>
      <c r="AT182" s="4"/>
      <c r="AU182" s="4">
        <f t="shared" si="593"/>
        <v>-1.2788606980209155E-3</v>
      </c>
      <c r="AV182" s="4">
        <f t="shared" si="593"/>
        <v>1.9213621975869022E-3</v>
      </c>
      <c r="AW182" s="4">
        <f t="shared" si="593"/>
        <v>1.8373020929169499</v>
      </c>
      <c r="AX182" s="4">
        <f t="shared" si="593"/>
        <v>0.12269446232769543</v>
      </c>
      <c r="AY182" s="4">
        <f t="shared" si="593"/>
        <v>0.2334574159533119</v>
      </c>
      <c r="AZ182" s="4">
        <f t="shared" si="593"/>
        <v>2.3176347586571894E-3</v>
      </c>
      <c r="BA182" s="4">
        <f t="shared" si="593"/>
        <v>0.796899899205048</v>
      </c>
      <c r="BB182" s="4">
        <f t="shared" si="593"/>
        <v>3.7914124317801757E-5</v>
      </c>
      <c r="BC182" s="4">
        <f t="shared" si="593"/>
        <v>-3.3416894790714988E-4</v>
      </c>
      <c r="BD182" s="4">
        <f t="shared" si="593"/>
        <v>6.9822481623602658E-3</v>
      </c>
      <c r="BE182">
        <f t="shared" si="594"/>
        <v>2.9999999999999991</v>
      </c>
      <c r="BG182" s="4">
        <f t="shared" si="595"/>
        <v>3.8384272808317021E-2</v>
      </c>
      <c r="BH182" s="4">
        <f t="shared" si="596"/>
        <v>0.19507314314499488</v>
      </c>
      <c r="BJ182" s="4">
        <f t="shared" si="597"/>
        <v>-5.1096250000000003E-2</v>
      </c>
      <c r="BK182" s="4">
        <f t="shared" si="597"/>
        <v>0.10204949999999999</v>
      </c>
      <c r="BL182" s="4">
        <f t="shared" si="597"/>
        <v>62.279337499999997</v>
      </c>
      <c r="BM182" s="4">
        <f t="shared" si="597"/>
        <v>6.1997412500000006</v>
      </c>
      <c r="BN182" s="4">
        <f t="shared" si="598"/>
        <v>9.0330287260226374</v>
      </c>
      <c r="BO182" s="4">
        <f t="shared" si="599"/>
        <v>2.356227799485842</v>
      </c>
      <c r="BP182" s="4">
        <f t="shared" si="600"/>
        <v>0.10930462500000002</v>
      </c>
      <c r="BQ182" s="4">
        <f t="shared" si="600"/>
        <v>21.358962500000004</v>
      </c>
      <c r="BR182" s="4">
        <f t="shared" si="600"/>
        <v>1.4137500000000003E-3</v>
      </c>
      <c r="BS182" s="4">
        <f t="shared" si="600"/>
        <v>-6.8857499999999995E-3</v>
      </c>
      <c r="BT182" s="4">
        <f t="shared" si="600"/>
        <v>0.34675387499999999</v>
      </c>
      <c r="BU182" s="4">
        <f t="shared" si="601"/>
        <v>101.72883752550847</v>
      </c>
      <c r="BW182" s="25">
        <f t="shared" si="602"/>
        <v>2.6616405938518928</v>
      </c>
      <c r="BX182">
        <v>4</v>
      </c>
      <c r="BY182" s="25">
        <f t="shared" si="603"/>
        <v>-1.2779015703628077E-3</v>
      </c>
      <c r="BZ182" s="25">
        <f t="shared" si="603"/>
        <v>1.9199212027797268E-3</v>
      </c>
      <c r="CA182" s="25">
        <f t="shared" si="604"/>
        <v>1.8359241420139758</v>
      </c>
      <c r="CB182" s="25">
        <f t="shared" si="604"/>
        <v>0.1226024431949648</v>
      </c>
      <c r="CC182" s="25">
        <f t="shared" si="605"/>
        <v>0.18893707981128138</v>
      </c>
      <c r="CD182" s="25">
        <f t="shared" si="606"/>
        <v>4.434862202149642E-2</v>
      </c>
      <c r="CE182" s="25">
        <f t="shared" si="607"/>
        <v>2.3158965649650535E-3</v>
      </c>
      <c r="CF182" s="25">
        <f t="shared" si="607"/>
        <v>0.79630223541316358</v>
      </c>
      <c r="CG182" s="25">
        <f t="shared" si="607"/>
        <v>3.7885689254215525E-5</v>
      </c>
      <c r="CH182" s="25">
        <f t="shared" si="608"/>
        <v>-3.3391832586448757E-4</v>
      </c>
      <c r="CI182" s="25">
        <f t="shared" si="609"/>
        <v>6.9770115737789939E-3</v>
      </c>
      <c r="CJ182" s="4">
        <f t="shared" si="610"/>
        <v>2.9977534175894323</v>
      </c>
    </row>
    <row r="183" spans="1:88">
      <c r="A183" s="41" t="s">
        <v>23</v>
      </c>
      <c r="B183" s="9">
        <v>10</v>
      </c>
      <c r="C183" s="20">
        <v>-3.3133999999999997E-2</v>
      </c>
      <c r="D183" s="20">
        <v>0.19888400000000001</v>
      </c>
      <c r="E183" s="20">
        <v>50.314609999999995</v>
      </c>
      <c r="F183" s="20">
        <v>17.208409999999997</v>
      </c>
      <c r="G183" s="20">
        <v>12.98654</v>
      </c>
      <c r="H183" s="20">
        <v>0.13131429999999999</v>
      </c>
      <c r="I183" s="20">
        <v>19.455000000000005</v>
      </c>
      <c r="J183" s="20">
        <v>1.7090000000000001E-2</v>
      </c>
      <c r="K183" s="20">
        <v>-9.9320999999999993E-3</v>
      </c>
      <c r="L183" s="20">
        <v>0.3422192</v>
      </c>
      <c r="M183" s="42">
        <f t="shared" si="585"/>
        <v>100.61100139999999</v>
      </c>
      <c r="O183" s="43">
        <f t="shared" si="611"/>
        <v>0.21667707193406135</v>
      </c>
      <c r="P183" s="33">
        <v>0.28999999999999998</v>
      </c>
      <c r="Q183" s="23"/>
      <c r="R183" s="94">
        <f t="shared" si="612"/>
        <v>0.18661886415667572</v>
      </c>
      <c r="S183" s="23"/>
      <c r="T183" s="24">
        <f t="shared" si="586"/>
        <v>0.23744808454884314</v>
      </c>
      <c r="W183" s="4">
        <v>1.0122382460007465E-2</v>
      </c>
      <c r="X183" s="4">
        <v>2.6770303127823428E-2</v>
      </c>
      <c r="Y183" s="4">
        <v>0.60458598037555134</v>
      </c>
      <c r="Z183" s="4">
        <v>0.56560418718000627</v>
      </c>
      <c r="AA183" s="4">
        <v>8.6227389306801114E-2</v>
      </c>
      <c r="AB183" s="4">
        <v>1.3319426773201115E-2</v>
      </c>
      <c r="AC183" s="4">
        <v>0.14485672615074197</v>
      </c>
      <c r="AD183" s="4">
        <v>6.601066563653008E-3</v>
      </c>
      <c r="AE183" s="4">
        <v>1.0608792772978461E-2</v>
      </c>
      <c r="AF183" s="4">
        <v>2.1678809422003682E-2</v>
      </c>
      <c r="AI183" s="4">
        <f t="shared" si="587"/>
        <v>-5.5140622399733722E-4</v>
      </c>
      <c r="AJ183" s="4">
        <f t="shared" si="587"/>
        <v>2.4897846770155236E-3</v>
      </c>
      <c r="AK183" s="4">
        <f t="shared" si="588"/>
        <v>0.98694801883091399</v>
      </c>
      <c r="AL183" s="4">
        <f t="shared" si="588"/>
        <v>0.22644134482531741</v>
      </c>
      <c r="AM183" s="4">
        <f t="shared" si="589"/>
        <v>0.18074516353514267</v>
      </c>
      <c r="AN183" s="4">
        <f t="shared" si="589"/>
        <v>1.8513224305653458E-3</v>
      </c>
      <c r="AO183" s="4">
        <f t="shared" si="589"/>
        <v>0.48263458198958087</v>
      </c>
      <c r="AP183" s="4">
        <f t="shared" si="589"/>
        <v>3.047432239657632E-4</v>
      </c>
      <c r="AQ183" s="4">
        <f t="shared" si="590"/>
        <v>-3.2049370764762825E-4</v>
      </c>
      <c r="AR183" s="4">
        <f t="shared" si="591"/>
        <v>4.5818610255723658E-3</v>
      </c>
      <c r="AS183" s="4">
        <f t="shared" si="592"/>
        <v>1.8851249206064289</v>
      </c>
      <c r="AT183" s="4"/>
      <c r="AU183" s="4">
        <f t="shared" si="593"/>
        <v>-8.7751143380984187E-4</v>
      </c>
      <c r="AV183" s="4">
        <f t="shared" si="593"/>
        <v>3.9622594499698948E-3</v>
      </c>
      <c r="AW183" s="4">
        <f t="shared" si="593"/>
        <v>1.5706354651235861</v>
      </c>
      <c r="AX183" s="4">
        <f t="shared" si="593"/>
        <v>0.36036022178170529</v>
      </c>
      <c r="AY183" s="4">
        <f t="shared" si="593"/>
        <v>0.28763902311099648</v>
      </c>
      <c r="AZ183" s="4">
        <f t="shared" si="593"/>
        <v>2.9462064985642288E-3</v>
      </c>
      <c r="BA183" s="4">
        <f t="shared" si="593"/>
        <v>0.76806779759877342</v>
      </c>
      <c r="BB183" s="4">
        <f t="shared" si="593"/>
        <v>4.8497033904956792E-4</v>
      </c>
      <c r="BC183" s="4">
        <f t="shared" si="593"/>
        <v>-5.1003576072485653E-4</v>
      </c>
      <c r="BD183" s="4">
        <f t="shared" si="593"/>
        <v>7.2916032918896737E-3</v>
      </c>
      <c r="BE183">
        <f t="shared" si="594"/>
        <v>3</v>
      </c>
      <c r="BG183" s="4">
        <f t="shared" si="595"/>
        <v>6.2324781301664522E-2</v>
      </c>
      <c r="BH183" s="4">
        <f t="shared" si="596"/>
        <v>0.22531424180933196</v>
      </c>
      <c r="BJ183" s="4">
        <f t="shared" si="597"/>
        <v>-3.3133999999999997E-2</v>
      </c>
      <c r="BK183" s="4">
        <f t="shared" si="597"/>
        <v>0.19888400000000001</v>
      </c>
      <c r="BL183" s="4">
        <f t="shared" si="597"/>
        <v>50.314609999999995</v>
      </c>
      <c r="BM183" s="4">
        <f t="shared" si="597"/>
        <v>17.208409999999997</v>
      </c>
      <c r="BN183" s="4">
        <f t="shared" si="598"/>
        <v>9.9029109520830669</v>
      </c>
      <c r="BO183" s="4">
        <f t="shared" si="599"/>
        <v>3.4270160568092165</v>
      </c>
      <c r="BP183" s="4">
        <f t="shared" si="600"/>
        <v>0.13131429999999999</v>
      </c>
      <c r="BQ183" s="4">
        <f t="shared" si="600"/>
        <v>19.455000000000005</v>
      </c>
      <c r="BR183" s="4">
        <f t="shared" si="600"/>
        <v>1.7090000000000001E-2</v>
      </c>
      <c r="BS183" s="4">
        <f t="shared" si="600"/>
        <v>-9.9320999999999993E-3</v>
      </c>
      <c r="BT183" s="4">
        <f t="shared" si="600"/>
        <v>0.3422192</v>
      </c>
      <c r="BU183" s="4">
        <f t="shared" si="601"/>
        <v>100.95438840889227</v>
      </c>
      <c r="BW183" s="25">
        <f t="shared" si="602"/>
        <v>2.5153819246826874</v>
      </c>
      <c r="BX183">
        <v>4</v>
      </c>
      <c r="BY183" s="25">
        <f t="shared" si="603"/>
        <v>-8.7685487215528359E-4</v>
      </c>
      <c r="BZ183" s="25">
        <f t="shared" si="603"/>
        <v>3.9592948531338547E-3</v>
      </c>
      <c r="CA183" s="25">
        <f t="shared" si="604"/>
        <v>1.5694603020659241</v>
      </c>
      <c r="CB183" s="25">
        <f t="shared" si="604"/>
        <v>0.36009059714282987</v>
      </c>
      <c r="CC183" s="25">
        <f t="shared" si="605"/>
        <v>0.21917557617758973</v>
      </c>
      <c r="CD183" s="25">
        <f t="shared" si="606"/>
        <v>6.8253428165251082E-2</v>
      </c>
      <c r="CE183" s="25">
        <f t="shared" si="607"/>
        <v>2.9440021213460667E-3</v>
      </c>
      <c r="CF183" s="25">
        <f t="shared" si="607"/>
        <v>0.7674931226206767</v>
      </c>
      <c r="CG183" s="25">
        <f t="shared" si="607"/>
        <v>4.8460748004175344E-4</v>
      </c>
      <c r="CH183" s="25">
        <f t="shared" si="608"/>
        <v>-5.0965414755146281E-4</v>
      </c>
      <c r="CI183" s="25">
        <f t="shared" si="609"/>
        <v>7.286147651156971E-3</v>
      </c>
      <c r="CJ183" s="4">
        <f t="shared" si="610"/>
        <v>2.9977605692582432</v>
      </c>
    </row>
    <row r="184" spans="1:88" ht="15" thickBot="1">
      <c r="A184" s="44" t="s">
        <v>20</v>
      </c>
      <c r="B184" s="45">
        <v>9</v>
      </c>
      <c r="C184" s="46">
        <v>-4.7295555555555556E-2</v>
      </c>
      <c r="D184" s="46">
        <v>7.5013111111111114E-2</v>
      </c>
      <c r="E184" s="46">
        <v>60.28253333333334</v>
      </c>
      <c r="F184" s="46">
        <v>8.595976666666667</v>
      </c>
      <c r="G184" s="46">
        <v>10.907599999999999</v>
      </c>
      <c r="H184" s="46">
        <v>0.10756377777777779</v>
      </c>
      <c r="I184" s="46">
        <v>20.703777777777777</v>
      </c>
      <c r="J184" s="46">
        <v>1.0119E-2</v>
      </c>
      <c r="K184" s="46">
        <v>-5.5447777777777769E-3</v>
      </c>
      <c r="L184" s="46">
        <v>0.36985922222222217</v>
      </c>
      <c r="M184" s="47">
        <f t="shared" si="585"/>
        <v>100.99960255555557</v>
      </c>
      <c r="O184" s="48">
        <f t="shared" si="611"/>
        <v>0.10332567514711499</v>
      </c>
      <c r="P184" s="88">
        <v>0.14000000000000001</v>
      </c>
      <c r="Q184" s="49"/>
      <c r="R184" s="95">
        <f t="shared" si="612"/>
        <v>8.7305935635788007E-2</v>
      </c>
      <c r="S184" s="23"/>
      <c r="T184" s="32">
        <f t="shared" si="586"/>
        <v>0.12802454020199933</v>
      </c>
      <c r="W184" s="4">
        <v>1.8569214516984237E-2</v>
      </c>
      <c r="X184" s="4">
        <v>1.5752059495859946E-2</v>
      </c>
      <c r="Y184" s="4">
        <v>0.91228217263081435</v>
      </c>
      <c r="Z184" s="4">
        <v>7.3538994587905498E-2</v>
      </c>
      <c r="AA184" s="4">
        <v>3.7819571652783004E-2</v>
      </c>
      <c r="AB184" s="4">
        <v>1.9510236151683111E-2</v>
      </c>
      <c r="AC184" s="4">
        <v>0.12994207149512624</v>
      </c>
      <c r="AD184" s="4">
        <v>1.0565840110942431E-2</v>
      </c>
      <c r="AE184" s="4">
        <v>6.4758219898669589E-3</v>
      </c>
      <c r="AF184" s="4">
        <v>2.7091878334557097E-2</v>
      </c>
      <c r="AI184" s="4">
        <f t="shared" si="587"/>
        <v>-7.870786412973133E-4</v>
      </c>
      <c r="AJ184" s="4">
        <f t="shared" si="587"/>
        <v>9.39072497635342E-4</v>
      </c>
      <c r="AK184" s="4">
        <f t="shared" si="588"/>
        <v>1.1824741728782531</v>
      </c>
      <c r="AL184" s="4">
        <f t="shared" si="588"/>
        <v>0.11311239774546571</v>
      </c>
      <c r="AM184" s="4">
        <f t="shared" si="589"/>
        <v>0.15181071677105079</v>
      </c>
      <c r="AN184" s="4">
        <f t="shared" si="589"/>
        <v>1.5164779046634397E-3</v>
      </c>
      <c r="AO184" s="4">
        <f t="shared" si="589"/>
        <v>0.51361393643705722</v>
      </c>
      <c r="AP184" s="4">
        <f t="shared" si="589"/>
        <v>1.8043865905848787E-4</v>
      </c>
      <c r="AQ184" s="4">
        <f t="shared" si="590"/>
        <v>-1.7892151590118675E-4</v>
      </c>
      <c r="AR184" s="4">
        <f t="shared" si="591"/>
        <v>4.9519242498623937E-3</v>
      </c>
      <c r="AS184" s="4">
        <f t="shared" si="592"/>
        <v>1.967633136985848</v>
      </c>
      <c r="AT184" s="4"/>
      <c r="AU184" s="4">
        <f t="shared" si="593"/>
        <v>-1.2000387061528346E-3</v>
      </c>
      <c r="AV184" s="4">
        <f t="shared" si="593"/>
        <v>1.4317798577135311E-3</v>
      </c>
      <c r="AW184" s="4">
        <f t="shared" si="593"/>
        <v>1.8028881766389329</v>
      </c>
      <c r="AX184" s="4">
        <f t="shared" si="593"/>
        <v>0.17245958449155643</v>
      </c>
      <c r="AY184" s="4">
        <f t="shared" si="593"/>
        <v>0.23146192333943602</v>
      </c>
      <c r="AZ184" s="4">
        <f t="shared" si="593"/>
        <v>2.3121351376300999E-3</v>
      </c>
      <c r="BA184" s="4">
        <f t="shared" si="593"/>
        <v>0.78309405363620588</v>
      </c>
      <c r="BB184" s="4">
        <f t="shared" si="593"/>
        <v>2.7511021592403534E-4</v>
      </c>
      <c r="BC184" s="4">
        <f t="shared" si="593"/>
        <v>-2.7279706649269592E-4</v>
      </c>
      <c r="BD184" s="4">
        <f t="shared" si="593"/>
        <v>7.5500724552465337E-3</v>
      </c>
      <c r="BE184">
        <f t="shared" si="594"/>
        <v>3</v>
      </c>
      <c r="BG184" s="4">
        <f t="shared" si="595"/>
        <v>2.3915959499896999E-2</v>
      </c>
      <c r="BH184" s="4">
        <f t="shared" si="596"/>
        <v>0.20754596383953902</v>
      </c>
      <c r="BJ184" s="4">
        <f t="shared" si="597"/>
        <v>-4.7295555555555556E-2</v>
      </c>
      <c r="BK184" s="4">
        <f t="shared" si="597"/>
        <v>7.5013111111111114E-2</v>
      </c>
      <c r="BL184" s="4">
        <f t="shared" si="597"/>
        <v>60.28253333333334</v>
      </c>
      <c r="BM184" s="4">
        <f t="shared" si="597"/>
        <v>8.595976666666667</v>
      </c>
      <c r="BN184" s="4">
        <f t="shared" si="598"/>
        <v>9.5111595252926708</v>
      </c>
      <c r="BO184" s="4">
        <f t="shared" si="599"/>
        <v>1.551945404209077</v>
      </c>
      <c r="BP184" s="4">
        <f t="shared" si="600"/>
        <v>0.10756377777777779</v>
      </c>
      <c r="BQ184" s="4">
        <f t="shared" si="600"/>
        <v>20.703777777777777</v>
      </c>
      <c r="BR184" s="4">
        <f t="shared" si="600"/>
        <v>1.0119E-2</v>
      </c>
      <c r="BS184" s="4">
        <f t="shared" si="600"/>
        <v>-5.5447777777777769E-3</v>
      </c>
      <c r="BT184" s="4">
        <f t="shared" si="600"/>
        <v>0.36985922222222217</v>
      </c>
      <c r="BU184" s="4">
        <f t="shared" si="601"/>
        <v>101.15510748505731</v>
      </c>
      <c r="BW184" s="25">
        <f t="shared" si="602"/>
        <v>2.6253878447420864</v>
      </c>
      <c r="BX184">
        <v>4</v>
      </c>
      <c r="BY184" s="25">
        <f t="shared" si="603"/>
        <v>-1.1991807501868504E-3</v>
      </c>
      <c r="BZ184" s="25">
        <f t="shared" si="603"/>
        <v>1.4307562206719896E-3</v>
      </c>
      <c r="CA184" s="25">
        <f t="shared" si="604"/>
        <v>1.8015992193251238</v>
      </c>
      <c r="CB184" s="25">
        <f t="shared" si="604"/>
        <v>0.172336286194054</v>
      </c>
      <c r="CC184" s="25">
        <f t="shared" si="605"/>
        <v>0.20168482127135831</v>
      </c>
      <c r="CD184" s="25">
        <f t="shared" si="606"/>
        <v>2.9613874740658599E-2</v>
      </c>
      <c r="CE184" s="25">
        <f t="shared" si="607"/>
        <v>2.3104820991694899E-3</v>
      </c>
      <c r="CF184" s="25">
        <f t="shared" si="607"/>
        <v>0.78253418818203413</v>
      </c>
      <c r="CG184" s="25">
        <f t="shared" si="607"/>
        <v>2.7491352855899865E-4</v>
      </c>
      <c r="CH184" s="25">
        <f t="shared" si="608"/>
        <v>-2.7260203289127926E-4</v>
      </c>
      <c r="CI184" s="25">
        <f t="shared" si="609"/>
        <v>7.5446746045994013E-3</v>
      </c>
      <c r="CJ184" s="4">
        <f t="shared" si="610"/>
        <v>2.9978574333831505</v>
      </c>
    </row>
    <row r="185" spans="1:88" ht="15" thickBot="1">
      <c r="A185" s="9"/>
      <c r="B185" s="9"/>
      <c r="C185" s="9"/>
      <c r="D185" s="9"/>
      <c r="E185" s="9"/>
      <c r="F185" s="20"/>
      <c r="G185" s="20"/>
      <c r="H185" s="20"/>
      <c r="I185" s="20"/>
      <c r="J185" s="20"/>
      <c r="K185" s="20"/>
      <c r="L185" s="20"/>
      <c r="M185" s="20"/>
      <c r="O185" s="33"/>
      <c r="P185" s="33"/>
      <c r="Q185" s="23"/>
      <c r="R185" s="23"/>
      <c r="S185" s="23"/>
      <c r="T185" s="33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G185" s="4"/>
      <c r="BH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W185" s="25"/>
      <c r="BY185" s="25"/>
      <c r="BZ185" s="25"/>
      <c r="CA185" s="25"/>
      <c r="CB185" s="25"/>
      <c r="CC185" s="25"/>
      <c r="CD185" s="25"/>
      <c r="CE185" s="25"/>
      <c r="CF185" s="25"/>
      <c r="CG185" s="25"/>
      <c r="CH185" s="25"/>
      <c r="CI185" s="25"/>
      <c r="CJ185" s="4"/>
    </row>
    <row r="186" spans="1:88" ht="28">
      <c r="A186" s="71" t="s">
        <v>163</v>
      </c>
      <c r="B186" s="72"/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3"/>
      <c r="O186" s="80"/>
      <c r="P186" s="89"/>
      <c r="Q186" s="81"/>
      <c r="R186" s="82"/>
      <c r="S186" s="23"/>
      <c r="T186" s="40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G186" s="4"/>
      <c r="BH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W186" s="25"/>
      <c r="BY186" s="25"/>
      <c r="BZ186" s="25"/>
      <c r="CA186" s="25"/>
      <c r="CB186" s="25"/>
      <c r="CC186" s="25"/>
      <c r="CD186" s="25"/>
      <c r="CE186" s="25"/>
      <c r="CF186" s="25"/>
      <c r="CG186" s="25"/>
      <c r="CH186" s="25"/>
      <c r="CI186" s="25"/>
      <c r="CJ186" s="4"/>
    </row>
    <row r="187" spans="1:88">
      <c r="A187" s="96" t="s">
        <v>24</v>
      </c>
      <c r="B187" s="98">
        <v>10</v>
      </c>
      <c r="C187" s="20">
        <v>-6.9126999999999994E-2</v>
      </c>
      <c r="D187" s="20">
        <v>3.6197699999999992E-2</v>
      </c>
      <c r="E187" s="20">
        <v>32.737120000000004</v>
      </c>
      <c r="F187" s="20">
        <v>35.209940000000003</v>
      </c>
      <c r="G187" s="20">
        <v>16.688780000000001</v>
      </c>
      <c r="H187" s="20">
        <v>0.20167099999999999</v>
      </c>
      <c r="I187" s="20">
        <v>14.714790000000002</v>
      </c>
      <c r="J187" s="20">
        <v>1.2988699999999997E-2</v>
      </c>
      <c r="K187" s="20">
        <v>-2.5758000000000005E-3</v>
      </c>
      <c r="L187" s="20">
        <v>0.14643040000000002</v>
      </c>
      <c r="M187" s="75">
        <f t="shared" ref="M187:M190" si="613">SUM(C187:L187)</f>
        <v>99.676215000000028</v>
      </c>
      <c r="O187" s="83">
        <f>BG187/(SUM(BG187:BH187))</f>
        <v>0.14579882871425001</v>
      </c>
      <c r="P187" s="33"/>
      <c r="Q187" s="23"/>
      <c r="R187" s="99">
        <f>AX187/(AX187+AW187)</f>
        <v>0.41911308508887568</v>
      </c>
      <c r="S187" s="23"/>
      <c r="T187" s="24">
        <f t="shared" ref="T187" si="614">R$175+R$174*R187+O187</f>
        <v>0.15737463375033051</v>
      </c>
      <c r="W187" s="4">
        <v>1.7295759949254138E-2</v>
      </c>
      <c r="X187" s="4">
        <v>6.8436085843329763E-3</v>
      </c>
      <c r="Y187" s="4">
        <v>0.46155849707509777</v>
      </c>
      <c r="Z187" s="4">
        <v>0.4578176788975184</v>
      </c>
      <c r="AA187" s="4">
        <v>0.92036180663427736</v>
      </c>
      <c r="AB187" s="4">
        <v>1.9714959041296533E-2</v>
      </c>
      <c r="AC187" s="4">
        <v>0.60027324046822417</v>
      </c>
      <c r="AD187" s="4">
        <v>1.4795795656950063E-2</v>
      </c>
      <c r="AE187" s="4">
        <v>1.0350349804072645E-2</v>
      </c>
      <c r="AF187" s="4">
        <v>4.205410312178557E-2</v>
      </c>
      <c r="AI187" s="4">
        <f t="shared" ref="AI187" si="615">C187/AI$3</f>
        <v>-1.1503910800465967E-3</v>
      </c>
      <c r="AJ187" s="4">
        <f t="shared" ref="AJ187" si="616">D187/AJ$3</f>
        <v>4.5315097646469695E-4</v>
      </c>
      <c r="AK187" s="4">
        <f t="shared" ref="AK187" si="617">2*E187/AK$3</f>
        <v>0.64215613966261287</v>
      </c>
      <c r="AL187" s="4">
        <f t="shared" ref="AL187" si="618">2*F187/AL$3</f>
        <v>0.46331916573458781</v>
      </c>
      <c r="AM187" s="4">
        <f t="shared" ref="AM187" si="619">G187/AM$3</f>
        <v>0.23227251217814895</v>
      </c>
      <c r="AN187" s="4">
        <f t="shared" ref="AN187" si="620">H187/AN$3</f>
        <v>2.8432398139010286E-3</v>
      </c>
      <c r="AO187" s="4">
        <f t="shared" ref="AO187" si="621">I187/AO$3</f>
        <v>0.36504068469362444</v>
      </c>
      <c r="AP187" s="4">
        <f t="shared" ref="AP187" si="622">J187/AP$3</f>
        <v>2.3161019971469326E-4</v>
      </c>
      <c r="AQ187" s="4">
        <f>2*K187/AQ$3</f>
        <v>-8.3117134559535359E-5</v>
      </c>
      <c r="AR187" s="4">
        <f>L187/AR$3</f>
        <v>1.9605087695809347E-3</v>
      </c>
      <c r="AS187" s="4">
        <f>SUM(AI187:AR187)</f>
        <v>1.7070435038140295</v>
      </c>
      <c r="AT187" s="4"/>
      <c r="AU187" s="4">
        <f t="shared" ref="AU187" si="623">3*AI187/$AS187</f>
        <v>-2.0217254173246725E-3</v>
      </c>
      <c r="AV187" s="4">
        <f t="shared" ref="AV187" si="624">3*AJ187/$AS187</f>
        <v>7.9637860801829558E-4</v>
      </c>
      <c r="AW187" s="4">
        <f t="shared" ref="AW187" si="625">3*AK187/$AS187</f>
        <v>1.1285409040153636</v>
      </c>
      <c r="AX187" s="4">
        <f t="shared" ref="AX187" si="626">3*AL187/$AS187</f>
        <v>0.81424843250813228</v>
      </c>
      <c r="AY187" s="4">
        <f t="shared" ref="AY187" si="627">3*AM187/$AS187</f>
        <v>0.40820139321438192</v>
      </c>
      <c r="AZ187" s="4">
        <f t="shared" ref="AZ187" si="628">3*AN187/$AS187</f>
        <v>4.9967791814591852E-3</v>
      </c>
      <c r="BA187" s="4">
        <f t="shared" ref="BA187" si="629">3*AO187/$AS187</f>
        <v>0.64153142648916295</v>
      </c>
      <c r="BB187" s="4">
        <f t="shared" ref="BB187" si="630">3*AP187/$AS187</f>
        <v>4.0703742909400199E-4</v>
      </c>
      <c r="BC187" s="4">
        <f t="shared" ref="BC187" si="631">3*AQ187/$AS187</f>
        <v>-1.4607208493602118E-4</v>
      </c>
      <c r="BD187" s="4">
        <f t="shared" ref="BD187" si="632">3*AR187/$AS187</f>
        <v>3.4454460566480999E-3</v>
      </c>
      <c r="BE187">
        <f>SUM(AU187:BD187)</f>
        <v>2.9999999999999991</v>
      </c>
      <c r="BG187" s="4">
        <f>-1*((AU187+AV187)*4+(AW187+AX187)*3+SUM(AY187:BB187,BD187)*2+BC187-8)</f>
        <v>5.9515285010181884E-2</v>
      </c>
      <c r="BH187" s="4">
        <f>AY187-BG187</f>
        <v>0.34868610820420004</v>
      </c>
      <c r="BJ187" s="4">
        <f t="shared" ref="BJ187" si="633">C187</f>
        <v>-6.9126999999999994E-2</v>
      </c>
      <c r="BK187" s="4">
        <f t="shared" ref="BK187" si="634">D187</f>
        <v>3.6197699999999992E-2</v>
      </c>
      <c r="BL187" s="4">
        <f t="shared" ref="BL187" si="635">E187</f>
        <v>32.737120000000004</v>
      </c>
      <c r="BM187" s="4">
        <f t="shared" ref="BM187" si="636">F187</f>
        <v>35.209940000000003</v>
      </c>
      <c r="BN187" s="4">
        <f>G187-BO187*0.8998</f>
        <v>14.062389359760161</v>
      </c>
      <c r="BO187" s="4">
        <f>G187*T187/0.8998</f>
        <v>2.918860458146078</v>
      </c>
      <c r="BP187" s="4">
        <f t="shared" ref="BP187" si="637">H187</f>
        <v>0.20167099999999999</v>
      </c>
      <c r="BQ187" s="4">
        <f t="shared" ref="BQ187" si="638">I187</f>
        <v>14.714790000000002</v>
      </c>
      <c r="BR187" s="4">
        <f t="shared" ref="BR187" si="639">J187</f>
        <v>1.2988699999999997E-2</v>
      </c>
      <c r="BS187" s="4">
        <f t="shared" ref="BS187" si="640">K187</f>
        <v>-2.5758000000000005E-3</v>
      </c>
      <c r="BT187" s="4">
        <f t="shared" ref="BT187" si="641">L187</f>
        <v>0.14643040000000002</v>
      </c>
      <c r="BU187" s="4">
        <f t="shared" ref="BU187" si="642">SUM(BJ187:BT187)</f>
        <v>99.968684817906265</v>
      </c>
      <c r="BW187" s="25">
        <f t="shared" ref="BW187" si="643">BJ187/BY$3*2+BK187/BZ$3*2+BL187/CA$3*3+BM187/CB$3*3+BN187/CC$3+BO187/CD$3*3+BP187/CE$3+BQ187/CF$3+BR187/CG$3+BS187/CH$3+BT187/CI$3</f>
        <v>2.2774065496048261</v>
      </c>
      <c r="BX187">
        <v>4</v>
      </c>
      <c r="BY187" s="25">
        <f t="shared" ref="BY187" si="644">BJ187/BY$3*$BX187/$BW187</f>
        <v>-2.0205282719437364E-3</v>
      </c>
      <c r="BZ187" s="25">
        <f t="shared" ref="BZ187" si="645">BK187/BZ$3*$BX187/$BW187</f>
        <v>7.9590704003784901E-4</v>
      </c>
      <c r="CA187" s="25">
        <f t="shared" ref="CA187" si="646">2*BL187/CA$3*$BX187/$BW187</f>
        <v>1.12787264930636</v>
      </c>
      <c r="CB187" s="25">
        <f t="shared" ref="CB187" si="647">2*BM187/CB$3*$BX187/$BW187</f>
        <v>0.81376628308192511</v>
      </c>
      <c r="CC187" s="25">
        <f>BN187/CC$3*$BX187/$BW187</f>
        <v>0.34375717533227351</v>
      </c>
      <c r="CD187" s="25">
        <f>2*BO187/CD$3*$BX187/$BW187</f>
        <v>6.420739259730246E-2</v>
      </c>
      <c r="CE187" s="25">
        <f t="shared" ref="CE187" si="648">BP187/CE$3*$BX187/$BW187</f>
        <v>4.9938203864292657E-3</v>
      </c>
      <c r="CF187" s="25">
        <f t="shared" ref="CF187" si="649">BQ187/CF$3*$BX187/$BW187</f>
        <v>0.6411515497871314</v>
      </c>
      <c r="CG187" s="25">
        <f t="shared" ref="CG187" si="650">BR187/CG$3*$BX187/$BW187</f>
        <v>4.0679640577108569E-4</v>
      </c>
      <c r="CH187" s="25">
        <f>2*BS187/CH$3*$BX187/$BW187</f>
        <v>-1.4598558974717585E-4</v>
      </c>
      <c r="CI187" s="25">
        <f>BT187/CI$3*$BX187/$BW187</f>
        <v>3.4434058686994128E-3</v>
      </c>
      <c r="CJ187" s="4">
        <f t="shared" ref="CJ187" si="651">SUM(BY187:CI187)</f>
        <v>2.9982284659442398</v>
      </c>
    </row>
    <row r="188" spans="1:88">
      <c r="A188" s="74" t="s">
        <v>25</v>
      </c>
      <c r="B188" s="9">
        <v>10</v>
      </c>
      <c r="C188" s="20">
        <v>-5.261600000000001E-2</v>
      </c>
      <c r="D188" s="20">
        <v>9.081729999999999E-2</v>
      </c>
      <c r="E188" s="20">
        <v>55.568249999999999</v>
      </c>
      <c r="F188" s="20">
        <v>11.62096</v>
      </c>
      <c r="G188" s="20">
        <v>11.27148</v>
      </c>
      <c r="H188" s="20">
        <v>0.11854390000000001</v>
      </c>
      <c r="I188" s="20">
        <v>20.380749999999999</v>
      </c>
      <c r="J188" s="20">
        <v>8.8299999999999924E-5</v>
      </c>
      <c r="K188" s="20">
        <v>-4.4565999999999998E-3</v>
      </c>
      <c r="L188" s="20">
        <v>0.33796529999999997</v>
      </c>
      <c r="M188" s="75">
        <f t="shared" si="613"/>
        <v>99.331782199999992</v>
      </c>
      <c r="O188" s="83">
        <f>BG188/(SUM(BG188:BH188))</f>
        <v>0.19689515782708075</v>
      </c>
      <c r="P188" s="33"/>
      <c r="Q188" s="23"/>
      <c r="R188" s="99">
        <f>AX188/(AX188+AW188)</f>
        <v>0.12303094684466037</v>
      </c>
      <c r="S188" s="23"/>
      <c r="T188" s="24">
        <f t="shared" ref="T188:T189" si="652">R$175+R$174*R188+O188</f>
        <v>0.22018108929376717</v>
      </c>
      <c r="W188" s="4">
        <v>1.6693513177944937E-2</v>
      </c>
      <c r="X188" s="4">
        <v>7.2797593679705917E-3</v>
      </c>
      <c r="Y188" s="4">
        <v>0.80397168309724742</v>
      </c>
      <c r="Z188" s="4">
        <v>8.8793595865167149E-2</v>
      </c>
      <c r="AA188" s="4">
        <v>4.604680710368983E-2</v>
      </c>
      <c r="AB188" s="4">
        <v>1.5325474554551889E-2</v>
      </c>
      <c r="AC188" s="4">
        <v>0.14376970975989498</v>
      </c>
      <c r="AD188" s="4">
        <v>6.2103899510775034E-3</v>
      </c>
      <c r="AE188" s="4">
        <v>6.0967617123992776E-3</v>
      </c>
      <c r="AF188" s="4">
        <v>1.5762469505125137E-2</v>
      </c>
      <c r="AI188" s="4">
        <f t="shared" ref="AI188:AJ190" si="653">C188/AI$3</f>
        <v>-8.7561990347811633E-4</v>
      </c>
      <c r="AJ188" s="4">
        <f t="shared" si="653"/>
        <v>1.136921632448673E-3</v>
      </c>
      <c r="AK188" s="4">
        <f t="shared" ref="AK188:AL190" si="654">2*E188/AK$3</f>
        <v>1.0900009807767752</v>
      </c>
      <c r="AL188" s="4">
        <f t="shared" si="654"/>
        <v>0.15291742877820907</v>
      </c>
      <c r="AM188" s="4">
        <f t="shared" ref="AM188:AP190" si="655">G188/AM$3</f>
        <v>0.15687515657620044</v>
      </c>
      <c r="AN188" s="4">
        <f t="shared" si="655"/>
        <v>1.671280135344706E-3</v>
      </c>
      <c r="AO188" s="4">
        <f t="shared" si="655"/>
        <v>0.50560034730836012</v>
      </c>
      <c r="AP188" s="4">
        <f t="shared" si="655"/>
        <v>1.5745363766048488E-6</v>
      </c>
      <c r="AQ188" s="4">
        <f>2*K188/AQ$3</f>
        <v>-1.4380767989674088E-4</v>
      </c>
      <c r="AR188" s="4">
        <f>L188/AR$3</f>
        <v>4.5249069487213814E-3</v>
      </c>
      <c r="AS188" s="4">
        <f>SUM(AI188:AR188)</f>
        <v>1.9117091691090613</v>
      </c>
      <c r="AT188" s="4"/>
      <c r="AU188" s="4">
        <f t="shared" ref="AU188:BD190" si="656">3*AI188/$AS188</f>
        <v>-1.374089611998136E-3</v>
      </c>
      <c r="AV188" s="4">
        <f t="shared" si="656"/>
        <v>1.7841442372406374E-3</v>
      </c>
      <c r="AW188" s="4">
        <f t="shared" si="656"/>
        <v>1.7105127679302221</v>
      </c>
      <c r="AX188" s="4">
        <f t="shared" si="656"/>
        <v>0.2399697055114432</v>
      </c>
      <c r="AY188" s="4">
        <f t="shared" si="656"/>
        <v>0.24618047417114866</v>
      </c>
      <c r="AZ188" s="4">
        <f t="shared" si="656"/>
        <v>2.6227004018455295E-3</v>
      </c>
      <c r="BA188" s="4">
        <f t="shared" si="656"/>
        <v>0.79342667097839725</v>
      </c>
      <c r="BB188" s="4">
        <f t="shared" si="656"/>
        <v>2.4708827085952362E-6</v>
      </c>
      <c r="BC188" s="4">
        <f t="shared" si="656"/>
        <v>-2.2567399197613531E-4</v>
      </c>
      <c r="BD188" s="4">
        <f t="shared" si="656"/>
        <v>7.1008294909683089E-3</v>
      </c>
      <c r="BE188">
        <f>SUM(AU188:BD188)</f>
        <v>3.0000000000000004</v>
      </c>
      <c r="BG188" s="4">
        <f>-1*((AU188+AV188)*4+(AW188+AX188)*3+SUM(AY188:BB188,BD188)*2+BC188-8)</f>
        <v>4.8471743315873894E-2</v>
      </c>
      <c r="BH188" s="4">
        <f>AY188-BG188</f>
        <v>0.19770873085527477</v>
      </c>
      <c r="BJ188" s="4">
        <f t="shared" ref="BJ188:BM190" si="657">C188</f>
        <v>-5.261600000000001E-2</v>
      </c>
      <c r="BK188" s="4">
        <f t="shared" si="657"/>
        <v>9.081729999999999E-2</v>
      </c>
      <c r="BL188" s="4">
        <f t="shared" si="657"/>
        <v>55.568249999999999</v>
      </c>
      <c r="BM188" s="4">
        <f t="shared" si="657"/>
        <v>11.62096</v>
      </c>
      <c r="BN188" s="4">
        <f>G188-BO188*0.8998</f>
        <v>8.7897132556470901</v>
      </c>
      <c r="BO188" s="4">
        <f>G188*T188/0.8998</f>
        <v>2.758131522952779</v>
      </c>
      <c r="BP188" s="4">
        <f t="shared" ref="BP188:BT190" si="658">H188</f>
        <v>0.11854390000000001</v>
      </c>
      <c r="BQ188" s="4">
        <f t="shared" si="658"/>
        <v>20.380749999999999</v>
      </c>
      <c r="BR188" s="4">
        <f t="shared" si="658"/>
        <v>8.8299999999999924E-5</v>
      </c>
      <c r="BS188" s="4">
        <f t="shared" si="658"/>
        <v>-4.4565999999999998E-3</v>
      </c>
      <c r="BT188" s="4">
        <f t="shared" si="658"/>
        <v>0.33796529999999997</v>
      </c>
      <c r="BU188" s="4">
        <f t="shared" ref="BU188:BU190" si="659">SUM(BJ188:BT188)</f>
        <v>99.608146978599876</v>
      </c>
      <c r="BW188" s="25">
        <f t="shared" ref="BW188:BW190" si="660">BJ188/BY$3*2+BK188/BZ$3*2+BL188/CA$3*3+BM188/CB$3*3+BN188/CC$3+BO188/CD$3*3+BP188/CE$3+BQ188/CF$3+BR188/CG$3+BS188/CH$3+BT188/CI$3</f>
        <v>2.5507759949094884</v>
      </c>
      <c r="BX188">
        <v>4</v>
      </c>
      <c r="BY188" s="25">
        <f t="shared" ref="BY188:BZ190" si="661">BJ188/BY$3*$BX188/$BW188</f>
        <v>-1.3731035657001105E-3</v>
      </c>
      <c r="BZ188" s="25">
        <f t="shared" si="661"/>
        <v>1.7828639358651571E-3</v>
      </c>
      <c r="CA188" s="25">
        <f t="shared" ref="CA188:CB190" si="662">2*BL188/CA$3*$BX188/$BW188</f>
        <v>1.7092853044752803</v>
      </c>
      <c r="CB188" s="25">
        <f t="shared" si="662"/>
        <v>0.23979750332194136</v>
      </c>
      <c r="CC188" s="25">
        <f>BN188/CC$3*$BX188/$BW188</f>
        <v>0.19183842714885396</v>
      </c>
      <c r="CD188" s="25">
        <f>2*BO188/CD$3*$BX188/$BW188</f>
        <v>5.4169511202866096E-2</v>
      </c>
      <c r="CE188" s="25">
        <f t="shared" ref="CE188:CG190" si="663">BP188/CE$3*$BX188/$BW188</f>
        <v>2.6208183528150376E-3</v>
      </c>
      <c r="CF188" s="25">
        <f t="shared" si="663"/>
        <v>0.79285730823462741</v>
      </c>
      <c r="CG188" s="25">
        <f t="shared" si="663"/>
        <v>2.4691096038963934E-6</v>
      </c>
      <c r="CH188" s="25">
        <f>2*BS188/CH$3*$BX188/$BW188</f>
        <v>-2.2551204838642641E-4</v>
      </c>
      <c r="CI188" s="25">
        <f>BT188/CI$3*$BX188/$BW188</f>
        <v>7.0957339378316412E-3</v>
      </c>
      <c r="CJ188" s="4">
        <f t="shared" ref="CJ188:CJ190" si="664">SUM(BY188:CI188)</f>
        <v>2.9978513241055982</v>
      </c>
    </row>
    <row r="189" spans="1:88">
      <c r="A189" s="74" t="s">
        <v>26</v>
      </c>
      <c r="B189" s="9">
        <v>10</v>
      </c>
      <c r="C189" s="20">
        <v>-3.3230999999999997E-2</v>
      </c>
      <c r="D189" s="20">
        <v>0.19349619999999998</v>
      </c>
      <c r="E189" s="20">
        <v>57.571470000000012</v>
      </c>
      <c r="F189" s="20">
        <v>9.0774679999999996</v>
      </c>
      <c r="G189" s="20">
        <v>11.92075</v>
      </c>
      <c r="H189" s="20">
        <v>0.12402950000000001</v>
      </c>
      <c r="I189" s="20">
        <v>20.65446</v>
      </c>
      <c r="J189" s="20">
        <v>4.4422999999999989E-3</v>
      </c>
      <c r="K189" s="20">
        <v>-3.8344000000000004E-3</v>
      </c>
      <c r="L189" s="20">
        <v>0.3892293</v>
      </c>
      <c r="M189" s="75">
        <f t="shared" si="613"/>
        <v>99.898279900000006</v>
      </c>
      <c r="O189" s="83">
        <f t="shared" ref="O189:O190" si="665">BG189/(SUM(BG189:BH189))</f>
        <v>0.2287222303389298</v>
      </c>
      <c r="P189" s="33"/>
      <c r="Q189" s="23"/>
      <c r="R189" s="99">
        <f t="shared" ref="R189:R190" si="666">AX189/(AX189+AW189)</f>
        <v>9.5654738168865869E-2</v>
      </c>
      <c r="S189" s="23"/>
      <c r="T189" s="24">
        <f t="shared" si="652"/>
        <v>0.25309089805808072</v>
      </c>
      <c r="W189" s="4">
        <v>1.7562229958382598E-2</v>
      </c>
      <c r="X189" s="4">
        <v>9.2433401586703972E-3</v>
      </c>
      <c r="Y189" s="4">
        <v>0.5273638761698497</v>
      </c>
      <c r="Z189" s="4">
        <v>0.16762505154858759</v>
      </c>
      <c r="AA189" s="4">
        <v>5.0841086840380342E-2</v>
      </c>
      <c r="AB189" s="4">
        <v>2.0913215716649333E-2</v>
      </c>
      <c r="AC189" s="4">
        <v>9.5304881535231048E-2</v>
      </c>
      <c r="AD189" s="4">
        <v>6.5580871880958295E-3</v>
      </c>
      <c r="AE189" s="4">
        <v>6.2448637063679067E-3</v>
      </c>
      <c r="AF189" s="4">
        <v>2.4318503412696556E-2</v>
      </c>
      <c r="AI189" s="4">
        <f t="shared" si="653"/>
        <v>-5.5302046929605578E-4</v>
      </c>
      <c r="AJ189" s="4">
        <f t="shared" si="653"/>
        <v>2.4223360040060088E-3</v>
      </c>
      <c r="AK189" s="4">
        <f t="shared" si="654"/>
        <v>1.1292952138093373</v>
      </c>
      <c r="AL189" s="4">
        <f t="shared" si="654"/>
        <v>0.11944822685703006</v>
      </c>
      <c r="AM189" s="4">
        <f t="shared" si="655"/>
        <v>0.16591162143354213</v>
      </c>
      <c r="AN189" s="4">
        <f t="shared" si="655"/>
        <v>1.7486183561257578E-3</v>
      </c>
      <c r="AO189" s="4">
        <f t="shared" si="655"/>
        <v>0.51239047382783431</v>
      </c>
      <c r="AP189" s="4">
        <f t="shared" si="655"/>
        <v>7.9213623395149767E-5</v>
      </c>
      <c r="AQ189" s="4">
        <f>2*K189/AQ$3</f>
        <v>-1.2373023555985803E-4</v>
      </c>
      <c r="AR189" s="4">
        <f>L189/AR$3</f>
        <v>5.2112638907484271E-3</v>
      </c>
      <c r="AS189" s="4">
        <f t="shared" ref="AS189:AS190" si="667">SUM(AI189:AR189)</f>
        <v>1.9358302170971633</v>
      </c>
      <c r="AT189" s="4"/>
      <c r="AU189" s="4">
        <f t="shared" si="656"/>
        <v>-8.5702836603923909E-4</v>
      </c>
      <c r="AV189" s="4">
        <f t="shared" si="656"/>
        <v>3.7539490539181312E-3</v>
      </c>
      <c r="AW189" s="4">
        <f t="shared" si="656"/>
        <v>1.750094409884897</v>
      </c>
      <c r="AX189" s="4">
        <f t="shared" si="656"/>
        <v>0.18511162673575735</v>
      </c>
      <c r="AY189" s="4">
        <f t="shared" si="656"/>
        <v>0.25711700329122616</v>
      </c>
      <c r="AZ189" s="4">
        <f t="shared" si="656"/>
        <v>2.709873532320202E-3</v>
      </c>
      <c r="BA189" s="4">
        <f t="shared" si="656"/>
        <v>0.79406314040729187</v>
      </c>
      <c r="BB189" s="4">
        <f t="shared" si="656"/>
        <v>1.2275914906514842E-4</v>
      </c>
      <c r="BC189" s="4">
        <f t="shared" si="656"/>
        <v>-1.917475527560397E-4</v>
      </c>
      <c r="BD189" s="4">
        <f t="shared" si="656"/>
        <v>8.0760138643194805E-3</v>
      </c>
      <c r="BE189">
        <f t="shared" ref="BE189:BE190" si="668">SUM(AU189:BD189)</f>
        <v>2.9999999999999996</v>
      </c>
      <c r="BG189" s="4">
        <f t="shared" ref="BG189:BG190" si="669">-1*((AU189+AV189)*4+(AW189+AX189)*3+SUM(AY189:BB189,BD189)*2+BC189-8)</f>
        <v>5.8808374450831202E-2</v>
      </c>
      <c r="BH189" s="4">
        <f t="shared" ref="BH189:BH190" si="670">AY189-BG189</f>
        <v>0.19830862884039496</v>
      </c>
      <c r="BJ189" s="4">
        <f t="shared" si="657"/>
        <v>-3.3230999999999997E-2</v>
      </c>
      <c r="BK189" s="4">
        <f t="shared" si="657"/>
        <v>0.19349619999999998</v>
      </c>
      <c r="BL189" s="4">
        <f t="shared" si="657"/>
        <v>57.571470000000012</v>
      </c>
      <c r="BM189" s="4">
        <f t="shared" si="657"/>
        <v>9.0774679999999996</v>
      </c>
      <c r="BN189" s="4">
        <f>G189-BO189*0.8998</f>
        <v>8.9037166769741347</v>
      </c>
      <c r="BO189" s="4">
        <f>G189*T189/0.8998</f>
        <v>3.353004359886492</v>
      </c>
      <c r="BP189" s="4">
        <f t="shared" si="658"/>
        <v>0.12402950000000001</v>
      </c>
      <c r="BQ189" s="4">
        <f t="shared" si="658"/>
        <v>20.65446</v>
      </c>
      <c r="BR189" s="4">
        <f t="shared" si="658"/>
        <v>4.4422999999999989E-3</v>
      </c>
      <c r="BS189" s="4">
        <f t="shared" si="658"/>
        <v>-3.8344000000000004E-3</v>
      </c>
      <c r="BT189" s="4">
        <f t="shared" si="658"/>
        <v>0.3892293</v>
      </c>
      <c r="BU189" s="4">
        <f t="shared" si="659"/>
        <v>100.23425093686065</v>
      </c>
      <c r="BW189" s="25">
        <f t="shared" si="660"/>
        <v>2.5831332733871784</v>
      </c>
      <c r="BX189">
        <v>4</v>
      </c>
      <c r="BY189" s="25">
        <f t="shared" si="661"/>
        <v>-8.5635607731675116E-4</v>
      </c>
      <c r="BZ189" s="25">
        <f t="shared" si="661"/>
        <v>3.7510043000292875E-3</v>
      </c>
      <c r="CA189" s="25">
        <f t="shared" si="662"/>
        <v>1.7487215629854505</v>
      </c>
      <c r="CB189" s="25">
        <f t="shared" si="662"/>
        <v>0.18496641747082837</v>
      </c>
      <c r="CC189" s="25">
        <f>BN189/CC$3*$BX189/$BW189</f>
        <v>0.19189238347607393</v>
      </c>
      <c r="CD189" s="25">
        <f>2*BO189/CD$3*$BX189/$BW189</f>
        <v>6.5027876256786493E-2</v>
      </c>
      <c r="CE189" s="25">
        <f t="shared" si="663"/>
        <v>2.7077477947281465E-3</v>
      </c>
      <c r="CF189" s="25">
        <f t="shared" si="663"/>
        <v>0.79344024422859671</v>
      </c>
      <c r="CG189" s="25">
        <f t="shared" si="663"/>
        <v>1.2266285167900691E-4</v>
      </c>
      <c r="CH189" s="25">
        <f>2*BS189/CH$3*$BX189/$BW189</f>
        <v>-1.9159713799453269E-4</v>
      </c>
      <c r="CI189" s="25">
        <f>BT189/CI$3*$BX189/$BW189</f>
        <v>8.069678702895676E-3</v>
      </c>
      <c r="CJ189" s="4">
        <f t="shared" si="664"/>
        <v>2.9976516248517564</v>
      </c>
    </row>
    <row r="190" spans="1:88" ht="15" thickBot="1">
      <c r="A190" s="76" t="s">
        <v>27</v>
      </c>
      <c r="B190" s="77">
        <v>10</v>
      </c>
      <c r="C190" s="78">
        <v>-4.5307E-2</v>
      </c>
      <c r="D190" s="78">
        <v>0.25968920000000006</v>
      </c>
      <c r="E190" s="78">
        <v>38.906979999999997</v>
      </c>
      <c r="F190" s="78">
        <v>28.229050000000001</v>
      </c>
      <c r="G190" s="78">
        <v>14.765290000000002</v>
      </c>
      <c r="H190" s="78">
        <v>0.16796609999999998</v>
      </c>
      <c r="I190" s="78">
        <v>17.842930000000003</v>
      </c>
      <c r="J190" s="78">
        <v>-2.1289999999999989E-4</v>
      </c>
      <c r="K190" s="78">
        <v>-1.2035899999999999E-2</v>
      </c>
      <c r="L190" s="78">
        <v>0.25008730000000001</v>
      </c>
      <c r="M190" s="79">
        <f t="shared" si="613"/>
        <v>100.36443680000002</v>
      </c>
      <c r="O190" s="84">
        <f t="shared" si="665"/>
        <v>0.26138231242026333</v>
      </c>
      <c r="P190" s="90"/>
      <c r="Q190" s="85"/>
      <c r="R190" s="100">
        <f t="shared" si="666"/>
        <v>0.32738060101691152</v>
      </c>
      <c r="S190" s="23"/>
      <c r="T190" s="32">
        <f>R$175+R$174*R190+O190</f>
        <v>0.27658616132500241</v>
      </c>
      <c r="W190" s="4">
        <v>1.7854919676847259E-2</v>
      </c>
      <c r="X190" s="4">
        <v>2.9577983485468272E-2</v>
      </c>
      <c r="Y190" s="4">
        <v>0.64765888792721094</v>
      </c>
      <c r="Z190" s="4">
        <v>0.541446472680151</v>
      </c>
      <c r="AA190" s="4">
        <v>6.8676236388174716E-2</v>
      </c>
      <c r="AB190" s="4">
        <v>1.4112397429604621E-2</v>
      </c>
      <c r="AC190" s="4">
        <v>0.15921903187468284</v>
      </c>
      <c r="AD190" s="4">
        <v>5.946286674144723E-3</v>
      </c>
      <c r="AE190" s="4">
        <v>1.2270201360749272E-2</v>
      </c>
      <c r="AF190" s="4">
        <v>1.8240956663813198E-2</v>
      </c>
      <c r="AI190" s="4">
        <f t="shared" si="653"/>
        <v>-7.5398568813446498E-4</v>
      </c>
      <c r="AJ190" s="4">
        <f t="shared" si="653"/>
        <v>3.2509914872308472E-3</v>
      </c>
      <c r="AK190" s="4">
        <f t="shared" si="654"/>
        <v>0.76318124754805805</v>
      </c>
      <c r="AL190" s="4">
        <f t="shared" si="654"/>
        <v>0.37145930653332454</v>
      </c>
      <c r="AM190" s="4">
        <f t="shared" si="655"/>
        <v>0.20550160055671543</v>
      </c>
      <c r="AN190" s="4">
        <f t="shared" si="655"/>
        <v>2.3680544198505563E-3</v>
      </c>
      <c r="AO190" s="4">
        <f t="shared" si="655"/>
        <v>0.4426427685437857</v>
      </c>
      <c r="AP190" s="4">
        <f t="shared" si="655"/>
        <v>-3.7963623395149766E-6</v>
      </c>
      <c r="AQ190" s="4">
        <f>2*K190/AQ$3</f>
        <v>-3.8838012262020004E-4</v>
      </c>
      <c r="AR190" s="4">
        <f>L190/AR$3</f>
        <v>3.3483371267907353E-3</v>
      </c>
      <c r="AS190" s="4">
        <f t="shared" si="667"/>
        <v>1.7906061440426617</v>
      </c>
      <c r="AT190" s="4"/>
      <c r="AU190" s="4">
        <f t="shared" si="656"/>
        <v>-1.2632353976495142E-3</v>
      </c>
      <c r="AV190" s="4">
        <f t="shared" si="656"/>
        <v>5.4467446647274396E-3</v>
      </c>
      <c r="AW190" s="4">
        <f t="shared" si="656"/>
        <v>1.2786417327235671</v>
      </c>
      <c r="AX190" s="4">
        <f t="shared" si="656"/>
        <v>0.62234675297384845</v>
      </c>
      <c r="AY190" s="4">
        <f t="shared" si="656"/>
        <v>0.34429950088200856</v>
      </c>
      <c r="AZ190" s="4">
        <f t="shared" si="656"/>
        <v>3.9674627964319158E-3</v>
      </c>
      <c r="BA190" s="4">
        <f t="shared" si="656"/>
        <v>0.74160825933127084</v>
      </c>
      <c r="BB190" s="4">
        <f t="shared" si="656"/>
        <v>-6.360464614977654E-6</v>
      </c>
      <c r="BC190" s="4">
        <f t="shared" si="656"/>
        <v>-6.5069606274781127E-4</v>
      </c>
      <c r="BD190" s="4">
        <f t="shared" si="656"/>
        <v>5.609838553158053E-3</v>
      </c>
      <c r="BE190">
        <f t="shared" si="668"/>
        <v>3.0000000000000004</v>
      </c>
      <c r="BG190" s="4">
        <f t="shared" si="669"/>
        <v>8.9993799705681887E-2</v>
      </c>
      <c r="BH190" s="4">
        <f t="shared" si="670"/>
        <v>0.25430570117632667</v>
      </c>
      <c r="BJ190" s="4">
        <f t="shared" si="657"/>
        <v>-4.5307E-2</v>
      </c>
      <c r="BK190" s="4">
        <f t="shared" si="657"/>
        <v>0.25968920000000006</v>
      </c>
      <c r="BL190" s="4">
        <f t="shared" si="657"/>
        <v>38.906979999999997</v>
      </c>
      <c r="BM190" s="4">
        <f t="shared" si="657"/>
        <v>28.229050000000001</v>
      </c>
      <c r="BN190" s="4">
        <f>G190-BO190*0.8998</f>
        <v>10.681415118049557</v>
      </c>
      <c r="BO190" s="4">
        <f>G190*T190/0.8998</f>
        <v>4.5386473460218335</v>
      </c>
      <c r="BP190" s="4">
        <f t="shared" si="658"/>
        <v>0.16796609999999998</v>
      </c>
      <c r="BQ190" s="4">
        <f t="shared" si="658"/>
        <v>17.842930000000003</v>
      </c>
      <c r="BR190" s="4">
        <f t="shared" si="658"/>
        <v>-2.1289999999999989E-4</v>
      </c>
      <c r="BS190" s="4">
        <f t="shared" si="658"/>
        <v>-1.2035899999999999E-2</v>
      </c>
      <c r="BT190" s="4">
        <f t="shared" si="658"/>
        <v>0.25008730000000001</v>
      </c>
      <c r="BU190" s="4">
        <f t="shared" si="659"/>
        <v>100.81920926407139</v>
      </c>
      <c r="BW190" s="25">
        <f t="shared" si="660"/>
        <v>2.3890435564618695</v>
      </c>
      <c r="BX190">
        <v>4</v>
      </c>
      <c r="BY190" s="25">
        <f t="shared" si="661"/>
        <v>-1.2624059299297234E-3</v>
      </c>
      <c r="BZ190" s="25">
        <f t="shared" si="661"/>
        <v>5.4431682142212709E-3</v>
      </c>
      <c r="CA190" s="25">
        <f t="shared" si="662"/>
        <v>1.277802148870514</v>
      </c>
      <c r="CB190" s="25">
        <f t="shared" si="662"/>
        <v>0.62193810661777815</v>
      </c>
      <c r="CC190" s="25">
        <f>BN190/CC$3*$BX190/$BW190</f>
        <v>0.24890747815875958</v>
      </c>
      <c r="CD190" s="25">
        <f>2*BO190/CD$3*$BX190/$BW190</f>
        <v>9.5173192503878734E-2</v>
      </c>
      <c r="CE190" s="25">
        <f t="shared" si="663"/>
        <v>3.9648576744370492E-3</v>
      </c>
      <c r="CF190" s="25">
        <f t="shared" si="663"/>
        <v>0.74112130328729819</v>
      </c>
      <c r="CG190" s="25">
        <f t="shared" si="663"/>
        <v>-6.3562881961638589E-6</v>
      </c>
      <c r="CH190" s="25">
        <f>2*BS190/CH$3*$BX190/$BW190</f>
        <v>-6.5026880162098678E-4</v>
      </c>
      <c r="CI190" s="25">
        <f>BT190/CI$3*$BX190/$BW190</f>
        <v>5.6061550116726418E-3</v>
      </c>
      <c r="CJ190" s="4">
        <f t="shared" si="664"/>
        <v>2.9980373793188129</v>
      </c>
    </row>
    <row r="191" spans="1:88"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W191" s="25"/>
      <c r="BY191" s="25"/>
      <c r="BZ191" s="25"/>
      <c r="CA191" s="25"/>
      <c r="CB191" s="25"/>
      <c r="CC191" s="25"/>
      <c r="CD191" s="25"/>
      <c r="CE191" s="25"/>
      <c r="CF191" s="25"/>
      <c r="CG191" s="25"/>
      <c r="CH191" s="25"/>
      <c r="CI191" s="25"/>
      <c r="CJ191" s="4"/>
    </row>
    <row r="192" spans="1:88" ht="15" thickBot="1">
      <c r="A192" s="11" t="s">
        <v>66</v>
      </c>
      <c r="B192" s="12">
        <v>41750</v>
      </c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W192" s="25"/>
      <c r="BY192" s="25"/>
      <c r="BZ192" s="25"/>
      <c r="CA192" s="25"/>
      <c r="CB192" s="25"/>
      <c r="CC192" s="25"/>
      <c r="CD192" s="25"/>
      <c r="CE192" s="25"/>
      <c r="CF192" s="25"/>
      <c r="CG192" s="25"/>
      <c r="CH192" s="25"/>
      <c r="CI192" s="25"/>
      <c r="CJ192" s="4"/>
    </row>
    <row r="193" spans="1:88">
      <c r="A193" s="13" t="s">
        <v>159</v>
      </c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5"/>
      <c r="O193" s="13"/>
      <c r="P193" s="14"/>
      <c r="Q193" s="14"/>
      <c r="R193" s="15"/>
      <c r="S193" s="9"/>
      <c r="T193" s="16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</row>
    <row r="194" spans="1:88">
      <c r="A194" s="17" t="s">
        <v>160</v>
      </c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18"/>
      <c r="O194" s="17"/>
      <c r="P194" s="9"/>
      <c r="Q194" s="9"/>
      <c r="R194" s="18"/>
      <c r="S194" s="9"/>
      <c r="T194" s="19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</row>
    <row r="195" spans="1:88">
      <c r="A195" s="17" t="s">
        <v>53</v>
      </c>
      <c r="B195" s="9">
        <v>3</v>
      </c>
      <c r="C195" s="20">
        <v>-6.0749999999999998E-2</v>
      </c>
      <c r="D195" s="20">
        <v>3.6044666666666669E-2</v>
      </c>
      <c r="E195" s="20">
        <v>53.465933333333332</v>
      </c>
      <c r="F195" s="20">
        <v>14.203166666666666</v>
      </c>
      <c r="G195" s="20">
        <v>11.060866666666668</v>
      </c>
      <c r="H195" s="20">
        <v>0.125643</v>
      </c>
      <c r="I195" s="20">
        <v>19.031333333333333</v>
      </c>
      <c r="J195" s="20">
        <v>2.4563333333333334E-3</v>
      </c>
      <c r="K195" s="20">
        <v>-1.9033333333333333E-2</v>
      </c>
      <c r="L195" s="20">
        <v>0.30721533333333334</v>
      </c>
      <c r="M195" s="21">
        <f>SUM(C195:L195)</f>
        <v>98.152875999999992</v>
      </c>
      <c r="O195" s="22">
        <f>BG195/(SUM(BG195:BH195))</f>
        <v>5.9550585283051731E-2</v>
      </c>
      <c r="P195" s="33">
        <v>5.8000000000000003E-2</v>
      </c>
      <c r="Q195" s="33">
        <f>P195-O195</f>
        <v>-1.550585283051728E-3</v>
      </c>
      <c r="R195" s="92">
        <f>AX195/(AX195+AW195)</f>
        <v>0.15125214201854553</v>
      </c>
      <c r="S195" s="23"/>
      <c r="T195" s="24">
        <f t="shared" ref="T195:T201" si="671">R$213+R$212*R195+O195</f>
        <v>5.2461240352274931E-2</v>
      </c>
      <c r="W195" s="4">
        <v>2.5587573155733238E-2</v>
      </c>
      <c r="X195" s="4">
        <v>2.337367378768972E-2</v>
      </c>
      <c r="Y195" s="4">
        <v>0.14190385242597689</v>
      </c>
      <c r="Z195" s="4">
        <v>0.4747899781306818</v>
      </c>
      <c r="AA195" s="4">
        <v>0.60500714320851878</v>
      </c>
      <c r="AB195" s="4">
        <v>1.9754992052643187E-2</v>
      </c>
      <c r="AC195" s="4">
        <v>0.53046042579379316</v>
      </c>
      <c r="AD195" s="4">
        <v>9.1688423660423648E-3</v>
      </c>
      <c r="AE195" s="4">
        <v>1.3959922397110001E-2</v>
      </c>
      <c r="AF195" s="4">
        <v>4.4653659943316472E-2</v>
      </c>
      <c r="AI195" s="4">
        <f>C195/AI$3</f>
        <v>-1.0109835247129305E-3</v>
      </c>
      <c r="AJ195" s="4">
        <f>D195/AJ$3</f>
        <v>4.5123518611250217E-4</v>
      </c>
      <c r="AK195" s="4">
        <f t="shared" ref="AK195:AL201" si="672">2*E195/AK$3</f>
        <v>1.0487629135608736</v>
      </c>
      <c r="AL195" s="4">
        <f t="shared" si="672"/>
        <v>0.18689606772375375</v>
      </c>
      <c r="AM195" s="4">
        <f t="shared" ref="AM195:AP201" si="673">G195/AM$3</f>
        <v>0.15394386453259107</v>
      </c>
      <c r="AN195" s="4">
        <f t="shared" si="673"/>
        <v>1.7713661356266741E-3</v>
      </c>
      <c r="AO195" s="4">
        <f t="shared" si="673"/>
        <v>0.47212436946994124</v>
      </c>
      <c r="AP195" s="4">
        <f t="shared" si="673"/>
        <v>4.3800523062291967E-5</v>
      </c>
      <c r="AQ195" s="4">
        <f>2*K195/AQ$3</f>
        <v>-6.1417661611272456E-4</v>
      </c>
      <c r="AR195" s="4">
        <f t="shared" ref="AR195:AR201" si="674">L195/AR$3</f>
        <v>4.1132056946489937E-3</v>
      </c>
      <c r="AS195" s="4">
        <f>SUM(AI195:AR195)</f>
        <v>1.8664816626857843</v>
      </c>
      <c r="AT195" s="4"/>
      <c r="AU195" s="4">
        <f>3*AI195/$AS195</f>
        <v>-1.6249559986431961E-3</v>
      </c>
      <c r="AV195" s="4">
        <f t="shared" ref="AV195:AV201" si="675">3*AJ195/$AS195</f>
        <v>7.2527128736404748E-4</v>
      </c>
      <c r="AW195" s="4">
        <f t="shared" ref="AW195:AW201" si="676">3*AK195/$AS195</f>
        <v>1.6856788917793335</v>
      </c>
      <c r="AX195" s="4">
        <f t="shared" ref="AX195:AX201" si="677">3*AL195/$AS195</f>
        <v>0.30039845254330322</v>
      </c>
      <c r="AY195" s="4">
        <f t="shared" ref="AY195:AY201" si="678">3*AM195/$AS195</f>
        <v>0.24743430531924865</v>
      </c>
      <c r="AZ195" s="4">
        <f t="shared" ref="AZ195:AZ201" si="679">3*AN195/$AS195</f>
        <v>2.8471206083178287E-3</v>
      </c>
      <c r="BA195" s="4">
        <f t="shared" ref="BA195:BA201" si="680">3*AO195/$AS195</f>
        <v>0.75884651680516679</v>
      </c>
      <c r="BB195" s="4">
        <f t="shared" ref="BB195:BB201" si="681">3*AP195/$AS195</f>
        <v>7.0400675138589284E-5</v>
      </c>
      <c r="BC195" s="4">
        <f t="shared" ref="BC195:BC201" si="682">3*AQ195/$AS195</f>
        <v>-9.8716739905542646E-4</v>
      </c>
      <c r="BD195" s="4">
        <f t="shared" ref="BD195:BD201" si="683">3*AR195/$AS195</f>
        <v>6.6111643798261698E-3</v>
      </c>
      <c r="BE195">
        <f>SUM(AU195:BD195)</f>
        <v>3</v>
      </c>
      <c r="BG195" s="4">
        <f>-1*((AU195+AV195)*4+(AW195+AX195)*3+SUM(AY195:BB195,BD195)*2+BC195-8)</f>
        <v>1.4734857700866577E-2</v>
      </c>
      <c r="BH195" s="4">
        <f>AY195-BG195</f>
        <v>0.23269944761838207</v>
      </c>
      <c r="BJ195" s="4">
        <f t="shared" ref="BJ195:BM201" si="684">C195</f>
        <v>-6.0749999999999998E-2</v>
      </c>
      <c r="BK195" s="4">
        <f t="shared" si="684"/>
        <v>3.6044666666666669E-2</v>
      </c>
      <c r="BL195" s="4">
        <f t="shared" si="684"/>
        <v>53.465933333333332</v>
      </c>
      <c r="BM195" s="4">
        <f t="shared" si="684"/>
        <v>14.203166666666666</v>
      </c>
      <c r="BN195" s="4">
        <f t="shared" ref="BN195:BN201" si="685">G195-BO195*0.8998</f>
        <v>10.480599881962201</v>
      </c>
      <c r="BO195" s="4">
        <f t="shared" ref="BO195:BO201" si="686">G195*T195/0.8998</f>
        <v>0.64488417948929333</v>
      </c>
      <c r="BP195" s="4">
        <f t="shared" ref="BP195:BT201" si="687">H195</f>
        <v>0.125643</v>
      </c>
      <c r="BQ195" s="4">
        <f t="shared" si="687"/>
        <v>19.031333333333333</v>
      </c>
      <c r="BR195" s="4">
        <f t="shared" si="687"/>
        <v>2.4563333333333334E-3</v>
      </c>
      <c r="BS195" s="4">
        <f t="shared" si="687"/>
        <v>-1.9033333333333333E-2</v>
      </c>
      <c r="BT195" s="4">
        <f t="shared" si="687"/>
        <v>0.30721533333333334</v>
      </c>
      <c r="BU195" s="4">
        <f>SUM(BJ195:BT195)</f>
        <v>98.217493394784825</v>
      </c>
      <c r="BW195" s="25">
        <f>BJ195/BY$3*2+BK195/BZ$3*2+BL195/CA$3*3+BM195/CB$3*3+BN195/CC$3+BO195/CD$3*3+BP195/CE$3+BQ195/CF$3+BR195/CG$3+BS195/CH$3+BT195/CI$3</f>
        <v>2.4880974584968265</v>
      </c>
      <c r="BX195">
        <v>4</v>
      </c>
      <c r="BY195" s="25">
        <f t="shared" ref="BY195:BY201" si="688">BJ195/BY$3*$BX195/$BW195</f>
        <v>-1.6253117758879298E-3</v>
      </c>
      <c r="BZ195" s="25">
        <f t="shared" ref="BZ195:BZ201" si="689">BK195/BZ$3*$BX195/$BW195</f>
        <v>7.2543008244558714E-4</v>
      </c>
      <c r="CA195" s="25">
        <f t="shared" ref="CA195:CB201" si="690">2*BL195/CA$3*$BX195/$BW195</f>
        <v>1.6860479640447512</v>
      </c>
      <c r="CB195" s="25">
        <f t="shared" si="690"/>
        <v>0.30046422351424484</v>
      </c>
      <c r="CC195" s="25">
        <f t="shared" ref="CC195:CC201" si="691">BN195/CC$3*$BX195/$BW195</f>
        <v>0.23450492737967613</v>
      </c>
      <c r="CD195" s="25">
        <f t="shared" ref="CD195:CD201" si="692">2*BO195/CD$3*$BX195/$BW195</f>
        <v>1.2984540977579685E-2</v>
      </c>
      <c r="CE195" s="25">
        <f t="shared" ref="CE195:CE201" si="693">BP195/CE$3*$BX195/$BW195</f>
        <v>2.8477439733358956E-3</v>
      </c>
      <c r="CF195" s="25">
        <f t="shared" ref="CF195:CF201" si="694">BQ195/CF$3*$BX195/$BW195</f>
        <v>0.75901266304121895</v>
      </c>
      <c r="CG195" s="25">
        <f t="shared" ref="CG195:CG201" si="695">BR195/CG$3*$BX195/$BW195</f>
        <v>7.0416089068719791E-5</v>
      </c>
      <c r="CH195" s="25">
        <f t="shared" ref="CH195:CH201" si="696">2*BS195/CH$3*$BX195/$BW195</f>
        <v>-9.8738353518318649E-4</v>
      </c>
      <c r="CI195" s="25">
        <f t="shared" ref="CI195:CI201" si="697">BT195/CI$3*$BX195/$BW195</f>
        <v>6.6126118663116509E-3</v>
      </c>
      <c r="CJ195" s="4">
        <f>SUM(BY195:CI195)</f>
        <v>3.0006578256575613</v>
      </c>
    </row>
    <row r="196" spans="1:88">
      <c r="A196" s="17" t="s">
        <v>54</v>
      </c>
      <c r="B196" s="9">
        <v>3</v>
      </c>
      <c r="C196" s="20">
        <v>2.5919333333333332E-2</v>
      </c>
      <c r="D196" s="20">
        <v>0.47115733333333337</v>
      </c>
      <c r="E196" s="20">
        <v>43.911266666666656</v>
      </c>
      <c r="F196" s="20">
        <v>20.792133333333336</v>
      </c>
      <c r="G196" s="20">
        <v>15.000033333333334</v>
      </c>
      <c r="H196" s="20">
        <v>0.11205533333333333</v>
      </c>
      <c r="I196" s="20">
        <v>18.163766666666664</v>
      </c>
      <c r="J196" s="20">
        <v>-2.9926666666666665E-3</v>
      </c>
      <c r="K196" s="20">
        <v>-9.8466666666666668E-3</v>
      </c>
      <c r="L196" s="20">
        <v>0.28808933333333336</v>
      </c>
      <c r="M196" s="21">
        <f t="shared" ref="M196:M201" si="698">SUM(C196:L196)</f>
        <v>98.751581999999985</v>
      </c>
      <c r="O196" s="22">
        <f t="shared" ref="O196:O201" si="699">BG196/(SUM(BG196:BH196))</f>
        <v>0.26769587869183897</v>
      </c>
      <c r="P196" s="33">
        <v>0.28000000000000003</v>
      </c>
      <c r="Q196" s="33">
        <f>P196-O196</f>
        <v>1.2304121308161053E-2</v>
      </c>
      <c r="R196" s="92">
        <f t="shared" ref="R196:R201" si="700">AX196/(AX196+AW196)</f>
        <v>0.24106850490751316</v>
      </c>
      <c r="S196" s="23"/>
      <c r="T196" s="24">
        <f t="shared" si="671"/>
        <v>0.26192424238774997</v>
      </c>
      <c r="W196" s="4">
        <v>6.2956119903734139E-3</v>
      </c>
      <c r="X196" s="4">
        <v>1.365982347372518E-2</v>
      </c>
      <c r="Y196" s="4">
        <v>6.2344713756125138E-2</v>
      </c>
      <c r="Z196" s="4">
        <v>0.11036178384446825</v>
      </c>
      <c r="AA196" s="4">
        <v>4.4666803482377219E-2</v>
      </c>
      <c r="AB196" s="4">
        <v>2.1909578574982537E-3</v>
      </c>
      <c r="AC196" s="4">
        <v>6.4844840452679145E-2</v>
      </c>
      <c r="AD196" s="4">
        <v>5.9860004454838902E-3</v>
      </c>
      <c r="AE196" s="4">
        <v>4.1387477977443063E-3</v>
      </c>
      <c r="AF196" s="4">
        <v>1.73170936745557E-3</v>
      </c>
      <c r="AI196" s="4">
        <f t="shared" ref="AI196:AI201" si="701">C196/AI$3</f>
        <v>4.313418760747767E-4</v>
      </c>
      <c r="AJ196" s="4">
        <f t="shared" ref="AJ196:AJ201" si="702">D196/AJ$3</f>
        <v>5.8983141378734774E-3</v>
      </c>
      <c r="AK196" s="4">
        <f t="shared" si="672"/>
        <v>0.86134301033084848</v>
      </c>
      <c r="AL196" s="4">
        <f t="shared" si="672"/>
        <v>0.27359870166896949</v>
      </c>
      <c r="AM196" s="4">
        <f t="shared" si="673"/>
        <v>0.20876873115286479</v>
      </c>
      <c r="AN196" s="4">
        <f t="shared" si="673"/>
        <v>1.5798016824098875E-3</v>
      </c>
      <c r="AO196" s="4">
        <f t="shared" si="673"/>
        <v>0.45060200115769444</v>
      </c>
      <c r="AP196" s="4">
        <f t="shared" si="673"/>
        <v>-5.3364241559676653E-5</v>
      </c>
      <c r="AQ196" s="4">
        <f t="shared" ref="AQ196:AQ201" si="703">2*K196/AQ$3</f>
        <v>-3.1773690437775627E-4</v>
      </c>
      <c r="AR196" s="4">
        <f t="shared" si="674"/>
        <v>3.8571339313607359E-3</v>
      </c>
      <c r="AS196" s="4">
        <f t="shared" ref="AS196:AS201" si="704">SUM(AI196:AR196)</f>
        <v>1.8057079347921585</v>
      </c>
      <c r="AT196" s="4"/>
      <c r="AU196" s="4">
        <f t="shared" ref="AU196:AU201" si="705">3*AI196/$AS196</f>
        <v>7.1663063737562613E-4</v>
      </c>
      <c r="AV196" s="4">
        <f t="shared" si="675"/>
        <v>9.7994487772227485E-3</v>
      </c>
      <c r="AW196" s="4">
        <f t="shared" si="676"/>
        <v>1.4310337686420886</v>
      </c>
      <c r="AX196" s="4">
        <f t="shared" si="677"/>
        <v>0.45455640371951078</v>
      </c>
      <c r="AY196" s="4">
        <f t="shared" si="678"/>
        <v>0.34684800425971646</v>
      </c>
      <c r="AZ196" s="4">
        <f t="shared" si="679"/>
        <v>2.6246797479876943E-3</v>
      </c>
      <c r="BA196" s="4">
        <f t="shared" si="680"/>
        <v>0.74862937545250341</v>
      </c>
      <c r="BB196" s="4">
        <f t="shared" si="681"/>
        <v>-8.8659257454864671E-5</v>
      </c>
      <c r="BC196" s="4">
        <f t="shared" si="682"/>
        <v>-5.2788753638776352E-4</v>
      </c>
      <c r="BD196" s="4">
        <f t="shared" si="683"/>
        <v>6.4082355574375353E-3</v>
      </c>
      <c r="BE196">
        <f t="shared" ref="BE196:BE201" si="706">SUM(AU196:BD196)</f>
        <v>3.0000000000000004</v>
      </c>
      <c r="BG196" s="4">
        <f t="shared" ref="BG196:BG201" si="707">-1*((AU196+AV196)*4+(AW196+AX196)*3+SUM(AY196:BB196,BD196)*2+BC196-8)</f>
        <v>9.2849781272815513E-2</v>
      </c>
      <c r="BH196" s="4">
        <f t="shared" ref="BH196:BH201" si="708">AY196-BG196</f>
        <v>0.25399822298690095</v>
      </c>
      <c r="BJ196" s="4">
        <f t="shared" si="684"/>
        <v>2.5919333333333332E-2</v>
      </c>
      <c r="BK196" s="4">
        <f t="shared" si="684"/>
        <v>0.47115733333333337</v>
      </c>
      <c r="BL196" s="4">
        <f t="shared" si="684"/>
        <v>43.911266666666656</v>
      </c>
      <c r="BM196" s="4">
        <f t="shared" si="684"/>
        <v>20.792133333333336</v>
      </c>
      <c r="BN196" s="4">
        <f t="shared" si="685"/>
        <v>11.071160966709005</v>
      </c>
      <c r="BO196" s="4">
        <f t="shared" si="686"/>
        <v>4.3663840482599792</v>
      </c>
      <c r="BP196" s="4">
        <f t="shared" si="687"/>
        <v>0.11205533333333333</v>
      </c>
      <c r="BQ196" s="4">
        <f t="shared" si="687"/>
        <v>18.163766666666664</v>
      </c>
      <c r="BR196" s="4">
        <f t="shared" si="687"/>
        <v>-2.9926666666666665E-3</v>
      </c>
      <c r="BS196" s="4">
        <f t="shared" si="687"/>
        <v>-9.8466666666666668E-3</v>
      </c>
      <c r="BT196" s="4">
        <f t="shared" si="687"/>
        <v>0.28808933333333336</v>
      </c>
      <c r="BU196" s="4">
        <f t="shared" ref="BU196:BU201" si="709">SUM(BJ196:BT196)</f>
        <v>99.189093681635626</v>
      </c>
      <c r="BW196" s="25">
        <f t="shared" ref="BW196:BW201" si="710">BJ196/BY$3*2+BK196/BZ$3*2+BL196/CA$3*3+BM196/CB$3*3+BN196/CC$3+BO196/CD$3*3+BP196/CE$3+BQ196/CF$3+BR196/CG$3+BS196/CH$3+BT196/CI$3</f>
        <v>2.4070143548949088</v>
      </c>
      <c r="BX196">
        <v>4</v>
      </c>
      <c r="BY196" s="25">
        <f t="shared" si="688"/>
        <v>7.1680814897941776E-4</v>
      </c>
      <c r="BZ196" s="25">
        <f t="shared" si="689"/>
        <v>9.8018761306988555E-3</v>
      </c>
      <c r="CA196" s="25">
        <f t="shared" si="690"/>
        <v>1.4313882400895861</v>
      </c>
      <c r="CB196" s="25">
        <f t="shared" si="690"/>
        <v>0.45466899873293848</v>
      </c>
      <c r="CC196" s="25">
        <f t="shared" si="691"/>
        <v>0.25606351553001244</v>
      </c>
      <c r="CD196" s="25">
        <f t="shared" si="692"/>
        <v>9.0877321343604225E-2</v>
      </c>
      <c r="CE196" s="25">
        <f t="shared" si="693"/>
        <v>2.6253298892002035E-3</v>
      </c>
      <c r="CF196" s="25">
        <f t="shared" si="694"/>
        <v>0.74881481324172317</v>
      </c>
      <c r="CG196" s="25">
        <f t="shared" si="695"/>
        <v>-8.8681218624483954E-5</v>
      </c>
      <c r="CH196" s="25">
        <f t="shared" si="696"/>
        <v>-5.2801829574735347E-4</v>
      </c>
      <c r="CI196" s="25">
        <f t="shared" si="697"/>
        <v>6.4098228970124113E-3</v>
      </c>
      <c r="CJ196" s="4">
        <f t="shared" ref="CJ196:CJ201" si="711">SUM(BY196:CI196)</f>
        <v>3.0007500264893832</v>
      </c>
    </row>
    <row r="197" spans="1:88">
      <c r="A197" s="17" t="s">
        <v>55</v>
      </c>
      <c r="B197" s="9">
        <v>3</v>
      </c>
      <c r="C197" s="20">
        <v>-1.8363333333333332E-2</v>
      </c>
      <c r="D197" s="20">
        <v>5.9230333333333329E-2</v>
      </c>
      <c r="E197" s="20">
        <v>51.819233333333329</v>
      </c>
      <c r="F197" s="20">
        <v>12.859933333333332</v>
      </c>
      <c r="G197" s="20">
        <v>14.067133333333333</v>
      </c>
      <c r="H197" s="20">
        <v>0.13077733333333333</v>
      </c>
      <c r="I197" s="20">
        <v>19.158600000000003</v>
      </c>
      <c r="J197" s="20">
        <v>1.3131333333333333E-2</v>
      </c>
      <c r="K197" s="20">
        <v>-4.6633333333333336E-3</v>
      </c>
      <c r="L197" s="20">
        <v>0.37504399999999999</v>
      </c>
      <c r="M197" s="21">
        <f t="shared" si="698"/>
        <v>98.460056333333327</v>
      </c>
      <c r="O197" s="22">
        <f t="shared" si="699"/>
        <v>0.28628779206114374</v>
      </c>
      <c r="P197" s="33">
        <v>0.32</v>
      </c>
      <c r="Q197" s="33">
        <f t="shared" ref="Q197:Q201" si="712">P197-O197</f>
        <v>3.3712207938856265E-2</v>
      </c>
      <c r="R197" s="92">
        <f t="shared" si="700"/>
        <v>0.14272011285231259</v>
      </c>
      <c r="S197" s="23"/>
      <c r="T197" s="24">
        <f t="shared" si="671"/>
        <v>0.27907327251770314</v>
      </c>
      <c r="W197" s="4">
        <v>1.1611357945276398E-2</v>
      </c>
      <c r="X197" s="4">
        <v>1.4860041733902814E-2</v>
      </c>
      <c r="Y197" s="4">
        <v>0.41231134271729064</v>
      </c>
      <c r="Z197" s="4">
        <v>0.43772242726793587</v>
      </c>
      <c r="AA197" s="4">
        <v>9.5899131035339896E-2</v>
      </c>
      <c r="AB197" s="4">
        <v>2.2794336277534716E-2</v>
      </c>
      <c r="AC197" s="4">
        <v>0.12058872252412484</v>
      </c>
      <c r="AD197" s="4">
        <v>7.9783927161636604E-3</v>
      </c>
      <c r="AE197" s="4">
        <v>5.6750359763911035E-3</v>
      </c>
      <c r="AF197" s="4">
        <v>1.3766407955599755E-2</v>
      </c>
      <c r="AI197" s="4">
        <f t="shared" si="701"/>
        <v>-3.0559715981583175E-4</v>
      </c>
      <c r="AJ197" s="4">
        <f t="shared" si="702"/>
        <v>7.4149140377232519E-4</v>
      </c>
      <c r="AK197" s="4">
        <f t="shared" si="672"/>
        <v>1.0164620112462404</v>
      </c>
      <c r="AL197" s="4">
        <f t="shared" si="672"/>
        <v>0.16922078206899574</v>
      </c>
      <c r="AM197" s="4">
        <f t="shared" si="673"/>
        <v>0.19578473672001856</v>
      </c>
      <c r="AN197" s="4">
        <f t="shared" si="673"/>
        <v>1.8437520560176698E-3</v>
      </c>
      <c r="AO197" s="4">
        <f t="shared" si="673"/>
        <v>0.47528156784916897</v>
      </c>
      <c r="AP197" s="4">
        <f t="shared" si="673"/>
        <v>2.3415359010936759E-4</v>
      </c>
      <c r="AQ197" s="4">
        <f t="shared" si="703"/>
        <v>-1.5047864902656774E-4</v>
      </c>
      <c r="AR197" s="4">
        <f t="shared" si="674"/>
        <v>5.0213415450528851E-3</v>
      </c>
      <c r="AS197" s="4">
        <f t="shared" si="704"/>
        <v>1.8641337606705333</v>
      </c>
      <c r="AT197" s="4"/>
      <c r="AU197" s="4">
        <f t="shared" si="705"/>
        <v>-4.918056304702744E-4</v>
      </c>
      <c r="AV197" s="4">
        <f t="shared" si="675"/>
        <v>1.1933018210650438E-3</v>
      </c>
      <c r="AW197" s="4">
        <f t="shared" si="676"/>
        <v>1.6358193269574444</v>
      </c>
      <c r="AX197" s="4">
        <f t="shared" si="677"/>
        <v>0.27233150158944597</v>
      </c>
      <c r="AY197" s="4">
        <f t="shared" si="678"/>
        <v>0.3150815797407065</v>
      </c>
      <c r="AZ197" s="4">
        <f t="shared" si="679"/>
        <v>2.9671991810627384E-3</v>
      </c>
      <c r="BA197" s="4">
        <f t="shared" si="680"/>
        <v>0.76488325764489529</v>
      </c>
      <c r="BB197" s="4">
        <f t="shared" si="681"/>
        <v>3.7682959514419501E-4</v>
      </c>
      <c r="BC197" s="4">
        <f t="shared" si="682"/>
        <v>-2.4216928881612049E-4</v>
      </c>
      <c r="BD197" s="4">
        <f t="shared" si="683"/>
        <v>8.0809783895229113E-3</v>
      </c>
      <c r="BE197">
        <f t="shared" si="706"/>
        <v>3.0000000000000009</v>
      </c>
      <c r="BG197" s="4">
        <f t="shared" si="707"/>
        <v>9.0204009783104055E-2</v>
      </c>
      <c r="BH197" s="4">
        <f t="shared" si="708"/>
        <v>0.22487756995760244</v>
      </c>
      <c r="BJ197" s="4">
        <f t="shared" si="684"/>
        <v>-1.8363333333333332E-2</v>
      </c>
      <c r="BK197" s="4">
        <f t="shared" si="684"/>
        <v>5.9230333333333329E-2</v>
      </c>
      <c r="BL197" s="4">
        <f t="shared" si="684"/>
        <v>51.819233333333329</v>
      </c>
      <c r="BM197" s="4">
        <f t="shared" si="684"/>
        <v>12.859933333333332</v>
      </c>
      <c r="BN197" s="4">
        <f t="shared" si="685"/>
        <v>10.141372399057133</v>
      </c>
      <c r="BO197" s="4">
        <f t="shared" si="686"/>
        <v>4.3629261327808386</v>
      </c>
      <c r="BP197" s="4">
        <f t="shared" si="687"/>
        <v>0.13077733333333333</v>
      </c>
      <c r="BQ197" s="4">
        <f t="shared" si="687"/>
        <v>19.158600000000003</v>
      </c>
      <c r="BR197" s="4">
        <f t="shared" si="687"/>
        <v>1.3131333333333333E-2</v>
      </c>
      <c r="BS197" s="4">
        <f t="shared" si="687"/>
        <v>-4.6633333333333336E-3</v>
      </c>
      <c r="BT197" s="4">
        <f t="shared" si="687"/>
        <v>0.37504399999999999</v>
      </c>
      <c r="BU197" s="4">
        <f t="shared" si="709"/>
        <v>98.897221531837971</v>
      </c>
      <c r="BW197" s="25">
        <f t="shared" si="710"/>
        <v>2.4848116733106385</v>
      </c>
      <c r="BX197">
        <v>4</v>
      </c>
      <c r="BY197" s="25">
        <f t="shared" si="688"/>
        <v>-4.9194417926839409E-4</v>
      </c>
      <c r="BZ197" s="25">
        <f t="shared" si="689"/>
        <v>1.1936379915414663E-3</v>
      </c>
      <c r="CA197" s="25">
        <f t="shared" si="690"/>
        <v>1.6362801610505271</v>
      </c>
      <c r="CB197" s="25">
        <f t="shared" si="690"/>
        <v>0.27240822133378739</v>
      </c>
      <c r="CC197" s="25">
        <f t="shared" si="691"/>
        <v>0.22721472383698135</v>
      </c>
      <c r="CD197" s="25">
        <f t="shared" si="692"/>
        <v>8.7962314386356641E-2</v>
      </c>
      <c r="CE197" s="25">
        <f t="shared" si="693"/>
        <v>2.9680350842221327E-3</v>
      </c>
      <c r="CF197" s="25">
        <f t="shared" si="694"/>
        <v>0.76509873638178405</v>
      </c>
      <c r="CG197" s="25">
        <f t="shared" si="695"/>
        <v>3.7693575352114002E-4</v>
      </c>
      <c r="CH197" s="25">
        <f t="shared" si="696"/>
        <v>-2.4223751142649378E-4</v>
      </c>
      <c r="CI197" s="25">
        <f t="shared" si="697"/>
        <v>8.0832549186517656E-3</v>
      </c>
      <c r="CJ197" s="4">
        <f t="shared" si="711"/>
        <v>3.0008518390466778</v>
      </c>
    </row>
    <row r="198" spans="1:88">
      <c r="A198" s="17" t="s">
        <v>56</v>
      </c>
      <c r="B198" s="9">
        <v>3</v>
      </c>
      <c r="C198" s="20">
        <v>-1.0358666666666667E-2</v>
      </c>
      <c r="D198" s="20">
        <v>7.1343000000000004E-2</v>
      </c>
      <c r="E198" s="20">
        <v>22.573266666666665</v>
      </c>
      <c r="F198" s="20">
        <v>45.810866666666669</v>
      </c>
      <c r="G198" s="20">
        <v>15.401199999999998</v>
      </c>
      <c r="H198" s="20">
        <v>0.22015999999999999</v>
      </c>
      <c r="I198" s="20">
        <v>14.868</v>
      </c>
      <c r="J198" s="20">
        <v>7.1033333333333339E-3</v>
      </c>
      <c r="K198" s="20">
        <v>-3.7766666666666665E-3</v>
      </c>
      <c r="L198" s="20">
        <v>0.13317466666666666</v>
      </c>
      <c r="M198" s="21">
        <f t="shared" si="698"/>
        <v>99.070979000000008</v>
      </c>
      <c r="O198" s="22">
        <f t="shared" si="699"/>
        <v>0.19799379359922178</v>
      </c>
      <c r="P198" s="33">
        <v>0.2</v>
      </c>
      <c r="Q198" s="33">
        <f t="shared" si="712"/>
        <v>2.0062064007782265E-3</v>
      </c>
      <c r="R198" s="92">
        <f t="shared" si="700"/>
        <v>0.5765241792014516</v>
      </c>
      <c r="S198" s="23"/>
      <c r="T198" s="24">
        <f t="shared" si="671"/>
        <v>0.19714367517528722</v>
      </c>
      <c r="W198" s="4">
        <v>2.3900203039583855E-2</v>
      </c>
      <c r="X198" s="4">
        <v>1.0881815841117623E-2</v>
      </c>
      <c r="Y198" s="4">
        <v>0.33761281571251578</v>
      </c>
      <c r="Z198" s="4">
        <v>5.9936077059948275E-3</v>
      </c>
      <c r="AA198" s="4">
        <v>0.29502928668184758</v>
      </c>
      <c r="AB198" s="4">
        <v>6.1696170869836031E-3</v>
      </c>
      <c r="AC198" s="4">
        <v>0.2036895677250061</v>
      </c>
      <c r="AD198" s="4">
        <v>5.1023890809436829E-3</v>
      </c>
      <c r="AE198" s="4">
        <v>3.4417485865956758E-3</v>
      </c>
      <c r="AF198" s="4">
        <v>2.0026005650986292E-2</v>
      </c>
      <c r="AI198" s="4">
        <f t="shared" si="701"/>
        <v>-1.7238586564597547E-4</v>
      </c>
      <c r="AJ198" s="4">
        <f t="shared" si="702"/>
        <v>8.9312719078617935E-4</v>
      </c>
      <c r="AK198" s="4">
        <f t="shared" si="672"/>
        <v>0.4427867137439519</v>
      </c>
      <c r="AL198" s="4">
        <f t="shared" si="672"/>
        <v>0.60281422023378728</v>
      </c>
      <c r="AM198" s="4">
        <f t="shared" si="673"/>
        <v>0.21435212247738342</v>
      </c>
      <c r="AN198" s="4">
        <f t="shared" si="673"/>
        <v>3.1039052587057657E-3</v>
      </c>
      <c r="AO198" s="4">
        <f t="shared" si="673"/>
        <v>0.36884147854130489</v>
      </c>
      <c r="AP198" s="4">
        <f t="shared" si="673"/>
        <v>1.2666428911079411E-4</v>
      </c>
      <c r="AQ198" s="4">
        <f t="shared" si="703"/>
        <v>-1.2186726901150909E-4</v>
      </c>
      <c r="AR198" s="4">
        <f t="shared" si="674"/>
        <v>1.7830320881867274E-3</v>
      </c>
      <c r="AS198" s="4">
        <f t="shared" si="704"/>
        <v>1.6344070106885595</v>
      </c>
      <c r="AT198" s="4"/>
      <c r="AU198" s="4">
        <f t="shared" si="705"/>
        <v>-3.164191009680343E-4</v>
      </c>
      <c r="AV198" s="4">
        <f t="shared" si="675"/>
        <v>1.6393600583184851E-3</v>
      </c>
      <c r="AW198" s="4">
        <f t="shared" si="676"/>
        <v>0.81274745675021964</v>
      </c>
      <c r="AX198" s="4">
        <f t="shared" si="677"/>
        <v>1.1064824421791257</v>
      </c>
      <c r="AY198" s="4">
        <f t="shared" si="678"/>
        <v>0.39344934476341786</v>
      </c>
      <c r="AZ198" s="4">
        <f t="shared" si="679"/>
        <v>5.6973053316715545E-3</v>
      </c>
      <c r="BA198" s="4">
        <f t="shared" si="680"/>
        <v>0.67701889944644</v>
      </c>
      <c r="BB198" s="4">
        <f t="shared" si="681"/>
        <v>2.3249586232030117E-4</v>
      </c>
      <c r="BC198" s="4">
        <f t="shared" si="682"/>
        <v>-2.2369079711699404E-4</v>
      </c>
      <c r="BD198" s="4">
        <f t="shared" si="683"/>
        <v>3.2728055065712552E-3</v>
      </c>
      <c r="BE198">
        <f t="shared" si="706"/>
        <v>2.9999999999999996</v>
      </c>
      <c r="BG198" s="4">
        <f t="shared" si="707"/>
        <v>7.7900528358837207E-2</v>
      </c>
      <c r="BH198" s="4">
        <f t="shared" si="708"/>
        <v>0.31554881640458066</v>
      </c>
      <c r="BJ198" s="4">
        <f t="shared" si="684"/>
        <v>-1.0358666666666667E-2</v>
      </c>
      <c r="BK198" s="4">
        <f t="shared" si="684"/>
        <v>7.1343000000000004E-2</v>
      </c>
      <c r="BL198" s="4">
        <f t="shared" si="684"/>
        <v>22.573266666666665</v>
      </c>
      <c r="BM198" s="4">
        <f t="shared" si="684"/>
        <v>45.810866666666669</v>
      </c>
      <c r="BN198" s="4">
        <f t="shared" si="685"/>
        <v>12.364950829890365</v>
      </c>
      <c r="BO198" s="4">
        <f t="shared" si="686"/>
        <v>3.374360046798881</v>
      </c>
      <c r="BP198" s="4">
        <f t="shared" si="687"/>
        <v>0.22015999999999999</v>
      </c>
      <c r="BQ198" s="4">
        <f t="shared" si="687"/>
        <v>14.868</v>
      </c>
      <c r="BR198" s="4">
        <f t="shared" si="687"/>
        <v>7.1033333333333339E-3</v>
      </c>
      <c r="BS198" s="4">
        <f t="shared" si="687"/>
        <v>-3.7766666666666665E-3</v>
      </c>
      <c r="BT198" s="4">
        <f t="shared" si="687"/>
        <v>0.13317466666666666</v>
      </c>
      <c r="BU198" s="4">
        <f t="shared" si="709"/>
        <v>99.409089876689251</v>
      </c>
      <c r="BW198" s="25">
        <f t="shared" si="710"/>
        <v>2.1791230604492142</v>
      </c>
      <c r="BX198">
        <v>4</v>
      </c>
      <c r="BY198" s="25">
        <f t="shared" si="688"/>
        <v>-3.1643163027321474E-4</v>
      </c>
      <c r="BZ198" s="25">
        <f t="shared" si="689"/>
        <v>1.6394249723594152E-3</v>
      </c>
      <c r="CA198" s="25">
        <f t="shared" si="690"/>
        <v>0.81277963926034325</v>
      </c>
      <c r="CB198" s="25">
        <f t="shared" si="690"/>
        <v>1.1065262557673461</v>
      </c>
      <c r="CC198" s="25">
        <f t="shared" si="691"/>
        <v>0.31589580303021991</v>
      </c>
      <c r="CD198" s="25">
        <f t="shared" si="692"/>
        <v>7.7575025990360633E-2</v>
      </c>
      <c r="CE198" s="25">
        <f t="shared" si="693"/>
        <v>5.6975309289158046E-3</v>
      </c>
      <c r="CF198" s="25">
        <f t="shared" si="694"/>
        <v>0.67704570748798421</v>
      </c>
      <c r="CG198" s="25">
        <f t="shared" si="695"/>
        <v>2.3250506850160718E-4</v>
      </c>
      <c r="CH198" s="25">
        <f t="shared" si="696"/>
        <v>-2.2369965464251812E-4</v>
      </c>
      <c r="CI198" s="25">
        <f t="shared" si="697"/>
        <v>3.2729351004512157E-3</v>
      </c>
      <c r="CJ198" s="4">
        <f t="shared" si="711"/>
        <v>3.0001246963215666</v>
      </c>
    </row>
    <row r="199" spans="1:88">
      <c r="A199" s="17" t="s">
        <v>57</v>
      </c>
      <c r="B199" s="9">
        <v>3</v>
      </c>
      <c r="C199" s="20">
        <v>-2.067666666666669E-3</v>
      </c>
      <c r="D199" s="20">
        <v>0.17787033333333335</v>
      </c>
      <c r="E199" s="20">
        <v>38.045766666666673</v>
      </c>
      <c r="F199" s="20">
        <v>29.770566666666667</v>
      </c>
      <c r="G199" s="20">
        <v>12.353366666666666</v>
      </c>
      <c r="H199" s="20">
        <v>0.14085933333333334</v>
      </c>
      <c r="I199" s="20">
        <v>17.928566666666665</v>
      </c>
      <c r="J199" s="20">
        <v>1.0874E-2</v>
      </c>
      <c r="K199" s="20">
        <v>-8.5836666666666665E-3</v>
      </c>
      <c r="L199" s="20">
        <v>0.23641033333333331</v>
      </c>
      <c r="M199" s="21">
        <f t="shared" si="698"/>
        <v>98.653629333333356</v>
      </c>
      <c r="O199" s="22">
        <f t="shared" si="699"/>
        <v>0.18593306935677831</v>
      </c>
      <c r="P199" s="33">
        <v>0.18</v>
      </c>
      <c r="Q199" s="33">
        <f t="shared" si="712"/>
        <v>-5.9330693567783144E-3</v>
      </c>
      <c r="R199" s="92">
        <f t="shared" si="700"/>
        <v>0.34422916885745725</v>
      </c>
      <c r="S199" s="23"/>
      <c r="T199" s="24">
        <f t="shared" si="671"/>
        <v>0.18167491781703818</v>
      </c>
      <c r="W199" s="4">
        <v>4.1326914188375273E-2</v>
      </c>
      <c r="X199" s="4">
        <v>1.5281146761069132E-2</v>
      </c>
      <c r="Y199" s="4">
        <v>0.2777923025091491</v>
      </c>
      <c r="Z199" s="4">
        <v>5.4952009365748254E-2</v>
      </c>
      <c r="AA199" s="4">
        <v>5.8419203463701171E-2</v>
      </c>
      <c r="AB199" s="4">
        <v>1.5497755073988409E-2</v>
      </c>
      <c r="AC199" s="4">
        <v>8.0922267228082753E-2</v>
      </c>
      <c r="AD199" s="4">
        <v>1.6052750543131226E-3</v>
      </c>
      <c r="AE199" s="4">
        <v>1.3447704649245291E-2</v>
      </c>
      <c r="AF199" s="4">
        <v>1.9354705922160979E-2</v>
      </c>
      <c r="AI199" s="4">
        <f t="shared" si="701"/>
        <v>-3.4409496865812432E-5</v>
      </c>
      <c r="AJ199" s="4">
        <f t="shared" si="702"/>
        <v>2.2267192455349694E-3</v>
      </c>
      <c r="AK199" s="4">
        <f t="shared" si="672"/>
        <v>0.74628808683143733</v>
      </c>
      <c r="AL199" s="4">
        <f t="shared" si="672"/>
        <v>0.39174375507160558</v>
      </c>
      <c r="AM199" s="4">
        <f t="shared" si="673"/>
        <v>0.1719327302250058</v>
      </c>
      <c r="AN199" s="4">
        <f t="shared" si="673"/>
        <v>1.9858921941820571E-3</v>
      </c>
      <c r="AO199" s="4">
        <f t="shared" si="673"/>
        <v>0.44476722070619362</v>
      </c>
      <c r="AP199" s="4">
        <f t="shared" si="673"/>
        <v>1.9390156918687589E-4</v>
      </c>
      <c r="AQ199" s="4">
        <f t="shared" si="703"/>
        <v>-2.7698182209314831E-4</v>
      </c>
      <c r="AR199" s="4">
        <f t="shared" si="674"/>
        <v>3.1652206899629577E-3</v>
      </c>
      <c r="AS199" s="4">
        <f t="shared" si="704"/>
        <v>1.7619921352141503</v>
      </c>
      <c r="AT199" s="4"/>
      <c r="AU199" s="4">
        <f t="shared" si="705"/>
        <v>-5.8586238005478401E-5</v>
      </c>
      <c r="AV199" s="4">
        <f t="shared" si="675"/>
        <v>3.7912528683296367E-3</v>
      </c>
      <c r="AW199" s="4">
        <f t="shared" si="676"/>
        <v>1.2706437308939538</v>
      </c>
      <c r="AX199" s="4">
        <f t="shared" si="677"/>
        <v>0.66699007431834001</v>
      </c>
      <c r="AY199" s="4">
        <f t="shared" si="678"/>
        <v>0.29273580759333412</v>
      </c>
      <c r="AZ199" s="4">
        <f t="shared" si="679"/>
        <v>3.3812163309242483E-3</v>
      </c>
      <c r="BA199" s="4">
        <f t="shared" si="680"/>
        <v>0.75726879561605509</v>
      </c>
      <c r="BB199" s="4">
        <f t="shared" si="681"/>
        <v>3.301403541678851E-4</v>
      </c>
      <c r="BC199" s="4">
        <f t="shared" si="682"/>
        <v>-4.7159431059461165E-4</v>
      </c>
      <c r="BD199" s="4">
        <f t="shared" si="683"/>
        <v>5.3891625734951319E-3</v>
      </c>
      <c r="BE199">
        <f t="shared" si="706"/>
        <v>2.9999999999999996</v>
      </c>
      <c r="BG199" s="4">
        <f t="shared" si="707"/>
        <v>5.4429267216463906E-2</v>
      </c>
      <c r="BH199" s="4">
        <f t="shared" si="708"/>
        <v>0.23830654037687021</v>
      </c>
      <c r="BJ199" s="4">
        <f t="shared" si="684"/>
        <v>-2.067666666666669E-3</v>
      </c>
      <c r="BK199" s="4">
        <f t="shared" si="684"/>
        <v>0.17787033333333335</v>
      </c>
      <c r="BL199" s="4">
        <f t="shared" si="684"/>
        <v>38.045766666666673</v>
      </c>
      <c r="BM199" s="4">
        <f t="shared" si="684"/>
        <v>29.770566666666667</v>
      </c>
      <c r="BN199" s="4">
        <f t="shared" si="685"/>
        <v>10.10906979273626</v>
      </c>
      <c r="BO199" s="4">
        <f t="shared" si="686"/>
        <v>2.4942174638035177</v>
      </c>
      <c r="BP199" s="4">
        <f t="shared" si="687"/>
        <v>0.14085933333333334</v>
      </c>
      <c r="BQ199" s="4">
        <f t="shared" si="687"/>
        <v>17.928566666666665</v>
      </c>
      <c r="BR199" s="4">
        <f t="shared" si="687"/>
        <v>1.0874E-2</v>
      </c>
      <c r="BS199" s="4">
        <f t="shared" si="687"/>
        <v>-8.5836666666666665E-3</v>
      </c>
      <c r="BT199" s="4">
        <f t="shared" si="687"/>
        <v>0.23641033333333331</v>
      </c>
      <c r="BU199" s="4">
        <f t="shared" si="709"/>
        <v>98.903549923206484</v>
      </c>
      <c r="BW199" s="25">
        <f t="shared" si="710"/>
        <v>2.3489603557799681</v>
      </c>
      <c r="BX199">
        <v>4</v>
      </c>
      <c r="BY199" s="25">
        <f t="shared" si="688"/>
        <v>-5.8595279024003484E-5</v>
      </c>
      <c r="BZ199" s="25">
        <f t="shared" si="689"/>
        <v>3.7918379338430191E-3</v>
      </c>
      <c r="CA199" s="25">
        <f t="shared" si="690"/>
        <v>1.2708398164236088</v>
      </c>
      <c r="CB199" s="25">
        <f t="shared" si="690"/>
        <v>0.66709300411590433</v>
      </c>
      <c r="CC199" s="25">
        <f t="shared" si="691"/>
        <v>0.23959002159421416</v>
      </c>
      <c r="CD199" s="25">
        <f t="shared" si="692"/>
        <v>5.3195009980159871E-2</v>
      </c>
      <c r="CE199" s="25">
        <f t="shared" si="693"/>
        <v>3.3817381196672349E-3</v>
      </c>
      <c r="CF199" s="25">
        <f t="shared" si="694"/>
        <v>0.75738565721090589</v>
      </c>
      <c r="CG199" s="25">
        <f t="shared" si="695"/>
        <v>3.3019130137254484E-4</v>
      </c>
      <c r="CH199" s="25">
        <f t="shared" si="696"/>
        <v>-4.7166708695034915E-4</v>
      </c>
      <c r="CI199" s="25">
        <f t="shared" si="697"/>
        <v>5.3899942281690006E-3</v>
      </c>
      <c r="CJ199" s="4">
        <f t="shared" si="711"/>
        <v>3.0004670085418708</v>
      </c>
    </row>
    <row r="200" spans="1:88">
      <c r="A200" s="17" t="s">
        <v>58</v>
      </c>
      <c r="B200" s="9">
        <v>3</v>
      </c>
      <c r="C200" s="20">
        <v>-4.5853333333333336E-2</v>
      </c>
      <c r="D200" s="20">
        <v>0.162019</v>
      </c>
      <c r="E200" s="20">
        <v>61.407099999999993</v>
      </c>
      <c r="F200" s="20">
        <v>4.8975066666666667</v>
      </c>
      <c r="G200" s="20">
        <v>10.5017</v>
      </c>
      <c r="H200" s="20">
        <v>9.805733333333333E-2</v>
      </c>
      <c r="I200" s="20">
        <v>21.095933333333335</v>
      </c>
      <c r="J200" s="20">
        <v>5.4790000000000004E-3</v>
      </c>
      <c r="K200" s="20">
        <v>-1.7330000000000002E-2</v>
      </c>
      <c r="L200" s="20">
        <v>0.50742799999999999</v>
      </c>
      <c r="M200" s="21">
        <f t="shared" si="698"/>
        <v>98.612039999999993</v>
      </c>
      <c r="O200" s="22">
        <f t="shared" si="699"/>
        <v>0.17952863002528274</v>
      </c>
      <c r="P200" s="33">
        <v>0.16</v>
      </c>
      <c r="Q200" s="33">
        <f t="shared" si="712"/>
        <v>-1.9528630025282739E-2</v>
      </c>
      <c r="R200" s="92">
        <f t="shared" si="700"/>
        <v>5.0785043894052084E-2</v>
      </c>
      <c r="S200" s="23"/>
      <c r="T200" s="24">
        <f t="shared" si="671"/>
        <v>0.17096531801725309</v>
      </c>
      <c r="W200" s="4">
        <v>1.1298749193310394E-2</v>
      </c>
      <c r="X200" s="4">
        <v>6.9127115519165179E-3</v>
      </c>
      <c r="Y200" s="4">
        <v>0.1365985724669207</v>
      </c>
      <c r="Z200" s="4">
        <v>2.692997091222189E-3</v>
      </c>
      <c r="AA200" s="4">
        <v>5.5772663554827767E-2</v>
      </c>
      <c r="AB200" s="4">
        <v>1.2031300691668105E-2</v>
      </c>
      <c r="AC200" s="4">
        <v>7.6166549963439231E-2</v>
      </c>
      <c r="AD200" s="4">
        <v>1.7427515600337302E-3</v>
      </c>
      <c r="AE200" s="4">
        <v>9.8129353406613239E-3</v>
      </c>
      <c r="AF200" s="4">
        <v>1.3657800115684779E-2</v>
      </c>
      <c r="AI200" s="4">
        <f t="shared" si="701"/>
        <v>-7.6307760581350193E-4</v>
      </c>
      <c r="AJ200" s="4">
        <f t="shared" si="702"/>
        <v>2.0282799198798199E-3</v>
      </c>
      <c r="AK200" s="4">
        <f t="shared" si="672"/>
        <v>1.2045331502550018</v>
      </c>
      <c r="AL200" s="4">
        <f t="shared" si="672"/>
        <v>6.4445117003311611E-2</v>
      </c>
      <c r="AM200" s="4">
        <f t="shared" si="673"/>
        <v>0.14616144745998608</v>
      </c>
      <c r="AN200" s="4">
        <f t="shared" si="673"/>
        <v>1.3824521829033317E-3</v>
      </c>
      <c r="AO200" s="4">
        <f t="shared" si="673"/>
        <v>0.52334242950467214</v>
      </c>
      <c r="AP200" s="4">
        <f t="shared" si="673"/>
        <v>9.7699714693295296E-5</v>
      </c>
      <c r="AQ200" s="4">
        <f t="shared" si="703"/>
        <v>-5.5921264924169091E-4</v>
      </c>
      <c r="AR200" s="4">
        <f t="shared" si="674"/>
        <v>6.793787655643326E-3</v>
      </c>
      <c r="AS200" s="4">
        <f t="shared" si="704"/>
        <v>1.9474620734410364</v>
      </c>
      <c r="AT200" s="4"/>
      <c r="AU200" s="4">
        <f t="shared" si="705"/>
        <v>-1.1754954556807277E-3</v>
      </c>
      <c r="AV200" s="4">
        <f t="shared" si="675"/>
        <v>3.1244971815486762E-3</v>
      </c>
      <c r="AW200" s="4">
        <f t="shared" si="676"/>
        <v>1.8555429140553248</v>
      </c>
      <c r="AX200" s="4">
        <f t="shared" si="677"/>
        <v>9.9275541047289348E-2</v>
      </c>
      <c r="AY200" s="4">
        <f t="shared" si="678"/>
        <v>0.22515680708748567</v>
      </c>
      <c r="AZ200" s="4">
        <f t="shared" si="679"/>
        <v>2.129621215873997E-3</v>
      </c>
      <c r="BA200" s="4">
        <f t="shared" si="680"/>
        <v>0.80619145806515358</v>
      </c>
      <c r="BB200" s="4">
        <f t="shared" si="681"/>
        <v>1.5050313332264239E-4</v>
      </c>
      <c r="BC200" s="4">
        <f t="shared" si="682"/>
        <v>-8.6144832836759571E-4</v>
      </c>
      <c r="BD200" s="4">
        <f t="shared" si="683"/>
        <v>1.0465601998049421E-2</v>
      </c>
      <c r="BE200">
        <f t="shared" si="706"/>
        <v>2.9999999999999996</v>
      </c>
      <c r="BG200" s="4">
        <f t="shared" si="707"/>
        <v>4.0422093117283175E-2</v>
      </c>
      <c r="BH200" s="4">
        <f t="shared" si="708"/>
        <v>0.1847347139702025</v>
      </c>
      <c r="BJ200" s="4">
        <f t="shared" si="684"/>
        <v>-4.5853333333333336E-2</v>
      </c>
      <c r="BK200" s="4">
        <f t="shared" si="684"/>
        <v>0.162019</v>
      </c>
      <c r="BL200" s="4">
        <f t="shared" si="684"/>
        <v>61.407099999999993</v>
      </c>
      <c r="BM200" s="4">
        <f t="shared" si="684"/>
        <v>4.8975066666666667</v>
      </c>
      <c r="BN200" s="4">
        <f t="shared" si="685"/>
        <v>8.7062735197782128</v>
      </c>
      <c r="BO200" s="4">
        <f t="shared" si="686"/>
        <v>1.9953617250742239</v>
      </c>
      <c r="BP200" s="4">
        <f t="shared" si="687"/>
        <v>9.805733333333333E-2</v>
      </c>
      <c r="BQ200" s="4">
        <f t="shared" si="687"/>
        <v>21.095933333333335</v>
      </c>
      <c r="BR200" s="4">
        <f t="shared" si="687"/>
        <v>5.4790000000000004E-3</v>
      </c>
      <c r="BS200" s="4">
        <f t="shared" si="687"/>
        <v>-1.7330000000000002E-2</v>
      </c>
      <c r="BT200" s="4">
        <f t="shared" si="687"/>
        <v>0.50742799999999999</v>
      </c>
      <c r="BU200" s="4">
        <f t="shared" si="709"/>
        <v>98.81197524485242</v>
      </c>
      <c r="BW200" s="25">
        <f t="shared" si="710"/>
        <v>2.5959931381749883</v>
      </c>
      <c r="BX200">
        <v>4</v>
      </c>
      <c r="BY200" s="25">
        <f t="shared" si="688"/>
        <v>-1.1757775389960451E-3</v>
      </c>
      <c r="BZ200" s="25">
        <f t="shared" si="689"/>
        <v>3.1252469662623578E-3</v>
      </c>
      <c r="CA200" s="25">
        <f t="shared" si="690"/>
        <v>1.8559881881687899</v>
      </c>
      <c r="CB200" s="25">
        <f t="shared" si="690"/>
        <v>9.9299364171073629E-2</v>
      </c>
      <c r="CC200" s="25">
        <f t="shared" si="691"/>
        <v>0.18670759538033821</v>
      </c>
      <c r="CD200" s="25">
        <f t="shared" si="692"/>
        <v>3.850617349404311E-2</v>
      </c>
      <c r="CE200" s="25">
        <f t="shared" si="693"/>
        <v>2.1301322604807974E-3</v>
      </c>
      <c r="CF200" s="25">
        <f t="shared" si="694"/>
        <v>0.80638491960358205</v>
      </c>
      <c r="CG200" s="25">
        <f t="shared" si="695"/>
        <v>1.5053924951739938E-4</v>
      </c>
      <c r="CH200" s="25">
        <f t="shared" si="696"/>
        <v>-8.6165504988171661E-4</v>
      </c>
      <c r="CI200" s="25">
        <f t="shared" si="697"/>
        <v>1.0468113425630136E-2</v>
      </c>
      <c r="CJ200" s="4">
        <f t="shared" si="711"/>
        <v>3.0007228401308401</v>
      </c>
    </row>
    <row r="201" spans="1:88">
      <c r="A201" s="17" t="s">
        <v>59</v>
      </c>
      <c r="B201" s="9">
        <v>3</v>
      </c>
      <c r="C201" s="20">
        <v>-1.4207666666666665E-2</v>
      </c>
      <c r="D201" s="20">
        <v>0.13395300000000002</v>
      </c>
      <c r="E201" s="20">
        <v>56.396866666666675</v>
      </c>
      <c r="F201" s="20">
        <v>9.8084933333333328</v>
      </c>
      <c r="G201" s="20">
        <v>11.177366666666666</v>
      </c>
      <c r="H201" s="20">
        <v>0.10863966666666668</v>
      </c>
      <c r="I201" s="20">
        <v>20.403233333333333</v>
      </c>
      <c r="J201" s="20">
        <v>1.6619333333333333E-2</v>
      </c>
      <c r="K201" s="20">
        <v>-7.6639999999999998E-3</v>
      </c>
      <c r="L201" s="20">
        <v>0.33996233333333331</v>
      </c>
      <c r="M201" s="21">
        <f t="shared" si="698"/>
        <v>98.363262666666671</v>
      </c>
      <c r="O201" s="22">
        <f t="shared" si="699"/>
        <v>0.20117010015982406</v>
      </c>
      <c r="P201" s="33">
        <v>0.22</v>
      </c>
      <c r="Q201" s="33">
        <f t="shared" si="712"/>
        <v>1.882989984017594E-2</v>
      </c>
      <c r="R201" s="92">
        <f t="shared" si="700"/>
        <v>0.10448091838160442</v>
      </c>
      <c r="S201" s="23"/>
      <c r="T201" s="24">
        <f t="shared" si="671"/>
        <v>0.19339456795887991</v>
      </c>
      <c r="W201" s="4">
        <v>1.6950810786901416E-2</v>
      </c>
      <c r="X201" s="4">
        <v>7.7363962540707553E-3</v>
      </c>
      <c r="Y201" s="4">
        <v>0.26135669750999935</v>
      </c>
      <c r="Z201" s="4">
        <v>4.7387876438319085E-2</v>
      </c>
      <c r="AA201" s="4">
        <v>3.8553901661612967E-2</v>
      </c>
      <c r="AB201" s="4">
        <v>6.9699082012127924E-3</v>
      </c>
      <c r="AC201" s="4">
        <v>0.10807896804343252</v>
      </c>
      <c r="AD201" s="4">
        <v>9.5552026317254728E-3</v>
      </c>
      <c r="AE201" s="4">
        <v>1.3089525125076157E-2</v>
      </c>
      <c r="AF201" s="4">
        <v>1.8457495505439878E-2</v>
      </c>
      <c r="AI201" s="4">
        <f t="shared" si="701"/>
        <v>-2.3643978476729346E-4</v>
      </c>
      <c r="AJ201" s="4">
        <f t="shared" si="702"/>
        <v>1.676927891837757E-3</v>
      </c>
      <c r="AK201" s="4">
        <f t="shared" si="672"/>
        <v>1.1062547404210803</v>
      </c>
      <c r="AL201" s="4">
        <f t="shared" si="672"/>
        <v>0.12906761409741868</v>
      </c>
      <c r="AM201" s="4">
        <f t="shared" si="673"/>
        <v>0.15556529807469266</v>
      </c>
      <c r="AN201" s="4">
        <f t="shared" si="673"/>
        <v>1.5316462239766907E-3</v>
      </c>
      <c r="AO201" s="4">
        <f t="shared" si="673"/>
        <v>0.50615810799636152</v>
      </c>
      <c r="AP201" s="4">
        <f t="shared" si="673"/>
        <v>2.9635045173561579E-4</v>
      </c>
      <c r="AQ201" s="4">
        <f t="shared" si="703"/>
        <v>-2.4730558244595032E-4</v>
      </c>
      <c r="AR201" s="4">
        <f t="shared" si="674"/>
        <v>4.5516445753559153E-3</v>
      </c>
      <c r="AS201" s="4">
        <f t="shared" si="704"/>
        <v>1.9046185843652461</v>
      </c>
      <c r="AT201" s="4"/>
      <c r="AU201" s="4">
        <f t="shared" si="705"/>
        <v>-3.7242068313550339E-4</v>
      </c>
      <c r="AV201" s="4">
        <f t="shared" si="675"/>
        <v>2.6413601740580958E-3</v>
      </c>
      <c r="AW201" s="4">
        <f t="shared" si="676"/>
        <v>1.7424823261237306</v>
      </c>
      <c r="AX201" s="4">
        <f t="shared" si="677"/>
        <v>0.20329678890605779</v>
      </c>
      <c r="AY201" s="4">
        <f t="shared" si="678"/>
        <v>0.24503378159549677</v>
      </c>
      <c r="AZ201" s="4">
        <f t="shared" si="679"/>
        <v>2.4125243288337602E-3</v>
      </c>
      <c r="BA201" s="4">
        <f t="shared" si="680"/>
        <v>0.79725900841986574</v>
      </c>
      <c r="BB201" s="4">
        <f t="shared" si="681"/>
        <v>4.667870840413658E-4</v>
      </c>
      <c r="BC201" s="4">
        <f t="shared" si="682"/>
        <v>-3.895356022608118E-4</v>
      </c>
      <c r="BD201" s="4">
        <f t="shared" si="683"/>
        <v>7.1693796533118135E-3</v>
      </c>
      <c r="BE201">
        <f t="shared" si="706"/>
        <v>2.9999999999999991</v>
      </c>
      <c r="BG201" s="4">
        <f t="shared" si="707"/>
        <v>4.9293470386106542E-2</v>
      </c>
      <c r="BH201" s="4">
        <f t="shared" si="708"/>
        <v>0.19574031120939023</v>
      </c>
      <c r="BJ201" s="4">
        <f t="shared" si="684"/>
        <v>-1.4207666666666665E-2</v>
      </c>
      <c r="BK201" s="4">
        <f t="shared" si="684"/>
        <v>0.13395300000000002</v>
      </c>
      <c r="BL201" s="4">
        <f t="shared" si="684"/>
        <v>56.396866666666675</v>
      </c>
      <c r="BM201" s="4">
        <f t="shared" si="684"/>
        <v>9.8084933333333328</v>
      </c>
      <c r="BN201" s="4">
        <f t="shared" si="685"/>
        <v>9.0157246692486801</v>
      </c>
      <c r="BO201" s="4">
        <f t="shared" si="686"/>
        <v>2.4023582989753116</v>
      </c>
      <c r="BP201" s="4">
        <f t="shared" si="687"/>
        <v>0.10863966666666668</v>
      </c>
      <c r="BQ201" s="4">
        <f t="shared" si="687"/>
        <v>20.403233333333333</v>
      </c>
      <c r="BR201" s="4">
        <f t="shared" si="687"/>
        <v>1.6619333333333333E-2</v>
      </c>
      <c r="BS201" s="4">
        <f t="shared" si="687"/>
        <v>-7.6639999999999998E-3</v>
      </c>
      <c r="BT201" s="4">
        <f t="shared" si="687"/>
        <v>0.33996233333333331</v>
      </c>
      <c r="BU201" s="4">
        <f t="shared" si="709"/>
        <v>98.603978968223998</v>
      </c>
      <c r="BW201" s="25">
        <f t="shared" si="710"/>
        <v>2.5388900796106295</v>
      </c>
      <c r="BX201">
        <v>4</v>
      </c>
      <c r="BY201" s="25">
        <f t="shared" si="688"/>
        <v>-3.7250889538873529E-4</v>
      </c>
      <c r="BZ201" s="25">
        <f t="shared" si="689"/>
        <v>2.6419858115242782E-3</v>
      </c>
      <c r="CA201" s="25">
        <f t="shared" si="690"/>
        <v>1.7428950537169192</v>
      </c>
      <c r="CB201" s="25">
        <f t="shared" si="690"/>
        <v>0.20334494216025739</v>
      </c>
      <c r="CC201" s="25">
        <f t="shared" si="691"/>
        <v>0.19769239396671631</v>
      </c>
      <c r="CD201" s="25">
        <f t="shared" si="692"/>
        <v>4.7403034956977973E-2</v>
      </c>
      <c r="CE201" s="25">
        <f t="shared" si="693"/>
        <v>2.4130957638175306E-3</v>
      </c>
      <c r="CF201" s="25">
        <f t="shared" si="694"/>
        <v>0.797447848666197</v>
      </c>
      <c r="CG201" s="25">
        <f t="shared" si="695"/>
        <v>4.668976480952099E-4</v>
      </c>
      <c r="CH201" s="25">
        <f t="shared" si="696"/>
        <v>-3.8962786838550763E-4</v>
      </c>
      <c r="CI201" s="25">
        <f t="shared" si="697"/>
        <v>7.1710778058638397E-3</v>
      </c>
      <c r="CJ201" s="4">
        <f t="shared" si="711"/>
        <v>3.0007141937325943</v>
      </c>
    </row>
    <row r="202" spans="1:88">
      <c r="A202" s="17"/>
      <c r="B202" s="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1"/>
      <c r="O202" s="22"/>
      <c r="P202" s="33"/>
      <c r="Q202" s="33"/>
      <c r="R202" s="92"/>
      <c r="S202" s="23"/>
      <c r="T202" s="2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G202" s="4"/>
      <c r="BH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W202" s="25"/>
      <c r="BY202" s="25"/>
      <c r="BZ202" s="25"/>
      <c r="CA202" s="25"/>
      <c r="CB202" s="25"/>
      <c r="CC202" s="25"/>
      <c r="CD202" s="25"/>
      <c r="CE202" s="25"/>
      <c r="CF202" s="25"/>
      <c r="CG202" s="25"/>
      <c r="CH202" s="25"/>
      <c r="CI202" s="25"/>
      <c r="CJ202" s="4"/>
    </row>
    <row r="203" spans="1:88">
      <c r="A203" s="17" t="s">
        <v>161</v>
      </c>
      <c r="B203" s="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1"/>
      <c r="O203" s="22"/>
      <c r="P203" s="33"/>
      <c r="Q203" s="33"/>
      <c r="R203" s="92"/>
      <c r="S203" s="23"/>
      <c r="T203" s="2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G203" s="4"/>
      <c r="BH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W203" s="25"/>
      <c r="BY203" s="25"/>
      <c r="BZ203" s="25"/>
      <c r="CA203" s="25"/>
      <c r="CB203" s="25"/>
      <c r="CC203" s="25"/>
      <c r="CD203" s="25"/>
      <c r="CE203" s="25"/>
      <c r="CF203" s="25"/>
      <c r="CG203" s="25"/>
      <c r="CH203" s="25"/>
      <c r="CI203" s="25"/>
      <c r="CJ203" s="4"/>
    </row>
    <row r="204" spans="1:88">
      <c r="A204" s="17" t="s">
        <v>53</v>
      </c>
      <c r="B204" s="9">
        <v>3</v>
      </c>
      <c r="C204" s="20">
        <v>-4.9050000000000003E-2</v>
      </c>
      <c r="D204" s="20">
        <v>5.1817666666666672E-2</v>
      </c>
      <c r="E204" s="20">
        <v>52.895699999999998</v>
      </c>
      <c r="F204" s="20">
        <v>14.501366666666668</v>
      </c>
      <c r="G204" s="20">
        <v>10.978833333333334</v>
      </c>
      <c r="H204" s="20">
        <v>0.12095933333333332</v>
      </c>
      <c r="I204" s="20">
        <v>19.381799999999998</v>
      </c>
      <c r="J204" s="20">
        <v>-7.9266666666666667E-4</v>
      </c>
      <c r="K204" s="20">
        <v>-5.2579999999999997E-3</v>
      </c>
      <c r="L204" s="20">
        <v>0.31192599999999998</v>
      </c>
      <c r="M204" s="21">
        <f t="shared" ref="M204:M210" si="713">SUM(C204:L204)</f>
        <v>98.187302333333335</v>
      </c>
      <c r="O204" s="22">
        <f>BG204/(SUM(BG204:BH204))</f>
        <v>0.10994834532744514</v>
      </c>
      <c r="P204" s="33">
        <v>5.8000000000000003E-2</v>
      </c>
      <c r="Q204" s="33">
        <f>P204-O204</f>
        <v>-5.194834532744514E-2</v>
      </c>
      <c r="R204" s="92">
        <f>AX204/(AX204+AW204)</f>
        <v>0.15534060547663295</v>
      </c>
      <c r="S204" s="23"/>
      <c r="T204" s="24">
        <f t="shared" ref="T204:T210" si="714">R$213+R$212*R204+O204</f>
        <v>0.10291898282520734</v>
      </c>
      <c r="W204" s="4">
        <v>2.5900283782229094E-2</v>
      </c>
      <c r="X204" s="4">
        <v>2.7957749665045162E-2</v>
      </c>
      <c r="Y204" s="4">
        <v>0.35393899191809686</v>
      </c>
      <c r="Z204" s="4">
        <v>0.31353242788160407</v>
      </c>
      <c r="AA204" s="4">
        <v>0.66343907281176473</v>
      </c>
      <c r="AB204" s="4">
        <v>1.9185473784437353E-2</v>
      </c>
      <c r="AC204" s="4">
        <v>0.43506904049817308</v>
      </c>
      <c r="AD204" s="4">
        <v>2.4500614958268569E-3</v>
      </c>
      <c r="AE204" s="4">
        <v>7.3923265620506797E-3</v>
      </c>
      <c r="AF204" s="4">
        <v>1.3755249434306881E-2</v>
      </c>
      <c r="AI204" s="4">
        <f>C204/AI$3</f>
        <v>-8.1627558662006989E-4</v>
      </c>
      <c r="AJ204" s="4">
        <f t="shared" ref="AJ204:AJ210" si="715">D204/AJ$3</f>
        <v>6.4869387414455025E-4</v>
      </c>
      <c r="AK204" s="4">
        <f t="shared" ref="AK204:AL210" si="716">2*E204/AK$3</f>
        <v>1.0375774813652412</v>
      </c>
      <c r="AL204" s="4">
        <f t="shared" si="716"/>
        <v>0.19082001008838301</v>
      </c>
      <c r="AM204" s="4">
        <f t="shared" ref="AM204:AP210" si="717">G204/AM$3</f>
        <v>0.15280213407562052</v>
      </c>
      <c r="AN204" s="4">
        <f t="shared" si="717"/>
        <v>1.7053338972696083E-3</v>
      </c>
      <c r="AO204" s="4">
        <f t="shared" si="717"/>
        <v>0.48081865542049113</v>
      </c>
      <c r="AP204" s="4">
        <f t="shared" si="717"/>
        <v>-1.4134569662387067E-5</v>
      </c>
      <c r="AQ204" s="4">
        <f>2*K204/AQ$3</f>
        <v>-1.6966763472087769E-4</v>
      </c>
      <c r="AR204" s="4">
        <f t="shared" ref="AR204:AR210" si="718">L204/AR$3</f>
        <v>4.1762752711206321E-3</v>
      </c>
      <c r="AS204" s="4">
        <f>SUM(AI204:AR204)</f>
        <v>1.8675485062012671</v>
      </c>
      <c r="AT204" s="4"/>
      <c r="AU204" s="4">
        <f>3*AI204/$AS204</f>
        <v>-1.3112520246348547E-3</v>
      </c>
      <c r="AV204" s="4">
        <f t="shared" ref="AV204:AV210" si="719">3*AJ204/$AS204</f>
        <v>1.0420514465737363E-3</v>
      </c>
      <c r="AW204" s="4">
        <f t="shared" ref="AW204:AW210" si="720">3*AK204/$AS204</f>
        <v>1.6667478428323415</v>
      </c>
      <c r="AX204" s="4">
        <f t="shared" ref="AX204:AX210" si="721">3*AL204/$AS204</f>
        <v>0.30653020704108802</v>
      </c>
      <c r="AY204" s="4">
        <f t="shared" ref="AY204:AY210" si="722">3*AM204/$AS204</f>
        <v>0.24545890010605098</v>
      </c>
      <c r="AZ204" s="4">
        <f t="shared" ref="AZ204:AZ210" si="723">3*AN204/$AS204</f>
        <v>2.7394210510843188E-3</v>
      </c>
      <c r="BA204" s="4">
        <f t="shared" ref="BA204:BA210" si="724">3*AO204/$AS204</f>
        <v>0.77237938477728552</v>
      </c>
      <c r="BB204" s="4">
        <f t="shared" ref="BB204:BB210" si="725">3*AP204/$AS204</f>
        <v>-2.2705546252939638E-5</v>
      </c>
      <c r="BC204" s="4">
        <f t="shared" ref="BC204:BC210" si="726">3*AQ204/$AS204</f>
        <v>-2.7255137013709106E-4</v>
      </c>
      <c r="BD204" s="4">
        <f t="shared" ref="BD204:BD210" si="727">3*AR204/$AS204</f>
        <v>6.7087016866011484E-3</v>
      </c>
      <c r="BE204">
        <f>SUM(AU204:BD204)</f>
        <v>3.0000000000000004</v>
      </c>
      <c r="BG204" s="4">
        <f>-1*((AU204+AV204)*4+(AW204+AX204)*3+SUM(AY204:BB204,BD204)*2+BC204-8)</f>
        <v>2.6987799912554955E-2</v>
      </c>
      <c r="BH204" s="4">
        <f>AY204-BG204</f>
        <v>0.21847110019349603</v>
      </c>
      <c r="BJ204" s="4">
        <f t="shared" ref="BJ204:BM210" si="728">C204</f>
        <v>-4.9050000000000003E-2</v>
      </c>
      <c r="BK204" s="4">
        <f t="shared" si="728"/>
        <v>5.1817666666666672E-2</v>
      </c>
      <c r="BL204" s="4">
        <f t="shared" si="728"/>
        <v>52.895699999999998</v>
      </c>
      <c r="BM204" s="4">
        <f t="shared" si="728"/>
        <v>14.501366666666668</v>
      </c>
      <c r="BN204" s="4">
        <f t="shared" ref="BN204:BN210" si="729">G204-BO204*0.8998</f>
        <v>9.848902974059186</v>
      </c>
      <c r="BO204" s="4">
        <f t="shared" ref="BO204:BO210" si="730">G204*T204/0.8998</f>
        <v>1.2557572341344156</v>
      </c>
      <c r="BP204" s="4">
        <f t="shared" ref="BP204:BT210" si="731">H204</f>
        <v>0.12095933333333332</v>
      </c>
      <c r="BQ204" s="4">
        <f t="shared" si="731"/>
        <v>19.381799999999998</v>
      </c>
      <c r="BR204" s="4">
        <f t="shared" si="731"/>
        <v>-7.9266666666666667E-4</v>
      </c>
      <c r="BS204" s="4">
        <f t="shared" si="731"/>
        <v>-5.2579999999999997E-3</v>
      </c>
      <c r="BT204" s="4">
        <f t="shared" si="731"/>
        <v>0.31192599999999998</v>
      </c>
      <c r="BU204" s="4">
        <f t="shared" ref="BU204:BU210" si="732">SUM(BJ204:BT204)</f>
        <v>98.313129208193601</v>
      </c>
      <c r="BW204" s="25">
        <f t="shared" ref="BW204:BW210" si="733">BJ204/BY$3*2+BK204/BZ$3*2+BL204/CA$3*3+BM204/CB$3*3+BN204/CC$3+BO204/CD$3*3+BP204/CE$3+BQ204/CF$3+BR204/CG$3+BS204/CH$3+BT204/CI$3</f>
        <v>2.4895294198251605</v>
      </c>
      <c r="BX204">
        <v>4</v>
      </c>
      <c r="BY204" s="25">
        <f t="shared" ref="BY204:BY210" si="734">BJ204/BY$3*$BX204/$BW204</f>
        <v>-1.3115339471302923E-3</v>
      </c>
      <c r="BZ204" s="25">
        <f t="shared" ref="BZ204:BZ208" si="735">BK204/BZ$3*$BX204/$BW204</f>
        <v>1.0422754902653176E-3</v>
      </c>
      <c r="CA204" s="25">
        <f t="shared" ref="CA204:CB210" si="736">2*BL204/CA$3*$BX204/$BW204</f>
        <v>1.6671061978261099</v>
      </c>
      <c r="CB204" s="25">
        <f t="shared" si="736"/>
        <v>0.3065961118094106</v>
      </c>
      <c r="CC204" s="25">
        <f t="shared" ref="CC204:CC208" si="737">BN204/CC$3*$BX204/$BW204</f>
        <v>0.22024386258936202</v>
      </c>
      <c r="CD204" s="25">
        <f t="shared" ref="CD204:CD210" si="738">2*BO204/CD$3*$BX204/$BW204</f>
        <v>2.5269735254021201E-2</v>
      </c>
      <c r="CE204" s="25">
        <f t="shared" ref="CE204:CE208" si="739">BP204/CE$3*$BX204/$BW204</f>
        <v>2.7400100335257314E-3</v>
      </c>
      <c r="CF204" s="25">
        <f t="shared" ref="CF204:CF208" si="740">BQ204/CF$3*$BX204/$BW204</f>
        <v>0.77254544829481708</v>
      </c>
      <c r="CG204" s="25">
        <f t="shared" ref="CG204:CG208" si="741">BR204/CG$3*$BX204/$BW204</f>
        <v>-2.2710428002702193E-5</v>
      </c>
      <c r="CH204" s="25">
        <f t="shared" ref="CH204:CH210" si="742">2*BS204/CH$3*$BX204/$BW204</f>
        <v>-2.7260996936970272E-4</v>
      </c>
      <c r="CI204" s="25">
        <f t="shared" ref="CI204:CI208" si="743">BT204/CI$3*$BX204/$BW204</f>
        <v>6.7101440743993004E-3</v>
      </c>
      <c r="CJ204" s="4">
        <f t="shared" ref="CJ204:CJ210" si="744">SUM(BY204:CI204)</f>
        <v>3.0006469310274086</v>
      </c>
    </row>
    <row r="205" spans="1:88">
      <c r="A205" s="17" t="s">
        <v>54</v>
      </c>
      <c r="B205" s="9">
        <v>3</v>
      </c>
      <c r="C205" s="20">
        <v>1.2326666666666666E-2</v>
      </c>
      <c r="D205" s="20">
        <v>0.49334600000000001</v>
      </c>
      <c r="E205" s="20">
        <v>43.379566666666669</v>
      </c>
      <c r="F205" s="20">
        <v>20.830866666666669</v>
      </c>
      <c r="G205" s="20">
        <v>14.944633333333334</v>
      </c>
      <c r="H205" s="20">
        <v>0.11639533333333334</v>
      </c>
      <c r="I205" s="20">
        <v>18.086600000000001</v>
      </c>
      <c r="J205" s="20">
        <v>-2.7999999999999959E-5</v>
      </c>
      <c r="K205" s="20">
        <v>-1.3313333333333335E-2</v>
      </c>
      <c r="L205" s="20">
        <v>0.31248100000000001</v>
      </c>
      <c r="M205" s="21">
        <f t="shared" si="713"/>
        <v>98.162874333333349</v>
      </c>
      <c r="O205" s="22">
        <f t="shared" ref="O205:O210" si="745">BG205/(SUM(BG205:BH205))</f>
        <v>0.27616392932898282</v>
      </c>
      <c r="P205" s="33">
        <v>0.28000000000000003</v>
      </c>
      <c r="Q205" s="33">
        <f>P205-O205</f>
        <v>3.836070671017211E-3</v>
      </c>
      <c r="R205" s="92">
        <f t="shared" ref="R205:R210" si="746">AX205/(AX205+AW205)</f>
        <v>0.24364717271120581</v>
      </c>
      <c r="S205" s="23"/>
      <c r="T205" s="24">
        <f t="shared" si="714"/>
        <v>0.27043012502678071</v>
      </c>
      <c r="W205" s="4">
        <v>6.8914931134938621E-3</v>
      </c>
      <c r="X205" s="4">
        <v>8.3804890072119304E-3</v>
      </c>
      <c r="Y205" s="4">
        <v>0.52460400621166847</v>
      </c>
      <c r="Z205" s="4">
        <v>6.4692065458860401E-2</v>
      </c>
      <c r="AA205" s="4">
        <v>9.7121796386462012E-2</v>
      </c>
      <c r="AB205" s="4">
        <v>2.3178104114300147E-2</v>
      </c>
      <c r="AC205" s="4">
        <v>5.316051166044148E-2</v>
      </c>
      <c r="AD205" s="4">
        <v>1.856972805401307E-3</v>
      </c>
      <c r="AE205" s="4">
        <v>1.3904978724663094E-2</v>
      </c>
      <c r="AF205" s="4">
        <v>8.4817863684483966E-4</v>
      </c>
      <c r="AI205" s="4">
        <f t="shared" ref="AI205:AI210" si="747">C205/AI$3</f>
        <v>2.0513673933544125E-4</v>
      </c>
      <c r="AJ205" s="4">
        <f t="shared" si="715"/>
        <v>6.1760891337005516E-3</v>
      </c>
      <c r="AK205" s="4">
        <f t="shared" si="716"/>
        <v>0.85091343010330855</v>
      </c>
      <c r="AL205" s="4">
        <f t="shared" si="716"/>
        <v>0.27410838432353007</v>
      </c>
      <c r="AM205" s="4">
        <f t="shared" si="717"/>
        <v>0.20799768035258642</v>
      </c>
      <c r="AN205" s="4">
        <f t="shared" si="717"/>
        <v>1.6409887682691854E-3</v>
      </c>
      <c r="AO205" s="4">
        <f t="shared" si="717"/>
        <v>0.44868767055321257</v>
      </c>
      <c r="AP205" s="4">
        <f t="shared" si="717"/>
        <v>-4.9928673323823043E-7</v>
      </c>
      <c r="AQ205" s="4">
        <f t="shared" ref="AQ205:AQ210" si="748">2*K205/AQ$3</f>
        <v>-4.296009465418953E-4</v>
      </c>
      <c r="AR205" s="4">
        <f t="shared" si="718"/>
        <v>4.1837059847369129E-3</v>
      </c>
      <c r="AS205" s="4">
        <f t="shared" ref="AS205:AS210" si="749">SUM(AI205:AR205)</f>
        <v>1.7934829857254047</v>
      </c>
      <c r="AT205" s="4"/>
      <c r="AU205" s="4">
        <f t="shared" ref="AU205:AU210" si="750">3*AI205/$AS205</f>
        <v>3.431369145425211E-4</v>
      </c>
      <c r="AV205" s="4">
        <f t="shared" si="719"/>
        <v>1.0330885516378389E-2</v>
      </c>
      <c r="AW205" s="4">
        <f t="shared" si="720"/>
        <v>1.4233423515180024</v>
      </c>
      <c r="AX205" s="4">
        <f t="shared" si="721"/>
        <v>0.45850736221954558</v>
      </c>
      <c r="AY205" s="4">
        <f t="shared" si="722"/>
        <v>0.3479224760001694</v>
      </c>
      <c r="AZ205" s="4">
        <f t="shared" si="723"/>
        <v>2.7449194355286168E-3</v>
      </c>
      <c r="BA205" s="4">
        <f t="shared" si="724"/>
        <v>0.7505301262254237</v>
      </c>
      <c r="BB205" s="4">
        <f t="shared" si="725"/>
        <v>-8.35168335376684E-7</v>
      </c>
      <c r="BC205" s="4">
        <f t="shared" si="726"/>
        <v>-7.186033265347135E-4</v>
      </c>
      <c r="BD205" s="4">
        <f t="shared" si="727"/>
        <v>6.9981806652792003E-3</v>
      </c>
      <c r="BE205">
        <f t="shared" ref="BE205:BE210" si="751">SUM(AU205:BD205)</f>
        <v>3</v>
      </c>
      <c r="BG205" s="4">
        <f t="shared" ref="BG205:BG210" si="752">-1*((AU205+AV205)*4+(AW205+AX205)*3+SUM(AY205:BB205,BD205)*2+BC205-8)</f>
        <v>9.6083638074075495E-2</v>
      </c>
      <c r="BH205" s="4">
        <f t="shared" ref="BH205:BH210" si="753">AY205-BG205</f>
        <v>0.25183883792609391</v>
      </c>
      <c r="BJ205" s="4">
        <f t="shared" si="728"/>
        <v>1.2326666666666666E-2</v>
      </c>
      <c r="BK205" s="4">
        <f t="shared" si="728"/>
        <v>0.49334600000000001</v>
      </c>
      <c r="BL205" s="4">
        <f t="shared" si="728"/>
        <v>43.379566666666669</v>
      </c>
      <c r="BM205" s="4">
        <f t="shared" si="728"/>
        <v>20.830866666666669</v>
      </c>
      <c r="BN205" s="4">
        <f t="shared" si="729"/>
        <v>10.903154272520606</v>
      </c>
      <c r="BO205" s="4">
        <f t="shared" si="730"/>
        <v>4.4915304076602887</v>
      </c>
      <c r="BP205" s="4">
        <f t="shared" si="731"/>
        <v>0.11639533333333334</v>
      </c>
      <c r="BQ205" s="4">
        <f t="shared" si="731"/>
        <v>18.086600000000001</v>
      </c>
      <c r="BR205" s="4">
        <f t="shared" si="731"/>
        <v>-2.7999999999999959E-5</v>
      </c>
      <c r="BS205" s="4">
        <f t="shared" si="731"/>
        <v>-1.3313333333333335E-2</v>
      </c>
      <c r="BT205" s="4">
        <f t="shared" si="731"/>
        <v>0.31248100000000001</v>
      </c>
      <c r="BU205" s="4">
        <f t="shared" si="732"/>
        <v>98.612925680180922</v>
      </c>
      <c r="BW205" s="25">
        <f t="shared" si="733"/>
        <v>2.3907207613572323</v>
      </c>
      <c r="BX205">
        <v>4</v>
      </c>
      <c r="BY205" s="25">
        <f t="shared" si="734"/>
        <v>3.4322158012127421E-4</v>
      </c>
      <c r="BZ205" s="25">
        <f t="shared" si="735"/>
        <v>1.0333434558361946E-2</v>
      </c>
      <c r="CA205" s="25">
        <f t="shared" si="736"/>
        <v>1.423693546912167</v>
      </c>
      <c r="CB205" s="25">
        <f t="shared" si="736"/>
        <v>0.45862049429464347</v>
      </c>
      <c r="CC205" s="25">
        <f t="shared" si="737"/>
        <v>0.25389638823968219</v>
      </c>
      <c r="CD205" s="25">
        <f t="shared" si="738"/>
        <v>9.4119098183293393E-2</v>
      </c>
      <c r="CE205" s="25">
        <f t="shared" si="739"/>
        <v>2.7455967167618225E-3</v>
      </c>
      <c r="CF205" s="25">
        <f t="shared" si="740"/>
        <v>0.75071531197727803</v>
      </c>
      <c r="CG205" s="25">
        <f t="shared" si="741"/>
        <v>-8.3537440475445763E-7</v>
      </c>
      <c r="CH205" s="25">
        <f t="shared" si="742"/>
        <v>-7.1878063467020249E-4</v>
      </c>
      <c r="CI205" s="25">
        <f t="shared" si="743"/>
        <v>6.9999073958964368E-3</v>
      </c>
      <c r="CJ205" s="4">
        <f t="shared" si="744"/>
        <v>3.0007473838491308</v>
      </c>
    </row>
    <row r="206" spans="1:88">
      <c r="A206" s="17" t="s">
        <v>55</v>
      </c>
      <c r="B206" s="9">
        <v>3</v>
      </c>
      <c r="C206" s="20">
        <v>-4.7643333333333336E-2</v>
      </c>
      <c r="D206" s="20">
        <v>5.8894666666666672E-2</v>
      </c>
      <c r="E206" s="20">
        <v>51.337466666666664</v>
      </c>
      <c r="F206" s="20">
        <v>12.645000000000001</v>
      </c>
      <c r="G206" s="20">
        <v>14.051433333333334</v>
      </c>
      <c r="H206" s="20">
        <v>0.12287766666666666</v>
      </c>
      <c r="I206" s="20">
        <v>19.013133333333332</v>
      </c>
      <c r="J206" s="20">
        <v>1.3125999999999999E-2</v>
      </c>
      <c r="K206" s="20">
        <v>-2.33E-3</v>
      </c>
      <c r="L206" s="20">
        <v>0.39403033333333332</v>
      </c>
      <c r="M206" s="21">
        <f t="shared" si="713"/>
        <v>97.585988666666665</v>
      </c>
      <c r="O206" s="22">
        <f t="shared" si="745"/>
        <v>0.29896795817165933</v>
      </c>
      <c r="P206" s="33">
        <v>0.32</v>
      </c>
      <c r="Q206" s="33">
        <f t="shared" ref="Q206:Q210" si="754">P206-O206</f>
        <v>2.1032041828340675E-2</v>
      </c>
      <c r="R206" s="92">
        <f t="shared" si="746"/>
        <v>0.14180321988664005</v>
      </c>
      <c r="S206" s="23"/>
      <c r="T206" s="24">
        <f t="shared" si="714"/>
        <v>0.29173998676118967</v>
      </c>
      <c r="W206" s="4">
        <v>3.054394266189835E-2</v>
      </c>
      <c r="X206" s="4">
        <v>4.1567675341944886E-3</v>
      </c>
      <c r="Y206" s="4">
        <v>0.69468656481418589</v>
      </c>
      <c r="Z206" s="4">
        <v>0.37435149258417516</v>
      </c>
      <c r="AA206" s="4">
        <v>0.11012993840610938</v>
      </c>
      <c r="AB206" s="4">
        <v>1.3189014380662929E-2</v>
      </c>
      <c r="AC206" s="4">
        <v>7.8658841418708186E-2</v>
      </c>
      <c r="AD206" s="4">
        <v>1.0560242232070249E-2</v>
      </c>
      <c r="AE206" s="4">
        <v>2.594667608769956E-3</v>
      </c>
      <c r="AF206" s="4">
        <v>2.1536001307887524E-2</v>
      </c>
      <c r="AI206" s="4">
        <f t="shared" si="747"/>
        <v>-7.9286625617129862E-4</v>
      </c>
      <c r="AJ206" s="4">
        <f t="shared" si="715"/>
        <v>7.3728926723418467E-4</v>
      </c>
      <c r="AK206" s="4">
        <f t="shared" si="716"/>
        <v>1.0070119000915392</v>
      </c>
      <c r="AL206" s="4">
        <f t="shared" si="716"/>
        <v>0.16639252582406738</v>
      </c>
      <c r="AM206" s="4">
        <f t="shared" si="717"/>
        <v>0.19556622593365811</v>
      </c>
      <c r="AN206" s="4">
        <f t="shared" si="717"/>
        <v>1.7323793411344517E-3</v>
      </c>
      <c r="AO206" s="4">
        <f t="shared" si="717"/>
        <v>0.47167286860167035</v>
      </c>
      <c r="AP206" s="4">
        <f t="shared" si="717"/>
        <v>2.3405848787446504E-4</v>
      </c>
      <c r="AQ206" s="4">
        <f t="shared" si="748"/>
        <v>-7.5185543723781865E-5</v>
      </c>
      <c r="AR206" s="4">
        <f t="shared" si="718"/>
        <v>5.2755433569866561E-3</v>
      </c>
      <c r="AS206" s="4">
        <f t="shared" si="749"/>
        <v>1.8477547391042695</v>
      </c>
      <c r="AT206" s="4"/>
      <c r="AU206" s="4">
        <f t="shared" si="750"/>
        <v>-1.2872913911004022E-3</v>
      </c>
      <c r="AV206" s="4">
        <f t="shared" si="719"/>
        <v>1.1970570308345112E-3</v>
      </c>
      <c r="AW206" s="4">
        <f t="shared" si="720"/>
        <v>1.634976567149337</v>
      </c>
      <c r="AX206" s="4">
        <f t="shared" si="721"/>
        <v>0.27015359068389505</v>
      </c>
      <c r="AY206" s="4">
        <f t="shared" si="722"/>
        <v>0.31751977975463697</v>
      </c>
      <c r="AZ206" s="4">
        <f t="shared" si="723"/>
        <v>2.8126774151437197E-3</v>
      </c>
      <c r="BA206" s="4">
        <f t="shared" si="724"/>
        <v>0.76580434397422537</v>
      </c>
      <c r="BB206" s="4">
        <f t="shared" si="725"/>
        <v>3.8001551221228993E-4</v>
      </c>
      <c r="BC206" s="4">
        <f t="shared" si="726"/>
        <v>-1.2207065494021572E-4</v>
      </c>
      <c r="BD206" s="4">
        <f t="shared" si="727"/>
        <v>8.5653305257559209E-3</v>
      </c>
      <c r="BE206">
        <f t="shared" si="751"/>
        <v>3</v>
      </c>
      <c r="BG206" s="4">
        <f t="shared" si="752"/>
        <v>9.4928240232358796E-2</v>
      </c>
      <c r="BH206" s="4">
        <f t="shared" si="753"/>
        <v>0.22259153952227817</v>
      </c>
      <c r="BJ206" s="4">
        <f t="shared" si="728"/>
        <v>-4.7643333333333336E-2</v>
      </c>
      <c r="BK206" s="4">
        <f t="shared" si="728"/>
        <v>5.8894666666666672E-2</v>
      </c>
      <c r="BL206" s="4">
        <f t="shared" si="728"/>
        <v>51.337466666666664</v>
      </c>
      <c r="BM206" s="4">
        <f t="shared" si="728"/>
        <v>12.645000000000001</v>
      </c>
      <c r="BN206" s="4">
        <f t="shared" si="729"/>
        <v>9.9520683586909264</v>
      </c>
      <c r="BO206" s="4">
        <f t="shared" si="730"/>
        <v>4.555862385688382</v>
      </c>
      <c r="BP206" s="4">
        <f t="shared" si="731"/>
        <v>0.12287766666666666</v>
      </c>
      <c r="BQ206" s="4">
        <f t="shared" si="731"/>
        <v>19.013133333333332</v>
      </c>
      <c r="BR206" s="4">
        <f t="shared" si="731"/>
        <v>1.3125999999999999E-2</v>
      </c>
      <c r="BS206" s="4">
        <f t="shared" si="731"/>
        <v>-2.33E-3</v>
      </c>
      <c r="BT206" s="4">
        <f t="shared" si="731"/>
        <v>0.39403033333333332</v>
      </c>
      <c r="BU206" s="4">
        <f t="shared" si="732"/>
        <v>98.042486077712638</v>
      </c>
      <c r="BW206" s="25">
        <f t="shared" si="733"/>
        <v>2.4629727266403183</v>
      </c>
      <c r="BX206">
        <v>4</v>
      </c>
      <c r="BY206" s="25">
        <f t="shared" si="734"/>
        <v>-1.2876573866943762E-3</v>
      </c>
      <c r="BZ206" s="25">
        <f t="shared" si="735"/>
        <v>1.1973973714924618E-3</v>
      </c>
      <c r="CA206" s="25">
        <f t="shared" si="736"/>
        <v>1.6354414146764504</v>
      </c>
      <c r="CB206" s="25">
        <f t="shared" si="736"/>
        <v>0.27023039926396492</v>
      </c>
      <c r="CC206" s="25">
        <f t="shared" si="737"/>
        <v>0.22495050192094879</v>
      </c>
      <c r="CD206" s="25">
        <f t="shared" si="738"/>
        <v>9.2666606803387883E-2</v>
      </c>
      <c r="CE206" s="25">
        <f t="shared" si="739"/>
        <v>2.8134771000855514E-3</v>
      </c>
      <c r="CF206" s="25">
        <f t="shared" si="740"/>
        <v>0.76602207324490834</v>
      </c>
      <c r="CG206" s="25">
        <f t="shared" si="741"/>
        <v>3.8012355612843281E-4</v>
      </c>
      <c r="CH206" s="25">
        <f t="shared" si="742"/>
        <v>-1.2210536139608928E-4</v>
      </c>
      <c r="CI206" s="25">
        <f t="shared" si="743"/>
        <v>8.56776577332693E-3</v>
      </c>
      <c r="CJ206" s="4">
        <f t="shared" si="744"/>
        <v>3.0008599969626024</v>
      </c>
    </row>
    <row r="207" spans="1:88">
      <c r="A207" s="17" t="s">
        <v>56</v>
      </c>
      <c r="B207" s="9">
        <v>3</v>
      </c>
      <c r="C207" s="20">
        <v>-1.6250000000000001E-2</v>
      </c>
      <c r="D207" s="20">
        <v>7.1787333333333328E-2</v>
      </c>
      <c r="E207" s="20">
        <v>22.42</v>
      </c>
      <c r="F207" s="20">
        <v>45.731699999999996</v>
      </c>
      <c r="G207" s="20">
        <v>15.173366666666666</v>
      </c>
      <c r="H207" s="20">
        <v>0.20255933333333334</v>
      </c>
      <c r="I207" s="20">
        <v>15.033000000000001</v>
      </c>
      <c r="J207" s="20">
        <v>4.3946666666666665E-3</v>
      </c>
      <c r="K207" s="20">
        <v>-4.7246666666666669E-3</v>
      </c>
      <c r="L207" s="20">
        <v>0.13732900000000001</v>
      </c>
      <c r="M207" s="21">
        <f t="shared" si="713"/>
        <v>98.753162333333336</v>
      </c>
      <c r="O207" s="22">
        <f t="shared" si="745"/>
        <v>0.20985027247209001</v>
      </c>
      <c r="P207" s="33">
        <v>0.2</v>
      </c>
      <c r="Q207" s="33">
        <f t="shared" si="754"/>
        <v>-9.8502724720899992E-3</v>
      </c>
      <c r="R207" s="92">
        <f t="shared" si="746"/>
        <v>0.57776474722356497</v>
      </c>
      <c r="S207" s="23"/>
      <c r="T207" s="24">
        <f t="shared" si="714"/>
        <v>0.2090183545979456</v>
      </c>
      <c r="W207" s="4">
        <v>6.4123084766720311E-3</v>
      </c>
      <c r="X207" s="4">
        <v>1.0552313316677789E-2</v>
      </c>
      <c r="Y207" s="4">
        <v>0.14028888052871508</v>
      </c>
      <c r="Z207" s="4">
        <v>3.9030885206461724E-2</v>
      </c>
      <c r="AA207" s="4">
        <v>0.39867893515124825</v>
      </c>
      <c r="AB207" s="4">
        <v>7.9872609406061897E-3</v>
      </c>
      <c r="AC207" s="4">
        <v>0.23917522865046095</v>
      </c>
      <c r="AD207" s="4">
        <v>3.9831452814745949E-3</v>
      </c>
      <c r="AE207" s="4">
        <v>1.4405581742273837E-2</v>
      </c>
      <c r="AF207" s="4">
        <v>1.1132464057880447E-2</v>
      </c>
      <c r="AI207" s="4">
        <f t="shared" si="747"/>
        <v>-2.7042769179563988E-4</v>
      </c>
      <c r="AJ207" s="4">
        <f t="shared" si="715"/>
        <v>8.9868970121849444E-4</v>
      </c>
      <c r="AK207" s="4">
        <f t="shared" si="716"/>
        <v>0.4397803060023539</v>
      </c>
      <c r="AL207" s="4">
        <f t="shared" si="716"/>
        <v>0.60177248503190994</v>
      </c>
      <c r="AM207" s="4">
        <f t="shared" si="717"/>
        <v>0.21118116446300164</v>
      </c>
      <c r="AN207" s="4">
        <f t="shared" si="717"/>
        <v>2.8557638986794489E-3</v>
      </c>
      <c r="AO207" s="4">
        <f t="shared" si="717"/>
        <v>0.37293475564376088</v>
      </c>
      <c r="AP207" s="4">
        <f t="shared" si="717"/>
        <v>7.836424155967665E-5</v>
      </c>
      <c r="AQ207" s="4">
        <f t="shared" si="748"/>
        <v>-1.5245778208024095E-4</v>
      </c>
      <c r="AR207" s="4">
        <f t="shared" si="718"/>
        <v>1.838653099477842E-3</v>
      </c>
      <c r="AS207" s="4">
        <f t="shared" si="749"/>
        <v>1.630917296608086</v>
      </c>
      <c r="AT207" s="4"/>
      <c r="AU207" s="4">
        <f t="shared" si="750"/>
        <v>-4.9743973963253221E-4</v>
      </c>
      <c r="AV207" s="4">
        <f t="shared" si="719"/>
        <v>1.6530998287053891E-3</v>
      </c>
      <c r="AW207" s="4">
        <f t="shared" si="720"/>
        <v>0.80895635894657081</v>
      </c>
      <c r="AX207" s="4">
        <f t="shared" si="721"/>
        <v>1.1069337843496749</v>
      </c>
      <c r="AY207" s="4">
        <f t="shared" si="722"/>
        <v>0.3884583814928092</v>
      </c>
      <c r="AZ207" s="4">
        <f t="shared" si="723"/>
        <v>5.2530509755805786E-3</v>
      </c>
      <c r="BA207" s="4">
        <f t="shared" si="724"/>
        <v>0.68599693513467874</v>
      </c>
      <c r="BB207" s="4">
        <f t="shared" si="725"/>
        <v>1.4414754516857845E-4</v>
      </c>
      <c r="BC207" s="4">
        <f t="shared" si="726"/>
        <v>-2.804393252753827E-4</v>
      </c>
      <c r="BD207" s="4">
        <f t="shared" si="727"/>
        <v>3.3821207917197203E-3</v>
      </c>
      <c r="BE207">
        <f t="shared" si="751"/>
        <v>3</v>
      </c>
      <c r="BG207" s="4">
        <f t="shared" si="752"/>
        <v>8.1518097200333095E-2</v>
      </c>
      <c r="BH207" s="4">
        <f t="shared" si="753"/>
        <v>0.30694028429247611</v>
      </c>
      <c r="BJ207" s="4">
        <f t="shared" si="728"/>
        <v>-1.6250000000000001E-2</v>
      </c>
      <c r="BK207" s="4">
        <f t="shared" si="728"/>
        <v>7.1787333333333328E-2</v>
      </c>
      <c r="BL207" s="4">
        <f t="shared" si="728"/>
        <v>22.42</v>
      </c>
      <c r="BM207" s="4">
        <f t="shared" si="728"/>
        <v>45.731699999999996</v>
      </c>
      <c r="BN207" s="4">
        <f t="shared" si="729"/>
        <v>12.001854532288686</v>
      </c>
      <c r="BO207" s="4">
        <f t="shared" si="730"/>
        <v>3.5246856350055356</v>
      </c>
      <c r="BP207" s="4">
        <f t="shared" si="731"/>
        <v>0.20255933333333334</v>
      </c>
      <c r="BQ207" s="4">
        <f t="shared" si="731"/>
        <v>15.033000000000001</v>
      </c>
      <c r="BR207" s="4">
        <f t="shared" si="731"/>
        <v>4.3946666666666665E-3</v>
      </c>
      <c r="BS207" s="4">
        <f t="shared" si="731"/>
        <v>-4.7246666666666669E-3</v>
      </c>
      <c r="BT207" s="4">
        <f t="shared" si="731"/>
        <v>0.13732900000000001</v>
      </c>
      <c r="BU207" s="4">
        <f t="shared" si="732"/>
        <v>99.106335833960898</v>
      </c>
      <c r="BW207" s="25">
        <f t="shared" si="733"/>
        <v>2.1744735929534516</v>
      </c>
      <c r="BX207">
        <v>4</v>
      </c>
      <c r="BY207" s="25">
        <f t="shared" si="734"/>
        <v>-4.974586818105891E-4</v>
      </c>
      <c r="BZ207" s="25">
        <f t="shared" si="735"/>
        <v>1.6531627776594157E-3</v>
      </c>
      <c r="CA207" s="25">
        <f t="shared" si="736"/>
        <v>0.80898716347256772</v>
      </c>
      <c r="CB207" s="25">
        <f t="shared" si="736"/>
        <v>1.1069759356600142</v>
      </c>
      <c r="CC207" s="25">
        <f t="shared" si="737"/>
        <v>0.30727515015344259</v>
      </c>
      <c r="CD207" s="25">
        <f t="shared" si="738"/>
        <v>8.1204204592147416E-2</v>
      </c>
      <c r="CE207" s="25">
        <f t="shared" si="739"/>
        <v>5.2532510083061401E-3</v>
      </c>
      <c r="CF207" s="25">
        <f t="shared" si="740"/>
        <v>0.68602305744670267</v>
      </c>
      <c r="CG207" s="25">
        <f t="shared" si="741"/>
        <v>1.4415303421227462E-4</v>
      </c>
      <c r="CH207" s="25">
        <f t="shared" si="742"/>
        <v>-2.8045000422040919E-4</v>
      </c>
      <c r="CI207" s="25">
        <f t="shared" si="743"/>
        <v>3.3822495806546254E-3</v>
      </c>
      <c r="CJ207" s="4">
        <f t="shared" si="744"/>
        <v>3.0001204190396757</v>
      </c>
    </row>
    <row r="208" spans="1:88">
      <c r="A208" s="17" t="s">
        <v>57</v>
      </c>
      <c r="B208" s="9">
        <v>3</v>
      </c>
      <c r="C208" s="20">
        <v>-3.6469999999999996E-3</v>
      </c>
      <c r="D208" s="20">
        <v>0.1825846666666667</v>
      </c>
      <c r="E208" s="20">
        <v>37.805933333333336</v>
      </c>
      <c r="F208" s="20">
        <v>29.903966666666665</v>
      </c>
      <c r="G208" s="20">
        <v>12.369966666666665</v>
      </c>
      <c r="H208" s="20">
        <v>0.16329133333333334</v>
      </c>
      <c r="I208" s="20">
        <v>17.990433333333332</v>
      </c>
      <c r="J208" s="20">
        <v>1.0053000000000001E-2</v>
      </c>
      <c r="K208" s="20">
        <v>-1.0525E-2</v>
      </c>
      <c r="L208" s="20">
        <v>0.24430766666666667</v>
      </c>
      <c r="M208" s="21">
        <f t="shared" si="713"/>
        <v>98.656364666666676</v>
      </c>
      <c r="O208" s="22">
        <f t="shared" si="745"/>
        <v>0.19894852305508234</v>
      </c>
      <c r="P208" s="33">
        <v>0.18</v>
      </c>
      <c r="Q208" s="33">
        <f t="shared" si="754"/>
        <v>-1.894852305508235E-2</v>
      </c>
      <c r="R208" s="92">
        <f t="shared" si="746"/>
        <v>0.34666999371107349</v>
      </c>
      <c r="S208" s="23"/>
      <c r="T208" s="24">
        <f t="shared" si="714"/>
        <v>0.19472618120371513</v>
      </c>
      <c r="W208" s="4">
        <v>2.0977861354294438E-2</v>
      </c>
      <c r="X208" s="4">
        <v>3.9231143665885348E-3</v>
      </c>
      <c r="Y208" s="4">
        <v>0.45247216857320088</v>
      </c>
      <c r="Z208" s="4">
        <v>0.11477954231191714</v>
      </c>
      <c r="AA208" s="4">
        <v>9.5832997100859671E-2</v>
      </c>
      <c r="AB208" s="4">
        <v>7.2859455346120493E-3</v>
      </c>
      <c r="AC208" s="4">
        <v>7.1524634450889968E-2</v>
      </c>
      <c r="AD208" s="4">
        <v>1.2584478654278849E-2</v>
      </c>
      <c r="AE208" s="4">
        <v>1.3947124255558925E-2</v>
      </c>
      <c r="AF208" s="4">
        <v>1.2524854343797109E-2</v>
      </c>
      <c r="AI208" s="4">
        <f t="shared" si="747"/>
        <v>-6.0692294890996829E-5</v>
      </c>
      <c r="AJ208" s="4">
        <f t="shared" si="715"/>
        <v>2.2857369387414461E-3</v>
      </c>
      <c r="AK208" s="4">
        <f t="shared" si="716"/>
        <v>0.74158362756636598</v>
      </c>
      <c r="AL208" s="4">
        <f t="shared" si="716"/>
        <v>0.39349913371493733</v>
      </c>
      <c r="AM208" s="4">
        <f t="shared" si="717"/>
        <v>0.17216376710739967</v>
      </c>
      <c r="AN208" s="4">
        <f t="shared" si="717"/>
        <v>2.3021476573147235E-3</v>
      </c>
      <c r="AO208" s="4">
        <f t="shared" si="717"/>
        <v>0.4463019928884478</v>
      </c>
      <c r="AP208" s="4">
        <f t="shared" si="717"/>
        <v>1.7926176890156921E-4</v>
      </c>
      <c r="AQ208" s="4">
        <f t="shared" si="748"/>
        <v>-3.3962568570506616E-4</v>
      </c>
      <c r="AR208" s="4">
        <f t="shared" si="718"/>
        <v>3.2709555049761237E-3</v>
      </c>
      <c r="AS208" s="4">
        <f t="shared" si="749"/>
        <v>1.7611863051664884</v>
      </c>
      <c r="AT208" s="4"/>
      <c r="AU208" s="4">
        <f t="shared" si="750"/>
        <v>-1.0338309135090532E-4</v>
      </c>
      <c r="AV208" s="4">
        <f t="shared" si="719"/>
        <v>3.8935181338331567E-3</v>
      </c>
      <c r="AW208" s="4">
        <f t="shared" si="720"/>
        <v>1.2632115501765657</v>
      </c>
      <c r="AX208" s="4">
        <f t="shared" si="721"/>
        <v>0.6702853625887224</v>
      </c>
      <c r="AY208" s="4">
        <f t="shared" si="722"/>
        <v>0.29326329634011894</v>
      </c>
      <c r="AZ208" s="4">
        <f t="shared" si="723"/>
        <v>3.9214721075697271E-3</v>
      </c>
      <c r="BA208" s="4">
        <f t="shared" si="724"/>
        <v>0.76022961042657777</v>
      </c>
      <c r="BB208" s="4">
        <f t="shared" si="725"/>
        <v>3.053540134437224E-4</v>
      </c>
      <c r="BC208" s="4">
        <f t="shared" si="726"/>
        <v>-5.7851747661578717E-4</v>
      </c>
      <c r="BD208" s="4">
        <f t="shared" si="727"/>
        <v>5.5717367811355658E-3</v>
      </c>
      <c r="BE208">
        <f t="shared" si="751"/>
        <v>3</v>
      </c>
      <c r="BG208" s="4">
        <f t="shared" si="752"/>
        <v>5.8344299673131594E-2</v>
      </c>
      <c r="BH208" s="4">
        <f t="shared" si="753"/>
        <v>0.23491899666698735</v>
      </c>
      <c r="BJ208" s="4">
        <f t="shared" si="728"/>
        <v>-3.6469999999999996E-3</v>
      </c>
      <c r="BK208" s="4">
        <f t="shared" si="728"/>
        <v>0.1825846666666667</v>
      </c>
      <c r="BL208" s="4">
        <f t="shared" si="728"/>
        <v>37.805933333333336</v>
      </c>
      <c r="BM208" s="4">
        <f t="shared" si="728"/>
        <v>29.903966666666665</v>
      </c>
      <c r="BN208" s="4">
        <f t="shared" si="729"/>
        <v>9.9612102960494155</v>
      </c>
      <c r="BO208" s="4">
        <f t="shared" si="730"/>
        <v>2.6769908542089893</v>
      </c>
      <c r="BP208" s="4">
        <f t="shared" si="731"/>
        <v>0.16329133333333334</v>
      </c>
      <c r="BQ208" s="4">
        <f t="shared" si="731"/>
        <v>17.990433333333332</v>
      </c>
      <c r="BR208" s="4">
        <f t="shared" si="731"/>
        <v>1.0053000000000001E-2</v>
      </c>
      <c r="BS208" s="4">
        <f t="shared" si="731"/>
        <v>-1.0525E-2</v>
      </c>
      <c r="BT208" s="4">
        <f t="shared" si="731"/>
        <v>0.24430766666666667</v>
      </c>
      <c r="BU208" s="4">
        <f t="shared" si="732"/>
        <v>98.924599150258416</v>
      </c>
      <c r="BW208" s="25">
        <f t="shared" si="733"/>
        <v>2.3478887677459319</v>
      </c>
      <c r="BX208">
        <v>4</v>
      </c>
      <c r="BY208" s="25">
        <f t="shared" si="734"/>
        <v>-1.0339892711231612E-4</v>
      </c>
      <c r="BZ208" s="25">
        <f t="shared" si="735"/>
        <v>3.894114525597132E-3</v>
      </c>
      <c r="CA208" s="25">
        <f t="shared" si="736"/>
        <v>1.2634050432948172</v>
      </c>
      <c r="CB208" s="25">
        <f t="shared" si="736"/>
        <v>0.67038803391476232</v>
      </c>
      <c r="CC208" s="25">
        <f t="shared" si="737"/>
        <v>0.23619342807287921</v>
      </c>
      <c r="CD208" s="25">
        <f t="shared" si="738"/>
        <v>5.7119136764830547E-2</v>
      </c>
      <c r="CE208" s="25">
        <f t="shared" si="739"/>
        <v>3.9220727811988786E-3</v>
      </c>
      <c r="CF208" s="25">
        <f t="shared" si="740"/>
        <v>0.76034605901184282</v>
      </c>
      <c r="CG208" s="25">
        <f t="shared" si="741"/>
        <v>3.0540078621129528E-4</v>
      </c>
      <c r="CH208" s="25">
        <f t="shared" si="742"/>
        <v>-5.786060913458358E-4</v>
      </c>
      <c r="CI208" s="25">
        <f t="shared" si="743"/>
        <v>5.572590234956272E-3</v>
      </c>
      <c r="CJ208" s="4">
        <f t="shared" si="744"/>
        <v>3.0004638743686378</v>
      </c>
    </row>
    <row r="209" spans="1:88">
      <c r="A209" s="17" t="s">
        <v>58</v>
      </c>
      <c r="B209" s="9">
        <v>3</v>
      </c>
      <c r="C209" s="20">
        <v>-3.1116666666666664E-2</v>
      </c>
      <c r="D209" s="20">
        <v>0.16660966666666666</v>
      </c>
      <c r="E209" s="20">
        <v>60.972666666666669</v>
      </c>
      <c r="F209" s="20">
        <v>4.8976599999999992</v>
      </c>
      <c r="G209" s="20">
        <v>10.462300000000001</v>
      </c>
      <c r="H209" s="20">
        <v>8.3062000000000011E-2</v>
      </c>
      <c r="I209" s="20">
        <v>21.162499999999998</v>
      </c>
      <c r="J209" s="20">
        <v>3.226000000000001E-3</v>
      </c>
      <c r="K209" s="20">
        <v>-9.6966666666666659E-3</v>
      </c>
      <c r="L209" s="20">
        <v>0.52281333333333324</v>
      </c>
      <c r="M209" s="21">
        <f t="shared" si="713"/>
        <v>98.230024333333319</v>
      </c>
      <c r="O209" s="22">
        <f t="shared" si="745"/>
        <v>0.20459622947829195</v>
      </c>
      <c r="P209" s="33">
        <v>0.16</v>
      </c>
      <c r="Q209" s="33">
        <f t="shared" si="754"/>
        <v>-4.4596229478291949E-2</v>
      </c>
      <c r="R209" s="92">
        <f t="shared" si="746"/>
        <v>5.1129908200792398E-2</v>
      </c>
      <c r="S209" s="23"/>
      <c r="T209" s="24">
        <f t="shared" si="714"/>
        <v>0.19603797702352643</v>
      </c>
      <c r="W209" s="4">
        <v>1.1960941991889008E-2</v>
      </c>
      <c r="X209" s="4">
        <v>1.2337277833190488E-2</v>
      </c>
      <c r="Y209" s="4">
        <v>0.33937389901601644</v>
      </c>
      <c r="Z209" s="4">
        <v>3.227781281313849E-2</v>
      </c>
      <c r="AA209" s="4">
        <v>3.2493537819079786E-2</v>
      </c>
      <c r="AB209" s="4">
        <v>1.0151263320395147E-2</v>
      </c>
      <c r="AC209" s="4">
        <v>5.61786436290512E-2</v>
      </c>
      <c r="AD209" s="4">
        <v>6.6312508623939124E-3</v>
      </c>
      <c r="AE209" s="4">
        <v>8.2216198728312269E-3</v>
      </c>
      <c r="AF209" s="4">
        <v>2.7170216218008511E-2</v>
      </c>
      <c r="AI209" s="4">
        <f t="shared" si="747"/>
        <v>-5.1783435957175345E-4</v>
      </c>
      <c r="AJ209" s="4">
        <f t="shared" si="715"/>
        <v>2.0857494575196129E-3</v>
      </c>
      <c r="AK209" s="4">
        <f t="shared" si="716"/>
        <v>1.1960115077808291</v>
      </c>
      <c r="AL209" s="4">
        <f t="shared" si="716"/>
        <v>6.4447134679913143E-2</v>
      </c>
      <c r="AM209" s="4">
        <f t="shared" si="717"/>
        <v>0.14561308281141269</v>
      </c>
      <c r="AN209" s="4">
        <f t="shared" si="717"/>
        <v>1.1710418722684338E-3</v>
      </c>
      <c r="AO209" s="4">
        <f t="shared" si="717"/>
        <v>0.52499379806499624</v>
      </c>
      <c r="AP209" s="4">
        <f t="shared" si="717"/>
        <v>5.7524964336661929E-5</v>
      </c>
      <c r="AQ209" s="4">
        <f t="shared" si="748"/>
        <v>-3.1289663332257717E-4</v>
      </c>
      <c r="AR209" s="4">
        <f t="shared" si="718"/>
        <v>6.9997768554469573E-3</v>
      </c>
      <c r="AS209" s="4">
        <f t="shared" si="749"/>
        <v>1.9405488854938286</v>
      </c>
      <c r="AT209" s="4"/>
      <c r="AU209" s="4">
        <f t="shared" si="750"/>
        <v>-8.0054828318325342E-4</v>
      </c>
      <c r="AV209" s="4">
        <f t="shared" si="719"/>
        <v>3.2244734566253927E-3</v>
      </c>
      <c r="AW209" s="4">
        <f t="shared" si="720"/>
        <v>1.848979198702025</v>
      </c>
      <c r="AX209" s="4">
        <f t="shared" si="721"/>
        <v>9.9632328505106504E-2</v>
      </c>
      <c r="AY209" s="4">
        <f t="shared" si="722"/>
        <v>0.22511117947078757</v>
      </c>
      <c r="AZ209" s="4">
        <f t="shared" si="723"/>
        <v>1.8103772819468471E-3</v>
      </c>
      <c r="BA209" s="4">
        <f t="shared" si="724"/>
        <v>0.81161644829895097</v>
      </c>
      <c r="BB209" s="4">
        <f t="shared" si="725"/>
        <v>8.8930969119115555E-5</v>
      </c>
      <c r="BC209" s="4">
        <f t="shared" si="726"/>
        <v>-4.837239128499743E-4</v>
      </c>
      <c r="BD209" s="4">
        <f t="shared" si="727"/>
        <v>1.0821335511471533E-2</v>
      </c>
      <c r="BE209">
        <f t="shared" si="751"/>
        <v>2.9999999999999996</v>
      </c>
      <c r="BG209" s="4">
        <f t="shared" si="752"/>
        <v>4.6056898533134216E-2</v>
      </c>
      <c r="BH209" s="4">
        <f t="shared" si="753"/>
        <v>0.17905428093765335</v>
      </c>
      <c r="BJ209" s="4">
        <f t="shared" si="728"/>
        <v>-3.1116666666666664E-2</v>
      </c>
      <c r="BK209" s="4">
        <f t="shared" si="728"/>
        <v>0.16660966666666666</v>
      </c>
      <c r="BL209" s="4">
        <f t="shared" si="728"/>
        <v>60.972666666666669</v>
      </c>
      <c r="BM209" s="4">
        <f t="shared" si="728"/>
        <v>4.8976599999999992</v>
      </c>
      <c r="BN209" s="4">
        <f t="shared" si="729"/>
        <v>8.4112918729867605</v>
      </c>
      <c r="BO209" s="4">
        <f t="shared" si="730"/>
        <v>2.2794044532265398</v>
      </c>
      <c r="BP209" s="4">
        <f t="shared" si="731"/>
        <v>8.3062000000000011E-2</v>
      </c>
      <c r="BQ209" s="4">
        <f t="shared" si="731"/>
        <v>21.162499999999998</v>
      </c>
      <c r="BR209" s="4">
        <f t="shared" si="731"/>
        <v>3.226000000000001E-3</v>
      </c>
      <c r="BS209" s="4">
        <f t="shared" si="731"/>
        <v>-9.6966666666666659E-3</v>
      </c>
      <c r="BT209" s="4">
        <f t="shared" si="731"/>
        <v>0.52281333333333324</v>
      </c>
      <c r="BU209" s="4">
        <f t="shared" si="732"/>
        <v>98.458420659546618</v>
      </c>
      <c r="BW209" s="25">
        <f t="shared" si="733"/>
        <v>2.5867786766932257</v>
      </c>
      <c r="BX209">
        <v>4</v>
      </c>
      <c r="BY209" s="25">
        <f t="shared" si="734"/>
        <v>-8.0074010851785766E-4</v>
      </c>
      <c r="BZ209" s="25">
        <f>BK209/BZ$3*$BX209/$BW209</f>
        <v>3.2252460967181051E-3</v>
      </c>
      <c r="CA209" s="25">
        <f t="shared" si="736"/>
        <v>1.8494222463743741</v>
      </c>
      <c r="CB209" s="25">
        <f t="shared" si="736"/>
        <v>9.9656202149150677E-2</v>
      </c>
      <c r="CC209" s="25">
        <f>BN209/CC$3*$BX209/$BW209</f>
        <v>0.18102420540833539</v>
      </c>
      <c r="CD209" s="25">
        <f t="shared" si="738"/>
        <v>4.4144274754025825E-2</v>
      </c>
      <c r="CE209" s="25">
        <f t="shared" ref="CE209:CG210" si="755">BP209/CE$3*$BX209/$BW209</f>
        <v>1.8108110799265125E-3</v>
      </c>
      <c r="CF209" s="25">
        <f t="shared" si="755"/>
        <v>0.81181092575900637</v>
      </c>
      <c r="CG209" s="25">
        <f t="shared" si="755"/>
        <v>8.8952278530760438E-5</v>
      </c>
      <c r="CH209" s="25">
        <f t="shared" si="742"/>
        <v>-4.8383982153829167E-4</v>
      </c>
      <c r="CI209" s="25">
        <f>BT209/CI$3*$BX209/$BW209</f>
        <v>1.0823928492243534E-2</v>
      </c>
      <c r="CJ209" s="4">
        <f t="shared" si="744"/>
        <v>3.000722212462255</v>
      </c>
    </row>
    <row r="210" spans="1:88" ht="15" thickBot="1">
      <c r="A210" s="26" t="s">
        <v>59</v>
      </c>
      <c r="B210" s="27">
        <v>3</v>
      </c>
      <c r="C210" s="28">
        <v>-2.4183333333333334E-2</v>
      </c>
      <c r="D210" s="28">
        <v>0.13369366666666668</v>
      </c>
      <c r="E210" s="28">
        <v>56.0702</v>
      </c>
      <c r="F210" s="28">
        <v>9.8841633333333334</v>
      </c>
      <c r="G210" s="28">
        <v>11.157133333333334</v>
      </c>
      <c r="H210" s="28">
        <v>0.10899566666666667</v>
      </c>
      <c r="I210" s="28">
        <v>20.682166666666664</v>
      </c>
      <c r="J210" s="28">
        <v>6.6689999999999987E-3</v>
      </c>
      <c r="K210" s="28">
        <v>-9.4199999999999996E-3</v>
      </c>
      <c r="L210" s="28">
        <v>0.34852</v>
      </c>
      <c r="M210" s="29">
        <f t="shared" si="713"/>
        <v>98.357938333333323</v>
      </c>
      <c r="O210" s="30">
        <f t="shared" si="745"/>
        <v>0.24224806784916861</v>
      </c>
      <c r="P210" s="86">
        <v>0.22</v>
      </c>
      <c r="Q210" s="86">
        <f t="shared" si="754"/>
        <v>-2.2248067849168607E-2</v>
      </c>
      <c r="R210" s="93">
        <f t="shared" si="746"/>
        <v>0.10575025972143764</v>
      </c>
      <c r="S210" s="23"/>
      <c r="T210" s="32">
        <f t="shared" si="714"/>
        <v>0.23449115833544881</v>
      </c>
      <c r="W210" s="4">
        <v>2.0929243496441367E-2</v>
      </c>
      <c r="X210" s="4">
        <v>6.3700135269348758E-3</v>
      </c>
      <c r="Y210" s="4">
        <v>0.41601712705127925</v>
      </c>
      <c r="Z210" s="4">
        <v>6.6144188961188663E-2</v>
      </c>
      <c r="AA210" s="4">
        <v>0.11775484420325703</v>
      </c>
      <c r="AB210" s="4">
        <v>8.1971107308205469E-3</v>
      </c>
      <c r="AC210" s="4">
        <v>8.8625410201212687E-2</v>
      </c>
      <c r="AD210" s="4">
        <v>7.3194861158417399E-3</v>
      </c>
      <c r="AE210" s="4">
        <v>5.6150779157550417E-3</v>
      </c>
      <c r="AF210" s="4">
        <v>6.7722914142851138E-3</v>
      </c>
      <c r="AI210" s="4">
        <f t="shared" si="747"/>
        <v>-4.0245187773894713E-4</v>
      </c>
      <c r="AJ210" s="4">
        <f t="shared" si="715"/>
        <v>1.6736813553663832E-3</v>
      </c>
      <c r="AK210" s="4">
        <f t="shared" si="716"/>
        <v>1.0998469988230679</v>
      </c>
      <c r="AL210" s="4">
        <f t="shared" si="716"/>
        <v>0.13006333750027413</v>
      </c>
      <c r="AM210" s="4">
        <f t="shared" si="717"/>
        <v>0.15528369287868246</v>
      </c>
      <c r="AN210" s="4">
        <f t="shared" si="717"/>
        <v>1.5366652568259787E-3</v>
      </c>
      <c r="AO210" s="4">
        <f t="shared" si="717"/>
        <v>0.51307781361117988</v>
      </c>
      <c r="AP210" s="4">
        <f t="shared" si="717"/>
        <v>1.1891940085592009E-4</v>
      </c>
      <c r="AQ210" s="4">
        <f t="shared" si="748"/>
        <v>-3.0396902226524685E-4</v>
      </c>
      <c r="AR210" s="4">
        <f t="shared" si="718"/>
        <v>4.6662203775605839E-3</v>
      </c>
      <c r="AS210" s="4">
        <f t="shared" si="749"/>
        <v>1.905560908303809</v>
      </c>
      <c r="AT210" s="4"/>
      <c r="AU210" s="4">
        <f t="shared" si="750"/>
        <v>-6.3359592860851726E-4</v>
      </c>
      <c r="AV210" s="4">
        <f t="shared" si="719"/>
        <v>2.6349428371557622E-3</v>
      </c>
      <c r="AW210" s="4">
        <f t="shared" si="720"/>
        <v>1.7315326852534005</v>
      </c>
      <c r="AX210" s="4">
        <f t="shared" si="721"/>
        <v>0.20476386286079989</v>
      </c>
      <c r="AY210" s="4">
        <f t="shared" si="722"/>
        <v>0.24446926708352446</v>
      </c>
      <c r="AZ210" s="4">
        <f t="shared" si="723"/>
        <v>2.4192329672534148E-3</v>
      </c>
      <c r="BA210" s="4">
        <f t="shared" si="724"/>
        <v>0.80775872034636398</v>
      </c>
      <c r="BB210" s="4">
        <f t="shared" si="725"/>
        <v>1.8721952209091043E-4</v>
      </c>
      <c r="BC210" s="4">
        <f t="shared" si="726"/>
        <v>-4.7855046921982337E-4</v>
      </c>
      <c r="BD210" s="4">
        <f t="shared" si="727"/>
        <v>7.3462155272393456E-3</v>
      </c>
      <c r="BE210">
        <f t="shared" si="751"/>
        <v>3</v>
      </c>
      <c r="BG210" s="4">
        <f t="shared" si="752"/>
        <v>5.9222207599486154E-2</v>
      </c>
      <c r="BH210" s="4">
        <f t="shared" si="753"/>
        <v>0.1852470594840383</v>
      </c>
      <c r="BJ210" s="4">
        <f t="shared" si="728"/>
        <v>-2.4183333333333334E-2</v>
      </c>
      <c r="BK210" s="4">
        <f t="shared" si="728"/>
        <v>0.13369366666666668</v>
      </c>
      <c r="BL210" s="4">
        <f t="shared" si="728"/>
        <v>56.0702</v>
      </c>
      <c r="BM210" s="4">
        <f t="shared" si="728"/>
        <v>9.8841633333333334</v>
      </c>
      <c r="BN210" s="4">
        <f t="shared" si="729"/>
        <v>8.5408842142969537</v>
      </c>
      <c r="BO210" s="4">
        <f t="shared" si="730"/>
        <v>2.907589596617449</v>
      </c>
      <c r="BP210" s="4">
        <f t="shared" si="731"/>
        <v>0.10899566666666667</v>
      </c>
      <c r="BQ210" s="4">
        <f t="shared" si="731"/>
        <v>20.682166666666664</v>
      </c>
      <c r="BR210" s="4">
        <f t="shared" si="731"/>
        <v>6.6689999999999987E-3</v>
      </c>
      <c r="BS210" s="4">
        <f t="shared" si="731"/>
        <v>-9.4199999999999996E-3</v>
      </c>
      <c r="BT210" s="4">
        <f t="shared" si="731"/>
        <v>0.34852</v>
      </c>
      <c r="BU210" s="4">
        <f t="shared" si="732"/>
        <v>98.649278810914396</v>
      </c>
      <c r="BW210" s="25">
        <f t="shared" si="733"/>
        <v>2.5401497747055402</v>
      </c>
      <c r="BX210">
        <v>4</v>
      </c>
      <c r="BY210" s="25">
        <f t="shared" si="734"/>
        <v>-6.3374511494795655E-4</v>
      </c>
      <c r="BZ210" s="25">
        <f>BK210/BZ$3*$BX210/$BW210</f>
        <v>2.6355632601394933E-3</v>
      </c>
      <c r="CA210" s="25">
        <f t="shared" si="736"/>
        <v>1.7319403915079215</v>
      </c>
      <c r="CB210" s="25">
        <f t="shared" si="736"/>
        <v>0.20481207650891586</v>
      </c>
      <c r="CC210" s="25">
        <f>BN210/CC$3*$BX210/$BW210</f>
        <v>0.1871874502025912</v>
      </c>
      <c r="CD210" s="25">
        <f t="shared" si="738"/>
        <v>5.7343744382275193E-2</v>
      </c>
      <c r="CE210" s="25">
        <f t="shared" si="755"/>
        <v>2.4198025992449401E-3</v>
      </c>
      <c r="CF210" s="25">
        <f t="shared" si="755"/>
        <v>0.80794891501333932</v>
      </c>
      <c r="CG210" s="25">
        <f t="shared" si="755"/>
        <v>1.8726360475292131E-4</v>
      </c>
      <c r="CH210" s="25">
        <f t="shared" si="742"/>
        <v>-4.7866314859403692E-4</v>
      </c>
      <c r="CI210" s="25">
        <f>BT210/CI$3*$BX210/$BW210</f>
        <v>7.3479452653164952E-3</v>
      </c>
      <c r="CJ210" s="4">
        <f t="shared" si="744"/>
        <v>3.0007107440809553</v>
      </c>
    </row>
    <row r="211" spans="1:88">
      <c r="O211" s="33"/>
      <c r="P211" s="33"/>
      <c r="Q211" s="23"/>
      <c r="R211" s="23"/>
      <c r="S211" s="23"/>
      <c r="T211" s="33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G211" s="4"/>
      <c r="BH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W211" s="25"/>
      <c r="BY211" s="25"/>
      <c r="BZ211" s="25"/>
      <c r="CA211" s="25"/>
      <c r="CB211" s="25"/>
      <c r="CC211" s="25"/>
      <c r="CD211" s="25"/>
      <c r="CE211" s="25"/>
      <c r="CF211" s="25"/>
      <c r="CG211" s="25"/>
      <c r="CH211" s="25"/>
      <c r="CI211" s="25"/>
      <c r="CJ211" s="4"/>
    </row>
    <row r="212" spans="1:88">
      <c r="O212" s="33"/>
      <c r="P212" s="33"/>
      <c r="Q212" s="129" t="s">
        <v>60</v>
      </c>
      <c r="R212" s="145">
        <f>SLOPE(Q195:Q210,R195:R210)</f>
        <v>1.467114214273812E-2</v>
      </c>
      <c r="S212" s="23"/>
      <c r="T212" s="33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G212" s="4"/>
      <c r="BH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W212" s="25"/>
      <c r="BY212" s="25"/>
      <c r="BZ212" s="25"/>
      <c r="CA212" s="25"/>
      <c r="CB212" s="25"/>
      <c r="CC212" s="25"/>
      <c r="CD212" s="25"/>
      <c r="CE212" s="25"/>
      <c r="CF212" s="25"/>
      <c r="CG212" s="25"/>
      <c r="CH212" s="25"/>
      <c r="CI212" s="25"/>
      <c r="CJ212" s="4"/>
    </row>
    <row r="213" spans="1:88">
      <c r="O213" s="33"/>
      <c r="P213" s="33"/>
      <c r="Q213" s="134" t="s">
        <v>61</v>
      </c>
      <c r="R213" s="146">
        <f>INTERCEPT(Q195:Q210,R195:R210)</f>
        <v>-9.3083866057244932E-3</v>
      </c>
      <c r="S213" s="23"/>
      <c r="T213" s="33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G213" s="4"/>
      <c r="BH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W213" s="25"/>
      <c r="BY213" s="25"/>
      <c r="BZ213" s="25"/>
      <c r="CA213" s="25"/>
      <c r="CB213" s="25"/>
      <c r="CC213" s="25"/>
      <c r="CD213" s="25"/>
      <c r="CE213" s="25"/>
      <c r="CF213" s="25"/>
      <c r="CG213" s="25"/>
      <c r="CH213" s="25"/>
      <c r="CI213" s="25"/>
      <c r="CJ213" s="4"/>
    </row>
    <row r="214" spans="1:88" ht="16">
      <c r="O214" s="33"/>
      <c r="P214" s="33"/>
      <c r="Q214" s="147" t="s">
        <v>197</v>
      </c>
      <c r="R214" s="148">
        <f>CORREL(R195:R210,Q195:Q210)^2</f>
        <v>1.0956749330206855E-2</v>
      </c>
      <c r="S214" s="23"/>
      <c r="T214" s="33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G214" s="4"/>
      <c r="BH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W214" s="25"/>
      <c r="BY214" s="25"/>
      <c r="BZ214" s="25"/>
      <c r="CA214" s="25"/>
      <c r="CB214" s="25"/>
      <c r="CC214" s="25"/>
      <c r="CD214" s="25"/>
      <c r="CE214" s="25"/>
      <c r="CF214" s="25"/>
      <c r="CG214" s="25"/>
      <c r="CH214" s="25"/>
      <c r="CI214" s="25"/>
      <c r="CJ214" s="4"/>
    </row>
    <row r="215" spans="1:88" ht="15" thickBot="1">
      <c r="O215" s="33"/>
      <c r="P215" s="33"/>
      <c r="Q215" s="23"/>
      <c r="R215" s="23"/>
      <c r="S215" s="23"/>
      <c r="T215" s="33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G215" s="4"/>
      <c r="BH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W215" s="25"/>
      <c r="BY215" s="25"/>
      <c r="BZ215" s="25"/>
      <c r="CA215" s="25"/>
      <c r="CB215" s="25"/>
      <c r="CC215" s="25"/>
      <c r="CD215" s="25"/>
      <c r="CE215" s="25"/>
      <c r="CF215" s="25"/>
      <c r="CG215" s="25"/>
      <c r="CH215" s="25"/>
      <c r="CI215" s="25"/>
      <c r="CJ215" s="4"/>
    </row>
    <row r="216" spans="1:88">
      <c r="A216" s="34" t="s">
        <v>162</v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6"/>
      <c r="O216" s="37"/>
      <c r="P216" s="87"/>
      <c r="Q216" s="38"/>
      <c r="R216" s="39"/>
      <c r="S216" s="23"/>
      <c r="T216" s="40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G216" s="4"/>
      <c r="BH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W216" s="25"/>
      <c r="BY216" s="25"/>
      <c r="BZ216" s="25"/>
      <c r="CA216" s="25"/>
      <c r="CB216" s="25"/>
      <c r="CC216" s="25"/>
      <c r="CD216" s="25"/>
      <c r="CE216" s="25"/>
      <c r="CF216" s="25"/>
      <c r="CG216" s="25"/>
      <c r="CH216" s="25"/>
      <c r="CI216" s="25"/>
      <c r="CJ216" s="4"/>
    </row>
    <row r="217" spans="1:88">
      <c r="A217" s="41" t="s">
        <v>15</v>
      </c>
      <c r="B217" s="9">
        <v>10</v>
      </c>
      <c r="C217" s="20">
        <v>-5.7165300000000009E-2</v>
      </c>
      <c r="D217" s="20">
        <v>6.371679999999999E-2</v>
      </c>
      <c r="E217" s="20">
        <v>32.177109999999992</v>
      </c>
      <c r="F217" s="20">
        <v>35.732299999999995</v>
      </c>
      <c r="G217" s="20">
        <v>15.140410000000003</v>
      </c>
      <c r="H217" s="20">
        <v>0.19112369999999998</v>
      </c>
      <c r="I217" s="20">
        <v>15.26352</v>
      </c>
      <c r="J217" s="20">
        <v>3.2731000000000001E-3</v>
      </c>
      <c r="K217" s="20">
        <v>-1.47949E-2</v>
      </c>
      <c r="L217" s="20">
        <v>0.143457</v>
      </c>
      <c r="M217" s="42">
        <f t="shared" ref="M217:M222" si="756">SUM(C217:L217)</f>
        <v>98.642950399999989</v>
      </c>
      <c r="O217" s="43">
        <f>BG217/(SUM(BG217:BH217))</f>
        <v>0.13439897633611908</v>
      </c>
      <c r="P217" s="33">
        <v>0.13100000000000001</v>
      </c>
      <c r="Q217" s="23"/>
      <c r="R217" s="94">
        <f>AX217/(AX217+AW217)</f>
        <v>0.42691859142876121</v>
      </c>
      <c r="S217" s="23"/>
      <c r="T217" s="24">
        <f t="shared" ref="T217:T222" si="757">R$213+R$212*R217+O217</f>
        <v>0.13135397306862348</v>
      </c>
      <c r="W217" s="4">
        <v>2.8860713489486378E-2</v>
      </c>
      <c r="X217" s="4">
        <v>1.6618152128855302E-2</v>
      </c>
      <c r="Y217" s="4">
        <v>1.365376352227555</v>
      </c>
      <c r="Z217" s="4">
        <v>1.7150865731307372</v>
      </c>
      <c r="AA217" s="4">
        <v>0.71654399950193071</v>
      </c>
      <c r="AB217" s="4">
        <v>1.9269169791549287E-2</v>
      </c>
      <c r="AC217" s="4">
        <v>0.38586194076811126</v>
      </c>
      <c r="AD217" s="4">
        <v>4.4302197449888293E-3</v>
      </c>
      <c r="AE217" s="4">
        <v>1.0634430878048903E-2</v>
      </c>
      <c r="AF217" s="4">
        <v>1.6691527864292035E-2</v>
      </c>
      <c r="AI217" s="4">
        <f t="shared" ref="AI217:AJ222" si="758">C217/AI$3</f>
        <v>-9.5132800798801811E-4</v>
      </c>
      <c r="AJ217" s="4">
        <f t="shared" si="758"/>
        <v>7.976564847270906E-4</v>
      </c>
      <c r="AK217" s="4">
        <f t="shared" ref="AK217:AL222" si="759">2*E217/AK$3</f>
        <v>0.63117124362495081</v>
      </c>
      <c r="AL217" s="4">
        <f t="shared" si="759"/>
        <v>0.47019277584051572</v>
      </c>
      <c r="AM217" s="4">
        <f t="shared" ref="AM217:AP222" si="760">G217/AM$3</f>
        <v>0.21072247738343777</v>
      </c>
      <c r="AN217" s="4">
        <f t="shared" si="760"/>
        <v>2.6945396870153666E-3</v>
      </c>
      <c r="AO217" s="4">
        <f t="shared" si="760"/>
        <v>0.37865343587199202</v>
      </c>
      <c r="AP217" s="4">
        <f t="shared" si="760"/>
        <v>5.8364835948644798E-5</v>
      </c>
      <c r="AQ217" s="4">
        <f t="shared" ref="AQ217:AQ222" si="761">2*K217/AQ$3</f>
        <v>-4.7740884156179412E-4</v>
      </c>
      <c r="AR217" s="4">
        <f t="shared" ref="AR217:AR222" si="762">L217/AR$3</f>
        <v>1.920698888740126E-3</v>
      </c>
      <c r="AS217" s="4">
        <f t="shared" ref="AS217:AS222" si="763">SUM(AI217:AR217)</f>
        <v>1.6947824557677775</v>
      </c>
      <c r="AT217" s="4"/>
      <c r="AU217" s="4">
        <f t="shared" ref="AU217:BD222" si="764">3*AI217/$AS217</f>
        <v>-1.6839825160162697E-3</v>
      </c>
      <c r="AV217" s="4">
        <f t="shared" si="764"/>
        <v>1.4119626067861308E-3</v>
      </c>
      <c r="AW217" s="4">
        <f t="shared" si="764"/>
        <v>1.1172606398129397</v>
      </c>
      <c r="AX217" s="4">
        <f t="shared" si="764"/>
        <v>0.83230642535918919</v>
      </c>
      <c r="AY217" s="4">
        <f t="shared" si="764"/>
        <v>0.37300801055550586</v>
      </c>
      <c r="AZ217" s="4">
        <f t="shared" si="764"/>
        <v>4.7697089579464783E-3</v>
      </c>
      <c r="BA217" s="4">
        <f t="shared" si="764"/>
        <v>0.6702690978125323</v>
      </c>
      <c r="BB217" s="4">
        <f t="shared" si="764"/>
        <v>1.0331385438292865E-4</v>
      </c>
      <c r="BC217" s="4">
        <f t="shared" si="764"/>
        <v>-8.4507986249866449E-4</v>
      </c>
      <c r="BD217" s="4">
        <f t="shared" si="764"/>
        <v>3.3999034192326522E-3</v>
      </c>
      <c r="BE217">
        <f t="shared" ref="BE217:BE222" si="765">SUM(AU217:BD217)</f>
        <v>3.0000000000000004</v>
      </c>
      <c r="BG217" s="4">
        <f t="shared" ref="BG217:BG222" si="766">-1*((AU217+AV217)*4+(AW217+AX217)*3+SUM(AY217:BB217,BD217)*2+BC217-8)</f>
        <v>5.0131894783832287E-2</v>
      </c>
      <c r="BH217" s="4">
        <f t="shared" ref="BH217:BH222" si="767">AY217-BG217</f>
        <v>0.32287611577167358</v>
      </c>
      <c r="BJ217" s="4">
        <f t="shared" ref="BJ217:BM222" si="768">C217</f>
        <v>-5.7165300000000009E-2</v>
      </c>
      <c r="BK217" s="4">
        <f t="shared" si="768"/>
        <v>6.371679999999999E-2</v>
      </c>
      <c r="BL217" s="4">
        <f t="shared" si="768"/>
        <v>32.177109999999992</v>
      </c>
      <c r="BM217" s="4">
        <f t="shared" si="768"/>
        <v>35.732299999999995</v>
      </c>
      <c r="BN217" s="4">
        <f t="shared" ref="BN217:BN222" si="769">G217-BO217*0.8998</f>
        <v>13.151656992612086</v>
      </c>
      <c r="BO217" s="4">
        <f t="shared" ref="BO217:BO222" si="770">G217*T217/0.8998</f>
        <v>2.2102167230361389</v>
      </c>
      <c r="BP217" s="4">
        <f t="shared" ref="BP217:BT222" si="771">H217</f>
        <v>0.19112369999999998</v>
      </c>
      <c r="BQ217" s="4">
        <f t="shared" si="771"/>
        <v>15.26352</v>
      </c>
      <c r="BR217" s="4">
        <f t="shared" si="771"/>
        <v>3.2731000000000001E-3</v>
      </c>
      <c r="BS217" s="4">
        <f t="shared" si="771"/>
        <v>-1.47949E-2</v>
      </c>
      <c r="BT217" s="4">
        <f t="shared" si="771"/>
        <v>0.143457</v>
      </c>
      <c r="BU217" s="4">
        <f t="shared" ref="BU217:BU222" si="772">SUM(BJ217:BT217)</f>
        <v>98.864414115648216</v>
      </c>
      <c r="BW217" s="25">
        <f t="shared" ref="BW217:BW222" si="773">BJ217/BY$3*2+BK217/BZ$3*2+BL217/CA$3*3+BM217/CB$3*3+BN217/CC$3+BO217/CD$3*3+BP217/CE$3+BQ217/CF$3+BR217/CG$3+BS217/CH$3+BT217/CI$3</f>
        <v>2.2593922762349146</v>
      </c>
      <c r="BX217">
        <v>4</v>
      </c>
      <c r="BY217" s="25">
        <f t="shared" ref="BY217:BZ222" si="774">BJ217/BY$3*$BX217/$BW217</f>
        <v>-1.6842192796610344E-3</v>
      </c>
      <c r="BZ217" s="25">
        <f t="shared" si="774"/>
        <v>1.412161125125766E-3</v>
      </c>
      <c r="CA217" s="25">
        <f t="shared" ref="CA217:CB222" si="775">2*BL217/CA$3*$BX217/$BW217</f>
        <v>1.1174177238080041</v>
      </c>
      <c r="CB217" s="25">
        <f t="shared" si="775"/>
        <v>0.83242344551881375</v>
      </c>
      <c r="CC217" s="25">
        <f t="shared" ref="CC217:CC222" si="776">BN217/CC$3*$BX217/$BW217</f>
        <v>0.32405748163269127</v>
      </c>
      <c r="CD217" s="25">
        <f t="shared" ref="CD217:CD222" si="777">2*BO217/CD$3*$BX217/$BW217</f>
        <v>4.9006703136124291E-2</v>
      </c>
      <c r="CE217" s="25">
        <f t="shared" ref="CE217:CG222" si="778">BP217/CE$3*$BX217/$BW217</f>
        <v>4.7703795668551869E-3</v>
      </c>
      <c r="CF217" s="25">
        <f t="shared" si="778"/>
        <v>0.6703633359373713</v>
      </c>
      <c r="CG217" s="25">
        <f t="shared" si="778"/>
        <v>1.0332838004723082E-4</v>
      </c>
      <c r="CH217" s="25">
        <f t="shared" ref="CH217:CH222" si="779">2*BS217/CH$3*$BX217/$BW217</f>
        <v>-8.4519867857095704E-4</v>
      </c>
      <c r="CI217" s="25">
        <f t="shared" ref="CI217:CI222" si="780">BT217/CI$3*$BX217/$BW217</f>
        <v>3.4003814369779253E-3</v>
      </c>
      <c r="CJ217" s="4">
        <f t="shared" ref="CJ217:CJ222" si="781">SUM(BY217:CI217)</f>
        <v>3.0004255225837788</v>
      </c>
    </row>
    <row r="218" spans="1:88">
      <c r="A218" s="41" t="s">
        <v>18</v>
      </c>
      <c r="B218" s="9">
        <v>10</v>
      </c>
      <c r="C218" s="20">
        <v>-5.5073000000000004E-2</v>
      </c>
      <c r="D218" s="20">
        <v>1.8020100000000001E-2</v>
      </c>
      <c r="E218" s="20">
        <v>37.02908</v>
      </c>
      <c r="F218" s="20">
        <v>31.853529999999999</v>
      </c>
      <c r="G218" s="20">
        <v>13.354560000000001</v>
      </c>
      <c r="H218" s="20">
        <v>0.16460840000000002</v>
      </c>
      <c r="I218" s="20">
        <v>16.220800000000001</v>
      </c>
      <c r="J218" s="20">
        <v>1.8749999999999999E-3</v>
      </c>
      <c r="K218" s="20">
        <v>-1.34848E-2</v>
      </c>
      <c r="L218" s="20">
        <v>0.14616219999999996</v>
      </c>
      <c r="M218" s="42">
        <f t="shared" si="756"/>
        <v>98.720077900000021</v>
      </c>
      <c r="O218" s="43">
        <f t="shared" ref="O218:O222" si="782">BG218/(SUM(BG218:BH218))</f>
        <v>7.2182646781843524E-2</v>
      </c>
      <c r="P218" s="33">
        <v>9.1999999999999998E-2</v>
      </c>
      <c r="Q218" s="23"/>
      <c r="R218" s="94">
        <f t="shared" ref="R218:R222" si="783">AX218/(AX218+AW218)</f>
        <v>0.36591324990385227</v>
      </c>
      <c r="S218" s="23"/>
      <c r="T218" s="24">
        <f t="shared" si="757"/>
        <v>6.8242625477369701E-2</v>
      </c>
      <c r="W218" s="4">
        <v>1.5969095187615048E-2</v>
      </c>
      <c r="X218" s="4">
        <v>7.7184592943007535E-3</v>
      </c>
      <c r="Y218" s="4">
        <v>1.0148375565686485</v>
      </c>
      <c r="Z218" s="4">
        <v>1.1597785517071781</v>
      </c>
      <c r="AA218" s="4">
        <v>0.38722744737427867</v>
      </c>
      <c r="AB218" s="4">
        <v>1.4349651634950736E-2</v>
      </c>
      <c r="AC218" s="4">
        <v>0.21730397040909222</v>
      </c>
      <c r="AD218" s="4">
        <v>6.2006894419536574E-3</v>
      </c>
      <c r="AE218" s="4">
        <v>1.3684937679393681E-2</v>
      </c>
      <c r="AF218" s="4">
        <v>2.4089532313157688E-2</v>
      </c>
      <c r="AI218" s="4">
        <f t="shared" si="758"/>
        <v>-9.1650857047761687E-4</v>
      </c>
      <c r="AJ218" s="4">
        <f t="shared" si="758"/>
        <v>2.2558963445167753E-4</v>
      </c>
      <c r="AK218" s="4">
        <f t="shared" si="759"/>
        <v>0.72634523342487256</v>
      </c>
      <c r="AL218" s="4">
        <f t="shared" si="759"/>
        <v>0.41915297059017037</v>
      </c>
      <c r="AM218" s="4">
        <f t="shared" si="760"/>
        <v>0.18586722338204595</v>
      </c>
      <c r="AN218" s="4">
        <f t="shared" si="760"/>
        <v>2.3207161990695052E-3</v>
      </c>
      <c r="AO218" s="4">
        <f t="shared" si="760"/>
        <v>0.40240138923344082</v>
      </c>
      <c r="AP218" s="4">
        <f t="shared" si="760"/>
        <v>3.3434379457917262E-5</v>
      </c>
      <c r="AQ218" s="4">
        <f t="shared" si="761"/>
        <v>-4.3513391416585996E-4</v>
      </c>
      <c r="AR218" s="4">
        <f t="shared" si="762"/>
        <v>1.9569179274333908E-3</v>
      </c>
      <c r="AS218" s="4">
        <f t="shared" si="763"/>
        <v>1.7369518322862987</v>
      </c>
      <c r="AT218" s="4"/>
      <c r="AU218" s="4">
        <f t="shared" si="764"/>
        <v>-1.5829602527398419E-3</v>
      </c>
      <c r="AV218" s="4">
        <f t="shared" si="764"/>
        <v>3.8963020780157247E-4</v>
      </c>
      <c r="AW218" s="4">
        <f t="shared" si="764"/>
        <v>1.2545170567029582</v>
      </c>
      <c r="AX218" s="4">
        <f t="shared" si="764"/>
        <v>0.72394575853917309</v>
      </c>
      <c r="AY218" s="4">
        <f t="shared" si="764"/>
        <v>0.32102310483312779</v>
      </c>
      <c r="AZ218" s="4">
        <f t="shared" si="764"/>
        <v>4.0082565721148667E-3</v>
      </c>
      <c r="BA218" s="4">
        <f t="shared" si="764"/>
        <v>0.69501303678140292</v>
      </c>
      <c r="BB218" s="4">
        <f t="shared" si="764"/>
        <v>5.7746643579474346E-5</v>
      </c>
      <c r="BC218" s="4">
        <f t="shared" si="764"/>
        <v>-7.5154746276373009E-4</v>
      </c>
      <c r="BD218" s="4">
        <f t="shared" si="764"/>
        <v>3.3799174353457292E-3</v>
      </c>
      <c r="BE218">
        <f t="shared" si="765"/>
        <v>2.9999999999999996</v>
      </c>
      <c r="BG218" s="4">
        <f t="shared" si="766"/>
        <v>2.3172297384980389E-2</v>
      </c>
      <c r="BH218" s="4">
        <f t="shared" si="767"/>
        <v>0.2978508074481474</v>
      </c>
      <c r="BJ218" s="4">
        <f t="shared" si="768"/>
        <v>-5.5073000000000004E-2</v>
      </c>
      <c r="BK218" s="4">
        <f t="shared" si="768"/>
        <v>1.8020100000000001E-2</v>
      </c>
      <c r="BL218" s="4">
        <f t="shared" si="768"/>
        <v>37.02908</v>
      </c>
      <c r="BM218" s="4">
        <f t="shared" si="768"/>
        <v>31.853529999999999</v>
      </c>
      <c r="BN218" s="4">
        <f t="shared" si="769"/>
        <v>12.443209763504939</v>
      </c>
      <c r="BO218" s="4">
        <f t="shared" si="770"/>
        <v>1.0128364486497692</v>
      </c>
      <c r="BP218" s="4">
        <f t="shared" si="771"/>
        <v>0.16460840000000002</v>
      </c>
      <c r="BQ218" s="4">
        <f t="shared" si="771"/>
        <v>16.220800000000001</v>
      </c>
      <c r="BR218" s="4">
        <f t="shared" si="771"/>
        <v>1.8749999999999999E-3</v>
      </c>
      <c r="BS218" s="4">
        <f t="shared" si="771"/>
        <v>-1.34848E-2</v>
      </c>
      <c r="BT218" s="4">
        <f t="shared" si="771"/>
        <v>0.14616219999999996</v>
      </c>
      <c r="BU218" s="4">
        <f t="shared" si="772"/>
        <v>98.821564112154718</v>
      </c>
      <c r="BW218" s="25">
        <f t="shared" si="773"/>
        <v>2.3155710642900282</v>
      </c>
      <c r="BX218">
        <v>4</v>
      </c>
      <c r="BY218" s="25">
        <f t="shared" si="774"/>
        <v>-1.5832095755759072E-3</v>
      </c>
      <c r="BZ218" s="25">
        <f t="shared" si="774"/>
        <v>3.8969157618290592E-4</v>
      </c>
      <c r="CA218" s="25">
        <f t="shared" si="775"/>
        <v>1.254714648367012</v>
      </c>
      <c r="CB218" s="25">
        <f t="shared" si="775"/>
        <v>0.72405978301285412</v>
      </c>
      <c r="CC218" s="25">
        <f t="shared" si="776"/>
        <v>0.29916275728098318</v>
      </c>
      <c r="CD218" s="25">
        <f t="shared" si="777"/>
        <v>2.1912577946600505E-2</v>
      </c>
      <c r="CE218" s="25">
        <f t="shared" si="778"/>
        <v>4.0088878892275406E-3</v>
      </c>
      <c r="CF218" s="25">
        <f t="shared" si="778"/>
        <v>0.69512250423084321</v>
      </c>
      <c r="CG218" s="25">
        <f t="shared" si="778"/>
        <v>5.7755738916470693E-5</v>
      </c>
      <c r="CH218" s="25">
        <f t="shared" si="779"/>
        <v>-7.5166583462084389E-4</v>
      </c>
      <c r="CI218" s="25">
        <f t="shared" si="780"/>
        <v>3.3804497864260482E-3</v>
      </c>
      <c r="CJ218" s="4">
        <f t="shared" si="781"/>
        <v>3.0004741804188493</v>
      </c>
    </row>
    <row r="219" spans="1:88">
      <c r="A219" s="41" t="s">
        <v>16</v>
      </c>
      <c r="B219" s="9">
        <v>10</v>
      </c>
      <c r="C219" s="20">
        <v>-6.7567999999999989E-2</v>
      </c>
      <c r="D219" s="20">
        <v>5.8094199999999999E-2</v>
      </c>
      <c r="E219" s="20">
        <v>54.693859999999994</v>
      </c>
      <c r="F219" s="20">
        <v>13.35266</v>
      </c>
      <c r="G219" s="20">
        <v>10.535605</v>
      </c>
      <c r="H219" s="20">
        <v>0.10155179999999997</v>
      </c>
      <c r="I219" s="20">
        <v>19.694480000000006</v>
      </c>
      <c r="J219" s="20">
        <v>1.8441E-3</v>
      </c>
      <c r="K219" s="20">
        <v>-1.6300000000000002E-2</v>
      </c>
      <c r="L219" s="20">
        <v>0.30767489999999997</v>
      </c>
      <c r="M219" s="42">
        <f t="shared" si="756"/>
        <v>98.661901999999998</v>
      </c>
      <c r="O219" s="43">
        <f t="shared" si="782"/>
        <v>7.2722647488935865E-2</v>
      </c>
      <c r="P219" s="33">
        <v>5.3999999999999999E-2</v>
      </c>
      <c r="Q219" s="23"/>
      <c r="R219" s="94">
        <f t="shared" si="783"/>
        <v>0.14072637740199498</v>
      </c>
      <c r="S219" s="23"/>
      <c r="T219" s="24">
        <f t="shared" si="757"/>
        <v>6.5478877569308647E-2</v>
      </c>
      <c r="W219" s="4">
        <v>1.4441615637532535E-2</v>
      </c>
      <c r="X219" s="4">
        <v>3.7674048329202847E-2</v>
      </c>
      <c r="Y219" s="4">
        <v>0.83621345387672641</v>
      </c>
      <c r="Z219" s="4">
        <v>1.072730528656247</v>
      </c>
      <c r="AA219" s="4">
        <v>0.34994015714595178</v>
      </c>
      <c r="AB219" s="4">
        <v>1.8271399063381523E-2</v>
      </c>
      <c r="AC219" s="4">
        <v>0.20089973618698481</v>
      </c>
      <c r="AD219" s="4">
        <v>7.024831756783298E-3</v>
      </c>
      <c r="AE219" s="4">
        <v>8.4296408253521863E-3</v>
      </c>
      <c r="AF219" s="4">
        <v>2.0847851978081568E-2</v>
      </c>
      <c r="AI219" s="4">
        <f t="shared" si="758"/>
        <v>-1.1244466633383255E-3</v>
      </c>
      <c r="AJ219" s="4">
        <f t="shared" si="758"/>
        <v>7.2726840260390593E-4</v>
      </c>
      <c r="AK219" s="4">
        <f t="shared" si="759"/>
        <v>1.0728493526873284</v>
      </c>
      <c r="AL219" s="4">
        <f t="shared" si="759"/>
        <v>0.17570445424041053</v>
      </c>
      <c r="AM219" s="4">
        <f t="shared" si="760"/>
        <v>0.14663333333333334</v>
      </c>
      <c r="AN219" s="4">
        <f t="shared" si="760"/>
        <v>1.4317185957986743E-3</v>
      </c>
      <c r="AO219" s="4">
        <f t="shared" si="760"/>
        <v>0.48857553956834543</v>
      </c>
      <c r="AP219" s="4">
        <f t="shared" si="760"/>
        <v>3.2883380884450787E-5</v>
      </c>
      <c r="AQ219" s="4">
        <f t="shared" si="761"/>
        <v>-5.2597612132946117E-4</v>
      </c>
      <c r="AR219" s="4">
        <f t="shared" si="762"/>
        <v>4.1193586825545589E-3</v>
      </c>
      <c r="AS219" s="4">
        <f t="shared" si="763"/>
        <v>1.8884234861065916</v>
      </c>
      <c r="AT219" s="4"/>
      <c r="AU219" s="4">
        <f t="shared" si="764"/>
        <v>-1.7863260094110951E-3</v>
      </c>
      <c r="AV219" s="4">
        <f t="shared" si="764"/>
        <v>1.1553580136360187E-3</v>
      </c>
      <c r="AW219" s="4">
        <f t="shared" si="764"/>
        <v>1.7043571432686127</v>
      </c>
      <c r="AX219" s="4">
        <f t="shared" si="764"/>
        <v>0.27912879001944318</v>
      </c>
      <c r="AY219" s="4">
        <f t="shared" si="764"/>
        <v>0.23294563070010979</v>
      </c>
      <c r="AZ219" s="4">
        <f t="shared" si="764"/>
        <v>2.2744664102073045E-3</v>
      </c>
      <c r="BA219" s="4">
        <f t="shared" si="764"/>
        <v>0.7761641546446556</v>
      </c>
      <c r="BB219" s="4">
        <f t="shared" si="764"/>
        <v>5.2239417365403427E-5</v>
      </c>
      <c r="BC219" s="4">
        <f t="shared" si="764"/>
        <v>-8.3557971800151483E-4</v>
      </c>
      <c r="BD219" s="4">
        <f t="shared" si="764"/>
        <v>6.5441232533824398E-3</v>
      </c>
      <c r="BE219">
        <f t="shared" si="765"/>
        <v>2.9999999999999996</v>
      </c>
      <c r="BG219" s="4">
        <f t="shared" si="766"/>
        <v>1.6940422985491921E-2</v>
      </c>
      <c r="BH219" s="4">
        <f t="shared" si="767"/>
        <v>0.21600520771461787</v>
      </c>
      <c r="BJ219" s="4">
        <f t="shared" si="768"/>
        <v>-6.7567999999999989E-2</v>
      </c>
      <c r="BK219" s="4">
        <f t="shared" si="768"/>
        <v>5.8094199999999999E-2</v>
      </c>
      <c r="BL219" s="4">
        <f t="shared" si="768"/>
        <v>54.693859999999994</v>
      </c>
      <c r="BM219" s="4">
        <f t="shared" si="768"/>
        <v>13.35266</v>
      </c>
      <c r="BN219" s="4">
        <f t="shared" si="769"/>
        <v>9.8457454100864048</v>
      </c>
      <c r="BO219" s="4">
        <f t="shared" si="770"/>
        <v>0.76668102902155599</v>
      </c>
      <c r="BP219" s="4">
        <f t="shared" si="771"/>
        <v>0.10155179999999997</v>
      </c>
      <c r="BQ219" s="4">
        <f t="shared" si="771"/>
        <v>19.694480000000006</v>
      </c>
      <c r="BR219" s="4">
        <f t="shared" si="771"/>
        <v>1.8441E-3</v>
      </c>
      <c r="BS219" s="4">
        <f t="shared" si="771"/>
        <v>-1.6300000000000002E-2</v>
      </c>
      <c r="BT219" s="4">
        <f t="shared" si="771"/>
        <v>0.30767489999999997</v>
      </c>
      <c r="BU219" s="4">
        <f t="shared" si="772"/>
        <v>98.738723439107957</v>
      </c>
      <c r="BW219" s="25">
        <f t="shared" si="773"/>
        <v>2.5173679887360603</v>
      </c>
      <c r="BX219">
        <v>4</v>
      </c>
      <c r="BY219" s="25">
        <f t="shared" si="774"/>
        <v>-1.7867020926136373E-3</v>
      </c>
      <c r="BZ219" s="25">
        <f t="shared" si="774"/>
        <v>1.1556012563249578E-3</v>
      </c>
      <c r="CA219" s="25">
        <f t="shared" si="775"/>
        <v>1.7047159691992317</v>
      </c>
      <c r="CB219" s="25">
        <f t="shared" si="775"/>
        <v>0.27918755625176533</v>
      </c>
      <c r="CC219" s="25">
        <f t="shared" si="776"/>
        <v>0.21773844406629239</v>
      </c>
      <c r="CD219" s="25">
        <f t="shared" si="777"/>
        <v>1.5257391064560344E-2</v>
      </c>
      <c r="CE219" s="25">
        <f t="shared" si="778"/>
        <v>2.2749452637912072E-3</v>
      </c>
      <c r="CF219" s="25">
        <f t="shared" si="778"/>
        <v>0.77632756395484837</v>
      </c>
      <c r="CG219" s="25">
        <f t="shared" si="778"/>
        <v>5.2250415563536473E-5</v>
      </c>
      <c r="CH219" s="25">
        <f t="shared" si="779"/>
        <v>-8.3575563633594529E-4</v>
      </c>
      <c r="CI219" s="25">
        <f t="shared" si="780"/>
        <v>6.5455010169138423E-3</v>
      </c>
      <c r="CJ219" s="4">
        <f t="shared" si="781"/>
        <v>3.0006327647603421</v>
      </c>
    </row>
    <row r="220" spans="1:88">
      <c r="A220" s="41" t="s">
        <v>22</v>
      </c>
      <c r="B220" s="9">
        <v>10</v>
      </c>
      <c r="C220" s="20">
        <v>-5.2220999999999997E-2</v>
      </c>
      <c r="D220" s="20">
        <v>0.10740969999999998</v>
      </c>
      <c r="E220" s="20">
        <v>59.90108</v>
      </c>
      <c r="F220" s="20">
        <v>6.2287380000000008</v>
      </c>
      <c r="G220" s="20">
        <v>11.07954</v>
      </c>
      <c r="H220" s="20">
        <v>9.5628700000000011E-2</v>
      </c>
      <c r="I220" s="20">
        <v>21.045819999999999</v>
      </c>
      <c r="J220" s="20">
        <v>-1.2298000000000001E-3</v>
      </c>
      <c r="K220" s="20">
        <v>-2.7309999999999999E-3</v>
      </c>
      <c r="L220" s="20">
        <v>0.35483999999999993</v>
      </c>
      <c r="M220" s="42">
        <f t="shared" si="756"/>
        <v>98.756874599999989</v>
      </c>
      <c r="O220" s="43">
        <f t="shared" si="782"/>
        <v>0.22797324075436406</v>
      </c>
      <c r="P220" s="33">
        <v>0.22</v>
      </c>
      <c r="Q220" s="23"/>
      <c r="R220" s="94">
        <f t="shared" si="783"/>
        <v>6.5207204115765291E-2</v>
      </c>
      <c r="S220" s="23"/>
      <c r="T220" s="24">
        <f t="shared" si="757"/>
        <v>0.21962151830895249</v>
      </c>
      <c r="W220" s="4">
        <v>1.6844965914678107E-2</v>
      </c>
      <c r="X220" s="4">
        <v>1.3826090401443636E-2</v>
      </c>
      <c r="Y220" s="4">
        <v>0.30973856287736123</v>
      </c>
      <c r="Z220" s="4">
        <v>0.12354799353557579</v>
      </c>
      <c r="AA220" s="4">
        <v>9.4889200884212585E-2</v>
      </c>
      <c r="AB220" s="4">
        <v>2.0985947584302885E-2</v>
      </c>
      <c r="AC220" s="4">
        <v>0.12093795287024019</v>
      </c>
      <c r="AD220" s="4">
        <v>7.0481702716221157E-3</v>
      </c>
      <c r="AE220" s="4">
        <v>5.6821185407479055E-3</v>
      </c>
      <c r="AF220" s="4">
        <v>1.0251272137859015E-2</v>
      </c>
      <c r="AI220" s="4">
        <f t="shared" si="758"/>
        <v>-8.6904643035446815E-4</v>
      </c>
      <c r="AJ220" s="4">
        <f t="shared" si="758"/>
        <v>1.3446382073109664E-3</v>
      </c>
      <c r="AK220" s="4">
        <f t="shared" si="759"/>
        <v>1.1749917614750884</v>
      </c>
      <c r="AL220" s="4">
        <f t="shared" si="759"/>
        <v>8.1962471215211538E-2</v>
      </c>
      <c r="AM220" s="4">
        <f t="shared" si="760"/>
        <v>0.15420375782881002</v>
      </c>
      <c r="AN220" s="4">
        <f t="shared" si="760"/>
        <v>1.3482123220076132E-3</v>
      </c>
      <c r="AO220" s="4">
        <f t="shared" si="760"/>
        <v>0.5220992309600595</v>
      </c>
      <c r="AP220" s="4">
        <f t="shared" si="760"/>
        <v>-2.1929386590584882E-5</v>
      </c>
      <c r="AQ220" s="4">
        <f t="shared" si="761"/>
        <v>-8.8125201677960628E-5</v>
      </c>
      <c r="AR220" s="4">
        <f t="shared" si="762"/>
        <v>4.7508367920739043E-3</v>
      </c>
      <c r="AS220" s="4">
        <f t="shared" si="763"/>
        <v>1.9397218077819389</v>
      </c>
      <c r="AT220" s="4"/>
      <c r="AU220" s="4">
        <f t="shared" si="764"/>
        <v>-1.344078970811105E-3</v>
      </c>
      <c r="AV220" s="4">
        <f t="shared" si="764"/>
        <v>2.0796356496840429E-3</v>
      </c>
      <c r="AW220" s="4">
        <f t="shared" si="764"/>
        <v>1.81725816056894</v>
      </c>
      <c r="AX220" s="4">
        <f t="shared" si="764"/>
        <v>0.12676426725686271</v>
      </c>
      <c r="AY220" s="4">
        <f t="shared" si="764"/>
        <v>0.23849361884291204</v>
      </c>
      <c r="AZ220" s="4">
        <f t="shared" si="764"/>
        <v>2.085163423845742E-3</v>
      </c>
      <c r="BA220" s="4">
        <f t="shared" si="764"/>
        <v>0.8074857366640793</v>
      </c>
      <c r="BB220" s="4">
        <f t="shared" si="764"/>
        <v>-3.3916286092067515E-5</v>
      </c>
      <c r="BC220" s="4">
        <f t="shared" si="764"/>
        <v>-1.3629562959659351E-4</v>
      </c>
      <c r="BD220" s="4">
        <f t="shared" si="764"/>
        <v>7.3477084801760201E-3</v>
      </c>
      <c r="BE220">
        <f t="shared" si="765"/>
        <v>3</v>
      </c>
      <c r="BG220" s="4">
        <f t="shared" si="766"/>
        <v>5.4370163186854725E-2</v>
      </c>
      <c r="BH220" s="4">
        <f t="shared" si="767"/>
        <v>0.18412345565605731</v>
      </c>
      <c r="BJ220" s="4">
        <f t="shared" si="768"/>
        <v>-5.2220999999999997E-2</v>
      </c>
      <c r="BK220" s="4">
        <f t="shared" si="768"/>
        <v>0.10740969999999998</v>
      </c>
      <c r="BL220" s="4">
        <f t="shared" si="768"/>
        <v>59.90108</v>
      </c>
      <c r="BM220" s="4">
        <f t="shared" si="768"/>
        <v>6.2287380000000008</v>
      </c>
      <c r="BN220" s="4">
        <f t="shared" si="769"/>
        <v>8.6462346030352286</v>
      </c>
      <c r="BO220" s="4">
        <f t="shared" si="770"/>
        <v>2.7042736129859652</v>
      </c>
      <c r="BP220" s="4">
        <f t="shared" si="771"/>
        <v>9.5628700000000011E-2</v>
      </c>
      <c r="BQ220" s="4">
        <f t="shared" si="771"/>
        <v>21.045819999999999</v>
      </c>
      <c r="BR220" s="4">
        <f t="shared" si="771"/>
        <v>-1.2298000000000001E-3</v>
      </c>
      <c r="BS220" s="4">
        <f t="shared" si="771"/>
        <v>-2.7309999999999999E-3</v>
      </c>
      <c r="BT220" s="4">
        <f t="shared" si="771"/>
        <v>0.35483999999999993</v>
      </c>
      <c r="BU220" s="4">
        <f t="shared" si="772"/>
        <v>99.027842816021192</v>
      </c>
      <c r="BW220" s="25">
        <f t="shared" si="773"/>
        <v>2.5856556772267179</v>
      </c>
      <c r="BX220">
        <v>4</v>
      </c>
      <c r="BY220" s="25">
        <f t="shared" si="774"/>
        <v>-1.3444116910207881E-3</v>
      </c>
      <c r="BZ220" s="25">
        <f t="shared" si="774"/>
        <v>2.0801504533707713E-3</v>
      </c>
      <c r="CA220" s="25">
        <f t="shared" si="775"/>
        <v>1.8177080139848207</v>
      </c>
      <c r="CB220" s="25">
        <f t="shared" si="775"/>
        <v>0.12679564713445771</v>
      </c>
      <c r="CC220" s="25">
        <f t="shared" si="776"/>
        <v>0.18616136009968698</v>
      </c>
      <c r="CD220" s="25">
        <f t="shared" si="777"/>
        <v>5.2395284845385297E-2</v>
      </c>
      <c r="CE220" s="25">
        <f t="shared" si="778"/>
        <v>2.0856795959060684E-3</v>
      </c>
      <c r="CF220" s="25">
        <f t="shared" si="778"/>
        <v>0.80768562582941361</v>
      </c>
      <c r="CG220" s="25">
        <f t="shared" si="778"/>
        <v>-3.3924681903671816E-5</v>
      </c>
      <c r="CH220" s="25">
        <f t="shared" si="779"/>
        <v>-1.3632936891656136E-4</v>
      </c>
      <c r="CI220" s="25">
        <f t="shared" si="780"/>
        <v>7.3495273696604219E-3</v>
      </c>
      <c r="CJ220" s="4">
        <f t="shared" si="781"/>
        <v>3.0007466235708602</v>
      </c>
    </row>
    <row r="221" spans="1:88">
      <c r="A221" s="41" t="s">
        <v>23</v>
      </c>
      <c r="B221" s="9">
        <v>10</v>
      </c>
      <c r="C221" s="20">
        <v>-2.3322199999999994E-2</v>
      </c>
      <c r="D221" s="20">
        <v>0.20566789999999999</v>
      </c>
      <c r="E221" s="20">
        <v>47.961059999999996</v>
      </c>
      <c r="F221" s="20">
        <v>17.211170000000003</v>
      </c>
      <c r="G221" s="20">
        <v>12.96302</v>
      </c>
      <c r="H221" s="20">
        <v>0.11741790000000001</v>
      </c>
      <c r="I221" s="20">
        <v>19.418979999999998</v>
      </c>
      <c r="J221" s="20">
        <v>1.5926300000000001E-2</v>
      </c>
      <c r="K221" s="20">
        <v>-4.947E-3</v>
      </c>
      <c r="L221" s="20">
        <v>0.33689449999999999</v>
      </c>
      <c r="M221" s="42">
        <f t="shared" si="756"/>
        <v>98.201867399999998</v>
      </c>
      <c r="O221" s="43">
        <f t="shared" si="782"/>
        <v>0.29637413773616444</v>
      </c>
      <c r="P221" s="33">
        <v>0.28999999999999998</v>
      </c>
      <c r="Q221" s="23"/>
      <c r="R221" s="94">
        <f t="shared" si="783"/>
        <v>0.19402511231034117</v>
      </c>
      <c r="S221" s="23"/>
      <c r="T221" s="24">
        <f t="shared" si="757"/>
        <v>0.28991232113240567</v>
      </c>
      <c r="W221" s="4">
        <v>3.3194769058459264E-2</v>
      </c>
      <c r="X221" s="4">
        <v>2.3331066739673768E-2</v>
      </c>
      <c r="Y221" s="4">
        <v>1.1918758475613127</v>
      </c>
      <c r="Z221" s="4">
        <v>0.5744372706300398</v>
      </c>
      <c r="AA221" s="4">
        <v>5.7702104718016047E-2</v>
      </c>
      <c r="AB221" s="4">
        <v>1.7037504599819973E-2</v>
      </c>
      <c r="AC221" s="4">
        <v>0.184941238715917</v>
      </c>
      <c r="AD221" s="4">
        <v>5.5629286461559213E-3</v>
      </c>
      <c r="AE221" s="4">
        <v>7.4488808107885116E-3</v>
      </c>
      <c r="AF221" s="4">
        <v>1.4984237482916643E-2</v>
      </c>
      <c r="AI221" s="4">
        <f t="shared" si="758"/>
        <v>-3.8812115160592433E-4</v>
      </c>
      <c r="AJ221" s="4">
        <f t="shared" si="758"/>
        <v>2.5747108162243364E-3</v>
      </c>
      <c r="AK221" s="4">
        <f t="shared" si="759"/>
        <v>0.94078187524519419</v>
      </c>
      <c r="AL221" s="4">
        <f t="shared" si="759"/>
        <v>0.22647766300414504</v>
      </c>
      <c r="AM221" s="4">
        <f t="shared" si="760"/>
        <v>0.1804178148921364</v>
      </c>
      <c r="AN221" s="4">
        <f t="shared" si="760"/>
        <v>1.6554053291978005E-3</v>
      </c>
      <c r="AO221" s="4">
        <f t="shared" si="760"/>
        <v>0.48174100719424451</v>
      </c>
      <c r="AP221" s="4">
        <f t="shared" si="760"/>
        <v>2.8399251069900143E-4</v>
      </c>
      <c r="AQ221" s="4">
        <f t="shared" si="761"/>
        <v>-1.5963213939980639E-4</v>
      </c>
      <c r="AR221" s="4">
        <f t="shared" si="762"/>
        <v>4.5105703574775738E-3</v>
      </c>
      <c r="AS221" s="4">
        <f t="shared" si="763"/>
        <v>1.8378952860583131</v>
      </c>
      <c r="AT221" s="4"/>
      <c r="AU221" s="4">
        <f t="shared" si="764"/>
        <v>-6.3353090007372149E-4</v>
      </c>
      <c r="AV221" s="4">
        <f t="shared" si="764"/>
        <v>4.2027054028952642E-3</v>
      </c>
      <c r="AW221" s="4">
        <f t="shared" si="764"/>
        <v>1.535640059118164</v>
      </c>
      <c r="AX221" s="4">
        <f t="shared" si="764"/>
        <v>0.36967992364222102</v>
      </c>
      <c r="AY221" s="4">
        <f t="shared" si="764"/>
        <v>0.29449634523913581</v>
      </c>
      <c r="AZ221" s="4">
        <f t="shared" si="764"/>
        <v>2.7021212934520973E-3</v>
      </c>
      <c r="BA221" s="4">
        <f t="shared" si="764"/>
        <v>0.78634676988712793</v>
      </c>
      <c r="BB221" s="4">
        <f t="shared" si="764"/>
        <v>4.6356151983186091E-4</v>
      </c>
      <c r="BC221" s="4">
        <f t="shared" si="764"/>
        <v>-2.6056784727191725E-4</v>
      </c>
      <c r="BD221" s="4">
        <f t="shared" si="764"/>
        <v>7.3626126445178689E-3</v>
      </c>
      <c r="BE221">
        <f t="shared" si="765"/>
        <v>3</v>
      </c>
      <c r="BG221" s="4">
        <f t="shared" si="766"/>
        <v>8.7281100386700672E-2</v>
      </c>
      <c r="BH221" s="4">
        <f t="shared" si="767"/>
        <v>0.20721524485243514</v>
      </c>
      <c r="BJ221" s="4">
        <f t="shared" si="768"/>
        <v>-2.3322199999999994E-2</v>
      </c>
      <c r="BK221" s="4">
        <f t="shared" si="768"/>
        <v>0.20566789999999999</v>
      </c>
      <c r="BL221" s="4">
        <f t="shared" si="768"/>
        <v>47.961059999999996</v>
      </c>
      <c r="BM221" s="4">
        <f t="shared" si="768"/>
        <v>17.211170000000003</v>
      </c>
      <c r="BN221" s="4">
        <f t="shared" si="769"/>
        <v>9.2048807829142021</v>
      </c>
      <c r="BO221" s="4">
        <f t="shared" si="770"/>
        <v>4.1766383830693457</v>
      </c>
      <c r="BP221" s="4">
        <f t="shared" si="771"/>
        <v>0.11741790000000001</v>
      </c>
      <c r="BQ221" s="4">
        <f t="shared" si="771"/>
        <v>19.418979999999998</v>
      </c>
      <c r="BR221" s="4">
        <f t="shared" si="771"/>
        <v>1.5926300000000001E-2</v>
      </c>
      <c r="BS221" s="4">
        <f t="shared" si="771"/>
        <v>-4.947E-3</v>
      </c>
      <c r="BT221" s="4">
        <f t="shared" si="771"/>
        <v>0.33689449999999999</v>
      </c>
      <c r="BU221" s="4">
        <f t="shared" si="772"/>
        <v>98.620366565983545</v>
      </c>
      <c r="BW221" s="25">
        <f t="shared" si="773"/>
        <v>2.4499501070985716</v>
      </c>
      <c r="BX221">
        <v>4</v>
      </c>
      <c r="BY221" s="25">
        <f t="shared" si="774"/>
        <v>-6.3368009084163539E-4</v>
      </c>
      <c r="BZ221" s="25">
        <f t="shared" si="774"/>
        <v>4.2036951018133454E-3</v>
      </c>
      <c r="CA221" s="25">
        <f t="shared" si="775"/>
        <v>1.5360016883924936</v>
      </c>
      <c r="CB221" s="25">
        <f t="shared" si="775"/>
        <v>0.36976697990369795</v>
      </c>
      <c r="CC221" s="25">
        <f t="shared" si="776"/>
        <v>0.20916747166715413</v>
      </c>
      <c r="CD221" s="25">
        <f t="shared" si="777"/>
        <v>8.5404725528020156E-2</v>
      </c>
      <c r="CE221" s="25">
        <f t="shared" si="778"/>
        <v>2.7027576184533242E-3</v>
      </c>
      <c r="CF221" s="25">
        <f t="shared" si="778"/>
        <v>0.78653194740322452</v>
      </c>
      <c r="CG221" s="25">
        <f t="shared" si="778"/>
        <v>4.6367068435581855E-4</v>
      </c>
      <c r="CH221" s="25">
        <f t="shared" si="779"/>
        <v>-2.6062920863128208E-4</v>
      </c>
      <c r="CI221" s="25">
        <f t="shared" si="780"/>
        <v>7.3643464728665106E-3</v>
      </c>
      <c r="CJ221" s="4">
        <f t="shared" si="781"/>
        <v>3.0007129734726066</v>
      </c>
    </row>
    <row r="222" spans="1:88" ht="15" thickBot="1">
      <c r="A222" s="44" t="s">
        <v>20</v>
      </c>
      <c r="B222" s="45">
        <v>6</v>
      </c>
      <c r="C222" s="46">
        <v>-4.7338333333333336E-2</v>
      </c>
      <c r="D222" s="46">
        <v>7.1902499999999994E-2</v>
      </c>
      <c r="E222" s="46">
        <v>58.077816666666671</v>
      </c>
      <c r="F222" s="46">
        <v>8.5988649999999982</v>
      </c>
      <c r="G222" s="46">
        <v>10.878300000000001</v>
      </c>
      <c r="H222" s="46">
        <v>0.10648400000000001</v>
      </c>
      <c r="I222" s="46">
        <v>20.323466666666665</v>
      </c>
      <c r="J222" s="46">
        <v>1.1855333333333331E-2</v>
      </c>
      <c r="K222" s="46">
        <v>-9.0766666666666652E-3</v>
      </c>
      <c r="L222" s="46">
        <v>0.37802249999999998</v>
      </c>
      <c r="M222" s="47">
        <f t="shared" si="756"/>
        <v>98.39029766666664</v>
      </c>
      <c r="O222" s="48">
        <f t="shared" si="782"/>
        <v>0.15503984216232883</v>
      </c>
      <c r="P222" s="88">
        <v>0.14000000000000001</v>
      </c>
      <c r="Q222" s="49"/>
      <c r="R222" s="95">
        <f t="shared" si="783"/>
        <v>9.0348453520112573E-2</v>
      </c>
      <c r="S222" s="23"/>
      <c r="T222" s="32">
        <f t="shared" si="757"/>
        <v>0.14705697056057448</v>
      </c>
      <c r="W222" s="4">
        <v>1.5399769370567432E-2</v>
      </c>
      <c r="X222" s="4">
        <v>9.6110467848201341E-3</v>
      </c>
      <c r="Y222" s="4">
        <v>0.5637238239303598</v>
      </c>
      <c r="Z222" s="4">
        <v>4.5912611230467179E-2</v>
      </c>
      <c r="AA222" s="4">
        <v>3.0689542192740258E-2</v>
      </c>
      <c r="AB222" s="4">
        <v>1.4268119890160727E-2</v>
      </c>
      <c r="AC222" s="4">
        <v>0.15915184782674258</v>
      </c>
      <c r="AD222" s="4">
        <v>9.3520033932129598E-3</v>
      </c>
      <c r="AE222" s="4">
        <v>4.511153584912257E-3</v>
      </c>
      <c r="AF222" s="4">
        <v>1.8606708905660883E-2</v>
      </c>
      <c r="AI222" s="4">
        <f t="shared" si="758"/>
        <v>-7.877905364175958E-4</v>
      </c>
      <c r="AJ222" s="4">
        <f t="shared" si="758"/>
        <v>9.0013144717075613E-4</v>
      </c>
      <c r="AK222" s="4">
        <f t="shared" si="759"/>
        <v>1.1392274748267295</v>
      </c>
      <c r="AL222" s="4">
        <f t="shared" si="759"/>
        <v>0.11315040463188365</v>
      </c>
      <c r="AM222" s="4">
        <f t="shared" si="760"/>
        <v>0.15140292275574116</v>
      </c>
      <c r="AN222" s="4">
        <f t="shared" si="760"/>
        <v>1.501254758212322E-3</v>
      </c>
      <c r="AO222" s="4">
        <f t="shared" si="760"/>
        <v>0.50417927726784084</v>
      </c>
      <c r="AP222" s="4">
        <f t="shared" si="760"/>
        <v>2.1140038040893958E-4</v>
      </c>
      <c r="AQ222" s="4">
        <f t="shared" si="761"/>
        <v>-2.9289017962783688E-4</v>
      </c>
      <c r="AR222" s="4">
        <f t="shared" si="762"/>
        <v>5.0612197081269248E-3</v>
      </c>
      <c r="AS222" s="4">
        <f t="shared" si="763"/>
        <v>1.9145534050600688</v>
      </c>
      <c r="AT222" s="4"/>
      <c r="AU222" s="4">
        <f t="shared" si="764"/>
        <v>-1.2344244892863864E-3</v>
      </c>
      <c r="AV222" s="4">
        <f t="shared" si="764"/>
        <v>1.4104565244172668E-3</v>
      </c>
      <c r="AW222" s="4">
        <f t="shared" si="764"/>
        <v>1.7851068637978051</v>
      </c>
      <c r="AX222" s="4">
        <f t="shared" si="764"/>
        <v>0.17730046756517651</v>
      </c>
      <c r="AY222" s="4">
        <f t="shared" si="764"/>
        <v>0.23724006186861774</v>
      </c>
      <c r="AZ222" s="4">
        <f t="shared" si="764"/>
        <v>2.3523837270528693E-3</v>
      </c>
      <c r="BA222" s="4">
        <f t="shared" si="764"/>
        <v>0.79002122782574813</v>
      </c>
      <c r="BB222" s="4">
        <f t="shared" si="764"/>
        <v>3.3125278174568379E-4</v>
      </c>
      <c r="BC222" s="4">
        <f t="shared" si="764"/>
        <v>-4.5894282006510154E-4</v>
      </c>
      <c r="BD222" s="4">
        <f t="shared" si="764"/>
        <v>7.9306532187877997E-3</v>
      </c>
      <c r="BE222">
        <f t="shared" si="765"/>
        <v>3</v>
      </c>
      <c r="BG222" s="4">
        <f t="shared" si="766"/>
        <v>3.6781661746691618E-2</v>
      </c>
      <c r="BH222" s="4">
        <f t="shared" si="767"/>
        <v>0.20045840012192612</v>
      </c>
      <c r="BJ222" s="4">
        <f t="shared" si="768"/>
        <v>-4.7338333333333336E-2</v>
      </c>
      <c r="BK222" s="4">
        <f t="shared" si="768"/>
        <v>7.1902499999999994E-2</v>
      </c>
      <c r="BL222" s="4">
        <f t="shared" si="768"/>
        <v>58.077816666666671</v>
      </c>
      <c r="BM222" s="4">
        <f t="shared" si="768"/>
        <v>8.5988649999999982</v>
      </c>
      <c r="BN222" s="4">
        <f t="shared" si="769"/>
        <v>9.2785701571509041</v>
      </c>
      <c r="BO222" s="4">
        <f t="shared" si="770"/>
        <v>1.7778726859847716</v>
      </c>
      <c r="BP222" s="4">
        <f t="shared" si="771"/>
        <v>0.10648400000000001</v>
      </c>
      <c r="BQ222" s="4">
        <f t="shared" si="771"/>
        <v>20.323466666666665</v>
      </c>
      <c r="BR222" s="4">
        <f t="shared" si="771"/>
        <v>1.1855333333333331E-2</v>
      </c>
      <c r="BS222" s="4">
        <f t="shared" si="771"/>
        <v>-9.0766666666666652E-3</v>
      </c>
      <c r="BT222" s="4">
        <f t="shared" si="771"/>
        <v>0.37802249999999998</v>
      </c>
      <c r="BU222" s="4">
        <f t="shared" si="772"/>
        <v>98.568440509802329</v>
      </c>
      <c r="BW222" s="25">
        <f t="shared" si="773"/>
        <v>2.5521361006586636</v>
      </c>
      <c r="BX222">
        <v>4</v>
      </c>
      <c r="BY222" s="25">
        <f t="shared" si="774"/>
        <v>-1.2347155564537177E-3</v>
      </c>
      <c r="BZ222" s="25">
        <f t="shared" si="774"/>
        <v>1.4107890984943118E-3</v>
      </c>
      <c r="CA222" s="25">
        <f t="shared" si="775"/>
        <v>1.7855277773512375</v>
      </c>
      <c r="CB222" s="25">
        <f t="shared" si="775"/>
        <v>0.17734227356085192</v>
      </c>
      <c r="CC222" s="25">
        <f t="shared" si="776"/>
        <v>0.20239997007673191</v>
      </c>
      <c r="CD222" s="25">
        <f t="shared" si="777"/>
        <v>3.4898687432410813E-2</v>
      </c>
      <c r="CE222" s="25">
        <f t="shared" si="778"/>
        <v>2.3529383998367064E-3</v>
      </c>
      <c r="CF222" s="25">
        <f t="shared" si="778"/>
        <v>0.79020750834992004</v>
      </c>
      <c r="CG222" s="25">
        <f t="shared" si="778"/>
        <v>3.3133088843401523E-4</v>
      </c>
      <c r="CH222" s="25">
        <f t="shared" si="779"/>
        <v>-4.5905103501689713E-4</v>
      </c>
      <c r="CI222" s="25">
        <f t="shared" si="780"/>
        <v>7.9325232017535569E-3</v>
      </c>
      <c r="CJ222" s="4">
        <f t="shared" si="781"/>
        <v>3.0007100317682003</v>
      </c>
    </row>
    <row r="223" spans="1:88" ht="15" thickBot="1">
      <c r="A223" s="9"/>
      <c r="B223" s="9"/>
      <c r="C223" s="9"/>
      <c r="D223" s="9"/>
      <c r="E223" s="9"/>
      <c r="F223" s="20"/>
      <c r="G223" s="20"/>
      <c r="H223" s="20"/>
      <c r="I223" s="20"/>
      <c r="J223" s="20"/>
      <c r="K223" s="20"/>
      <c r="L223" s="20"/>
      <c r="M223" s="20"/>
      <c r="O223" s="33"/>
      <c r="P223" s="33"/>
      <c r="Q223" s="23"/>
      <c r="R223" s="23"/>
      <c r="S223" s="23"/>
      <c r="T223" s="33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G223" s="4"/>
      <c r="BH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W223" s="25"/>
      <c r="BY223" s="25"/>
      <c r="BZ223" s="25"/>
      <c r="CA223" s="25"/>
      <c r="CB223" s="25"/>
      <c r="CC223" s="25"/>
      <c r="CD223" s="25"/>
      <c r="CE223" s="25"/>
      <c r="CF223" s="25"/>
      <c r="CG223" s="25"/>
      <c r="CH223" s="25"/>
      <c r="CI223" s="25"/>
      <c r="CJ223" s="4"/>
    </row>
    <row r="224" spans="1:88" ht="28">
      <c r="A224" s="71" t="s">
        <v>163</v>
      </c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3"/>
      <c r="O224" s="80"/>
      <c r="P224" s="89"/>
      <c r="Q224" s="81"/>
      <c r="R224" s="82"/>
      <c r="S224" s="23"/>
      <c r="T224" s="40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G224" s="4"/>
      <c r="BH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W224" s="25"/>
      <c r="BY224" s="25"/>
      <c r="BZ224" s="25"/>
      <c r="CA224" s="25"/>
      <c r="CB224" s="25"/>
      <c r="CC224" s="25"/>
      <c r="CD224" s="25"/>
      <c r="CE224" s="25"/>
      <c r="CF224" s="25"/>
      <c r="CG224" s="25"/>
      <c r="CH224" s="25"/>
      <c r="CI224" s="25"/>
      <c r="CJ224" s="4"/>
    </row>
    <row r="225" spans="1:88">
      <c r="A225" s="96" t="s">
        <v>24</v>
      </c>
      <c r="B225" s="98">
        <v>6</v>
      </c>
      <c r="C225" s="20">
        <v>-6.8648333333333325E-2</v>
      </c>
      <c r="D225" s="20">
        <v>4.0836166666666666E-2</v>
      </c>
      <c r="E225" s="20">
        <v>31.253433333333334</v>
      </c>
      <c r="F225" s="20">
        <v>35.519916666666667</v>
      </c>
      <c r="G225" s="20">
        <v>16.702866666666665</v>
      </c>
      <c r="H225" s="20">
        <v>0.2070485</v>
      </c>
      <c r="I225" s="20">
        <v>14.505450000000002</v>
      </c>
      <c r="J225" s="20">
        <v>1.0126E-2</v>
      </c>
      <c r="K225" s="20">
        <v>-5.7290000000000006E-3</v>
      </c>
      <c r="L225" s="20">
        <v>0.13612933333333332</v>
      </c>
      <c r="M225" s="75">
        <f t="shared" ref="M225:M228" si="784">SUM(C225:L225)</f>
        <v>98.301429333333317</v>
      </c>
      <c r="O225" s="83">
        <f>BG225/(SUM(BG225:BH225))</f>
        <v>0.16579446925240132</v>
      </c>
      <c r="P225" s="33"/>
      <c r="Q225" s="23"/>
      <c r="R225" s="99">
        <f>AX225/(AX225+AW225)</f>
        <v>0.43259538402690184</v>
      </c>
      <c r="S225" s="23"/>
      <c r="T225" s="24">
        <f t="shared" ref="T225" si="785">R$213+R$212*R225+O225</f>
        <v>0.1628327510160279</v>
      </c>
      <c r="W225" s="4">
        <v>1.1513985264306484E-2</v>
      </c>
      <c r="X225" s="4">
        <v>6.1664871820726799E-3</v>
      </c>
      <c r="Y225" s="4">
        <v>0.49233877631836664</v>
      </c>
      <c r="Z225" s="4">
        <v>0.41647164329239161</v>
      </c>
      <c r="AA225" s="4">
        <v>0.95143057900546102</v>
      </c>
      <c r="AB225" s="4">
        <v>2.9887093788122036E-2</v>
      </c>
      <c r="AC225" s="4">
        <v>0.66731343984667302</v>
      </c>
      <c r="AD225" s="4">
        <v>1.2502012334020471E-2</v>
      </c>
      <c r="AE225" s="4">
        <v>8.9872003872173683E-3</v>
      </c>
      <c r="AF225" s="4">
        <v>4.7352938534653409E-2</v>
      </c>
      <c r="AI225" s="4">
        <f t="shared" ref="AI225" si="786">C225/AI$3</f>
        <v>-1.14242525101237E-3</v>
      </c>
      <c r="AJ225" s="4">
        <f t="shared" ref="AJ225" si="787">D225/AJ$3</f>
        <v>5.1121891170088473E-4</v>
      </c>
      <c r="AK225" s="4">
        <f t="shared" ref="AK225" si="788">2*E225/AK$3</f>
        <v>0.61305283117562448</v>
      </c>
      <c r="AL225" s="4">
        <f t="shared" ref="AL225" si="789">2*F225/AL$3</f>
        <v>0.46739807443472153</v>
      </c>
      <c r="AM225" s="4">
        <f t="shared" ref="AM225" si="790">G225/AM$3</f>
        <v>0.23246856877754582</v>
      </c>
      <c r="AN225" s="4">
        <f t="shared" ref="AN225" si="791">H225/AN$3</f>
        <v>2.9190539968983503E-3</v>
      </c>
      <c r="AO225" s="4">
        <f t="shared" ref="AO225" si="792">I225/AO$3</f>
        <v>0.35984743239890848</v>
      </c>
      <c r="AP225" s="4">
        <f t="shared" ref="AP225" si="793">J225/AP$3</f>
        <v>1.8056348074179743E-4</v>
      </c>
      <c r="AQ225" s="4">
        <f>2*K225/AQ$3</f>
        <v>-1.8486608583414006E-4</v>
      </c>
      <c r="AR225" s="4">
        <f>L225/AR$3</f>
        <v>1.8225911545499173E-3</v>
      </c>
      <c r="AS225" s="4">
        <f>SUM(AI225:AR225)</f>
        <v>1.6768730429938448</v>
      </c>
      <c r="AT225" s="4"/>
      <c r="AU225" s="4">
        <f t="shared" ref="AU225" si="794">3*AI225/$AS225</f>
        <v>-2.0438492749088166E-3</v>
      </c>
      <c r="AV225" s="4">
        <f t="shared" ref="AV225" si="795">3*AJ225/$AS225</f>
        <v>9.1459323143778604E-4</v>
      </c>
      <c r="AW225" s="4">
        <f t="shared" ref="AW225" si="796">3*AK225/$AS225</f>
        <v>1.0967786149411101</v>
      </c>
      <c r="AX225" s="4">
        <f t="shared" ref="AX225" si="797">3*AL225/$AS225</f>
        <v>0.83619581647083085</v>
      </c>
      <c r="AY225" s="4">
        <f t="shared" ref="AY225" si="798">3*AM225/$AS225</f>
        <v>0.41589654580379426</v>
      </c>
      <c r="AZ225" s="4">
        <f t="shared" ref="AZ225" si="799">3*AN225/$AS225</f>
        <v>5.2223166370784077E-3</v>
      </c>
      <c r="BA225" s="4">
        <f t="shared" ref="BA225" si="800">3*AO225/$AS225</f>
        <v>0.64378296359832898</v>
      </c>
      <c r="BB225" s="4">
        <f t="shared" ref="BB225" si="801">3*AP225/$AS225</f>
        <v>3.2303604884617414E-4</v>
      </c>
      <c r="BC225" s="4">
        <f t="shared" ref="BC225" si="802">3*AQ225/$AS225</f>
        <v>-3.3073359955280524E-4</v>
      </c>
      <c r="BD225" s="4">
        <f t="shared" ref="BD225" si="803">3*AR225/$AS225</f>
        <v>3.2606961430352139E-3</v>
      </c>
      <c r="BE225">
        <f>SUM(AU225:BD225)</f>
        <v>3.0000000000000004</v>
      </c>
      <c r="BG225" s="4">
        <f>-1*((AU225+AV225)*4+(AW225+AX225)*3+SUM(AY225:BB225,BD225)*2+BC225-8)</f>
        <v>6.8953347075447091E-2</v>
      </c>
      <c r="BH225" s="4">
        <f>AY225-BG225</f>
        <v>0.34694319872834717</v>
      </c>
      <c r="BJ225" s="4">
        <f t="shared" ref="BJ225" si="804">C225</f>
        <v>-6.8648333333333325E-2</v>
      </c>
      <c r="BK225" s="4">
        <f t="shared" ref="BK225" si="805">D225</f>
        <v>4.0836166666666666E-2</v>
      </c>
      <c r="BL225" s="4">
        <f t="shared" ref="BL225" si="806">E225</f>
        <v>31.253433333333334</v>
      </c>
      <c r="BM225" s="4">
        <f t="shared" ref="BM225" si="807">F225</f>
        <v>35.519916666666667</v>
      </c>
      <c r="BN225" s="4">
        <f>G225-BO225*0.8998</f>
        <v>13.98309293747942</v>
      </c>
      <c r="BO225" s="4">
        <f>G225*T225/0.8998</f>
        <v>3.0226425085432815</v>
      </c>
      <c r="BP225" s="4">
        <f t="shared" ref="BP225" si="808">H225</f>
        <v>0.2070485</v>
      </c>
      <c r="BQ225" s="4">
        <f t="shared" ref="BQ225" si="809">I225</f>
        <v>14.505450000000002</v>
      </c>
      <c r="BR225" s="4">
        <f t="shared" ref="BR225" si="810">J225</f>
        <v>1.0126E-2</v>
      </c>
      <c r="BS225" s="4">
        <f t="shared" ref="BS225" si="811">K225</f>
        <v>-5.7290000000000006E-3</v>
      </c>
      <c r="BT225" s="4">
        <f t="shared" ref="BT225" si="812">L225</f>
        <v>0.13612933333333332</v>
      </c>
      <c r="BU225" s="4">
        <f t="shared" ref="BU225" si="813">SUM(BJ225:BT225)</f>
        <v>98.604298112689349</v>
      </c>
      <c r="BW225" s="25">
        <f t="shared" ref="BW225" si="814">BJ225/BY$3*2+BK225/BZ$3*2+BL225/CA$3*3+BM225/CB$3*3+BN225/CC$3+BO225/CD$3*3+BP225/CE$3+BQ225/CF$3+BR225/CG$3+BS225/CH$3+BT225/CI$3</f>
        <v>2.2354907930578261</v>
      </c>
      <c r="BX225">
        <v>4</v>
      </c>
      <c r="BY225" s="25">
        <f t="shared" ref="BY225" si="815">BJ225/BY$3*$BX225/$BW225</f>
        <v>-2.0441600646445941E-3</v>
      </c>
      <c r="BZ225" s="25">
        <f t="shared" ref="BZ225" si="816">BK225/BZ$3*$BX225/$BW225</f>
        <v>9.1473230538625775E-4</v>
      </c>
      <c r="CA225" s="25">
        <f t="shared" ref="CA225" si="817">2*BL225/CA$3*$BX225/$BW225</f>
        <v>1.0969453921786141</v>
      </c>
      <c r="CB225" s="25">
        <f t="shared" ref="CB225" si="818">2*BM225/CB$3*$BX225/$BW225</f>
        <v>0.8363229692310904</v>
      </c>
      <c r="CC225" s="25">
        <f>BN225/CC$3*$BX225/$BW225</f>
        <v>0.34822791094126448</v>
      </c>
      <c r="CD225" s="25">
        <f>2*BO225/CD$3*$BX225/$BW225</f>
        <v>6.7737032434934966E-2</v>
      </c>
      <c r="CE225" s="25">
        <f t="shared" ref="CE225" si="819">BP225/CE$3*$BX225/$BW225</f>
        <v>5.2231107476949333E-3</v>
      </c>
      <c r="CF225" s="25">
        <f t="shared" ref="CF225" si="820">BQ225/CF$3*$BX225/$BW225</f>
        <v>0.64388085787048055</v>
      </c>
      <c r="CG225" s="25">
        <f t="shared" ref="CG225" si="821">BR225/CG$3*$BX225/$BW225</f>
        <v>3.2308517002624355E-4</v>
      </c>
      <c r="CH225" s="25">
        <f>2*BS225/CH$3*$BX225/$BW225</f>
        <v>-3.307838912300241E-4</v>
      </c>
      <c r="CI225" s="25">
        <f>BT225/CI$3*$BX225/$BW225</f>
        <v>3.2611919677054502E-3</v>
      </c>
      <c r="CJ225" s="4">
        <f t="shared" ref="CJ225" si="822">SUM(BY225:CI225)</f>
        <v>3.0004613388913226</v>
      </c>
    </row>
    <row r="226" spans="1:88">
      <c r="A226" s="74" t="s">
        <v>25</v>
      </c>
      <c r="B226" s="9">
        <v>9</v>
      </c>
      <c r="C226" s="20">
        <v>-4.9765555555555556E-2</v>
      </c>
      <c r="D226" s="20">
        <v>9.2301222222222215E-2</v>
      </c>
      <c r="E226" s="20">
        <v>54.322700000000005</v>
      </c>
      <c r="F226" s="20">
        <v>11.650522222222222</v>
      </c>
      <c r="G226" s="20">
        <v>11.203944444444444</v>
      </c>
      <c r="H226" s="20">
        <v>0.12164588888888887</v>
      </c>
      <c r="I226" s="20">
        <v>20.233222222222221</v>
      </c>
      <c r="J226" s="20">
        <v>1.9553333333333337E-3</v>
      </c>
      <c r="K226" s="20">
        <v>-1.2717333333333336E-2</v>
      </c>
      <c r="L226" s="20">
        <v>0.3505037777777778</v>
      </c>
      <c r="M226" s="75">
        <f t="shared" si="784"/>
        <v>97.914312222222222</v>
      </c>
      <c r="O226" s="83">
        <f>BG226/(SUM(BG226:BH226))</f>
        <v>0.22744570525012922</v>
      </c>
      <c r="P226" s="33"/>
      <c r="Q226" s="23"/>
      <c r="R226" s="99">
        <f>AX226/(AX226+AW226)</f>
        <v>0.12577696283162057</v>
      </c>
      <c r="S226" s="23"/>
      <c r="T226" s="24">
        <f t="shared" ref="T226:T228" si="823">R$213+R$212*R226+O226</f>
        <v>0.21998261034438932</v>
      </c>
      <c r="W226" s="4">
        <v>1.674774545357607E-2</v>
      </c>
      <c r="X226" s="4">
        <v>7.724001129236352E-3</v>
      </c>
      <c r="Y226" s="4">
        <v>0.38017228660174535</v>
      </c>
      <c r="Z226" s="4">
        <v>0.1324381721575936</v>
      </c>
      <c r="AA226" s="4">
        <v>5.4921878862414578E-2</v>
      </c>
      <c r="AB226" s="4">
        <v>1.6598018386576055E-2</v>
      </c>
      <c r="AC226" s="4">
        <v>8.3533073955437104E-2</v>
      </c>
      <c r="AD226" s="4">
        <v>5.6234396947064339E-3</v>
      </c>
      <c r="AE226" s="4">
        <v>8.3839977934157383E-3</v>
      </c>
      <c r="AF226" s="4">
        <v>1.6767448402915816E-2</v>
      </c>
      <c r="AI226" s="4">
        <f t="shared" ref="AI226:AJ228" si="824">C226/AI$3</f>
        <v>-8.2818365045025054E-4</v>
      </c>
      <c r="AJ226" s="4">
        <f t="shared" si="824"/>
        <v>1.1554985255661269E-3</v>
      </c>
      <c r="AK226" s="4">
        <f t="shared" ref="AK226:AL228" si="825">2*E226/AK$3</f>
        <v>1.0655688505296197</v>
      </c>
      <c r="AL226" s="4">
        <f t="shared" si="825"/>
        <v>0.15330643097864624</v>
      </c>
      <c r="AM226" s="4">
        <f t="shared" ref="AM226:AP228" si="826">G226/AM$3</f>
        <v>0.15593520451558029</v>
      </c>
      <c r="AN226" s="4">
        <f t="shared" si="826"/>
        <v>1.7150132368375702E-3</v>
      </c>
      <c r="AO226" s="4">
        <f t="shared" si="826"/>
        <v>0.50194051655227534</v>
      </c>
      <c r="AP226" s="4">
        <f t="shared" si="826"/>
        <v>3.4866856871136479E-5</v>
      </c>
      <c r="AQ226" s="4">
        <f>2*K226/AQ$3</f>
        <v>-4.1036893621598374E-4</v>
      </c>
      <c r="AR226" s="4">
        <f>L226/AR$3</f>
        <v>4.6927805298939322E-3</v>
      </c>
      <c r="AS226" s="4">
        <f>SUM(AI226:AR226)</f>
        <v>1.883110609138624</v>
      </c>
      <c r="AT226" s="4"/>
      <c r="AU226" s="4">
        <f t="shared" ref="AU226:BD228" si="827">3*AI226/$AS226</f>
        <v>-1.3193866251368204E-3</v>
      </c>
      <c r="AV226" s="4">
        <f t="shared" si="827"/>
        <v>1.8408348186642269E-3</v>
      </c>
      <c r="AW226" s="4">
        <f t="shared" si="827"/>
        <v>1.6975670659362396</v>
      </c>
      <c r="AX226" s="4">
        <f t="shared" si="827"/>
        <v>0.24423381754846352</v>
      </c>
      <c r="AY226" s="4">
        <f t="shared" si="827"/>
        <v>0.24842173968778467</v>
      </c>
      <c r="AZ226" s="4">
        <f t="shared" si="827"/>
        <v>2.7322026043208182E-3</v>
      </c>
      <c r="BA226" s="4">
        <f t="shared" si="827"/>
        <v>0.79964583192785554</v>
      </c>
      <c r="BB226" s="4">
        <f t="shared" si="827"/>
        <v>5.554669497680544E-5</v>
      </c>
      <c r="BC226" s="4">
        <f t="shared" si="827"/>
        <v>-6.5376234549020264E-4</v>
      </c>
      <c r="BD226" s="4">
        <f t="shared" si="827"/>
        <v>7.4761097523217386E-3</v>
      </c>
      <c r="BE226">
        <f>SUM(AU226:BD226)</f>
        <v>3.0000000000000004</v>
      </c>
      <c r="BG226" s="4">
        <f>-1*((AU226+AV226)*4+(AW226+AX226)*3+SUM(AY226:BB226,BD226)*2+BC226-8)</f>
        <v>5.6502457782752202E-2</v>
      </c>
      <c r="BH226" s="4">
        <f>AY226-BG226</f>
        <v>0.19191928190503246</v>
      </c>
      <c r="BJ226" s="4">
        <f t="shared" ref="BJ226:BM228" si="828">C226</f>
        <v>-4.9765555555555556E-2</v>
      </c>
      <c r="BK226" s="4">
        <f t="shared" si="828"/>
        <v>9.2301222222222215E-2</v>
      </c>
      <c r="BL226" s="4">
        <f t="shared" si="828"/>
        <v>54.322700000000005</v>
      </c>
      <c r="BM226" s="4">
        <f t="shared" si="828"/>
        <v>11.650522222222222</v>
      </c>
      <c r="BN226" s="4">
        <f>G226-BO226*0.8998</f>
        <v>8.7392714994020366</v>
      </c>
      <c r="BO226" s="4">
        <f>G226*T226/0.8998</f>
        <v>2.7391341909784481</v>
      </c>
      <c r="BP226" s="4">
        <f t="shared" ref="BP226:BT228" si="829">H226</f>
        <v>0.12164588888888887</v>
      </c>
      <c r="BQ226" s="4">
        <f t="shared" si="829"/>
        <v>20.233222222222221</v>
      </c>
      <c r="BR226" s="4">
        <f t="shared" si="829"/>
        <v>1.9553333333333337E-3</v>
      </c>
      <c r="BS226" s="4">
        <f t="shared" si="829"/>
        <v>-1.2717333333333336E-2</v>
      </c>
      <c r="BT226" s="4">
        <f t="shared" si="829"/>
        <v>0.3505037777777778</v>
      </c>
      <c r="BU226" s="4">
        <f t="shared" ref="BU226:BU228" si="830">SUM(BJ226:BT226)</f>
        <v>98.18877346815826</v>
      </c>
      <c r="BW226" s="25">
        <f t="shared" ref="BW226:BW228" si="831">BJ226/BY$3*2+BK226/BZ$3*2+BL226/CA$3*3+BM226/CB$3*3+BN226/CC$3+BO226/CD$3*3+BP226/CE$3+BQ226/CF$3+BR226/CG$3+BS226/CH$3+BT226/CI$3</f>
        <v>2.5102361827624451</v>
      </c>
      <c r="BX226">
        <v>4</v>
      </c>
      <c r="BY226" s="25">
        <f t="shared" ref="BY226:BZ228" si="832">BJ226/BY$3*$BX226/$BW226</f>
        <v>-1.3196904038549192E-3</v>
      </c>
      <c r="BZ226" s="25">
        <f t="shared" si="832"/>
        <v>1.8412586568559981E-3</v>
      </c>
      <c r="CA226" s="25">
        <f t="shared" ref="CA226:CB228" si="833">2*BL226/CA$3*$BX226/$BW226</f>
        <v>1.697957917819495</v>
      </c>
      <c r="CB226" s="25">
        <f t="shared" si="833"/>
        <v>0.24429005052414912</v>
      </c>
      <c r="CC226" s="25">
        <f>BN226/CC$3*$BX226/$BW226</f>
        <v>0.19381789174563474</v>
      </c>
      <c r="CD226" s="25">
        <f>2*BO226/CD$3*$BX226/$BW226</f>
        <v>5.4665206101586067E-2</v>
      </c>
      <c r="CE226" s="25">
        <f t="shared" ref="CE226:CG228" si="834">BP226/CE$3*$BX226/$BW226</f>
        <v>2.7328316731539512E-3</v>
      </c>
      <c r="CF226" s="25">
        <f t="shared" si="834"/>
        <v>0.79982994428819643</v>
      </c>
      <c r="CG226" s="25">
        <f t="shared" si="834"/>
        <v>5.5559484180116425E-5</v>
      </c>
      <c r="CH226" s="25">
        <f>2*BS226/CH$3*$BX226/$BW226</f>
        <v>-6.5391286928927E-4</v>
      </c>
      <c r="CI226" s="25">
        <f>BT226/CI$3*$BX226/$BW226</f>
        <v>7.4778310696321142E-3</v>
      </c>
      <c r="CJ226" s="4">
        <f t="shared" ref="CJ226:CJ228" si="835">SUM(BY226:CI226)</f>
        <v>3.0006948880897388</v>
      </c>
    </row>
    <row r="227" spans="1:88">
      <c r="A227" s="74" t="s">
        <v>26</v>
      </c>
      <c r="B227" s="9">
        <v>9</v>
      </c>
      <c r="C227" s="20">
        <v>-2.7389999999999998E-2</v>
      </c>
      <c r="D227" s="20">
        <v>0.18679900000000002</v>
      </c>
      <c r="E227" s="20">
        <v>55.623144444444435</v>
      </c>
      <c r="F227" s="20">
        <v>9.0490211111111094</v>
      </c>
      <c r="G227" s="20">
        <v>11.907677777777776</v>
      </c>
      <c r="H227" s="20">
        <v>0.10672722222222224</v>
      </c>
      <c r="I227" s="20">
        <v>20.471922222222222</v>
      </c>
      <c r="J227" s="20">
        <v>5.1079999999999997E-3</v>
      </c>
      <c r="K227" s="20">
        <v>-5.4527777777777777E-3</v>
      </c>
      <c r="L227" s="20">
        <v>0.39529522222222213</v>
      </c>
      <c r="M227" s="75">
        <f t="shared" si="784"/>
        <v>97.712852222222196</v>
      </c>
      <c r="O227" s="83">
        <f t="shared" ref="O227:O228" si="836">BG227/(SUM(BG227:BH227))</f>
        <v>0.28640607158139925</v>
      </c>
      <c r="P227" s="33"/>
      <c r="Q227" s="23"/>
      <c r="R227" s="99">
        <f t="shared" ref="R227:R228" si="837">AX227/(AX227+AW227)</f>
        <v>9.8395849404391958E-2</v>
      </c>
      <c r="S227" s="23"/>
      <c r="T227" s="24">
        <f t="shared" si="823"/>
        <v>0.27854126446854205</v>
      </c>
      <c r="W227" s="4">
        <v>1.2218639449627772E-2</v>
      </c>
      <c r="X227" s="4">
        <v>1.2239484404990269E-2</v>
      </c>
      <c r="Y227" s="4">
        <v>0.24432210865531148</v>
      </c>
      <c r="Z227" s="4">
        <v>0.12621749041282326</v>
      </c>
      <c r="AA227" s="4">
        <v>5.3955161425431983E-2</v>
      </c>
      <c r="AB227" s="4">
        <v>1.2200855162423762E-2</v>
      </c>
      <c r="AC227" s="4">
        <v>0.15934064749599938</v>
      </c>
      <c r="AD227" s="4">
        <v>6.5348698915892716E-3</v>
      </c>
      <c r="AE227" s="4">
        <v>9.0454671490445664E-3</v>
      </c>
      <c r="AF227" s="4">
        <v>2.4636682927992655E-2</v>
      </c>
      <c r="AI227" s="4">
        <f t="shared" si="824"/>
        <v>-4.5581627558661999E-4</v>
      </c>
      <c r="AJ227" s="4">
        <f t="shared" si="824"/>
        <v>2.3384952428642967E-3</v>
      </c>
      <c r="AK227" s="4">
        <f t="shared" si="825"/>
        <v>1.0910777647007539</v>
      </c>
      <c r="AL227" s="4">
        <f t="shared" si="825"/>
        <v>0.11907390106074227</v>
      </c>
      <c r="AM227" s="4">
        <f t="shared" si="826"/>
        <v>0.16572968375473593</v>
      </c>
      <c r="AN227" s="4">
        <f t="shared" si="826"/>
        <v>1.5046838040634742E-3</v>
      </c>
      <c r="AO227" s="4">
        <f t="shared" si="826"/>
        <v>0.50786212409382836</v>
      </c>
      <c r="AP227" s="4">
        <f t="shared" si="826"/>
        <v>9.1084165477888727E-5</v>
      </c>
      <c r="AQ227" s="4">
        <f>2*K227/AQ$3</f>
        <v>-1.7595281632067693E-4</v>
      </c>
      <c r="AR227" s="4">
        <f>L227/AR$3</f>
        <v>5.2924785409321478E-3</v>
      </c>
      <c r="AS227" s="4">
        <f t="shared" ref="AS227:AS228" si="838">SUM(AI227:AR227)</f>
        <v>1.8923384462714909</v>
      </c>
      <c r="AT227" s="4"/>
      <c r="AU227" s="4">
        <f t="shared" si="827"/>
        <v>-7.2262381470617452E-4</v>
      </c>
      <c r="AV227" s="4">
        <f t="shared" si="827"/>
        <v>3.7073102554226649E-3</v>
      </c>
      <c r="AW227" s="4">
        <f t="shared" si="827"/>
        <v>1.7297293201179595</v>
      </c>
      <c r="AX227" s="4">
        <f t="shared" si="827"/>
        <v>0.18877262885297671</v>
      </c>
      <c r="AY227" s="4">
        <f t="shared" si="827"/>
        <v>0.26273791152096942</v>
      </c>
      <c r="AZ227" s="4">
        <f t="shared" si="827"/>
        <v>2.3854355551907432E-3</v>
      </c>
      <c r="BA227" s="4">
        <f t="shared" si="827"/>
        <v>0.80513418478784027</v>
      </c>
      <c r="BB227" s="4">
        <f t="shared" si="827"/>
        <v>1.4439937896524831E-4</v>
      </c>
      <c r="BC227" s="4">
        <f t="shared" si="827"/>
        <v>-2.7894505340843231E-4</v>
      </c>
      <c r="BD227" s="4">
        <f t="shared" si="827"/>
        <v>8.3903783987901541E-3</v>
      </c>
      <c r="BE227">
        <f t="shared" ref="BE227:BE228" si="839">SUM(AU227:BD227)</f>
        <v>3</v>
      </c>
      <c r="BG227" s="4">
        <f t="shared" ref="BG227:BG228" si="840">-1*((AU227+AV227)*4+(AW227+AX227)*3+SUM(AY227:BB227,BD227)*2+BC227-8)</f>
        <v>7.5249733094222115E-2</v>
      </c>
      <c r="BH227" s="4">
        <f t="shared" ref="BH227:BH228" si="841">AY227-BG227</f>
        <v>0.18748817842674731</v>
      </c>
      <c r="BJ227" s="4">
        <f t="shared" si="828"/>
        <v>-2.7389999999999998E-2</v>
      </c>
      <c r="BK227" s="4">
        <f t="shared" si="828"/>
        <v>0.18679900000000002</v>
      </c>
      <c r="BL227" s="4">
        <f t="shared" si="828"/>
        <v>55.623144444444435</v>
      </c>
      <c r="BM227" s="4">
        <f t="shared" si="828"/>
        <v>9.0490211111111094</v>
      </c>
      <c r="BN227" s="4">
        <f>G227-BO227*0.8998</f>
        <v>8.5908981526715955</v>
      </c>
      <c r="BO227" s="4">
        <f>G227*T227/0.8998</f>
        <v>3.6861298345256506</v>
      </c>
      <c r="BP227" s="4">
        <f t="shared" si="829"/>
        <v>0.10672722222222224</v>
      </c>
      <c r="BQ227" s="4">
        <f t="shared" si="829"/>
        <v>20.471922222222222</v>
      </c>
      <c r="BR227" s="4">
        <f t="shared" si="829"/>
        <v>5.1079999999999997E-3</v>
      </c>
      <c r="BS227" s="4">
        <f t="shared" si="829"/>
        <v>-5.4527777777777777E-3</v>
      </c>
      <c r="BT227" s="4">
        <f t="shared" si="829"/>
        <v>0.39529522222222213</v>
      </c>
      <c r="BU227" s="4">
        <f t="shared" si="830"/>
        <v>98.082202431641662</v>
      </c>
      <c r="BW227" s="25">
        <f t="shared" si="831"/>
        <v>2.5224714833920583</v>
      </c>
      <c r="BX227">
        <v>4</v>
      </c>
      <c r="BY227" s="25">
        <f t="shared" si="832"/>
        <v>-7.2280900472050918E-4</v>
      </c>
      <c r="BZ227" s="25">
        <f t="shared" si="832"/>
        <v>3.7082603442868465E-3</v>
      </c>
      <c r="CA227" s="25">
        <f t="shared" si="833"/>
        <v>1.7301726055329549</v>
      </c>
      <c r="CB227" s="25">
        <f t="shared" si="833"/>
        <v>0.18882100645295591</v>
      </c>
      <c r="CC227" s="25">
        <f>BN227/CC$3*$BX227/$BW227</f>
        <v>0.18960313941140611</v>
      </c>
      <c r="CD227" s="25">
        <f>2*BO227/CD$3*$BX227/$BW227</f>
        <v>7.3207677463242402E-2</v>
      </c>
      <c r="CE227" s="25">
        <f t="shared" si="834"/>
        <v>2.3860468813547446E-3</v>
      </c>
      <c r="CF227" s="25">
        <f t="shared" si="834"/>
        <v>0.80534052010116342</v>
      </c>
      <c r="CG227" s="25">
        <f t="shared" si="834"/>
        <v>1.4443638483540685E-4</v>
      </c>
      <c r="CH227" s="25">
        <f>2*BS227/CH$3*$BX227/$BW227</f>
        <v>-2.7901653989612893E-4</v>
      </c>
      <c r="CI227" s="25">
        <f>BT227/CI$3*$BX227/$BW227</f>
        <v>8.392528638326029E-3</v>
      </c>
      <c r="CJ227" s="4">
        <f t="shared" si="835"/>
        <v>3.0007743956659096</v>
      </c>
    </row>
    <row r="228" spans="1:88" ht="15" thickBot="1">
      <c r="A228" s="76" t="s">
        <v>27</v>
      </c>
      <c r="B228" s="77">
        <v>10</v>
      </c>
      <c r="C228" s="78">
        <v>-4.0307000000000003E-2</v>
      </c>
      <c r="D228" s="78">
        <v>0.26860620000000002</v>
      </c>
      <c r="E228" s="78">
        <v>36.776119999999992</v>
      </c>
      <c r="F228" s="78">
        <v>28.328050000000001</v>
      </c>
      <c r="G228" s="78">
        <v>14.708250000000001</v>
      </c>
      <c r="H228" s="78">
        <v>0.16149850000000004</v>
      </c>
      <c r="I228" s="78">
        <v>17.566109999999998</v>
      </c>
      <c r="J228" s="78">
        <v>1.5560000000000003E-3</v>
      </c>
      <c r="K228" s="78">
        <v>-5.4844000000000004E-3</v>
      </c>
      <c r="L228" s="78">
        <v>0.24785090000000004</v>
      </c>
      <c r="M228" s="79">
        <f t="shared" si="784"/>
        <v>98.012250199999983</v>
      </c>
      <c r="O228" s="84">
        <f t="shared" si="836"/>
        <v>0.30354643338833553</v>
      </c>
      <c r="P228" s="90"/>
      <c r="Q228" s="85"/>
      <c r="R228" s="100">
        <f t="shared" si="837"/>
        <v>0.34068785922669642</v>
      </c>
      <c r="S228" s="23"/>
      <c r="T228" s="32">
        <f t="shared" si="823"/>
        <v>0.29923632679163104</v>
      </c>
      <c r="W228" s="4">
        <v>1.7345338823121566E-2</v>
      </c>
      <c r="X228" s="4">
        <v>2.4637595728660071E-2</v>
      </c>
      <c r="Y228" s="4">
        <v>0.59321084091390097</v>
      </c>
      <c r="Z228" s="4">
        <v>0.52611804600615431</v>
      </c>
      <c r="AA228" s="4">
        <v>6.7624605153910056E-2</v>
      </c>
      <c r="AB228" s="4">
        <v>1.5406789154640735E-2</v>
      </c>
      <c r="AC228" s="4">
        <v>0.18165047297855627</v>
      </c>
      <c r="AD228" s="4">
        <v>5.7813920661223296E-3</v>
      </c>
      <c r="AE228" s="4">
        <v>9.5261227066536485E-3</v>
      </c>
      <c r="AF228" s="4">
        <v>3.0878954719103246E-2</v>
      </c>
      <c r="AI228" s="4">
        <f t="shared" si="824"/>
        <v>-6.7077716758196036E-4</v>
      </c>
      <c r="AJ228" s="4">
        <f t="shared" si="824"/>
        <v>3.3626214321482227E-3</v>
      </c>
      <c r="AK228" s="4">
        <f t="shared" si="825"/>
        <v>0.72138328756375036</v>
      </c>
      <c r="AL228" s="4">
        <f t="shared" si="825"/>
        <v>0.3727620238173564</v>
      </c>
      <c r="AM228" s="4">
        <f t="shared" si="826"/>
        <v>0.20470772442588731</v>
      </c>
      <c r="AN228" s="4">
        <f t="shared" si="826"/>
        <v>2.2768715635133234E-3</v>
      </c>
      <c r="AO228" s="4">
        <f t="shared" si="826"/>
        <v>0.43577548995286525</v>
      </c>
      <c r="AP228" s="4">
        <f t="shared" si="826"/>
        <v>2.7746077032810278E-5</v>
      </c>
      <c r="AQ228" s="4">
        <f>2*K228/AQ$3</f>
        <v>-1.7697321716682803E-4</v>
      </c>
      <c r="AR228" s="4">
        <f>L228/AR$3</f>
        <v>3.3183946980854203E-3</v>
      </c>
      <c r="AS228" s="4">
        <f t="shared" si="838"/>
        <v>1.7427664091458903</v>
      </c>
      <c r="AT228" s="4"/>
      <c r="AU228" s="4">
        <f t="shared" si="827"/>
        <v>-1.1546765488394406E-3</v>
      </c>
      <c r="AV228" s="4">
        <f t="shared" si="827"/>
        <v>5.7884202056594685E-3</v>
      </c>
      <c r="AW228" s="4">
        <f t="shared" si="827"/>
        <v>1.2417899790436493</v>
      </c>
      <c r="AX228" s="4">
        <f t="shared" si="827"/>
        <v>0.64167295489711007</v>
      </c>
      <c r="AY228" s="4">
        <f t="shared" si="827"/>
        <v>0.35238410039050305</v>
      </c>
      <c r="AZ228" s="4">
        <f t="shared" si="827"/>
        <v>3.9194091960307953E-3</v>
      </c>
      <c r="BA228" s="4">
        <f t="shared" si="827"/>
        <v>0.75014440432054308</v>
      </c>
      <c r="BB228" s="4">
        <f t="shared" si="827"/>
        <v>4.7762127306105769E-5</v>
      </c>
      <c r="BC228" s="4">
        <f t="shared" si="827"/>
        <v>-3.0464188930556774E-4</v>
      </c>
      <c r="BD228" s="4">
        <f t="shared" si="827"/>
        <v>5.7122882573432095E-3</v>
      </c>
      <c r="BE228">
        <f t="shared" si="839"/>
        <v>3</v>
      </c>
      <c r="BG228" s="4">
        <f t="shared" si="840"/>
        <v>0.10696493685629438</v>
      </c>
      <c r="BH228" s="4">
        <f t="shared" si="841"/>
        <v>0.24541916353420867</v>
      </c>
      <c r="BJ228" s="4">
        <f t="shared" si="828"/>
        <v>-4.0307000000000003E-2</v>
      </c>
      <c r="BK228" s="4">
        <f t="shared" si="828"/>
        <v>0.26860620000000002</v>
      </c>
      <c r="BL228" s="4">
        <f t="shared" si="828"/>
        <v>36.776119999999992</v>
      </c>
      <c r="BM228" s="4">
        <f t="shared" si="828"/>
        <v>28.328050000000001</v>
      </c>
      <c r="BN228" s="4">
        <f>G228-BO228*0.8998</f>
        <v>10.307007296466994</v>
      </c>
      <c r="BO228" s="4">
        <f>G228*T228/0.8998</f>
        <v>4.8913566387341714</v>
      </c>
      <c r="BP228" s="4">
        <f t="shared" si="829"/>
        <v>0.16149850000000004</v>
      </c>
      <c r="BQ228" s="4">
        <f t="shared" si="829"/>
        <v>17.566109999999998</v>
      </c>
      <c r="BR228" s="4">
        <f t="shared" si="829"/>
        <v>1.5560000000000003E-3</v>
      </c>
      <c r="BS228" s="4">
        <f t="shared" si="829"/>
        <v>-5.4844000000000004E-3</v>
      </c>
      <c r="BT228" s="4">
        <f t="shared" si="829"/>
        <v>0.24785090000000004</v>
      </c>
      <c r="BU228" s="4">
        <f t="shared" si="830"/>
        <v>98.502364135201134</v>
      </c>
      <c r="BW228" s="25">
        <f t="shared" si="831"/>
        <v>2.3232543839282829</v>
      </c>
      <c r="BX228">
        <v>4</v>
      </c>
      <c r="BY228" s="25">
        <f t="shared" si="832"/>
        <v>-1.1548923307275107E-3</v>
      </c>
      <c r="BZ228" s="25">
        <f t="shared" si="832"/>
        <v>5.7895019252476735E-3</v>
      </c>
      <c r="CA228" s="25">
        <f t="shared" si="833"/>
        <v>1.2420220403828477</v>
      </c>
      <c r="CB228" s="25">
        <f t="shared" si="833"/>
        <v>0.6417928684797235</v>
      </c>
      <c r="CC228" s="25">
        <f>BN228/CC$3*$BX228/$BW228</f>
        <v>0.24698412346951942</v>
      </c>
      <c r="CD228" s="25">
        <f>2*BO228/CD$3*$BX228/$BW228</f>
        <v>0.10547385756514097</v>
      </c>
      <c r="CE228" s="25">
        <f t="shared" si="834"/>
        <v>3.920141641421921E-3</v>
      </c>
      <c r="CF228" s="25">
        <f t="shared" si="834"/>
        <v>0.75028458866571934</v>
      </c>
      <c r="CG228" s="25">
        <f t="shared" si="834"/>
        <v>4.7771052924296178E-5</v>
      </c>
      <c r="CH228" s="25">
        <f>2*BS228/CH$3*$BX228/$BW228</f>
        <v>-3.0469881970926016E-4</v>
      </c>
      <c r="CI228" s="25">
        <f>BT228/CI$3*$BX228/$BW228</f>
        <v>5.7133557496609581E-3</v>
      </c>
      <c r="CJ228" s="4">
        <f t="shared" si="835"/>
        <v>3.0005686577817694</v>
      </c>
    </row>
    <row r="229" spans="1:88"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W229" s="25"/>
      <c r="BY229" s="25"/>
      <c r="BZ229" s="25"/>
      <c r="CA229" s="25"/>
      <c r="CB229" s="25"/>
      <c r="CC229" s="25"/>
      <c r="CD229" s="25"/>
      <c r="CE229" s="25"/>
      <c r="CF229" s="25"/>
      <c r="CG229" s="25"/>
      <c r="CH229" s="25"/>
      <c r="CI229" s="25"/>
      <c r="CJ229" s="4"/>
    </row>
    <row r="230" spans="1:88" ht="15" thickBot="1">
      <c r="A230" s="11" t="s">
        <v>67</v>
      </c>
      <c r="B230" s="12">
        <v>41752</v>
      </c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W230" s="25"/>
      <c r="BY230" s="25"/>
      <c r="BZ230" s="25"/>
      <c r="CA230" s="25"/>
      <c r="CB230" s="25"/>
      <c r="CC230" s="25"/>
      <c r="CD230" s="25"/>
      <c r="CE230" s="25"/>
      <c r="CF230" s="25"/>
      <c r="CG230" s="25"/>
      <c r="CH230" s="25"/>
      <c r="CI230" s="25"/>
      <c r="CJ230" s="4"/>
    </row>
    <row r="231" spans="1:88">
      <c r="A231" s="13" t="s">
        <v>159</v>
      </c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5"/>
      <c r="O231" s="13"/>
      <c r="P231" s="14"/>
      <c r="Q231" s="14"/>
      <c r="R231" s="15"/>
      <c r="S231" s="9"/>
      <c r="T231" s="16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</row>
    <row r="232" spans="1:88">
      <c r="A232" s="17" t="s">
        <v>160</v>
      </c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18"/>
      <c r="O232" s="17"/>
      <c r="P232" s="9"/>
      <c r="Q232" s="9"/>
      <c r="R232" s="18"/>
      <c r="S232" s="9"/>
      <c r="T232" s="19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</row>
    <row r="233" spans="1:88">
      <c r="A233" s="17" t="s">
        <v>53</v>
      </c>
      <c r="B233" s="9">
        <v>1</v>
      </c>
      <c r="C233" s="20">
        <v>-8.0310000000000006E-2</v>
      </c>
      <c r="D233" s="20">
        <v>3.6283999999999997E-2</v>
      </c>
      <c r="E233" s="20">
        <v>53.578699999999998</v>
      </c>
      <c r="F233" s="20">
        <v>14.2957</v>
      </c>
      <c r="G233" s="20">
        <v>10.5899</v>
      </c>
      <c r="H233" s="20">
        <v>9.6644999999999995E-2</v>
      </c>
      <c r="I233" s="20">
        <v>18.388400000000001</v>
      </c>
      <c r="J233" s="20">
        <v>-1.23E-3</v>
      </c>
      <c r="K233" s="20">
        <v>-1.9990000000000001E-2</v>
      </c>
      <c r="L233" s="20">
        <v>0.32742199999999999</v>
      </c>
      <c r="M233" s="21">
        <f>SUM(C233:L233)</f>
        <v>97.211520999999976</v>
      </c>
      <c r="O233" s="22">
        <f>BG233/(SUM(BG233:BH233))</f>
        <v>-4.5703888484477435E-2</v>
      </c>
      <c r="P233" s="33">
        <v>5.8000000000000003E-2</v>
      </c>
      <c r="Q233" s="33">
        <f>P233-O233</f>
        <v>0.10370388848447744</v>
      </c>
      <c r="R233" s="92">
        <f>AX233/(AX233+AW233)</f>
        <v>0.151816176945649</v>
      </c>
      <c r="S233" s="23"/>
      <c r="T233" s="24">
        <f t="shared" ref="T233:T239" si="842">R$251+R$250*R233+O233</f>
        <v>7.7861347726036922E-2</v>
      </c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I233" s="4">
        <f>C233/AI$3</f>
        <v>-1.3364952571143286E-3</v>
      </c>
      <c r="AJ233" s="4">
        <f>D233/AJ$3</f>
        <v>4.5423134702053078E-4</v>
      </c>
      <c r="AK233" s="4">
        <f t="shared" ref="AK233:AL239" si="843">2*E233/AK$3</f>
        <v>1.0509748921145547</v>
      </c>
      <c r="AL233" s="4">
        <f t="shared" si="843"/>
        <v>0.18811369169024278</v>
      </c>
      <c r="AM233" s="4">
        <f t="shared" ref="AM233:AP239" si="844">G233/AM$3</f>
        <v>0.14738900487125958</v>
      </c>
      <c r="AN233" s="4">
        <f t="shared" si="844"/>
        <v>1.3625405329197799E-3</v>
      </c>
      <c r="AO233" s="4">
        <f t="shared" si="844"/>
        <v>0.45617464648970479</v>
      </c>
      <c r="AP233" s="4">
        <f t="shared" si="844"/>
        <v>-2.1932952924393724E-5</v>
      </c>
      <c r="AQ233" s="4">
        <f>2*K233/AQ$3</f>
        <v>-6.450467892868668E-4</v>
      </c>
      <c r="AR233" s="4">
        <f t="shared" ref="AR233:AR239" si="845">L233/AR$3</f>
        <v>4.3837461507564603E-3</v>
      </c>
      <c r="AS233" s="4">
        <f>SUM(AI233:AR233)</f>
        <v>1.8468492781971333</v>
      </c>
      <c r="AT233" s="4"/>
      <c r="AU233" s="4">
        <f>3*AI233/$AS233</f>
        <v>-2.170986998601741E-3</v>
      </c>
      <c r="AV233" s="4">
        <f t="shared" ref="AV233:AV239" si="846">3*AJ233/$AS233</f>
        <v>7.3784799720734862E-4</v>
      </c>
      <c r="AW233" s="4">
        <f t="shared" ref="AW233:AW239" si="847">3*AK233/$AS233</f>
        <v>1.7071911138420035</v>
      </c>
      <c r="AX233" s="4">
        <f t="shared" ref="AX233:AX239" si="848">3*AL233/$AS233</f>
        <v>0.30556964324756897</v>
      </c>
      <c r="AY233" s="4">
        <f t="shared" ref="AY233:AY239" si="849">3*AM233/$AS233</f>
        <v>0.23941694638201097</v>
      </c>
      <c r="AZ233" s="4">
        <f t="shared" ref="AZ233:AZ239" si="850">3*AN233/$AS233</f>
        <v>2.2132946348224014E-3</v>
      </c>
      <c r="BA233" s="4">
        <f t="shared" ref="BA233:BA239" si="851">3*AO233/$AS233</f>
        <v>0.74100466975033663</v>
      </c>
      <c r="BB233" s="4">
        <f t="shared" ref="BB233:BB239" si="852">3*AP233/$AS233</f>
        <v>-3.56276278470396E-5</v>
      </c>
      <c r="BC233" s="4">
        <f t="shared" ref="BC233:BC239" si="853">3*AQ233/$AS233</f>
        <v>-1.0478063319545249E-3</v>
      </c>
      <c r="BD233" s="4">
        <f t="shared" ref="BD233:BD239" si="854">3*AR233/$AS233</f>
        <v>7.1209051044530411E-3</v>
      </c>
      <c r="BE233">
        <f>SUM(AU233:BD233)</f>
        <v>3</v>
      </c>
      <c r="BG233" s="4">
        <f>-1*((AU233+AV233)*4+(AW233+AX233)*3+SUM(AY233:BB233,BD233)*2+BC233-8)</f>
        <v>-1.0942285418737541E-2</v>
      </c>
      <c r="BH233" s="4">
        <f>AY233-BG233</f>
        <v>0.25035923180074848</v>
      </c>
      <c r="BJ233" s="4">
        <f t="shared" ref="BJ233:BM239" si="855">C233</f>
        <v>-8.0310000000000006E-2</v>
      </c>
      <c r="BK233" s="4">
        <f t="shared" si="855"/>
        <v>3.6283999999999997E-2</v>
      </c>
      <c r="BL233" s="4">
        <f t="shared" si="855"/>
        <v>53.578699999999998</v>
      </c>
      <c r="BM233" s="4">
        <f t="shared" si="855"/>
        <v>14.2957</v>
      </c>
      <c r="BN233" s="4">
        <f t="shared" ref="BN233:BN239" si="856">G233-BO233*0.8998</f>
        <v>9.7653561137160416</v>
      </c>
      <c r="BO233" s="4">
        <f t="shared" ref="BO233:BO239" si="857">G233*T233/0.8998</f>
        <v>0.91636350998439464</v>
      </c>
      <c r="BP233" s="4">
        <f t="shared" ref="BP233:BT239" si="858">H233</f>
        <v>9.6644999999999995E-2</v>
      </c>
      <c r="BQ233" s="4">
        <f t="shared" si="858"/>
        <v>18.388400000000001</v>
      </c>
      <c r="BR233" s="4">
        <f t="shared" si="858"/>
        <v>-1.23E-3</v>
      </c>
      <c r="BS233" s="4">
        <f t="shared" si="858"/>
        <v>-1.9990000000000001E-2</v>
      </c>
      <c r="BT233" s="4">
        <f t="shared" si="858"/>
        <v>0.32742199999999999</v>
      </c>
      <c r="BU233" s="4">
        <f>SUM(BJ233:BT233)</f>
        <v>97.303340623700407</v>
      </c>
      <c r="BW233" s="25">
        <f>BJ233/BY$3*2+BK233/BZ$3*2+BL233/CA$3*3+BM233/CB$3*3+BN233/CC$3+BO233/CD$3*3+BP233/CE$3+BQ233/CF$3+BR233/CG$3+BS233/CH$3+BT233/CI$3</f>
        <v>2.4715730932292841</v>
      </c>
      <c r="BX233">
        <v>4</v>
      </c>
      <c r="BY233" s="25">
        <f t="shared" ref="BY233:BY239" si="859">BJ233/BY$3*$BX233/$BW233</f>
        <v>-2.1629872258693405E-3</v>
      </c>
      <c r="BZ233" s="25">
        <f t="shared" ref="BZ233:BZ239" si="860">BK233/BZ$3*$BX233/$BW233</f>
        <v>7.3512913417752993E-4</v>
      </c>
      <c r="CA233" s="25">
        <f t="shared" ref="CA233:CB239" si="861">2*BL233/CA$3*$BX233/$BW233</f>
        <v>1.7009003617876131</v>
      </c>
      <c r="CB233" s="25">
        <f t="shared" si="861"/>
        <v>0.30444366335847911</v>
      </c>
      <c r="CC233" s="25">
        <f t="shared" ref="CC233:CC239" si="862">BN233/CC$3*$BX233/$BW233</f>
        <v>0.21996209407572709</v>
      </c>
      <c r="CD233" s="25">
        <f t="shared" ref="CD233:CD239" si="863">2*BO233/CD$3*$BX233/$BW233</f>
        <v>1.8574049325523014E-2</v>
      </c>
      <c r="CE233" s="25">
        <f t="shared" ref="CE233:CE239" si="864">BP233/CE$3*$BX233/$BW233</f>
        <v>2.2051389645766453E-3</v>
      </c>
      <c r="CF233" s="25">
        <f t="shared" ref="CF233:CF239" si="865">BQ233/CF$3*$BX233/$BW233</f>
        <v>0.73827417483928104</v>
      </c>
      <c r="CG233" s="25">
        <f t="shared" ref="CG233:CG239" si="866">BR233/CG$3*$BX233/$BW233</f>
        <v>-3.5496345197279642E-5</v>
      </c>
      <c r="CH233" s="25">
        <f t="shared" ref="CH233:CH239" si="867">2*BS233/CH$3*$BX233/$BW233</f>
        <v>-1.0439453173429199E-3</v>
      </c>
      <c r="CI233" s="25">
        <f t="shared" ref="CI233:CI239" si="868">BT233/CI$3*$BX233/$BW233</f>
        <v>7.0946656002453682E-3</v>
      </c>
      <c r="CJ233" s="4">
        <f>SUM(BY233:CI233)</f>
        <v>2.9889468481972132</v>
      </c>
    </row>
    <row r="234" spans="1:88">
      <c r="A234" s="17" t="s">
        <v>54</v>
      </c>
      <c r="B234" s="9">
        <v>3</v>
      </c>
      <c r="C234" s="20">
        <v>6.2509999999999996E-3</v>
      </c>
      <c r="D234" s="20">
        <v>0.45732033333333333</v>
      </c>
      <c r="E234" s="20">
        <v>44.489566666666668</v>
      </c>
      <c r="F234" s="20">
        <v>20.763133333333332</v>
      </c>
      <c r="G234" s="20">
        <v>14.876366666666668</v>
      </c>
      <c r="H234" s="20">
        <v>0.126355</v>
      </c>
      <c r="I234" s="20">
        <v>17.717833333333335</v>
      </c>
      <c r="J234" s="20">
        <v>3.3330000000000005E-3</v>
      </c>
      <c r="K234" s="20">
        <v>-2.322666666666667E-2</v>
      </c>
      <c r="L234" s="20">
        <v>0.28276633333333334</v>
      </c>
      <c r="M234" s="21">
        <f t="shared" ref="M234:M239" si="869">SUM(C234:L234)</f>
        <v>98.699698999999995</v>
      </c>
      <c r="O234" s="22">
        <f t="shared" ref="O234:O239" si="870">BG234/(SUM(BG234:BH234))</f>
        <v>0.21164159655231776</v>
      </c>
      <c r="P234" s="33">
        <v>0.28000000000000003</v>
      </c>
      <c r="Q234" s="33">
        <f>P234-O234</f>
        <v>6.8358403447682264E-2</v>
      </c>
      <c r="R234" s="92">
        <f t="shared" ref="R234:R239" si="871">AX234/(AX234+AW234)</f>
        <v>0.23842935529260587</v>
      </c>
      <c r="S234" s="23"/>
      <c r="T234" s="24">
        <f t="shared" si="842"/>
        <v>0.3160474649855724</v>
      </c>
      <c r="W234" s="4">
        <v>9.1115741230590897E-3</v>
      </c>
      <c r="X234" s="4">
        <v>2.0194596339945345E-2</v>
      </c>
      <c r="Y234" s="4">
        <v>0.15773526344268485</v>
      </c>
      <c r="Z234" s="4">
        <v>0.20203520320313839</v>
      </c>
      <c r="AA234" s="4">
        <v>0.21810810010940307</v>
      </c>
      <c r="AB234" s="4">
        <v>1.2546254102320737E-2</v>
      </c>
      <c r="AC234" s="4">
        <v>0.16318092208752022</v>
      </c>
      <c r="AD234" s="4">
        <v>5.4062231733438453E-3</v>
      </c>
      <c r="AE234" s="4">
        <v>1.4182511531225114E-2</v>
      </c>
      <c r="AF234" s="4">
        <v>1.1375214386258095E-2</v>
      </c>
      <c r="AI234" s="4">
        <f t="shared" ref="AI234:AI239" si="872">C234/AI$3</f>
        <v>1.040272923947412E-4</v>
      </c>
      <c r="AJ234" s="4">
        <f t="shared" ref="AJ234:AJ239" si="873">D234/AJ$3</f>
        <v>5.7250918043732267E-3</v>
      </c>
      <c r="AK234" s="4">
        <f t="shared" si="843"/>
        <v>0.87268667451288096</v>
      </c>
      <c r="AL234" s="4">
        <f t="shared" si="843"/>
        <v>0.27321709761607121</v>
      </c>
      <c r="AM234" s="4">
        <f t="shared" si="844"/>
        <v>0.2070475527719787</v>
      </c>
      <c r="AN234" s="4">
        <f t="shared" si="844"/>
        <v>1.78140420132525E-3</v>
      </c>
      <c r="AO234" s="4">
        <f t="shared" si="844"/>
        <v>0.43953940296039035</v>
      </c>
      <c r="AP234" s="4">
        <f t="shared" si="844"/>
        <v>5.9432952924393734E-5</v>
      </c>
      <c r="AQ234" s="4">
        <f t="shared" ref="AQ234:AQ239" si="874">2*K234/AQ$3</f>
        <v>-7.4948908249973121E-4</v>
      </c>
      <c r="AR234" s="4">
        <f t="shared" si="845"/>
        <v>3.7858660240103542E-3</v>
      </c>
      <c r="AS234" s="4">
        <f t="shared" ref="AS234:AS239" si="875">SUM(AI234:AR234)</f>
        <v>1.8031970610538495</v>
      </c>
      <c r="AT234" s="4"/>
      <c r="AU234" s="4">
        <f t="shared" ref="AU234:AU239" si="876">3*AI234/$AS234</f>
        <v>1.7307142071417995E-4</v>
      </c>
      <c r="AV234" s="4">
        <f t="shared" si="846"/>
        <v>9.5249020664895431E-3</v>
      </c>
      <c r="AW234" s="4">
        <f t="shared" si="847"/>
        <v>1.4518990076484264</v>
      </c>
      <c r="AX234" s="4">
        <f t="shared" si="848"/>
        <v>0.4545544746890734</v>
      </c>
      <c r="AY234" s="4">
        <f t="shared" si="849"/>
        <v>0.34446743050530443</v>
      </c>
      <c r="AZ234" s="4">
        <f t="shared" si="850"/>
        <v>2.9637429648717434E-3</v>
      </c>
      <c r="BA234" s="4">
        <f t="shared" si="851"/>
        <v>0.73126683564497708</v>
      </c>
      <c r="BB234" s="4">
        <f t="shared" si="852"/>
        <v>9.8879297567719691E-5</v>
      </c>
      <c r="BC234" s="4">
        <f t="shared" si="853"/>
        <v>-1.24693373567563E-3</v>
      </c>
      <c r="BD234" s="4">
        <f t="shared" si="854"/>
        <v>6.2985894982511212E-3</v>
      </c>
      <c r="BE234">
        <f t="shared" ref="BE234:BE239" si="877">SUM(AU234:BD234)</f>
        <v>3</v>
      </c>
      <c r="BG234" s="4">
        <f t="shared" ref="BG234:BG239" si="878">-1*((AU234+AV234)*4+(AW234+AX234)*3+SUM(AY234:BB234,BD234)*2+BC234-8)</f>
        <v>7.2903636952417195E-2</v>
      </c>
      <c r="BH234" s="4">
        <f t="shared" ref="BH234:BH239" si="879">AY234-BG234</f>
        <v>0.27156379355288723</v>
      </c>
      <c r="BJ234" s="4">
        <f t="shared" si="855"/>
        <v>6.2509999999999996E-3</v>
      </c>
      <c r="BK234" s="4">
        <f t="shared" si="855"/>
        <v>0.45732033333333333</v>
      </c>
      <c r="BL234" s="4">
        <f t="shared" si="855"/>
        <v>44.489566666666668</v>
      </c>
      <c r="BM234" s="4">
        <f t="shared" si="855"/>
        <v>20.763133333333332</v>
      </c>
      <c r="BN234" s="4">
        <f t="shared" si="856"/>
        <v>10.174728693470797</v>
      </c>
      <c r="BO234" s="4">
        <f t="shared" si="857"/>
        <v>5.2252033487395755</v>
      </c>
      <c r="BP234" s="4">
        <f t="shared" si="858"/>
        <v>0.126355</v>
      </c>
      <c r="BQ234" s="4">
        <f t="shared" si="858"/>
        <v>17.717833333333335</v>
      </c>
      <c r="BR234" s="4">
        <f t="shared" si="858"/>
        <v>3.3330000000000005E-3</v>
      </c>
      <c r="BS234" s="4">
        <f t="shared" si="858"/>
        <v>-2.322666666666667E-2</v>
      </c>
      <c r="BT234" s="4">
        <f t="shared" si="858"/>
        <v>0.28276633333333334</v>
      </c>
      <c r="BU234" s="4">
        <f t="shared" ref="BU234:BU239" si="880">SUM(BJ234:BT234)</f>
        <v>99.223264375543692</v>
      </c>
      <c r="BW234" s="25">
        <f t="shared" ref="BW234:BW239" si="881">BJ234/BY$3*2+BK234/BZ$3*2+BL234/CA$3*3+BM234/CB$3*3+BN234/CC$3+BO234/CD$3*3+BP234/CE$3+BQ234/CF$3+BR234/CG$3+BS234/CH$3+BT234/CI$3</f>
        <v>2.415078709694336</v>
      </c>
      <c r="BX234">
        <v>4</v>
      </c>
      <c r="BY234" s="25">
        <f t="shared" si="859"/>
        <v>1.7229631809044833E-4</v>
      </c>
      <c r="BZ234" s="25">
        <f t="shared" si="860"/>
        <v>9.4822446678730771E-3</v>
      </c>
      <c r="CA234" s="25">
        <f t="shared" si="861"/>
        <v>1.4453966589326315</v>
      </c>
      <c r="CB234" s="25">
        <f t="shared" si="861"/>
        <v>0.45251874652259411</v>
      </c>
      <c r="CC234" s="25">
        <f t="shared" si="862"/>
        <v>0.23454423745030029</v>
      </c>
      <c r="CD234" s="25">
        <f t="shared" si="863"/>
        <v>0.10838874137339331</v>
      </c>
      <c r="CE234" s="25">
        <f t="shared" si="864"/>
        <v>2.9504698031986099E-3</v>
      </c>
      <c r="CF234" s="25">
        <f t="shared" si="865"/>
        <v>0.72799184754689927</v>
      </c>
      <c r="CG234" s="25">
        <f t="shared" si="866"/>
        <v>9.8436465338913701E-5</v>
      </c>
      <c r="CH234" s="25">
        <f t="shared" si="867"/>
        <v>-1.241349326614022E-3</v>
      </c>
      <c r="CI234" s="25">
        <f t="shared" si="868"/>
        <v>6.2703811827143499E-3</v>
      </c>
      <c r="CJ234" s="4">
        <f t="shared" ref="CJ234:CJ239" si="882">SUM(BY234:CI234)</f>
        <v>2.9865727109364202</v>
      </c>
    </row>
    <row r="235" spans="1:88">
      <c r="A235" s="17" t="s">
        <v>55</v>
      </c>
      <c r="B235" s="9">
        <v>3</v>
      </c>
      <c r="C235" s="20">
        <v>5.9699999999999996E-3</v>
      </c>
      <c r="D235" s="20">
        <v>4.7244000000000008E-2</v>
      </c>
      <c r="E235" s="20">
        <v>52.488200000000006</v>
      </c>
      <c r="F235" s="20">
        <v>12.732266666666666</v>
      </c>
      <c r="G235" s="20">
        <v>13.936999999999999</v>
      </c>
      <c r="H235" s="20">
        <v>0.125828</v>
      </c>
      <c r="I235" s="20">
        <v>18.597833333333337</v>
      </c>
      <c r="J235" s="20">
        <v>1.5641666666666665E-2</v>
      </c>
      <c r="K235" s="20">
        <v>-8.6566666666666667E-3</v>
      </c>
      <c r="L235" s="20">
        <v>0.375002</v>
      </c>
      <c r="M235" s="21">
        <f t="shared" si="869"/>
        <v>98.316328999999996</v>
      </c>
      <c r="O235" s="22">
        <f t="shared" si="870"/>
        <v>0.21231423986847986</v>
      </c>
      <c r="P235" s="33">
        <v>0.32</v>
      </c>
      <c r="Q235" s="33">
        <f t="shared" ref="Q235:Q239" si="883">P235-O235</f>
        <v>0.10768576013152015</v>
      </c>
      <c r="R235" s="92">
        <f t="shared" si="871"/>
        <v>0.13995267605039979</v>
      </c>
      <c r="S235" s="23"/>
      <c r="T235" s="24">
        <f t="shared" si="842"/>
        <v>0.33850375544520589</v>
      </c>
      <c r="W235" s="4">
        <v>3.6343735361132043E-2</v>
      </c>
      <c r="X235" s="4">
        <v>9.7992120091361812E-3</v>
      </c>
      <c r="Y235" s="4">
        <v>0.43679207868275155</v>
      </c>
      <c r="Z235" s="4">
        <v>0.49510298255346119</v>
      </c>
      <c r="AA235" s="4">
        <v>0.12105341796083235</v>
      </c>
      <c r="AB235" s="4">
        <v>1.4301877499125766E-2</v>
      </c>
      <c r="AC235" s="4">
        <v>0.15635681415702113</v>
      </c>
      <c r="AD235" s="4">
        <v>2.5749688024000084E-3</v>
      </c>
      <c r="AE235" s="4">
        <v>4.9385861674504919E-3</v>
      </c>
      <c r="AF235" s="4">
        <v>2.2610262691972416E-2</v>
      </c>
      <c r="AI235" s="4">
        <f t="shared" si="872"/>
        <v>9.9350973539690448E-5</v>
      </c>
      <c r="AJ235" s="4">
        <f t="shared" si="873"/>
        <v>5.9143715573360049E-4</v>
      </c>
      <c r="AK235" s="4">
        <f t="shared" si="843"/>
        <v>1.0295841506473129</v>
      </c>
      <c r="AL235" s="4">
        <f t="shared" si="843"/>
        <v>0.16754084698554728</v>
      </c>
      <c r="AM235" s="4">
        <f t="shared" si="844"/>
        <v>0.19397355601948504</v>
      </c>
      <c r="AN235" s="4">
        <f t="shared" si="844"/>
        <v>1.7739743408994781E-3</v>
      </c>
      <c r="AO235" s="4">
        <f t="shared" si="844"/>
        <v>0.46137021417348889</v>
      </c>
      <c r="AP235" s="4">
        <f t="shared" si="844"/>
        <v>2.7891702330004755E-4</v>
      </c>
      <c r="AQ235" s="4">
        <f t="shared" si="874"/>
        <v>-2.7933742067333552E-4</v>
      </c>
      <c r="AR235" s="4">
        <f t="shared" si="845"/>
        <v>5.0207792207792208E-3</v>
      </c>
      <c r="AS235" s="4">
        <f t="shared" si="875"/>
        <v>1.859953889119413</v>
      </c>
      <c r="AT235" s="4"/>
      <c r="AU235" s="4">
        <f t="shared" si="876"/>
        <v>1.6024747837172632E-4</v>
      </c>
      <c r="AV235" s="4">
        <f t="shared" si="846"/>
        <v>9.5395454563706496E-4</v>
      </c>
      <c r="AW235" s="4">
        <f t="shared" si="847"/>
        <v>1.6606607669205686</v>
      </c>
      <c r="AX235" s="4">
        <f t="shared" si="848"/>
        <v>0.2702338718701281</v>
      </c>
      <c r="AY235" s="4">
        <f t="shared" si="849"/>
        <v>0.31286833047993617</v>
      </c>
      <c r="AZ235" s="4">
        <f t="shared" si="850"/>
        <v>2.8613198713319048E-3</v>
      </c>
      <c r="BA235" s="4">
        <f t="shared" si="851"/>
        <v>0.74416395514824718</v>
      </c>
      <c r="BB235" s="4">
        <f t="shared" si="852"/>
        <v>4.4987731942983751E-4</v>
      </c>
      <c r="BC235" s="4">
        <f t="shared" si="853"/>
        <v>-4.5055539651940504E-4</v>
      </c>
      <c r="BD235" s="4">
        <f t="shared" si="854"/>
        <v>8.0982317628685192E-3</v>
      </c>
      <c r="BE235">
        <f t="shared" si="877"/>
        <v>2.9999999999999991</v>
      </c>
      <c r="BG235" s="4">
        <f t="shared" si="878"/>
        <v>6.6426401764767995E-2</v>
      </c>
      <c r="BH235" s="4">
        <f t="shared" si="879"/>
        <v>0.24644192871516818</v>
      </c>
      <c r="BJ235" s="4">
        <f t="shared" si="855"/>
        <v>5.9699999999999996E-3</v>
      </c>
      <c r="BK235" s="4">
        <f t="shared" si="855"/>
        <v>4.7244000000000008E-2</v>
      </c>
      <c r="BL235" s="4">
        <f t="shared" si="855"/>
        <v>52.488200000000006</v>
      </c>
      <c r="BM235" s="4">
        <f t="shared" si="855"/>
        <v>12.732266666666666</v>
      </c>
      <c r="BN235" s="4">
        <f t="shared" si="856"/>
        <v>9.2192731603601654</v>
      </c>
      <c r="BO235" s="4">
        <f t="shared" si="857"/>
        <v>5.2430838404532496</v>
      </c>
      <c r="BP235" s="4">
        <f t="shared" si="858"/>
        <v>0.125828</v>
      </c>
      <c r="BQ235" s="4">
        <f t="shared" si="858"/>
        <v>18.597833333333337</v>
      </c>
      <c r="BR235" s="4">
        <f t="shared" si="858"/>
        <v>1.5641666666666665E-2</v>
      </c>
      <c r="BS235" s="4">
        <f t="shared" si="858"/>
        <v>-8.6566666666666667E-3</v>
      </c>
      <c r="BT235" s="4">
        <f t="shared" si="858"/>
        <v>0.375002</v>
      </c>
      <c r="BU235" s="4">
        <f t="shared" si="880"/>
        <v>98.841686000813411</v>
      </c>
      <c r="BW235" s="25">
        <f t="shared" si="881"/>
        <v>2.4921847307741829</v>
      </c>
      <c r="BX235">
        <v>4</v>
      </c>
      <c r="BY235" s="25">
        <f t="shared" si="859"/>
        <v>1.594600469425517E-4</v>
      </c>
      <c r="BZ235" s="25">
        <f t="shared" si="860"/>
        <v>9.4926695991733154E-4</v>
      </c>
      <c r="CA235" s="25">
        <f t="shared" si="861"/>
        <v>1.6525005356685232</v>
      </c>
      <c r="CB235" s="25">
        <f t="shared" si="861"/>
        <v>0.26890598424219003</v>
      </c>
      <c r="CC235" s="25">
        <f t="shared" si="862"/>
        <v>0.20594425006362785</v>
      </c>
      <c r="CD235" s="25">
        <f t="shared" si="863"/>
        <v>0.10539471594498173</v>
      </c>
      <c r="CE235" s="25">
        <f t="shared" si="864"/>
        <v>2.8472597861530164E-3</v>
      </c>
      <c r="CF235" s="25">
        <f t="shared" si="865"/>
        <v>0.74050724808054957</v>
      </c>
      <c r="CG235" s="25">
        <f t="shared" si="866"/>
        <v>4.4766669156728775E-4</v>
      </c>
      <c r="CH235" s="25">
        <f t="shared" si="867"/>
        <v>-4.4834143669046709E-4</v>
      </c>
      <c r="CI235" s="25">
        <f t="shared" si="868"/>
        <v>8.0584382991858629E-3</v>
      </c>
      <c r="CJ235" s="4">
        <f t="shared" si="882"/>
        <v>2.9852664843469476</v>
      </c>
    </row>
    <row r="236" spans="1:88">
      <c r="A236" s="17" t="s">
        <v>56</v>
      </c>
      <c r="B236" s="9">
        <v>3</v>
      </c>
      <c r="C236" s="20">
        <v>-2.1163333333333336E-2</v>
      </c>
      <c r="D236" s="20">
        <v>7.7141333333333326E-2</v>
      </c>
      <c r="E236" s="20">
        <v>22.812966666666664</v>
      </c>
      <c r="F236" s="20">
        <v>45.348233333333326</v>
      </c>
      <c r="G236" s="20">
        <v>15.260966666666667</v>
      </c>
      <c r="H236" s="20">
        <v>0.23057533333333335</v>
      </c>
      <c r="I236" s="20">
        <v>14.4078</v>
      </c>
      <c r="J236" s="20">
        <v>3.3883333333333335E-3</v>
      </c>
      <c r="K236" s="20">
        <v>-2.5406666666666664E-2</v>
      </c>
      <c r="L236" s="20">
        <v>0.11971633333333333</v>
      </c>
      <c r="M236" s="21">
        <f t="shared" si="869"/>
        <v>98.214217999999974</v>
      </c>
      <c r="O236" s="22">
        <f t="shared" si="870"/>
        <v>0.15491234160135806</v>
      </c>
      <c r="P236" s="33">
        <v>0.2</v>
      </c>
      <c r="Q236" s="33">
        <f t="shared" si="883"/>
        <v>4.5087658398641955E-2</v>
      </c>
      <c r="R236" s="92">
        <f t="shared" si="871"/>
        <v>0.57145940616253177</v>
      </c>
      <c r="S236" s="23"/>
      <c r="T236" s="24">
        <f t="shared" si="842"/>
        <v>0.18564991443256582</v>
      </c>
      <c r="W236" s="4">
        <v>1.6379530925314474E-2</v>
      </c>
      <c r="X236" s="4">
        <v>2.2817507167377745E-3</v>
      </c>
      <c r="Y236" s="4">
        <v>0.3386988239326103</v>
      </c>
      <c r="Z236" s="4">
        <v>4.0404991440828958E-2</v>
      </c>
      <c r="AA236" s="4">
        <v>0.19851766504100685</v>
      </c>
      <c r="AB236" s="4">
        <v>7.5125684245358594E-3</v>
      </c>
      <c r="AC236" s="4">
        <v>0.20474029891547968</v>
      </c>
      <c r="AD236" s="4">
        <v>5.7473430673079997E-3</v>
      </c>
      <c r="AE236" s="4">
        <v>1.0905733965824286E-2</v>
      </c>
      <c r="AF236" s="4">
        <v>9.1729074089589181E-3</v>
      </c>
      <c r="AI236" s="4">
        <f t="shared" si="872"/>
        <v>-3.5219393132523437E-4</v>
      </c>
      <c r="AJ236" s="4">
        <f t="shared" si="873"/>
        <v>9.6571523952595551E-4</v>
      </c>
      <c r="AK236" s="4">
        <f t="shared" si="843"/>
        <v>0.44748855760428924</v>
      </c>
      <c r="AL236" s="4">
        <f t="shared" si="843"/>
        <v>0.59672653902669026</v>
      </c>
      <c r="AM236" s="4">
        <f t="shared" si="844"/>
        <v>0.2124003711435862</v>
      </c>
      <c r="AN236" s="4">
        <f t="shared" si="844"/>
        <v>3.2507448658301613E-3</v>
      </c>
      <c r="AO236" s="4">
        <f t="shared" si="844"/>
        <v>0.35742495658645496</v>
      </c>
      <c r="AP236" s="4">
        <f t="shared" si="844"/>
        <v>6.0419638611507377E-5</v>
      </c>
      <c r="AQ236" s="4">
        <f t="shared" si="874"/>
        <v>-8.1983435516833384E-4</v>
      </c>
      <c r="AR236" s="4">
        <f t="shared" si="845"/>
        <v>1.6028428616057483E-3</v>
      </c>
      <c r="AS236" s="4">
        <f t="shared" si="875"/>
        <v>1.6187481186801003</v>
      </c>
      <c r="AT236" s="4"/>
      <c r="AU236" s="4">
        <f t="shared" si="876"/>
        <v>-6.5271538035035495E-4</v>
      </c>
      <c r="AV236" s="4">
        <f t="shared" si="846"/>
        <v>1.7897446089019397E-3</v>
      </c>
      <c r="AW236" s="4">
        <f t="shared" si="847"/>
        <v>0.82932338720337251</v>
      </c>
      <c r="AX236" s="4">
        <f t="shared" si="848"/>
        <v>1.1059037514371</v>
      </c>
      <c r="AY236" s="4">
        <f t="shared" si="849"/>
        <v>0.39363821095917106</v>
      </c>
      <c r="AZ236" s="4">
        <f t="shared" si="850"/>
        <v>6.0245534712604276E-3</v>
      </c>
      <c r="BA236" s="4">
        <f t="shared" si="851"/>
        <v>0.66240995580812145</v>
      </c>
      <c r="BB236" s="4">
        <f t="shared" si="852"/>
        <v>1.1197474995820694E-4</v>
      </c>
      <c r="BC236" s="4">
        <f t="shared" si="853"/>
        <v>-1.5193858989689135E-3</v>
      </c>
      <c r="BD236" s="4">
        <f t="shared" si="854"/>
        <v>2.9705230414340416E-3</v>
      </c>
      <c r="BE236">
        <f t="shared" si="877"/>
        <v>3.0000000000000004</v>
      </c>
      <c r="BG236" s="4">
        <f t="shared" si="878"/>
        <v>6.097941700345455E-2</v>
      </c>
      <c r="BH236" s="4">
        <f t="shared" si="879"/>
        <v>0.33265879395571651</v>
      </c>
      <c r="BJ236" s="4">
        <f t="shared" si="855"/>
        <v>-2.1163333333333336E-2</v>
      </c>
      <c r="BK236" s="4">
        <f t="shared" si="855"/>
        <v>7.7141333333333326E-2</v>
      </c>
      <c r="BL236" s="4">
        <f t="shared" si="855"/>
        <v>22.812966666666664</v>
      </c>
      <c r="BM236" s="4">
        <f t="shared" si="855"/>
        <v>45.348233333333326</v>
      </c>
      <c r="BN236" s="4">
        <f t="shared" si="856"/>
        <v>12.427769510841761</v>
      </c>
      <c r="BO236" s="4">
        <f t="shared" si="857"/>
        <v>3.1486965501499284</v>
      </c>
      <c r="BP236" s="4">
        <f t="shared" si="858"/>
        <v>0.23057533333333335</v>
      </c>
      <c r="BQ236" s="4">
        <f t="shared" si="858"/>
        <v>14.4078</v>
      </c>
      <c r="BR236" s="4">
        <f t="shared" si="858"/>
        <v>3.3883333333333335E-3</v>
      </c>
      <c r="BS236" s="4">
        <f t="shared" si="858"/>
        <v>-2.5406666666666664E-2</v>
      </c>
      <c r="BT236" s="4">
        <f t="shared" si="858"/>
        <v>0.11971633333333333</v>
      </c>
      <c r="BU236" s="4">
        <f t="shared" si="880"/>
        <v>98.529717394325004</v>
      </c>
      <c r="BW236" s="25">
        <f t="shared" si="881"/>
        <v>2.1615996633638677</v>
      </c>
      <c r="BX236">
        <v>4</v>
      </c>
      <c r="BY236" s="25">
        <f t="shared" si="859"/>
        <v>-6.517283237861953E-4</v>
      </c>
      <c r="BZ236" s="25">
        <f t="shared" si="860"/>
        <v>1.7870381012608332E-3</v>
      </c>
      <c r="CA236" s="25">
        <f t="shared" si="861"/>
        <v>0.82806925850073532</v>
      </c>
      <c r="CB236" s="25">
        <f t="shared" si="861"/>
        <v>1.1042313692778212</v>
      </c>
      <c r="CC236" s="25">
        <f t="shared" si="862"/>
        <v>0.32007455098537918</v>
      </c>
      <c r="CD236" s="25">
        <f t="shared" si="863"/>
        <v>7.2973942539932321E-2</v>
      </c>
      <c r="CE236" s="25">
        <f t="shared" si="864"/>
        <v>6.0154429535233603E-3</v>
      </c>
      <c r="CF236" s="25">
        <f t="shared" si="865"/>
        <v>0.66140823880446487</v>
      </c>
      <c r="CG236" s="25">
        <f t="shared" si="866"/>
        <v>1.1180541824748939E-4</v>
      </c>
      <c r="CH236" s="25">
        <f t="shared" si="867"/>
        <v>-1.5170882362046871E-3</v>
      </c>
      <c r="CI236" s="25">
        <f t="shared" si="868"/>
        <v>2.9660309238046688E-3</v>
      </c>
      <c r="CJ236" s="4">
        <f t="shared" si="882"/>
        <v>2.9954688609451785</v>
      </c>
    </row>
    <row r="237" spans="1:88">
      <c r="A237" s="17" t="s">
        <v>57</v>
      </c>
      <c r="B237" s="9">
        <v>3</v>
      </c>
      <c r="C237" s="20">
        <v>-2.0313333333333333E-2</v>
      </c>
      <c r="D237" s="20">
        <v>0.16966833333333331</v>
      </c>
      <c r="E237" s="20">
        <v>39.431099999999994</v>
      </c>
      <c r="F237" s="20">
        <v>29.504999999999999</v>
      </c>
      <c r="G237" s="20">
        <v>12.247666666666667</v>
      </c>
      <c r="H237" s="20">
        <v>0.15903199999999998</v>
      </c>
      <c r="I237" s="20">
        <v>17.597833333333334</v>
      </c>
      <c r="J237" s="20">
        <v>1.0720333333333332E-2</v>
      </c>
      <c r="K237" s="20">
        <v>-7.2766666666666672E-4</v>
      </c>
      <c r="L237" s="20">
        <v>0.235121</v>
      </c>
      <c r="M237" s="21">
        <f t="shared" si="869"/>
        <v>99.33510066666669</v>
      </c>
      <c r="O237" s="22">
        <f t="shared" si="870"/>
        <v>0.10997170892872252</v>
      </c>
      <c r="P237" s="33">
        <v>0.18</v>
      </c>
      <c r="Q237" s="33">
        <f t="shared" si="883"/>
        <v>7.0028291071277476E-2</v>
      </c>
      <c r="R237" s="92">
        <f t="shared" si="871"/>
        <v>0.33420455140876715</v>
      </c>
      <c r="S237" s="23"/>
      <c r="T237" s="24">
        <f t="shared" si="842"/>
        <v>0.1931915149018506</v>
      </c>
      <c r="W237" s="4">
        <v>2.1649213226658692E-2</v>
      </c>
      <c r="X237" s="4">
        <v>7.2005833328511243E-3</v>
      </c>
      <c r="Y237" s="4">
        <v>0.45826124645228256</v>
      </c>
      <c r="Z237" s="4">
        <v>5.3093502427322734E-2</v>
      </c>
      <c r="AA237" s="4">
        <v>3.2771074644163463E-2</v>
      </c>
      <c r="AB237" s="4">
        <v>1.5466400453887134E-2</v>
      </c>
      <c r="AC237" s="4">
        <v>3.8619986190227426E-2</v>
      </c>
      <c r="AD237" s="4">
        <v>1.3781728822369613E-2</v>
      </c>
      <c r="AE237" s="4">
        <v>7.8936453133728601E-3</v>
      </c>
      <c r="AF237" s="4">
        <v>6.0266817569870007E-3</v>
      </c>
      <c r="AI237" s="4">
        <f t="shared" si="872"/>
        <v>-3.3804848283130854E-4</v>
      </c>
      <c r="AJ237" s="4">
        <f t="shared" si="873"/>
        <v>2.1240402270071772E-3</v>
      </c>
      <c r="AK237" s="4">
        <f t="shared" si="843"/>
        <v>0.77346214201647701</v>
      </c>
      <c r="AL237" s="4">
        <f t="shared" si="843"/>
        <v>0.38824922692282382</v>
      </c>
      <c r="AM237" s="4">
        <f t="shared" si="844"/>
        <v>0.17046160983530506</v>
      </c>
      <c r="AN237" s="4">
        <f t="shared" si="844"/>
        <v>2.2420978429437467E-3</v>
      </c>
      <c r="AO237" s="4">
        <f t="shared" si="844"/>
        <v>0.43656247415860416</v>
      </c>
      <c r="AP237" s="4">
        <f t="shared" si="844"/>
        <v>1.91161436043747E-4</v>
      </c>
      <c r="AQ237" s="4">
        <f t="shared" si="874"/>
        <v>-2.3480692696568788E-5</v>
      </c>
      <c r="AR237" s="4">
        <f t="shared" si="845"/>
        <v>3.1479582273396707E-3</v>
      </c>
      <c r="AS237" s="4">
        <f t="shared" si="875"/>
        <v>1.7760791814910166</v>
      </c>
      <c r="AT237" s="4"/>
      <c r="AU237" s="4">
        <f t="shared" si="876"/>
        <v>-5.7100238495141399E-4</v>
      </c>
      <c r="AV237" s="4">
        <f t="shared" si="846"/>
        <v>3.5877458321830801E-3</v>
      </c>
      <c r="AW237" s="4">
        <f t="shared" si="847"/>
        <v>1.3064656408513662</v>
      </c>
      <c r="AX237" s="4">
        <f t="shared" si="848"/>
        <v>0.65579715865520538</v>
      </c>
      <c r="AY237" s="4">
        <f t="shared" si="849"/>
        <v>0.28792907142608815</v>
      </c>
      <c r="AZ237" s="4">
        <f t="shared" si="850"/>
        <v>3.7871585900717129E-3</v>
      </c>
      <c r="BA237" s="4">
        <f t="shared" si="851"/>
        <v>0.7374037352187931</v>
      </c>
      <c r="BB237" s="4">
        <f t="shared" si="852"/>
        <v>3.2289343521824375E-4</v>
      </c>
      <c r="BC237" s="4">
        <f t="shared" si="853"/>
        <v>-3.9661563979692793E-5</v>
      </c>
      <c r="BD237" s="4">
        <f t="shared" si="854"/>
        <v>5.317259940004977E-3</v>
      </c>
      <c r="BE237">
        <f t="shared" si="877"/>
        <v>2.9999999999999996</v>
      </c>
      <c r="BG237" s="4">
        <f t="shared" si="878"/>
        <v>3.1664052034987122E-2</v>
      </c>
      <c r="BH237" s="4">
        <f t="shared" si="879"/>
        <v>0.25626501939110102</v>
      </c>
      <c r="BJ237" s="4">
        <f t="shared" si="855"/>
        <v>-2.0313333333333333E-2</v>
      </c>
      <c r="BK237" s="4">
        <f t="shared" si="855"/>
        <v>0.16966833333333331</v>
      </c>
      <c r="BL237" s="4">
        <f t="shared" si="855"/>
        <v>39.431099999999994</v>
      </c>
      <c r="BM237" s="4">
        <f t="shared" si="855"/>
        <v>29.504999999999999</v>
      </c>
      <c r="BN237" s="4">
        <f t="shared" si="856"/>
        <v>9.8815213893204348</v>
      </c>
      <c r="BO237" s="4">
        <f t="shared" si="857"/>
        <v>2.6296346714227967</v>
      </c>
      <c r="BP237" s="4">
        <f t="shared" si="858"/>
        <v>0.15903199999999998</v>
      </c>
      <c r="BQ237" s="4">
        <f t="shared" si="858"/>
        <v>17.597833333333334</v>
      </c>
      <c r="BR237" s="4">
        <f t="shared" si="858"/>
        <v>1.0720333333333332E-2</v>
      </c>
      <c r="BS237" s="4">
        <f t="shared" si="858"/>
        <v>-7.2766666666666672E-4</v>
      </c>
      <c r="BT237" s="4">
        <f t="shared" si="858"/>
        <v>0.235121</v>
      </c>
      <c r="BU237" s="4">
        <f t="shared" si="880"/>
        <v>99.598590060743234</v>
      </c>
      <c r="BW237" s="25">
        <f t="shared" si="881"/>
        <v>2.3752022266488191</v>
      </c>
      <c r="BX237">
        <v>4</v>
      </c>
      <c r="BY237" s="25">
        <f t="shared" si="859"/>
        <v>-5.6929633870925135E-4</v>
      </c>
      <c r="BZ237" s="25">
        <f t="shared" si="860"/>
        <v>3.5770263317814292E-3</v>
      </c>
      <c r="CA237" s="25">
        <f t="shared" si="861"/>
        <v>1.302562170645583</v>
      </c>
      <c r="CB237" s="25">
        <f t="shared" si="861"/>
        <v>0.65383776179867592</v>
      </c>
      <c r="CC237" s="25">
        <f t="shared" si="862"/>
        <v>0.2316095390204406</v>
      </c>
      <c r="CD237" s="25">
        <f t="shared" si="863"/>
        <v>5.5463476953729517E-2</v>
      </c>
      <c r="CE237" s="25">
        <f t="shared" si="864"/>
        <v>3.7758432823753792E-3</v>
      </c>
      <c r="CF237" s="25">
        <f t="shared" si="865"/>
        <v>0.73520051347299664</v>
      </c>
      <c r="CG237" s="25">
        <f t="shared" si="866"/>
        <v>3.2192869120615018E-4</v>
      </c>
      <c r="CH237" s="25">
        <f t="shared" si="867"/>
        <v>-3.9543062789559235E-5</v>
      </c>
      <c r="CI237" s="25">
        <f t="shared" si="868"/>
        <v>5.3013729812490711E-3</v>
      </c>
      <c r="CJ237" s="4">
        <f t="shared" si="882"/>
        <v>2.9910407937765391</v>
      </c>
    </row>
    <row r="238" spans="1:88">
      <c r="A238" s="17" t="s">
        <v>58</v>
      </c>
      <c r="B238" s="9">
        <v>3</v>
      </c>
      <c r="C238" s="20">
        <v>-2.4756666666666666E-2</v>
      </c>
      <c r="D238" s="20">
        <v>0.14944966666666668</v>
      </c>
      <c r="E238" s="20">
        <v>63.822166666666668</v>
      </c>
      <c r="F238" s="20">
        <v>4.8833866666666665</v>
      </c>
      <c r="G238" s="20">
        <v>10.345766666666666</v>
      </c>
      <c r="H238" s="20">
        <v>8.1555000000000002E-2</v>
      </c>
      <c r="I238" s="20">
        <v>20.364566666666665</v>
      </c>
      <c r="J238" s="20">
        <v>-1.8433333333333331E-3</v>
      </c>
      <c r="K238" s="20">
        <v>-1.702E-2</v>
      </c>
      <c r="L238" s="20">
        <v>0.46073133333333333</v>
      </c>
      <c r="M238" s="21">
        <f t="shared" si="869"/>
        <v>100.06400266666665</v>
      </c>
      <c r="O238" s="22">
        <f t="shared" si="870"/>
        <v>-2.7307086740510741E-2</v>
      </c>
      <c r="P238" s="33">
        <v>0.16</v>
      </c>
      <c r="Q238" s="33">
        <f t="shared" si="883"/>
        <v>0.18730708674051075</v>
      </c>
      <c r="R238" s="92">
        <f t="shared" si="871"/>
        <v>4.8823134693303641E-2</v>
      </c>
      <c r="S238" s="23"/>
      <c r="T238" s="24">
        <f t="shared" si="842"/>
        <v>0.11904084388986341</v>
      </c>
      <c r="W238" s="4">
        <v>1.1412520901769833E-2</v>
      </c>
      <c r="X238" s="4">
        <v>9.7811680965686956E-3</v>
      </c>
      <c r="Y238" s="4">
        <v>0.58733324725690095</v>
      </c>
      <c r="Z238" s="4">
        <v>1.8986290668093708E-2</v>
      </c>
      <c r="AA238" s="4">
        <v>4.5382191808387845E-2</v>
      </c>
      <c r="AB238" s="4">
        <v>1.1248574843063517E-2</v>
      </c>
      <c r="AC238" s="4">
        <v>2.3998819415408087E-2</v>
      </c>
      <c r="AD238" s="4">
        <v>6.1480430490793835E-3</v>
      </c>
      <c r="AE238" s="4">
        <v>1.6988525539316237E-3</v>
      </c>
      <c r="AF238" s="4">
        <v>1.6346025888066273E-2</v>
      </c>
      <c r="AI238" s="4">
        <f t="shared" si="872"/>
        <v>-4.1199312142896761E-4</v>
      </c>
      <c r="AJ238" s="4">
        <f t="shared" si="873"/>
        <v>1.8709272241695879E-3</v>
      </c>
      <c r="AK238" s="4">
        <f t="shared" si="843"/>
        <v>1.251905976199817</v>
      </c>
      <c r="AL238" s="4">
        <f t="shared" si="843"/>
        <v>6.4259315305831524E-2</v>
      </c>
      <c r="AM238" s="4">
        <f t="shared" si="844"/>
        <v>0.14399118533982835</v>
      </c>
      <c r="AN238" s="4">
        <f t="shared" si="844"/>
        <v>1.1497955731002397E-3</v>
      </c>
      <c r="AO238" s="4">
        <f t="shared" si="844"/>
        <v>0.50519887538245256</v>
      </c>
      <c r="AP238" s="4">
        <f t="shared" si="844"/>
        <v>-3.2869709938183544E-5</v>
      </c>
      <c r="AQ238" s="4">
        <f t="shared" si="874"/>
        <v>-5.4920942239432074E-4</v>
      </c>
      <c r="AR238" s="4">
        <f t="shared" si="845"/>
        <v>6.1685812469317626E-3</v>
      </c>
      <c r="AS238" s="4">
        <f t="shared" si="875"/>
        <v>1.9735505840183698</v>
      </c>
      <c r="AT238" s="4"/>
      <c r="AU238" s="4">
        <f t="shared" si="876"/>
        <v>-6.2627194574881918E-4</v>
      </c>
      <c r="AV238" s="4">
        <f t="shared" si="846"/>
        <v>2.844001931321422E-3</v>
      </c>
      <c r="AW238" s="4">
        <f t="shared" si="847"/>
        <v>1.9030259264763254</v>
      </c>
      <c r="AX238" s="4">
        <f t="shared" si="848"/>
        <v>9.7680772653405787E-2</v>
      </c>
      <c r="AY238" s="4">
        <f t="shared" si="849"/>
        <v>0.21888142088556889</v>
      </c>
      <c r="AZ238" s="4">
        <f t="shared" si="850"/>
        <v>1.7478076048486084E-3</v>
      </c>
      <c r="BA238" s="4">
        <f t="shared" si="851"/>
        <v>0.76795428423295509</v>
      </c>
      <c r="BB238" s="4">
        <f t="shared" si="852"/>
        <v>-4.9965341964415938E-5</v>
      </c>
      <c r="BC238" s="4">
        <f t="shared" si="853"/>
        <v>-8.3485484513308331E-4</v>
      </c>
      <c r="BD238" s="4">
        <f t="shared" si="854"/>
        <v>9.3768783484209067E-3</v>
      </c>
      <c r="BE238">
        <f t="shared" si="877"/>
        <v>2.9999999999999996</v>
      </c>
      <c r="BG238" s="4">
        <f t="shared" si="878"/>
        <v>-5.9770139460084692E-3</v>
      </c>
      <c r="BH238" s="4">
        <f t="shared" si="879"/>
        <v>0.22485843483157736</v>
      </c>
      <c r="BJ238" s="4">
        <f t="shared" si="855"/>
        <v>-2.4756666666666666E-2</v>
      </c>
      <c r="BK238" s="4">
        <f t="shared" si="855"/>
        <v>0.14944966666666668</v>
      </c>
      <c r="BL238" s="4">
        <f t="shared" si="855"/>
        <v>63.822166666666668</v>
      </c>
      <c r="BM238" s="4">
        <f t="shared" si="855"/>
        <v>4.8833866666666665</v>
      </c>
      <c r="BN238" s="4">
        <f t="shared" si="856"/>
        <v>9.1141978719790462</v>
      </c>
      <c r="BO238" s="4">
        <f t="shared" si="857"/>
        <v>1.3687139305263605</v>
      </c>
      <c r="BP238" s="4">
        <f t="shared" si="858"/>
        <v>8.1555000000000002E-2</v>
      </c>
      <c r="BQ238" s="4">
        <f t="shared" si="858"/>
        <v>20.364566666666665</v>
      </c>
      <c r="BR238" s="4">
        <f t="shared" si="858"/>
        <v>-1.8433333333333331E-3</v>
      </c>
      <c r="BS238" s="4">
        <f t="shared" si="858"/>
        <v>-1.702E-2</v>
      </c>
      <c r="BT238" s="4">
        <f t="shared" si="858"/>
        <v>0.46073133333333333</v>
      </c>
      <c r="BU238" s="4">
        <f t="shared" si="880"/>
        <v>100.20114780250539</v>
      </c>
      <c r="BW238" s="25">
        <f t="shared" si="881"/>
        <v>2.6419391419026659</v>
      </c>
      <c r="BX238">
        <v>4</v>
      </c>
      <c r="BY238" s="25">
        <f t="shared" si="859"/>
        <v>-6.2377382566391646E-4</v>
      </c>
      <c r="BZ238" s="25">
        <f t="shared" si="860"/>
        <v>2.8326575650371535E-3</v>
      </c>
      <c r="CA238" s="25">
        <f t="shared" si="861"/>
        <v>1.8954349952182807</v>
      </c>
      <c r="CB238" s="25">
        <f t="shared" si="861"/>
        <v>9.7291136327316605E-2</v>
      </c>
      <c r="CC238" s="25">
        <f t="shared" si="862"/>
        <v>0.19205643477906709</v>
      </c>
      <c r="CD238" s="25">
        <f t="shared" si="863"/>
        <v>2.595387115497954E-2</v>
      </c>
      <c r="CE238" s="25">
        <f t="shared" si="864"/>
        <v>1.7408358199684833E-3</v>
      </c>
      <c r="CF238" s="25">
        <f t="shared" si="865"/>
        <v>0.76489101110575852</v>
      </c>
      <c r="CG238" s="25">
        <f t="shared" si="866"/>
        <v>-4.9766036494711242E-5</v>
      </c>
      <c r="CH238" s="25">
        <f t="shared" si="867"/>
        <v>-8.3152471407618017E-4</v>
      </c>
      <c r="CI238" s="25">
        <f t="shared" si="868"/>
        <v>9.3394751591276814E-3</v>
      </c>
      <c r="CJ238" s="4">
        <f t="shared" si="882"/>
        <v>2.9880353525533012</v>
      </c>
    </row>
    <row r="239" spans="1:88">
      <c r="A239" s="17" t="s">
        <v>59</v>
      </c>
      <c r="B239" s="9">
        <v>3</v>
      </c>
      <c r="C239" s="20">
        <v>-6.976333333333333E-2</v>
      </c>
      <c r="D239" s="20">
        <v>0.13446966666666668</v>
      </c>
      <c r="E239" s="20">
        <v>58.544233333333331</v>
      </c>
      <c r="F239" s="20">
        <v>9.7731800000000018</v>
      </c>
      <c r="G239" s="20">
        <v>11.060766666666666</v>
      </c>
      <c r="H239" s="20">
        <v>0.10562033333333333</v>
      </c>
      <c r="I239" s="20">
        <v>19.999666666666666</v>
      </c>
      <c r="J239" s="20">
        <v>8.7419999999999998E-3</v>
      </c>
      <c r="K239" s="20">
        <v>-1.4673333333333333E-3</v>
      </c>
      <c r="L239" s="20">
        <v>0.32524133333333333</v>
      </c>
      <c r="M239" s="21">
        <f t="shared" si="869"/>
        <v>99.880689333333336</v>
      </c>
      <c r="O239" s="22">
        <f t="shared" si="870"/>
        <v>7.1176388067061183E-2</v>
      </c>
      <c r="P239" s="33">
        <v>0.22</v>
      </c>
      <c r="Q239" s="33">
        <f t="shared" si="883"/>
        <v>0.1488236119329388</v>
      </c>
      <c r="R239" s="92">
        <f t="shared" si="871"/>
        <v>0.10070869756908055</v>
      </c>
      <c r="S239" s="23"/>
      <c r="T239" s="24">
        <f t="shared" si="842"/>
        <v>0.20604691305963529</v>
      </c>
      <c r="W239" s="4">
        <v>1.8120172000655382E-2</v>
      </c>
      <c r="X239" s="4">
        <v>3.2939447981612177E-3</v>
      </c>
      <c r="Y239" s="4">
        <v>0.76731375807640423</v>
      </c>
      <c r="Z239" s="4">
        <v>3.005973552777828E-2</v>
      </c>
      <c r="AA239" s="4">
        <v>6.2476342189131277E-2</v>
      </c>
      <c r="AB239" s="4">
        <v>1.0535767144984425E-2</v>
      </c>
      <c r="AC239" s="4">
        <v>0.16182707849223893</v>
      </c>
      <c r="AD239" s="4">
        <v>6.3249909881358743E-3</v>
      </c>
      <c r="AE239" s="4">
        <v>9.0251272197866186E-3</v>
      </c>
      <c r="AF239" s="4">
        <v>2.0196937696921602E-2</v>
      </c>
      <c r="AI239" s="4">
        <f t="shared" si="872"/>
        <v>-1.1609807510955788E-3</v>
      </c>
      <c r="AJ239" s="4">
        <f t="shared" si="873"/>
        <v>1.6833959272241699E-3</v>
      </c>
      <c r="AK239" s="4">
        <f t="shared" si="843"/>
        <v>1.1483764875114424</v>
      </c>
      <c r="AL239" s="4">
        <f t="shared" si="843"/>
        <v>0.1286029344035792</v>
      </c>
      <c r="AM239" s="4">
        <f t="shared" si="844"/>
        <v>0.15394247274414288</v>
      </c>
      <c r="AN239" s="4">
        <f t="shared" si="844"/>
        <v>1.4890784341369423E-3</v>
      </c>
      <c r="AO239" s="4">
        <f t="shared" si="844"/>
        <v>0.49614653105102119</v>
      </c>
      <c r="AP239" s="4">
        <f t="shared" si="844"/>
        <v>1.5588445078459345E-4</v>
      </c>
      <c r="AQ239" s="4">
        <f t="shared" si="874"/>
        <v>-4.7348607077551899E-5</v>
      </c>
      <c r="AR239" s="4">
        <f t="shared" si="845"/>
        <v>4.3545499174365157E-3</v>
      </c>
      <c r="AS239" s="4">
        <f t="shared" si="875"/>
        <v>1.9335430050815947</v>
      </c>
      <c r="AT239" s="4"/>
      <c r="AU239" s="4">
        <f t="shared" si="876"/>
        <v>-1.8013264996605326E-3</v>
      </c>
      <c r="AV239" s="4">
        <f t="shared" si="846"/>
        <v>2.6118828329134546E-3</v>
      </c>
      <c r="AW239" s="4">
        <f t="shared" si="847"/>
        <v>1.7817702805058344</v>
      </c>
      <c r="AX239" s="4">
        <f t="shared" si="848"/>
        <v>0.19953463781089092</v>
      </c>
      <c r="AY239" s="4">
        <f t="shared" si="849"/>
        <v>0.23885034727372911</v>
      </c>
      <c r="AZ239" s="4">
        <f t="shared" si="850"/>
        <v>2.3103883858131783E-3</v>
      </c>
      <c r="BA239" s="4">
        <f t="shared" si="851"/>
        <v>0.76979906277815224</v>
      </c>
      <c r="BB239" s="4">
        <f t="shared" si="852"/>
        <v>2.4186343470237196E-4</v>
      </c>
      <c r="BC239" s="4">
        <f t="shared" si="853"/>
        <v>-7.3464009261413576E-5</v>
      </c>
      <c r="BD239" s="4">
        <f t="shared" si="854"/>
        <v>6.7563274868863172E-3</v>
      </c>
      <c r="BE239">
        <f t="shared" si="877"/>
        <v>3.0000000000000004</v>
      </c>
      <c r="BG239" s="4">
        <f t="shared" si="878"/>
        <v>1.7000505007507272E-2</v>
      </c>
      <c r="BH239" s="4">
        <f t="shared" si="879"/>
        <v>0.22184984226622184</v>
      </c>
      <c r="BJ239" s="4">
        <f t="shared" si="855"/>
        <v>-6.976333333333333E-2</v>
      </c>
      <c r="BK239" s="4">
        <f t="shared" si="855"/>
        <v>0.13446966666666668</v>
      </c>
      <c r="BL239" s="4">
        <f t="shared" si="855"/>
        <v>58.544233333333331</v>
      </c>
      <c r="BM239" s="4">
        <f t="shared" si="855"/>
        <v>9.7731800000000018</v>
      </c>
      <c r="BN239" s="4">
        <f t="shared" si="856"/>
        <v>8.7817298389270881</v>
      </c>
      <c r="BO239" s="4">
        <f t="shared" si="857"/>
        <v>2.5328259921533438</v>
      </c>
      <c r="BP239" s="4">
        <f t="shared" si="858"/>
        <v>0.10562033333333333</v>
      </c>
      <c r="BQ239" s="4">
        <f t="shared" si="858"/>
        <v>19.999666666666666</v>
      </c>
      <c r="BR239" s="4">
        <f t="shared" si="858"/>
        <v>8.7419999999999998E-3</v>
      </c>
      <c r="BS239" s="4">
        <f t="shared" si="858"/>
        <v>-1.4673333333333333E-3</v>
      </c>
      <c r="BT239" s="4">
        <f t="shared" si="858"/>
        <v>0.32524133333333333</v>
      </c>
      <c r="BU239" s="4">
        <f t="shared" si="880"/>
        <v>100.13447849774711</v>
      </c>
      <c r="BW239" s="25">
        <f t="shared" si="881"/>
        <v>2.588442113014112</v>
      </c>
      <c r="BX239">
        <v>4</v>
      </c>
      <c r="BY239" s="25">
        <f t="shared" si="859"/>
        <v>-1.7940996173079174E-3</v>
      </c>
      <c r="BZ239" s="25">
        <f t="shared" si="860"/>
        <v>2.6014040163547473E-3</v>
      </c>
      <c r="CA239" s="25">
        <f t="shared" si="861"/>
        <v>1.7746218572749384</v>
      </c>
      <c r="CB239" s="25">
        <f t="shared" si="861"/>
        <v>0.19873410922653778</v>
      </c>
      <c r="CC239" s="25">
        <f t="shared" si="862"/>
        <v>0.18887515518610148</v>
      </c>
      <c r="CD239" s="25">
        <f t="shared" si="863"/>
        <v>4.9020661041688937E-2</v>
      </c>
      <c r="CE239" s="25">
        <f t="shared" si="864"/>
        <v>2.3011191583542654E-3</v>
      </c>
      <c r="CF239" s="25">
        <f t="shared" si="865"/>
        <v>0.76671064584601933</v>
      </c>
      <c r="CG239" s="25">
        <f t="shared" si="866"/>
        <v>2.4089308391459259E-4</v>
      </c>
      <c r="CH239" s="25">
        <f t="shared" si="867"/>
        <v>-7.3169273269807529E-5</v>
      </c>
      <c r="CI239" s="25">
        <f t="shared" si="868"/>
        <v>6.7292212494037334E-3</v>
      </c>
      <c r="CJ239" s="4">
        <f t="shared" si="882"/>
        <v>2.9879677971927356</v>
      </c>
    </row>
    <row r="240" spans="1:88">
      <c r="A240" s="17"/>
      <c r="B240" s="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1"/>
      <c r="O240" s="22"/>
      <c r="P240" s="33"/>
      <c r="Q240" s="33"/>
      <c r="R240" s="92"/>
      <c r="S240" s="23"/>
      <c r="T240" s="2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G240" s="4"/>
      <c r="BH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W240" s="25"/>
      <c r="BY240" s="25"/>
      <c r="BZ240" s="25"/>
      <c r="CA240" s="25"/>
      <c r="CB240" s="25"/>
      <c r="CC240" s="25"/>
      <c r="CD240" s="25"/>
      <c r="CE240" s="25"/>
      <c r="CF240" s="25"/>
      <c r="CG240" s="25"/>
      <c r="CH240" s="25"/>
      <c r="CI240" s="25"/>
      <c r="CJ240" s="4"/>
    </row>
    <row r="241" spans="1:88">
      <c r="A241" s="17" t="s">
        <v>161</v>
      </c>
      <c r="B241" s="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1"/>
      <c r="O241" s="22"/>
      <c r="P241" s="33"/>
      <c r="Q241" s="33"/>
      <c r="R241" s="92"/>
      <c r="S241" s="23"/>
      <c r="T241" s="2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G241" s="4"/>
      <c r="BH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W241" s="25"/>
      <c r="BY241" s="25"/>
      <c r="BZ241" s="25"/>
      <c r="CA241" s="25"/>
      <c r="CB241" s="25"/>
      <c r="CC241" s="25"/>
      <c r="CD241" s="25"/>
      <c r="CE241" s="25"/>
      <c r="CF241" s="25"/>
      <c r="CG241" s="25"/>
      <c r="CH241" s="25"/>
      <c r="CI241" s="25"/>
      <c r="CJ241" s="4"/>
    </row>
    <row r="242" spans="1:88">
      <c r="A242" s="17" t="s">
        <v>53</v>
      </c>
      <c r="B242" s="9">
        <v>3</v>
      </c>
      <c r="C242" s="20">
        <v>-6.6089999999999996E-2</v>
      </c>
      <c r="D242" s="20">
        <v>4.9490333333333331E-2</v>
      </c>
      <c r="E242" s="20">
        <v>54.929166666666667</v>
      </c>
      <c r="F242" s="20">
        <v>14.414633333333333</v>
      </c>
      <c r="G242" s="20">
        <v>10.921666666666667</v>
      </c>
      <c r="H242" s="20">
        <v>0.12460566666666667</v>
      </c>
      <c r="I242" s="20">
        <v>18.520733333333336</v>
      </c>
      <c r="J242" s="20">
        <v>2.6603333333333336E-3</v>
      </c>
      <c r="K242" s="20">
        <v>-4.4770000000000001E-3</v>
      </c>
      <c r="L242" s="20">
        <v>0.31888966666666668</v>
      </c>
      <c r="M242" s="21">
        <f t="shared" ref="M242:M248" si="884">SUM(C242:L242)</f>
        <v>99.211279000000019</v>
      </c>
      <c r="O242" s="22">
        <f>BG242/(SUM(BG242:BH242))</f>
        <v>-6.7693260370491629E-2</v>
      </c>
      <c r="P242" s="33">
        <v>5.8000000000000003E-2</v>
      </c>
      <c r="Q242" s="33">
        <f>P242-O242</f>
        <v>0.12569326037049164</v>
      </c>
      <c r="R242" s="92">
        <f>AX242/(AX242+AW242)</f>
        <v>0.14968997048746555</v>
      </c>
      <c r="S242" s="23"/>
      <c r="T242" s="24">
        <f t="shared" ref="T242:T248" si="885">R$251+R$250*R242+O242</f>
        <v>5.6342305786114058E-2</v>
      </c>
      <c r="W242" s="4">
        <v>3.8737316633964208E-2</v>
      </c>
      <c r="X242" s="4">
        <v>2.5212255161594217E-2</v>
      </c>
      <c r="Y242" s="4">
        <v>1.5594454441670385</v>
      </c>
      <c r="Z242" s="4">
        <v>0.17774853960956641</v>
      </c>
      <c r="AA242" s="4">
        <v>0.6878758923914492</v>
      </c>
      <c r="AB242" s="4">
        <v>1.2848362126486521E-2</v>
      </c>
      <c r="AC242" s="4">
        <v>0.35416291919585985</v>
      </c>
      <c r="AD242" s="4">
        <v>5.6907082453182684E-3</v>
      </c>
      <c r="AE242" s="4">
        <v>1.7387283197785673E-2</v>
      </c>
      <c r="AF242" s="4">
        <v>2.6774135454451797E-2</v>
      </c>
      <c r="AI242" s="4">
        <f>C242/AI$3</f>
        <v>-1.0998502246630053E-3</v>
      </c>
      <c r="AJ242" s="4">
        <f t="shared" ref="AJ242:AJ248" si="886">D242/AJ$3</f>
        <v>6.1955850442330161E-4</v>
      </c>
      <c r="AK242" s="4">
        <f t="shared" ref="AK242:AL248" si="887">2*E242/AK$3</f>
        <v>1.0774650189616843</v>
      </c>
      <c r="AL242" s="4">
        <f t="shared" si="887"/>
        <v>0.1896787069324736</v>
      </c>
      <c r="AM242" s="4">
        <f t="shared" ref="AM242:AP248" si="888">G242/AM$3</f>
        <v>0.15200649501275806</v>
      </c>
      <c r="AN242" s="4">
        <f t="shared" si="888"/>
        <v>1.7567413882231308E-3</v>
      </c>
      <c r="AO242" s="4">
        <f t="shared" si="888"/>
        <v>0.45945753741834122</v>
      </c>
      <c r="AP242" s="4">
        <f t="shared" si="888"/>
        <v>4.7438183547313371E-5</v>
      </c>
      <c r="AQ242" s="4">
        <f>2*K242/AQ$3</f>
        <v>-1.4446595676024526E-4</v>
      </c>
      <c r="AR242" s="4">
        <f t="shared" ref="AR242:AR248" si="889">L242/AR$3</f>
        <v>4.2695095282724149E-3</v>
      </c>
      <c r="AS242" s="4">
        <f>SUM(AI242:AR242)</f>
        <v>1.8840566897483</v>
      </c>
      <c r="AT242" s="4"/>
      <c r="AU242" s="4">
        <f>3*AI242/$AS242</f>
        <v>-1.7513011641012873E-3</v>
      </c>
      <c r="AV242" s="4">
        <f t="shared" ref="AV242:AV248" si="890">3*AJ242/$AS242</f>
        <v>9.8652844332312211E-4</v>
      </c>
      <c r="AW242" s="4">
        <f t="shared" ref="AW242:AW248" si="891">3*AK242/$AS242</f>
        <v>1.7156570046291355</v>
      </c>
      <c r="AX242" s="4">
        <f t="shared" ref="AX242:AX248" si="892">3*AL242/$AS242</f>
        <v>0.30202706951107772</v>
      </c>
      <c r="AY242" s="4">
        <f t="shared" ref="AY242:AY248" si="893">3*AM242/$AS242</f>
        <v>0.24204127589132998</v>
      </c>
      <c r="AZ242" s="4">
        <f t="shared" ref="AZ242:AZ248" si="894">3*AN242/$AS242</f>
        <v>2.7972747281683262E-3</v>
      </c>
      <c r="BA242" s="4">
        <f t="shared" ref="BA242:BA248" si="895">3*AO242/$AS242</f>
        <v>0.73159826864825761</v>
      </c>
      <c r="BB242" s="4">
        <f t="shared" ref="BB242:BB248" si="896">3*AP242/$AS242</f>
        <v>7.5536235940412488E-5</v>
      </c>
      <c r="BC242" s="4">
        <f t="shared" ref="BC242:BC248" si="897">3*AQ242/$AS242</f>
        <v>-2.3003441066236466E-4</v>
      </c>
      <c r="BD242" s="4">
        <f t="shared" ref="BD242:BD248" si="898">3*AR242/$AS242</f>
        <v>6.7983774875311192E-3</v>
      </c>
      <c r="BE242">
        <f>SUM(AU242:BD242)</f>
        <v>3.0000000000000004</v>
      </c>
      <c r="BG242" s="4">
        <f>-1*((AU242+AV242)*4+(AW242+AX242)*3+SUM(AY242:BB242,BD242)*2+BC242-8)</f>
        <v>-1.6384563109317796E-2</v>
      </c>
      <c r="BH242" s="4">
        <f>AY242-BG242</f>
        <v>0.25842583900064775</v>
      </c>
      <c r="BJ242" s="4">
        <f t="shared" ref="BJ242:BM248" si="899">C242</f>
        <v>-6.6089999999999996E-2</v>
      </c>
      <c r="BK242" s="4">
        <f t="shared" si="899"/>
        <v>4.9490333333333331E-2</v>
      </c>
      <c r="BL242" s="4">
        <f t="shared" si="899"/>
        <v>54.929166666666667</v>
      </c>
      <c r="BM242" s="4">
        <f t="shared" si="899"/>
        <v>14.414633333333333</v>
      </c>
      <c r="BN242" s="4">
        <f t="shared" ref="BN242:BN248" si="900">G242-BO242*0.8998</f>
        <v>10.306314783639325</v>
      </c>
      <c r="BO242" s="4">
        <f t="shared" ref="BO242:BO248" si="901">G242*T242/0.8998</f>
        <v>0.68387628698304326</v>
      </c>
      <c r="BP242" s="4">
        <f t="shared" ref="BP242:BT248" si="902">H242</f>
        <v>0.12460566666666667</v>
      </c>
      <c r="BQ242" s="4">
        <f t="shared" si="902"/>
        <v>18.520733333333336</v>
      </c>
      <c r="BR242" s="4">
        <f t="shared" si="902"/>
        <v>2.6603333333333336E-3</v>
      </c>
      <c r="BS242" s="4">
        <f t="shared" si="902"/>
        <v>-4.4770000000000001E-3</v>
      </c>
      <c r="BT242" s="4">
        <f t="shared" si="902"/>
        <v>0.31888966666666668</v>
      </c>
      <c r="BU242" s="4">
        <f t="shared" ref="BU242:BU248" si="903">SUM(BJ242:BT242)</f>
        <v>99.279803403955711</v>
      </c>
      <c r="BW242" s="25">
        <f t="shared" ref="BW242:BW248" si="904">BJ242/BY$3*2+BK242/BZ$3*2+BL242/CA$3*3+BM242/CB$3*3+BN242/CC$3+BO242/CD$3*3+BP242/CE$3+BQ242/CF$3+BR242/CG$3+BS242/CH$3+BT242/CI$3</f>
        <v>2.5215036700827884</v>
      </c>
      <c r="BX242">
        <v>4</v>
      </c>
      <c r="BY242" s="25">
        <f t="shared" ref="BY242:BY248" si="905">BJ242/BY$3*$BX242/$BW242</f>
        <v>-1.7447529229682127E-3</v>
      </c>
      <c r="BZ242" s="25">
        <f t="shared" ref="BZ242:BZ246" si="906">BK242/BZ$3*$BX242/$BW242</f>
        <v>9.8283974245091574E-4</v>
      </c>
      <c r="CA242" s="25">
        <f t="shared" ref="CA242:CB248" si="907">2*BL242/CA$3*$BX242/$BW242</f>
        <v>1.7092420395744385</v>
      </c>
      <c r="CB242" s="25">
        <f t="shared" si="907"/>
        <v>0.30089776855450046</v>
      </c>
      <c r="CC242" s="25">
        <f t="shared" ref="CC242:CC246" si="908">BN242/CC$3*$BX242/$BW242</f>
        <v>0.22755009289288755</v>
      </c>
      <c r="CD242" s="25">
        <f t="shared" ref="CD242:CD248" si="909">2*BO242/CD$3*$BX242/$BW242</f>
        <v>1.3587207458985453E-2</v>
      </c>
      <c r="CE242" s="25">
        <f t="shared" ref="CE242:CE246" si="910">BP242/CE$3*$BX242/$BW242</f>
        <v>2.7868155165769824E-3</v>
      </c>
      <c r="CF242" s="25">
        <f t="shared" ref="CF242:CF246" si="911">BQ242/CF$3*$BX242/$BW242</f>
        <v>0.72886277005221389</v>
      </c>
      <c r="CG242" s="25">
        <f t="shared" ref="CG242:CG246" si="912">BR242/CG$3*$BX242/$BW242</f>
        <v>7.5253800516190939E-5</v>
      </c>
      <c r="CH242" s="25">
        <f t="shared" ref="CH242:CH248" si="913">2*BS242/CH$3*$BX242/$BW242</f>
        <v>-2.291742954401522E-4</v>
      </c>
      <c r="CI242" s="25">
        <f t="shared" ref="CI242:CI246" si="914">BT242/CI$3*$BX242/$BW242</f>
        <v>6.7729578646732397E-3</v>
      </c>
      <c r="CJ242" s="4">
        <f t="shared" ref="CJ242:CJ248" si="915">SUM(BY242:CI242)</f>
        <v>2.9887838182388342</v>
      </c>
    </row>
    <row r="243" spans="1:88">
      <c r="A243" s="17" t="s">
        <v>54</v>
      </c>
      <c r="B243" s="9">
        <v>3</v>
      </c>
      <c r="C243" s="20">
        <v>1.7011999999999999E-2</v>
      </c>
      <c r="D243" s="20">
        <v>0.47507433333333332</v>
      </c>
      <c r="E243" s="20">
        <v>45.908633333333334</v>
      </c>
      <c r="F243" s="20">
        <v>20.818433333333331</v>
      </c>
      <c r="G243" s="20">
        <v>14.956200000000001</v>
      </c>
      <c r="H243" s="20">
        <v>0.13196633333333332</v>
      </c>
      <c r="I243" s="20">
        <v>17.769333333333332</v>
      </c>
      <c r="J243" s="20">
        <v>3.3120000000000003E-3</v>
      </c>
      <c r="K243" s="20">
        <v>-9.7003333333333334E-3</v>
      </c>
      <c r="L243" s="20">
        <v>0.31215666666666669</v>
      </c>
      <c r="M243" s="21">
        <f t="shared" si="884"/>
        <v>100.38242100000001</v>
      </c>
      <c r="O243" s="22">
        <f t="shared" ref="O243:O248" si="916">BG243/(SUM(BG243:BH243))</f>
        <v>0.17485874922786562</v>
      </c>
      <c r="P243" s="33">
        <v>0.28000000000000003</v>
      </c>
      <c r="Q243" s="33">
        <f>P243-O243</f>
        <v>0.1051412507721344</v>
      </c>
      <c r="R243" s="92">
        <f t="shared" ref="R243:R248" si="917">AX243/(AX243+AW243)</f>
        <v>0.23325025688018539</v>
      </c>
      <c r="S243" s="23"/>
      <c r="T243" s="24">
        <f t="shared" si="885"/>
        <v>0.28041026608474345</v>
      </c>
      <c r="W243" s="4">
        <v>3.5491478582893671E-2</v>
      </c>
      <c r="X243" s="4">
        <v>1.2883382410428315E-2</v>
      </c>
      <c r="Y243" s="4">
        <v>0.23671502557575985</v>
      </c>
      <c r="Z243" s="4">
        <v>4.023186962264351E-2</v>
      </c>
      <c r="AA243" s="4">
        <v>3.7969988148536249E-2</v>
      </c>
      <c r="AB243" s="4">
        <v>1.9038035989390616E-2</v>
      </c>
      <c r="AC243" s="4">
        <v>3.2789683336887421E-2</v>
      </c>
      <c r="AD243" s="4">
        <v>2.0535033479398084E-3</v>
      </c>
      <c r="AE243" s="4">
        <v>9.972757408727705E-3</v>
      </c>
      <c r="AF243" s="4">
        <v>2.6827502629453485E-2</v>
      </c>
      <c r="AI243" s="4">
        <f t="shared" ref="AI243:AI248" si="918">C243/AI$3</f>
        <v>2.8310867032784153E-4</v>
      </c>
      <c r="AJ243" s="4">
        <f t="shared" si="886"/>
        <v>5.9473501919545986E-3</v>
      </c>
      <c r="AK243" s="4">
        <f t="shared" si="887"/>
        <v>0.90052242709559316</v>
      </c>
      <c r="AL243" s="4">
        <f t="shared" si="887"/>
        <v>0.27394477706866677</v>
      </c>
      <c r="AM243" s="4">
        <f t="shared" si="888"/>
        <v>0.20815866388308979</v>
      </c>
      <c r="AN243" s="4">
        <f t="shared" si="888"/>
        <v>1.8605150617980164E-3</v>
      </c>
      <c r="AO243" s="4">
        <f t="shared" si="888"/>
        <v>0.44081700157115683</v>
      </c>
      <c r="AP243" s="4">
        <f t="shared" si="888"/>
        <v>5.905848787446506E-5</v>
      </c>
      <c r="AQ243" s="4">
        <f t="shared" ref="AQ243:AQ248" si="919">2*K243/AQ$3</f>
        <v>-3.1301495105948157E-4</v>
      </c>
      <c r="AR243" s="4">
        <f t="shared" si="889"/>
        <v>4.1793635917347265E-3</v>
      </c>
      <c r="AS243" s="4">
        <f t="shared" ref="AS243:AS248" si="920">SUM(AI243:AR243)</f>
        <v>1.8354592506711369</v>
      </c>
      <c r="AT243" s="4"/>
      <c r="AU243" s="4">
        <f t="shared" ref="AU243:AU248" si="921">3*AI243/$AS243</f>
        <v>4.6273215309627165E-4</v>
      </c>
      <c r="AV243" s="4">
        <f t="shared" si="890"/>
        <v>9.720755483588011E-3</v>
      </c>
      <c r="AW243" s="4">
        <f t="shared" si="891"/>
        <v>1.4718753795808595</v>
      </c>
      <c r="AX243" s="4">
        <f t="shared" si="892"/>
        <v>0.44775405986566907</v>
      </c>
      <c r="AY243" s="4">
        <f t="shared" si="893"/>
        <v>0.34022874189167063</v>
      </c>
      <c r="AZ243" s="4">
        <f t="shared" si="894"/>
        <v>3.040952929547825E-3</v>
      </c>
      <c r="BA243" s="4">
        <f t="shared" si="895"/>
        <v>0.72050142449630272</v>
      </c>
      <c r="BB243" s="4">
        <f t="shared" si="896"/>
        <v>9.6529227526359322E-5</v>
      </c>
      <c r="BC243" s="4">
        <f t="shared" si="897"/>
        <v>-5.1161302155582175E-4</v>
      </c>
      <c r="BD243" s="4">
        <f t="shared" si="898"/>
        <v>6.8310373932952305E-3</v>
      </c>
      <c r="BE243">
        <f t="shared" ref="BE243:BE248" si="922">SUM(AU243:BD243)</f>
        <v>2.9999999999999996</v>
      </c>
      <c r="BG243" s="4">
        <f t="shared" ref="BG243:BG248" si="923">-1*((AU243+AV243)*4+(AW243+AX243)*3+SUM(AY243:BB243,BD243)*2+BC243-8)</f>
        <v>5.9491972258547854E-2</v>
      </c>
      <c r="BH243" s="4">
        <f t="shared" ref="BH243:BH248" si="924">AY243-BG243</f>
        <v>0.28073676963312277</v>
      </c>
      <c r="BJ243" s="4">
        <f t="shared" si="899"/>
        <v>1.7011999999999999E-2</v>
      </c>
      <c r="BK243" s="4">
        <f t="shared" si="899"/>
        <v>0.47507433333333332</v>
      </c>
      <c r="BL243" s="4">
        <f t="shared" si="899"/>
        <v>45.908633333333334</v>
      </c>
      <c r="BM243" s="4">
        <f t="shared" si="899"/>
        <v>20.818433333333331</v>
      </c>
      <c r="BN243" s="4">
        <f t="shared" si="900"/>
        <v>10.762327978383361</v>
      </c>
      <c r="BO243" s="4">
        <f t="shared" si="901"/>
        <v>4.6608935559198041</v>
      </c>
      <c r="BP243" s="4">
        <f t="shared" si="902"/>
        <v>0.13196633333333332</v>
      </c>
      <c r="BQ243" s="4">
        <f t="shared" si="902"/>
        <v>17.769333333333332</v>
      </c>
      <c r="BR243" s="4">
        <f t="shared" si="902"/>
        <v>3.3120000000000003E-3</v>
      </c>
      <c r="BS243" s="4">
        <f t="shared" si="902"/>
        <v>-9.7003333333333334E-3</v>
      </c>
      <c r="BT243" s="4">
        <f t="shared" si="902"/>
        <v>0.31215666666666669</v>
      </c>
      <c r="BU243" s="4">
        <f t="shared" si="903"/>
        <v>100.84944253430317</v>
      </c>
      <c r="BW243" s="25">
        <f t="shared" si="904"/>
        <v>2.4582713971582875</v>
      </c>
      <c r="BX243">
        <v>4</v>
      </c>
      <c r="BY243" s="25">
        <f t="shared" si="905"/>
        <v>4.6066300190468717E-4</v>
      </c>
      <c r="BZ243" s="25">
        <f t="shared" si="906"/>
        <v>9.6772881933697256E-3</v>
      </c>
      <c r="CA243" s="25">
        <f t="shared" si="907"/>
        <v>1.4652937476904773</v>
      </c>
      <c r="CB243" s="25">
        <f t="shared" si="907"/>
        <v>0.44575188465413779</v>
      </c>
      <c r="CC243" s="25">
        <f t="shared" si="908"/>
        <v>0.24373035089443879</v>
      </c>
      <c r="CD243" s="25">
        <f t="shared" si="909"/>
        <v>9.4984255463119241E-2</v>
      </c>
      <c r="CE243" s="25">
        <f t="shared" si="910"/>
        <v>3.0273550169419611E-3</v>
      </c>
      <c r="CF243" s="25">
        <f t="shared" si="911"/>
        <v>0.7172796332914787</v>
      </c>
      <c r="CG243" s="25">
        <f t="shared" si="912"/>
        <v>9.6097587829782326E-5</v>
      </c>
      <c r="CH243" s="25">
        <f t="shared" si="913"/>
        <v>-5.0932529487398431E-4</v>
      </c>
      <c r="CI243" s="25">
        <f t="shared" si="914"/>
        <v>6.8004917545979454E-3</v>
      </c>
      <c r="CJ243" s="4">
        <f t="shared" si="915"/>
        <v>2.9865924422534222</v>
      </c>
    </row>
    <row r="244" spans="1:88">
      <c r="A244" s="17" t="s">
        <v>55</v>
      </c>
      <c r="B244" s="9">
        <v>3</v>
      </c>
      <c r="C244" s="20">
        <v>-2.2195000000000003E-2</v>
      </c>
      <c r="D244" s="20">
        <v>5.5959333333333333E-2</v>
      </c>
      <c r="E244" s="20">
        <v>54.362899999999996</v>
      </c>
      <c r="F244" s="20">
        <v>12.566466666666665</v>
      </c>
      <c r="G244" s="20">
        <v>14.083633333333333</v>
      </c>
      <c r="H244" s="20">
        <v>0.13339266666666669</v>
      </c>
      <c r="I244" s="20">
        <v>18.9419</v>
      </c>
      <c r="J244" s="20">
        <v>2.4646666666666667E-2</v>
      </c>
      <c r="K244" s="20">
        <v>-1.4500000000000001E-2</v>
      </c>
      <c r="L244" s="20">
        <v>0.39500899999999994</v>
      </c>
      <c r="M244" s="21">
        <f t="shared" si="884"/>
        <v>100.52721266666667</v>
      </c>
      <c r="O244" s="22">
        <f t="shared" si="916"/>
        <v>0.18991301187700177</v>
      </c>
      <c r="P244" s="33">
        <v>0.32</v>
      </c>
      <c r="Q244" s="33">
        <f t="shared" ref="Q244:Q248" si="925">P244-O244</f>
        <v>0.13008698812299824</v>
      </c>
      <c r="R244" s="92">
        <f t="shared" si="917"/>
        <v>0.13425095943568477</v>
      </c>
      <c r="S244" s="23"/>
      <c r="T244" s="24">
        <f t="shared" si="885"/>
        <v>0.31736378223813755</v>
      </c>
      <c r="W244" s="4">
        <v>2.5895955765331387E-2</v>
      </c>
      <c r="X244" s="4">
        <v>6.2281050355090621E-3</v>
      </c>
      <c r="Y244" s="4">
        <v>0.46609304865015799</v>
      </c>
      <c r="Z244" s="4">
        <v>0.35058594286327799</v>
      </c>
      <c r="AA244" s="4">
        <v>8.6358921561894356E-2</v>
      </c>
      <c r="AB244" s="4">
        <v>1.4820283544296079E-2</v>
      </c>
      <c r="AC244" s="4">
        <v>8.4130137287418319E-2</v>
      </c>
      <c r="AD244" s="4">
        <v>7.5910714878291907E-3</v>
      </c>
      <c r="AE244" s="4">
        <v>3.7020669902096586E-3</v>
      </c>
      <c r="AF244" s="4">
        <v>1.6095602722482932E-2</v>
      </c>
      <c r="AI244" s="4">
        <f t="shared" si="918"/>
        <v>-3.6936262273256786E-4</v>
      </c>
      <c r="AJ244" s="4">
        <f t="shared" si="886"/>
        <v>7.0054248038724763E-4</v>
      </c>
      <c r="AK244" s="4">
        <f t="shared" si="887"/>
        <v>1.066357395056885</v>
      </c>
      <c r="AL244" s="4">
        <f t="shared" si="887"/>
        <v>0.16535912450380505</v>
      </c>
      <c r="AM244" s="4">
        <f t="shared" si="888"/>
        <v>0.1960143818139643</v>
      </c>
      <c r="AN244" s="4">
        <f t="shared" si="888"/>
        <v>1.8806240894778891E-3</v>
      </c>
      <c r="AO244" s="4">
        <f t="shared" si="888"/>
        <v>0.46990573058794344</v>
      </c>
      <c r="AP244" s="4">
        <f t="shared" si="888"/>
        <v>4.3949120304327157E-4</v>
      </c>
      <c r="AQ244" s="4">
        <f t="shared" si="919"/>
        <v>-4.678928686673121E-4</v>
      </c>
      <c r="AR244" s="4">
        <f t="shared" si="889"/>
        <v>5.2886464051412497E-3</v>
      </c>
      <c r="AS244" s="4">
        <f t="shared" si="920"/>
        <v>1.9051086806492477</v>
      </c>
      <c r="AT244" s="4"/>
      <c r="AU244" s="4">
        <f t="shared" si="921"/>
        <v>-5.8164023892856077E-4</v>
      </c>
      <c r="AV244" s="4">
        <f t="shared" si="890"/>
        <v>1.1031535694045146E-3</v>
      </c>
      <c r="AW244" s="4">
        <f t="shared" si="891"/>
        <v>1.6792071852197081</v>
      </c>
      <c r="AX244" s="4">
        <f t="shared" si="892"/>
        <v>0.26039321459726666</v>
      </c>
      <c r="AY244" s="4">
        <f t="shared" si="893"/>
        <v>0.30866645636273721</v>
      </c>
      <c r="AZ244" s="4">
        <f t="shared" si="894"/>
        <v>2.9614437883464773E-3</v>
      </c>
      <c r="BA244" s="4">
        <f t="shared" si="895"/>
        <v>0.73996680928639125</v>
      </c>
      <c r="BB244" s="4">
        <f t="shared" si="896"/>
        <v>6.920726478871999E-4</v>
      </c>
      <c r="BC244" s="4">
        <f t="shared" si="897"/>
        <v>-7.3679712882499307E-4</v>
      </c>
      <c r="BD244" s="4">
        <f t="shared" si="898"/>
        <v>8.3281018960119114E-3</v>
      </c>
      <c r="BE244">
        <f t="shared" si="922"/>
        <v>2.9999999999999996</v>
      </c>
      <c r="BG244" s="4">
        <f t="shared" si="923"/>
        <v>5.8619776393248557E-2</v>
      </c>
      <c r="BH244" s="4">
        <f t="shared" si="924"/>
        <v>0.25004667996948865</v>
      </c>
      <c r="BJ244" s="4">
        <f t="shared" si="899"/>
        <v>-2.2195000000000003E-2</v>
      </c>
      <c r="BK244" s="4">
        <f t="shared" si="899"/>
        <v>5.5959333333333333E-2</v>
      </c>
      <c r="BL244" s="4">
        <f t="shared" si="899"/>
        <v>54.362899999999996</v>
      </c>
      <c r="BM244" s="4">
        <f t="shared" si="899"/>
        <v>12.566466666666665</v>
      </c>
      <c r="BN244" s="4">
        <f t="shared" si="900"/>
        <v>9.6139981910115573</v>
      </c>
      <c r="BO244" s="4">
        <f t="shared" si="901"/>
        <v>4.9673651281637863</v>
      </c>
      <c r="BP244" s="4">
        <f t="shared" si="902"/>
        <v>0.13339266666666669</v>
      </c>
      <c r="BQ244" s="4">
        <f t="shared" si="902"/>
        <v>18.9419</v>
      </c>
      <c r="BR244" s="4">
        <f t="shared" si="902"/>
        <v>2.4646666666666667E-2</v>
      </c>
      <c r="BS244" s="4">
        <f t="shared" si="902"/>
        <v>-1.4500000000000001E-2</v>
      </c>
      <c r="BT244" s="4">
        <f t="shared" si="902"/>
        <v>0.39500899999999994</v>
      </c>
      <c r="BU244" s="4">
        <f t="shared" si="903"/>
        <v>101.02494265250868</v>
      </c>
      <c r="BW244" s="25">
        <f t="shared" si="904"/>
        <v>2.5526431026608054</v>
      </c>
      <c r="BX244">
        <v>4</v>
      </c>
      <c r="BY244" s="25">
        <f t="shared" si="905"/>
        <v>-5.7879242475778045E-4</v>
      </c>
      <c r="BZ244" s="25">
        <f t="shared" si="906"/>
        <v>1.0977523331123279E-3</v>
      </c>
      <c r="CA244" s="25">
        <f t="shared" si="907"/>
        <v>1.6709854878582018</v>
      </c>
      <c r="CB244" s="25">
        <f t="shared" si="907"/>
        <v>0.2591182830556128</v>
      </c>
      <c r="CC244" s="25">
        <f t="shared" si="908"/>
        <v>0.20967524381130745</v>
      </c>
      <c r="CD244" s="25">
        <f t="shared" si="909"/>
        <v>9.7487347058690832E-2</v>
      </c>
      <c r="CE244" s="25">
        <f t="shared" si="910"/>
        <v>2.9469440322739643E-3</v>
      </c>
      <c r="CF244" s="25">
        <f t="shared" si="911"/>
        <v>0.73634380003710909</v>
      </c>
      <c r="CG244" s="25">
        <f t="shared" si="912"/>
        <v>6.8868413697967875E-4</v>
      </c>
      <c r="CH244" s="25">
        <f t="shared" si="913"/>
        <v>-7.331896388956112E-4</v>
      </c>
      <c r="CI244" s="25">
        <f t="shared" si="914"/>
        <v>8.287326026311331E-3</v>
      </c>
      <c r="CJ244" s="4">
        <f t="shared" si="915"/>
        <v>2.9853188862859459</v>
      </c>
    </row>
    <row r="245" spans="1:88">
      <c r="A245" s="17" t="s">
        <v>56</v>
      </c>
      <c r="B245" s="9">
        <v>3</v>
      </c>
      <c r="C245" s="20">
        <v>-1.797E-2</v>
      </c>
      <c r="D245" s="20">
        <v>7.9703999999999997E-2</v>
      </c>
      <c r="E245" s="20">
        <v>23.834666666666667</v>
      </c>
      <c r="F245" s="20">
        <v>45.791233333333331</v>
      </c>
      <c r="G245" s="20">
        <v>15.246699999999999</v>
      </c>
      <c r="H245" s="20">
        <v>0.23024199999999997</v>
      </c>
      <c r="I245" s="20">
        <v>14.906799999999999</v>
      </c>
      <c r="J245" s="20">
        <v>1.4456999999999999E-2</v>
      </c>
      <c r="K245" s="20">
        <v>-1.1250000000000001E-2</v>
      </c>
      <c r="L245" s="20">
        <v>0.14550266666666667</v>
      </c>
      <c r="M245" s="21">
        <f t="shared" si="884"/>
        <v>100.22008566666668</v>
      </c>
      <c r="O245" s="22">
        <f t="shared" si="916"/>
        <v>0.1574284479232381</v>
      </c>
      <c r="P245" s="33">
        <v>0.2</v>
      </c>
      <c r="Q245" s="33">
        <f t="shared" si="925"/>
        <v>4.2571552076761915E-2</v>
      </c>
      <c r="R245" s="92">
        <f t="shared" si="917"/>
        <v>0.56309126911645901</v>
      </c>
      <c r="S245" s="23"/>
      <c r="T245" s="24">
        <f t="shared" si="885"/>
        <v>0.1900171041384775</v>
      </c>
      <c r="W245" s="4">
        <v>1.5153959878526798E-2</v>
      </c>
      <c r="X245" s="4">
        <v>8.6892938148045145E-3</v>
      </c>
      <c r="Y245" s="4">
        <v>0.23463598047471951</v>
      </c>
      <c r="Z245" s="4">
        <v>0.14662009866772371</v>
      </c>
      <c r="AA245" s="4">
        <v>0.52155355429715966</v>
      </c>
      <c r="AB245" s="4">
        <v>1.2793679220615162E-2</v>
      </c>
      <c r="AC245" s="4">
        <v>0.31089105808948503</v>
      </c>
      <c r="AD245" s="4">
        <v>1.4678806252553371E-2</v>
      </c>
      <c r="AE245" s="4">
        <v>9.607908201060205E-3</v>
      </c>
      <c r="AF245" s="4">
        <v>5.7353736001531158E-3</v>
      </c>
      <c r="AI245" s="4">
        <f t="shared" si="918"/>
        <v>-2.9905142286570143E-4</v>
      </c>
      <c r="AJ245" s="4">
        <f t="shared" si="886"/>
        <v>9.9779669504256388E-4</v>
      </c>
      <c r="AK245" s="4">
        <f t="shared" si="887"/>
        <v>0.46752975022884796</v>
      </c>
      <c r="AL245" s="4">
        <f t="shared" si="887"/>
        <v>0.60255586990372167</v>
      </c>
      <c r="AM245" s="4">
        <f t="shared" si="888"/>
        <v>0.21220180932498262</v>
      </c>
      <c r="AN245" s="4">
        <f t="shared" si="888"/>
        <v>3.246045396870153E-3</v>
      </c>
      <c r="AO245" s="4">
        <f t="shared" si="888"/>
        <v>0.36980401885388237</v>
      </c>
      <c r="AP245" s="4">
        <f t="shared" si="888"/>
        <v>2.5779243937232527E-4</v>
      </c>
      <c r="AQ245" s="4">
        <f t="shared" si="919"/>
        <v>-3.6302032913843182E-4</v>
      </c>
      <c r="AR245" s="4">
        <f t="shared" si="889"/>
        <v>1.9480876511804347E-3</v>
      </c>
      <c r="AS245" s="4">
        <f t="shared" si="920"/>
        <v>1.6578790987418957</v>
      </c>
      <c r="AT245" s="4"/>
      <c r="AU245" s="4">
        <f t="shared" si="921"/>
        <v>-5.411457743076212E-4</v>
      </c>
      <c r="AV245" s="4">
        <f t="shared" si="890"/>
        <v>1.8055539076397469E-3</v>
      </c>
      <c r="AW245" s="4">
        <f t="shared" si="891"/>
        <v>0.84601419473284756</v>
      </c>
      <c r="AX245" s="4">
        <f t="shared" si="892"/>
        <v>1.0903494778858955</v>
      </c>
      <c r="AY245" s="4">
        <f t="shared" si="893"/>
        <v>0.38398784836484434</v>
      </c>
      <c r="AZ245" s="4">
        <f t="shared" si="894"/>
        <v>5.8738518375678773E-3</v>
      </c>
      <c r="BA245" s="4">
        <f t="shared" si="895"/>
        <v>0.66917548897476287</v>
      </c>
      <c r="BB245" s="4">
        <f t="shared" si="896"/>
        <v>4.6648595709051631E-4</v>
      </c>
      <c r="BC245" s="4">
        <f t="shared" si="897"/>
        <v>-6.5690012513080381E-4</v>
      </c>
      <c r="BD245" s="4">
        <f t="shared" si="898"/>
        <v>3.525144238790575E-3</v>
      </c>
      <c r="BE245">
        <f t="shared" si="922"/>
        <v>3.0000000000000009</v>
      </c>
      <c r="BG245" s="4">
        <f t="shared" si="923"/>
        <v>6.045061098946114E-2</v>
      </c>
      <c r="BH245" s="4">
        <f t="shared" si="924"/>
        <v>0.3235372373753832</v>
      </c>
      <c r="BJ245" s="4">
        <f t="shared" si="899"/>
        <v>-1.797E-2</v>
      </c>
      <c r="BK245" s="4">
        <f t="shared" si="899"/>
        <v>7.9703999999999997E-2</v>
      </c>
      <c r="BL245" s="4">
        <f t="shared" si="899"/>
        <v>23.834666666666667</v>
      </c>
      <c r="BM245" s="4">
        <f t="shared" si="899"/>
        <v>45.791233333333331</v>
      </c>
      <c r="BN245" s="4">
        <f t="shared" si="900"/>
        <v>12.349566218331875</v>
      </c>
      <c r="BO245" s="4">
        <f t="shared" si="901"/>
        <v>3.2197530358614408</v>
      </c>
      <c r="BP245" s="4">
        <f t="shared" si="902"/>
        <v>0.23024199999999997</v>
      </c>
      <c r="BQ245" s="4">
        <f t="shared" si="902"/>
        <v>14.906799999999999</v>
      </c>
      <c r="BR245" s="4">
        <f t="shared" si="902"/>
        <v>1.4456999999999999E-2</v>
      </c>
      <c r="BS245" s="4">
        <f t="shared" si="902"/>
        <v>-1.1250000000000001E-2</v>
      </c>
      <c r="BT245" s="4">
        <f t="shared" si="902"/>
        <v>0.14550266666666667</v>
      </c>
      <c r="BU245" s="4">
        <f t="shared" si="903"/>
        <v>100.54270492085999</v>
      </c>
      <c r="BW245" s="25">
        <f t="shared" si="904"/>
        <v>2.2139677550218511</v>
      </c>
      <c r="BX245">
        <v>4</v>
      </c>
      <c r="BY245" s="25">
        <f t="shared" si="905"/>
        <v>-5.4029950921801004E-4</v>
      </c>
      <c r="BZ245" s="25">
        <f t="shared" si="906"/>
        <v>1.802730311278117E-3</v>
      </c>
      <c r="CA245" s="25">
        <f t="shared" si="907"/>
        <v>0.84469116439183844</v>
      </c>
      <c r="CB245" s="25">
        <f t="shared" si="907"/>
        <v>1.0886443463992992</v>
      </c>
      <c r="CC245" s="25">
        <f t="shared" si="908"/>
        <v>0.31053719844697131</v>
      </c>
      <c r="CD245" s="25">
        <f t="shared" si="909"/>
        <v>7.2855700137578888E-2</v>
      </c>
      <c r="CE245" s="25">
        <f t="shared" si="910"/>
        <v>5.8646660765628283E-3</v>
      </c>
      <c r="CF245" s="25">
        <f t="shared" si="911"/>
        <v>0.66812900597142177</v>
      </c>
      <c r="CG245" s="25">
        <f t="shared" si="912"/>
        <v>4.6575644796557745E-4</v>
      </c>
      <c r="CH245" s="25">
        <f t="shared" si="913"/>
        <v>-6.5587283882524109E-4</v>
      </c>
      <c r="CI245" s="25">
        <f t="shared" si="914"/>
        <v>3.5196314792962425E-3</v>
      </c>
      <c r="CJ245" s="4">
        <f t="shared" si="915"/>
        <v>2.9953140273141692</v>
      </c>
    </row>
    <row r="246" spans="1:88">
      <c r="A246" s="17" t="s">
        <v>57</v>
      </c>
      <c r="B246" s="9">
        <v>2</v>
      </c>
      <c r="C246" s="20">
        <v>-2.7569999999999997E-2</v>
      </c>
      <c r="D246" s="20">
        <v>0.17523450000000002</v>
      </c>
      <c r="E246" s="20">
        <v>39.871549999999999</v>
      </c>
      <c r="F246" s="20">
        <v>29.827199999999998</v>
      </c>
      <c r="G246" s="20">
        <v>12.415150000000001</v>
      </c>
      <c r="H246" s="20">
        <v>0.18054599999999998</v>
      </c>
      <c r="I246" s="20">
        <v>17.614249999999998</v>
      </c>
      <c r="J246" s="20">
        <v>1.4428999999999999E-2</v>
      </c>
      <c r="K246" s="20">
        <v>-3.0839999999999999E-3</v>
      </c>
      <c r="L246" s="20">
        <v>0.2139075</v>
      </c>
      <c r="M246" s="21">
        <f t="shared" si="884"/>
        <v>100.28161300000001</v>
      </c>
      <c r="O246" s="22">
        <f t="shared" si="916"/>
        <v>9.4197685040297616E-2</v>
      </c>
      <c r="P246" s="33">
        <v>0.18</v>
      </c>
      <c r="Q246" s="33">
        <f t="shared" si="925"/>
        <v>8.5802314959702378E-2</v>
      </c>
      <c r="R246" s="92">
        <f t="shared" si="917"/>
        <v>0.33414954793497931</v>
      </c>
      <c r="S246" s="23"/>
      <c r="T246" s="24">
        <f t="shared" si="885"/>
        <v>0.17742965812013439</v>
      </c>
      <c r="W246" s="4">
        <v>3.8890872965260124E-3</v>
      </c>
      <c r="X246" s="4">
        <v>5.5225039610669639E-4</v>
      </c>
      <c r="Y246" s="4">
        <v>0.12947125163525405</v>
      </c>
      <c r="Z246" s="4">
        <v>0.17833233021524617</v>
      </c>
      <c r="AA246" s="4">
        <v>2.0011121907579133E-2</v>
      </c>
      <c r="AB246" s="4">
        <v>2.7462613167723252E-2</v>
      </c>
      <c r="AC246" s="4">
        <v>0.24345686476252865</v>
      </c>
      <c r="AD246" s="4">
        <v>2.0774797231260765E-3</v>
      </c>
      <c r="AE246" s="4">
        <v>5.9057558364700455E-3</v>
      </c>
      <c r="AF246" s="4">
        <v>2.2127492503670642E-2</v>
      </c>
      <c r="AI246" s="4">
        <f t="shared" si="918"/>
        <v>-4.5881178232651016E-4</v>
      </c>
      <c r="AJ246" s="4">
        <f t="shared" si="886"/>
        <v>2.193721832749124E-3</v>
      </c>
      <c r="AK246" s="4">
        <f t="shared" si="887"/>
        <v>0.78210180462926637</v>
      </c>
      <c r="AL246" s="4">
        <f t="shared" si="887"/>
        <v>0.39248897953812745</v>
      </c>
      <c r="AM246" s="4">
        <f t="shared" si="888"/>
        <v>0.17279262352122479</v>
      </c>
      <c r="AN246" s="4">
        <f t="shared" si="888"/>
        <v>2.5454109685605522E-3</v>
      </c>
      <c r="AO246" s="4">
        <f t="shared" si="888"/>
        <v>0.4369697345571818</v>
      </c>
      <c r="AP246" s="4">
        <f t="shared" si="888"/>
        <v>2.5729315263908699E-4</v>
      </c>
      <c r="AQ246" s="4">
        <f t="shared" si="919"/>
        <v>-9.9515972894482097E-5</v>
      </c>
      <c r="AR246" s="4">
        <f t="shared" si="889"/>
        <v>2.8639376087829698E-3</v>
      </c>
      <c r="AS246" s="4">
        <f t="shared" si="920"/>
        <v>1.7916551780533108</v>
      </c>
      <c r="AT246" s="4"/>
      <c r="AU246" s="4">
        <f t="shared" si="921"/>
        <v>-7.6824791055780635E-4</v>
      </c>
      <c r="AV246" s="4">
        <f t="shared" si="890"/>
        <v>3.6732322038652626E-3</v>
      </c>
      <c r="AW246" s="4">
        <f t="shared" si="891"/>
        <v>1.3095742097188217</v>
      </c>
      <c r="AX246" s="4">
        <f t="shared" si="892"/>
        <v>0.65719506355778623</v>
      </c>
      <c r="AY246" s="4">
        <f t="shared" si="893"/>
        <v>0.28932903882035388</v>
      </c>
      <c r="AZ246" s="4">
        <f t="shared" si="894"/>
        <v>4.2621108119580585E-3</v>
      </c>
      <c r="BA246" s="4">
        <f t="shared" si="895"/>
        <v>0.73167494489418949</v>
      </c>
      <c r="BB246" s="4">
        <f t="shared" si="896"/>
        <v>4.3081920414838535E-4</v>
      </c>
      <c r="BC246" s="4">
        <f t="shared" si="897"/>
        <v>-1.6663246496339095E-4</v>
      </c>
      <c r="BD246" s="4">
        <f t="shared" si="898"/>
        <v>4.7954611643989346E-3</v>
      </c>
      <c r="BE246">
        <f t="shared" si="922"/>
        <v>3.0000000000000009</v>
      </c>
      <c r="BG246" s="4">
        <f t="shared" si="923"/>
        <v>2.7254125671811735E-2</v>
      </c>
      <c r="BH246" s="4">
        <f t="shared" si="924"/>
        <v>0.26207491314854214</v>
      </c>
      <c r="BJ246" s="4">
        <f t="shared" si="899"/>
        <v>-2.7569999999999997E-2</v>
      </c>
      <c r="BK246" s="4">
        <f t="shared" si="899"/>
        <v>0.17523450000000002</v>
      </c>
      <c r="BL246" s="4">
        <f t="shared" si="899"/>
        <v>39.871549999999999</v>
      </c>
      <c r="BM246" s="4">
        <f t="shared" si="899"/>
        <v>29.827199999999998</v>
      </c>
      <c r="BN246" s="4">
        <f t="shared" si="900"/>
        <v>10.212334179989814</v>
      </c>
      <c r="BO246" s="4">
        <f t="shared" si="901"/>
        <v>2.4481171593800695</v>
      </c>
      <c r="BP246" s="4">
        <f t="shared" si="902"/>
        <v>0.18054599999999998</v>
      </c>
      <c r="BQ246" s="4">
        <f t="shared" si="902"/>
        <v>17.614249999999998</v>
      </c>
      <c r="BR246" s="4">
        <f t="shared" si="902"/>
        <v>1.4428999999999999E-2</v>
      </c>
      <c r="BS246" s="4">
        <f t="shared" si="902"/>
        <v>-3.0839999999999999E-3</v>
      </c>
      <c r="BT246" s="4">
        <f t="shared" si="902"/>
        <v>0.2139075</v>
      </c>
      <c r="BU246" s="4">
        <f t="shared" si="903"/>
        <v>100.5269143393699</v>
      </c>
      <c r="BW246" s="25">
        <f t="shared" si="904"/>
        <v>2.3960680069484299</v>
      </c>
      <c r="BX246">
        <v>4</v>
      </c>
      <c r="BY246" s="25">
        <f t="shared" si="905"/>
        <v>-7.6594116860788266E-4</v>
      </c>
      <c r="BZ246" s="25">
        <f t="shared" si="906"/>
        <v>3.6622029531507183E-3</v>
      </c>
      <c r="CA246" s="25">
        <f t="shared" si="907"/>
        <v>1.3056420808778813</v>
      </c>
      <c r="CB246" s="25">
        <f t="shared" si="907"/>
        <v>0.65522176899810325</v>
      </c>
      <c r="CC246" s="25">
        <f t="shared" si="908"/>
        <v>0.23727888689635493</v>
      </c>
      <c r="CD246" s="25">
        <f t="shared" si="909"/>
        <v>5.1185308328180128E-2</v>
      </c>
      <c r="CE246" s="25">
        <f t="shared" si="910"/>
        <v>4.2493133937418102E-3</v>
      </c>
      <c r="CF246" s="25">
        <f t="shared" si="911"/>
        <v>0.72947801696779901</v>
      </c>
      <c r="CG246" s="25">
        <f t="shared" si="912"/>
        <v>4.2952562597214238E-4</v>
      </c>
      <c r="CH246" s="25">
        <f t="shared" si="913"/>
        <v>-1.6613213415628058E-4</v>
      </c>
      <c r="CI246" s="25">
        <f t="shared" si="914"/>
        <v>4.7810623078773234E-3</v>
      </c>
      <c r="CJ246" s="4">
        <f t="shared" si="915"/>
        <v>2.9909960930462969</v>
      </c>
    </row>
    <row r="247" spans="1:88">
      <c r="A247" s="17" t="s">
        <v>58</v>
      </c>
      <c r="B247" s="9">
        <v>3</v>
      </c>
      <c r="C247" s="20">
        <v>-4.793E-2</v>
      </c>
      <c r="D247" s="20">
        <v>0.16045933333333331</v>
      </c>
      <c r="E247" s="20">
        <v>64.442266666666669</v>
      </c>
      <c r="F247" s="20">
        <v>4.8520200000000004</v>
      </c>
      <c r="G247" s="20">
        <v>10.481433333333333</v>
      </c>
      <c r="H247" s="20">
        <v>7.2902999999999996E-2</v>
      </c>
      <c r="I247" s="20">
        <v>20.776399999999999</v>
      </c>
      <c r="J247" s="20">
        <v>1.4740999999999999E-2</v>
      </c>
      <c r="K247" s="20">
        <v>-8.7210000000000013E-3</v>
      </c>
      <c r="L247" s="20">
        <v>0.50198066666666674</v>
      </c>
      <c r="M247" s="21">
        <f t="shared" si="884"/>
        <v>101.24555299999999</v>
      </c>
      <c r="O247" s="22">
        <f t="shared" si="916"/>
        <v>1.0157237831532747E-2</v>
      </c>
      <c r="P247" s="33">
        <v>0.16</v>
      </c>
      <c r="Q247" s="33">
        <f t="shared" si="925"/>
        <v>0.14984276216846726</v>
      </c>
      <c r="R247" s="92">
        <f t="shared" si="917"/>
        <v>4.8080271785540897E-2</v>
      </c>
      <c r="S247" s="23"/>
      <c r="T247" s="24">
        <f t="shared" si="885"/>
        <v>0.15666949430619004</v>
      </c>
      <c r="W247" s="4">
        <v>6.1057022528125289E-3</v>
      </c>
      <c r="X247" s="4">
        <v>1.4367843064751694E-2</v>
      </c>
      <c r="Y247" s="4">
        <v>0.11287631874460345</v>
      </c>
      <c r="Z247" s="4">
        <v>1.628511283350537E-2</v>
      </c>
      <c r="AA247" s="4">
        <v>3.5474826755508226E-2</v>
      </c>
      <c r="AB247" s="4">
        <v>1.4182298262270469E-2</v>
      </c>
      <c r="AC247" s="4">
        <v>7.2110817496404814E-2</v>
      </c>
      <c r="AD247" s="4">
        <v>8.620725027513633E-4</v>
      </c>
      <c r="AE247" s="4">
        <v>9.0033467666196208E-3</v>
      </c>
      <c r="AF247" s="4">
        <v>2.2066253472969397E-2</v>
      </c>
      <c r="AI247" s="4">
        <f t="shared" si="918"/>
        <v>-7.9763687801630886E-4</v>
      </c>
      <c r="AJ247" s="4">
        <f t="shared" si="886"/>
        <v>2.0087547988649639E-3</v>
      </c>
      <c r="AK247" s="4">
        <f t="shared" si="887"/>
        <v>1.2640695697659214</v>
      </c>
      <c r="AL247" s="4">
        <f t="shared" si="887"/>
        <v>6.3846568853214034E-2</v>
      </c>
      <c r="AM247" s="4">
        <f t="shared" si="888"/>
        <v>0.14587937833449316</v>
      </c>
      <c r="AN247" s="4">
        <f t="shared" si="888"/>
        <v>1.0278161567742843E-3</v>
      </c>
      <c r="AO247" s="4">
        <f t="shared" si="888"/>
        <v>0.51541552964524928</v>
      </c>
      <c r="AP247" s="4">
        <f t="shared" si="888"/>
        <v>2.6285663338088442E-4</v>
      </c>
      <c r="AQ247" s="4">
        <f t="shared" si="919"/>
        <v>-2.8141335914811234E-4</v>
      </c>
      <c r="AR247" s="4">
        <f t="shared" si="889"/>
        <v>6.7208550899272562E-3</v>
      </c>
      <c r="AS247" s="4">
        <f t="shared" si="920"/>
        <v>1.9981522790406605</v>
      </c>
      <c r="AT247" s="4"/>
      <c r="AU247" s="4">
        <f t="shared" si="921"/>
        <v>-1.19756169694824E-3</v>
      </c>
      <c r="AV247" s="4">
        <f t="shared" si="890"/>
        <v>3.0159184861967489E-3</v>
      </c>
      <c r="AW247" s="4">
        <f t="shared" si="891"/>
        <v>1.8978577103835419</v>
      </c>
      <c r="AX247" s="4">
        <f t="shared" si="892"/>
        <v>9.5858413079308868E-2</v>
      </c>
      <c r="AY247" s="4">
        <f t="shared" si="893"/>
        <v>0.21902141272916165</v>
      </c>
      <c r="AZ247" s="4">
        <f t="shared" si="894"/>
        <v>1.5431498903593359E-3</v>
      </c>
      <c r="BA247" s="4">
        <f t="shared" si="895"/>
        <v>0.77383821301053257</v>
      </c>
      <c r="BB247" s="4">
        <f t="shared" si="896"/>
        <v>3.9464955119499509E-4</v>
      </c>
      <c r="BC247" s="4">
        <f t="shared" si="897"/>
        <v>-4.2251037936391308E-4</v>
      </c>
      <c r="BD247" s="4">
        <f t="shared" si="898"/>
        <v>1.0090604946016468E-2</v>
      </c>
      <c r="BE247">
        <f t="shared" si="922"/>
        <v>3.0000000000000004</v>
      </c>
      <c r="BG247" s="4">
        <f t="shared" si="923"/>
        <v>2.2246525792883887E-3</v>
      </c>
      <c r="BH247" s="4">
        <f t="shared" si="924"/>
        <v>0.21679676014987326</v>
      </c>
      <c r="BJ247" s="4">
        <f t="shared" si="899"/>
        <v>-4.793E-2</v>
      </c>
      <c r="BK247" s="4">
        <f t="shared" si="899"/>
        <v>0.16045933333333331</v>
      </c>
      <c r="BL247" s="4">
        <f t="shared" si="899"/>
        <v>64.442266666666669</v>
      </c>
      <c r="BM247" s="4">
        <f t="shared" si="899"/>
        <v>4.8520200000000004</v>
      </c>
      <c r="BN247" s="4">
        <f t="shared" si="900"/>
        <v>8.8393124733959567</v>
      </c>
      <c r="BO247" s="4">
        <f t="shared" si="901"/>
        <v>1.8249842853271583</v>
      </c>
      <c r="BP247" s="4">
        <f t="shared" si="902"/>
        <v>7.2902999999999996E-2</v>
      </c>
      <c r="BQ247" s="4">
        <f t="shared" si="902"/>
        <v>20.776399999999999</v>
      </c>
      <c r="BR247" s="4">
        <f t="shared" si="902"/>
        <v>1.4740999999999999E-2</v>
      </c>
      <c r="BS247" s="4">
        <f t="shared" si="902"/>
        <v>-8.7210000000000013E-3</v>
      </c>
      <c r="BT247" s="4">
        <f t="shared" si="902"/>
        <v>0.50198066666666674</v>
      </c>
      <c r="BU247" s="4">
        <f t="shared" si="903"/>
        <v>101.42841642538977</v>
      </c>
      <c r="BW247" s="25">
        <f t="shared" si="904"/>
        <v>2.6748922068266432</v>
      </c>
      <c r="BX247">
        <v>4</v>
      </c>
      <c r="BY247" s="25">
        <f t="shared" si="905"/>
        <v>-1.1927761066119146E-3</v>
      </c>
      <c r="BZ247" s="25">
        <f>BK247/BZ$3*$BX247/$BW247</f>
        <v>3.0038665389781056E-3</v>
      </c>
      <c r="CA247" s="25">
        <f t="shared" si="907"/>
        <v>1.8902736589382787</v>
      </c>
      <c r="CB247" s="25">
        <f t="shared" si="907"/>
        <v>9.5475352151043677E-2</v>
      </c>
      <c r="CC247" s="25">
        <f>BN247/CC$3*$BX247/$BW247</f>
        <v>0.18396932719330297</v>
      </c>
      <c r="CD247" s="25">
        <f t="shared" si="909"/>
        <v>3.4179453135204978E-2</v>
      </c>
      <c r="CE247" s="25">
        <f t="shared" ref="CE247:CG248" si="926">BP247/CE$3*$BX247/$BW247</f>
        <v>1.5369832909919513E-3</v>
      </c>
      <c r="CF247" s="25">
        <f t="shared" si="926"/>
        <v>0.77074586905572873</v>
      </c>
      <c r="CG247" s="25">
        <f t="shared" si="926"/>
        <v>3.9307248749694364E-4</v>
      </c>
      <c r="CH247" s="25">
        <f t="shared" si="913"/>
        <v>-4.2082198068380021E-4</v>
      </c>
      <c r="CI247" s="25">
        <f>BT247/CI$3*$BX247/$BW247</f>
        <v>1.0050281761298394E-2</v>
      </c>
      <c r="CJ247" s="4">
        <f t="shared" si="915"/>
        <v>2.9880142664650284</v>
      </c>
    </row>
    <row r="248" spans="1:88" ht="15" thickBot="1">
      <c r="A248" s="26" t="s">
        <v>59</v>
      </c>
      <c r="B248" s="27">
        <v>3</v>
      </c>
      <c r="C248" s="28">
        <v>-5.0009999999999999E-2</v>
      </c>
      <c r="D248" s="28">
        <v>0.14321566666666666</v>
      </c>
      <c r="E248" s="28">
        <v>58.995200000000004</v>
      </c>
      <c r="F248" s="28">
        <v>9.860593333333334</v>
      </c>
      <c r="G248" s="28">
        <v>11.225666666666667</v>
      </c>
      <c r="H248" s="28">
        <v>0.12180200000000001</v>
      </c>
      <c r="I248" s="28">
        <v>20.339633333333335</v>
      </c>
      <c r="J248" s="28">
        <v>1.7115666666666664E-2</v>
      </c>
      <c r="K248" s="28">
        <v>-1.9783333333333333E-2</v>
      </c>
      <c r="L248" s="28">
        <v>0.33276333333333336</v>
      </c>
      <c r="M248" s="29">
        <f t="shared" si="884"/>
        <v>100.96619666666669</v>
      </c>
      <c r="O248" s="30">
        <f t="shared" si="916"/>
        <v>8.6579782743783473E-2</v>
      </c>
      <c r="P248" s="86">
        <v>0.22</v>
      </c>
      <c r="Q248" s="86">
        <f t="shared" si="925"/>
        <v>0.13342021725621653</v>
      </c>
      <c r="R248" s="93">
        <f t="shared" si="917"/>
        <v>0.10082023538488145</v>
      </c>
      <c r="S248" s="23"/>
      <c r="T248" s="32">
        <f t="shared" si="885"/>
        <v>0.2214256348854729</v>
      </c>
      <c r="W248" s="4">
        <v>1.2396745540665098E-2</v>
      </c>
      <c r="X248" s="4">
        <v>1.2175271263234064E-2</v>
      </c>
      <c r="Y248" s="4">
        <v>9.1719627125278952E-2</v>
      </c>
      <c r="Z248" s="4">
        <v>4.876503084520032E-2</v>
      </c>
      <c r="AA248" s="4">
        <v>7.7470661113310219E-2</v>
      </c>
      <c r="AB248" s="4">
        <v>4.9002665233638101E-3</v>
      </c>
      <c r="AC248" s="4">
        <v>5.0048010283458802E-2</v>
      </c>
      <c r="AD248" s="4">
        <v>2.0480918688704695E-2</v>
      </c>
      <c r="AE248" s="4">
        <v>7.7377666889958232E-3</v>
      </c>
      <c r="AF248" s="4">
        <v>1.7350011536979834E-2</v>
      </c>
      <c r="AI248" s="4">
        <f t="shared" si="918"/>
        <v>-8.3225162256615076E-4</v>
      </c>
      <c r="AJ248" s="4">
        <f t="shared" si="886"/>
        <v>1.7928851610749458E-3</v>
      </c>
      <c r="AK248" s="4">
        <f t="shared" si="887"/>
        <v>1.1572224401726168</v>
      </c>
      <c r="AL248" s="4">
        <f t="shared" si="887"/>
        <v>0.12975318551659101</v>
      </c>
      <c r="AM248" s="4">
        <f t="shared" si="888"/>
        <v>0.15623753189515197</v>
      </c>
      <c r="AN248" s="4">
        <f t="shared" si="888"/>
        <v>1.7172141548005074E-3</v>
      </c>
      <c r="AO248" s="4">
        <f t="shared" si="888"/>
        <v>0.50458033573141492</v>
      </c>
      <c r="AP248" s="4">
        <f t="shared" si="888"/>
        <v>3.0520090347123152E-4</v>
      </c>
      <c r="AQ248" s="4">
        <f t="shared" si="919"/>
        <v>-6.3837797138862002E-4</v>
      </c>
      <c r="AR248" s="4">
        <f t="shared" si="889"/>
        <v>4.455259517115188E-3</v>
      </c>
      <c r="AS248" s="4">
        <f t="shared" si="920"/>
        <v>1.9545934234582818</v>
      </c>
      <c r="AT248" s="4"/>
      <c r="AU248" s="4">
        <f t="shared" si="921"/>
        <v>-1.2773781174812914E-3</v>
      </c>
      <c r="AV248" s="4">
        <f t="shared" si="890"/>
        <v>2.7518027118439434E-3</v>
      </c>
      <c r="AW248" s="4">
        <f t="shared" si="891"/>
        <v>1.7761582940228022</v>
      </c>
      <c r="AX248" s="4">
        <f t="shared" si="892"/>
        <v>0.1991511645736801</v>
      </c>
      <c r="AY248" s="4">
        <f t="shared" si="893"/>
        <v>0.23980055906264022</v>
      </c>
      <c r="AZ248" s="4">
        <f t="shared" si="894"/>
        <v>2.6356593665841101E-3</v>
      </c>
      <c r="BA248" s="4">
        <f t="shared" si="895"/>
        <v>0.77445313640520064</v>
      </c>
      <c r="BB248" s="4">
        <f t="shared" si="896"/>
        <v>4.684364018751836E-4</v>
      </c>
      <c r="BC248" s="4">
        <f t="shared" si="897"/>
        <v>-9.7981190931124406E-4</v>
      </c>
      <c r="BD248" s="4">
        <f t="shared" si="898"/>
        <v>6.8381374821661674E-3</v>
      </c>
      <c r="BE248">
        <f t="shared" si="922"/>
        <v>3.0000000000000004</v>
      </c>
      <c r="BG248" s="4">
        <f t="shared" si="923"/>
        <v>2.0761880305481206E-2</v>
      </c>
      <c r="BH248" s="4">
        <f t="shared" si="924"/>
        <v>0.21903867875715902</v>
      </c>
      <c r="BJ248" s="4">
        <f t="shared" si="899"/>
        <v>-5.0009999999999999E-2</v>
      </c>
      <c r="BK248" s="4">
        <f t="shared" si="899"/>
        <v>0.14321566666666666</v>
      </c>
      <c r="BL248" s="4">
        <f t="shared" si="899"/>
        <v>58.995200000000004</v>
      </c>
      <c r="BM248" s="4">
        <f t="shared" si="899"/>
        <v>9.860593333333334</v>
      </c>
      <c r="BN248" s="4">
        <f t="shared" si="900"/>
        <v>8.7400162979873102</v>
      </c>
      <c r="BO248" s="4">
        <f t="shared" si="901"/>
        <v>2.7624476202260024</v>
      </c>
      <c r="BP248" s="4">
        <f t="shared" si="902"/>
        <v>0.12180200000000001</v>
      </c>
      <c r="BQ248" s="4">
        <f t="shared" si="902"/>
        <v>20.339633333333335</v>
      </c>
      <c r="BR248" s="4">
        <f t="shared" si="902"/>
        <v>1.7115666666666664E-2</v>
      </c>
      <c r="BS248" s="4">
        <f t="shared" si="902"/>
        <v>-1.9783333333333333E-2</v>
      </c>
      <c r="BT248" s="4">
        <f t="shared" si="902"/>
        <v>0.33276333333333336</v>
      </c>
      <c r="BU248" s="4">
        <f t="shared" si="903"/>
        <v>101.24299391821333</v>
      </c>
      <c r="BW248" s="25">
        <f t="shared" si="904"/>
        <v>2.6166625063703348</v>
      </c>
      <c r="BX248">
        <v>4</v>
      </c>
      <c r="BY248" s="25">
        <f t="shared" si="905"/>
        <v>-1.2722338024716783E-3</v>
      </c>
      <c r="BZ248" s="25">
        <f>BK248/BZ$3*$BX248/$BW248</f>
        <v>2.74072052732841E-3</v>
      </c>
      <c r="CA248" s="25">
        <f t="shared" si="907"/>
        <v>1.7690052688955153</v>
      </c>
      <c r="CB248" s="25">
        <f t="shared" si="907"/>
        <v>0.19834913398377271</v>
      </c>
      <c r="CC248" s="25">
        <f>BN248/CC$3*$BX248/$BW248</f>
        <v>0.18595067098823267</v>
      </c>
      <c r="CD248" s="25">
        <f t="shared" si="909"/>
        <v>5.2888178086629212E-2</v>
      </c>
      <c r="CE248" s="25">
        <f t="shared" si="926"/>
        <v>2.6250449198089608E-3</v>
      </c>
      <c r="CF248" s="25">
        <f t="shared" si="926"/>
        <v>0.77133422365780935</v>
      </c>
      <c r="CG248" s="25">
        <f t="shared" si="926"/>
        <v>4.6654989358117338E-4</v>
      </c>
      <c r="CH248" s="25">
        <f t="shared" si="913"/>
        <v>-9.7586596641251481E-4</v>
      </c>
      <c r="CI248" s="25">
        <f>BT248/CI$3*$BX248/$BW248</f>
        <v>6.8105986251856933E-3</v>
      </c>
      <c r="CJ248" s="4">
        <f t="shared" si="915"/>
        <v>2.9879222898089797</v>
      </c>
    </row>
    <row r="249" spans="1:88">
      <c r="O249" s="33"/>
      <c r="P249" s="33"/>
      <c r="Q249" s="23"/>
      <c r="R249" s="23"/>
      <c r="S249" s="23"/>
      <c r="T249" s="33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G249" s="4"/>
      <c r="BH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W249" s="25"/>
      <c r="BY249" s="25"/>
      <c r="BZ249" s="25"/>
      <c r="CA249" s="25"/>
      <c r="CB249" s="25"/>
      <c r="CC249" s="25"/>
      <c r="CD249" s="25"/>
      <c r="CE249" s="25"/>
      <c r="CF249" s="25"/>
      <c r="CG249" s="25"/>
      <c r="CH249" s="25"/>
      <c r="CI249" s="25"/>
      <c r="CJ249" s="4"/>
    </row>
    <row r="250" spans="1:88">
      <c r="O250" s="33"/>
      <c r="P250" s="33"/>
      <c r="Q250" s="129" t="s">
        <v>60</v>
      </c>
      <c r="R250" s="145">
        <f>SLOPE(Q233:Q248,R233:R248)</f>
        <v>-0.22120615064500609</v>
      </c>
      <c r="S250" s="23"/>
      <c r="T250" s="33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G250" s="4"/>
      <c r="BH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W250" s="25"/>
      <c r="BY250" s="25"/>
      <c r="BZ250" s="25"/>
      <c r="CA250" s="25"/>
      <c r="CB250" s="25"/>
      <c r="CC250" s="25"/>
      <c r="CD250" s="25"/>
      <c r="CE250" s="25"/>
      <c r="CF250" s="25"/>
      <c r="CG250" s="25"/>
      <c r="CH250" s="25"/>
      <c r="CI250" s="25"/>
      <c r="CJ250" s="4"/>
    </row>
    <row r="251" spans="1:88">
      <c r="O251" s="33"/>
      <c r="P251" s="33"/>
      <c r="Q251" s="134" t="s">
        <v>61</v>
      </c>
      <c r="R251" s="146">
        <f>INTERCEPT(Q233:Q248,R233:R248)</f>
        <v>0.1571479083183025</v>
      </c>
      <c r="S251" s="23"/>
      <c r="T251" s="33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G251" s="4"/>
      <c r="BH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W251" s="25"/>
      <c r="BY251" s="25"/>
      <c r="BZ251" s="25"/>
      <c r="CA251" s="25"/>
      <c r="CB251" s="25"/>
      <c r="CC251" s="25"/>
      <c r="CD251" s="25"/>
      <c r="CE251" s="25"/>
      <c r="CF251" s="25"/>
      <c r="CG251" s="25"/>
      <c r="CH251" s="25"/>
      <c r="CI251" s="25"/>
      <c r="CJ251" s="4"/>
    </row>
    <row r="252" spans="1:88" ht="16">
      <c r="O252" s="33"/>
      <c r="P252" s="33"/>
      <c r="Q252" s="147" t="s">
        <v>197</v>
      </c>
      <c r="R252" s="148">
        <f>CORREL(R233:R248,Q233:Q248)^2</f>
        <v>0.80725543800980648</v>
      </c>
      <c r="S252" s="23"/>
      <c r="T252" s="33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G252" s="4"/>
      <c r="BH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W252" s="25"/>
      <c r="BY252" s="25"/>
      <c r="BZ252" s="25"/>
      <c r="CA252" s="25"/>
      <c r="CB252" s="25"/>
      <c r="CC252" s="25"/>
      <c r="CD252" s="25"/>
      <c r="CE252" s="25"/>
      <c r="CF252" s="25"/>
      <c r="CG252" s="25"/>
      <c r="CH252" s="25"/>
      <c r="CI252" s="25"/>
      <c r="CJ252" s="4"/>
    </row>
    <row r="253" spans="1:88" ht="15" thickBot="1">
      <c r="O253" s="33"/>
      <c r="P253" s="33"/>
      <c r="Q253" s="23"/>
      <c r="R253" s="23"/>
      <c r="S253" s="23"/>
      <c r="T253" s="33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G253" s="4"/>
      <c r="BH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W253" s="25"/>
      <c r="BY253" s="25"/>
      <c r="BZ253" s="25"/>
      <c r="CA253" s="25"/>
      <c r="CB253" s="25"/>
      <c r="CC253" s="25"/>
      <c r="CD253" s="25"/>
      <c r="CE253" s="25"/>
      <c r="CF253" s="25"/>
      <c r="CG253" s="25"/>
      <c r="CH253" s="25"/>
      <c r="CI253" s="25"/>
      <c r="CJ253" s="4"/>
    </row>
    <row r="254" spans="1:88">
      <c r="A254" s="34" t="s">
        <v>162</v>
      </c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6"/>
      <c r="O254" s="37"/>
      <c r="P254" s="87"/>
      <c r="Q254" s="38"/>
      <c r="R254" s="39"/>
      <c r="S254" s="23"/>
      <c r="T254" s="40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G254" s="4"/>
      <c r="BH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W254" s="25"/>
      <c r="BY254" s="25"/>
      <c r="BZ254" s="25"/>
      <c r="CA254" s="25"/>
      <c r="CB254" s="25"/>
      <c r="CC254" s="25"/>
      <c r="CD254" s="25"/>
      <c r="CE254" s="25"/>
      <c r="CF254" s="25"/>
      <c r="CG254" s="25"/>
      <c r="CH254" s="25"/>
      <c r="CI254" s="25"/>
      <c r="CJ254" s="4"/>
    </row>
    <row r="255" spans="1:88">
      <c r="A255" s="41" t="s">
        <v>15</v>
      </c>
      <c r="B255" s="9">
        <v>10</v>
      </c>
      <c r="C255" s="20">
        <v>-6.3738100000000006E-2</v>
      </c>
      <c r="D255" s="20">
        <v>6.8227199999999988E-2</v>
      </c>
      <c r="E255" s="20">
        <v>33.860259999999997</v>
      </c>
      <c r="F255" s="20">
        <v>35.528759999999998</v>
      </c>
      <c r="G255" s="20">
        <v>14.983870000000001</v>
      </c>
      <c r="H255" s="20">
        <v>0.18739990000000001</v>
      </c>
      <c r="I255" s="20">
        <v>14.95374</v>
      </c>
      <c r="J255" s="20">
        <v>-6.7520000000000015E-4</v>
      </c>
      <c r="K255" s="20">
        <v>-1.1749199999999998E-2</v>
      </c>
      <c r="L255" s="20">
        <v>0.15494749999999999</v>
      </c>
      <c r="M255" s="42">
        <f t="shared" ref="M255:M260" si="927">SUM(C255:L255)</f>
        <v>99.661042099999989</v>
      </c>
      <c r="O255" s="43">
        <f>BG255/(SUM(BG255:BH255))</f>
        <v>5.700282899146699E-2</v>
      </c>
      <c r="P255" s="33">
        <v>0.13100000000000001</v>
      </c>
      <c r="Q255" s="23"/>
      <c r="R255" s="94">
        <f>AX255/(AX255+AW255)</f>
        <v>0.41310752984863025</v>
      </c>
      <c r="S255" s="23"/>
      <c r="T255" s="24">
        <f>R$251+R$250*R255+O255</f>
        <v>0.12276881082948704</v>
      </c>
      <c r="W255" s="4">
        <v>2.8891913410925948E-2</v>
      </c>
      <c r="X255" s="4">
        <v>1.5477502675388817E-2</v>
      </c>
      <c r="Y255" s="4">
        <v>1.480391614254672</v>
      </c>
      <c r="Z255" s="4">
        <v>1.722977156745459</v>
      </c>
      <c r="AA255" s="4">
        <v>0.70040986738718447</v>
      </c>
      <c r="AB255" s="4">
        <v>2.4365898302751009E-2</v>
      </c>
      <c r="AC255" s="4">
        <v>0.49715716763749207</v>
      </c>
      <c r="AD255" s="4">
        <v>7.688587990579864E-3</v>
      </c>
      <c r="AE255" s="4">
        <v>1.2726729778086926E-2</v>
      </c>
      <c r="AF255" s="4">
        <v>2.5029226548399619E-2</v>
      </c>
      <c r="AI255" s="4">
        <f t="shared" ref="AI255:AJ260" si="928">C255/AI$3</f>
        <v>-1.0607106007655184E-3</v>
      </c>
      <c r="AJ255" s="4">
        <f t="shared" si="928"/>
        <v>8.5412118177265889E-4</v>
      </c>
      <c r="AK255" s="4">
        <f t="shared" ref="AK255:AL260" si="929">2*E255/AK$3</f>
        <v>0.66418713220870929</v>
      </c>
      <c r="AL255" s="4">
        <f t="shared" si="929"/>
        <v>0.46751444173958806</v>
      </c>
      <c r="AM255" s="4">
        <f t="shared" ref="AM255:AP260" si="930">G255/AM$3</f>
        <v>0.20854377174669453</v>
      </c>
      <c r="AN255" s="4">
        <f t="shared" si="930"/>
        <v>2.6420400394755392E-3</v>
      </c>
      <c r="AO255" s="4">
        <f t="shared" si="930"/>
        <v>0.37096849417018107</v>
      </c>
      <c r="AP255" s="4">
        <f t="shared" si="930"/>
        <v>-1.2039942938659062E-5</v>
      </c>
      <c r="AQ255" s="4">
        <f t="shared" ref="AQ255:AQ260" si="931">2*K255/AQ$3</f>
        <v>-3.7912875121006774E-4</v>
      </c>
      <c r="AR255" s="4">
        <f t="shared" ref="AR255:AR260" si="932">L255/AR$3</f>
        <v>2.0745414379434997E-3</v>
      </c>
      <c r="AS255" s="4">
        <f t="shared" ref="AS255:AS260" si="933">SUM(AI255:AR255)</f>
        <v>1.7153326632294505</v>
      </c>
      <c r="AT255" s="4"/>
      <c r="AU255" s="4">
        <f t="shared" ref="AU255:BD260" si="934">3*AI255/$AS255</f>
        <v>-1.8551105977924814E-3</v>
      </c>
      <c r="AV255" s="4">
        <f t="shared" si="934"/>
        <v>1.4937997743795213E-3</v>
      </c>
      <c r="AW255" s="4">
        <f t="shared" si="934"/>
        <v>1.1616180577327431</v>
      </c>
      <c r="AX255" s="4">
        <f t="shared" si="934"/>
        <v>0.81765091709861171</v>
      </c>
      <c r="AY255" s="4">
        <f t="shared" si="934"/>
        <v>0.36472885327223342</v>
      </c>
      <c r="AZ255" s="4">
        <f t="shared" si="934"/>
        <v>4.620748084808308E-3</v>
      </c>
      <c r="BA255" s="4">
        <f t="shared" si="934"/>
        <v>0.64879863035737917</v>
      </c>
      <c r="BB255" s="4">
        <f t="shared" si="934"/>
        <v>-2.1057040182499945E-5</v>
      </c>
      <c r="BC255" s="4">
        <f t="shared" si="934"/>
        <v>-6.6307036414082522E-4</v>
      </c>
      <c r="BD255" s="4">
        <f t="shared" si="934"/>
        <v>3.6282316819603398E-3</v>
      </c>
      <c r="BE255">
        <f t="shared" ref="BE255:BE260" si="935">SUM(AU255:BD255)</f>
        <v>2.9999999999999991</v>
      </c>
      <c r="BG255" s="4">
        <f t="shared" ref="BG255:BG260" si="936">-1*((AU255+AV255)*4+(AW255+AX255)*3+SUM(AY255:BB255,BD255)*2+BC255-8)</f>
        <v>2.0790576451330978E-2</v>
      </c>
      <c r="BH255" s="4">
        <f t="shared" ref="BH255:BH260" si="937">AY255-BG255</f>
        <v>0.34393827682090244</v>
      </c>
      <c r="BJ255" s="4">
        <f t="shared" ref="BJ255:BM260" si="938">C255</f>
        <v>-6.3738100000000006E-2</v>
      </c>
      <c r="BK255" s="4">
        <f t="shared" si="938"/>
        <v>6.8227199999999988E-2</v>
      </c>
      <c r="BL255" s="4">
        <f t="shared" si="938"/>
        <v>33.860259999999997</v>
      </c>
      <c r="BM255" s="4">
        <f t="shared" si="938"/>
        <v>35.528759999999998</v>
      </c>
      <c r="BN255" s="4">
        <f t="shared" ref="BN255:BN260" si="939">G255-BO255*0.8998</f>
        <v>13.144318098476376</v>
      </c>
      <c r="BO255" s="4">
        <f t="shared" ref="BO255:BO260" si="940">G255*T255/0.8998</f>
        <v>2.0444008685525961</v>
      </c>
      <c r="BP255" s="4">
        <f t="shared" ref="BP255:BT260" si="941">H255</f>
        <v>0.18739990000000001</v>
      </c>
      <c r="BQ255" s="4">
        <f t="shared" si="941"/>
        <v>14.95374</v>
      </c>
      <c r="BR255" s="4">
        <f t="shared" si="941"/>
        <v>-6.7520000000000015E-4</v>
      </c>
      <c r="BS255" s="4">
        <f t="shared" si="941"/>
        <v>-1.1749199999999998E-2</v>
      </c>
      <c r="BT255" s="4">
        <f t="shared" si="941"/>
        <v>0.15494749999999999</v>
      </c>
      <c r="BU255" s="4">
        <f t="shared" ref="BU255:BU260" si="942">SUM(BJ255:BT255)</f>
        <v>99.865891067028969</v>
      </c>
      <c r="BW255" s="25">
        <f t="shared" ref="BW255:BW260" si="943">BJ255/BY$3*2+BK255/BZ$3*2+BL255/CA$3*3+BM255/CB$3*3+BN255/CC$3+BO255/CD$3*3+BP255/CE$3+BQ255/CF$3+BR255/CG$3+BS255/CH$3+BT255/CI$3</f>
        <v>2.2939706840086509</v>
      </c>
      <c r="BX255">
        <v>4</v>
      </c>
      <c r="BY255" s="25">
        <f t="shared" ref="BY255:BZ260" si="944">BJ255/BY$3*$BX255/$BW255</f>
        <v>-1.8495626089030147E-3</v>
      </c>
      <c r="BZ255" s="25">
        <f t="shared" si="944"/>
        <v>1.4893323401676704E-3</v>
      </c>
      <c r="CA255" s="25">
        <f t="shared" ref="CA255:CB260" si="945">2*BL255/CA$3*$BX255/$BW255</f>
        <v>1.1581440631979838</v>
      </c>
      <c r="CB255" s="25">
        <f t="shared" si="945"/>
        <v>0.81520560833431299</v>
      </c>
      <c r="CC255" s="25">
        <f t="shared" ref="CC255:CC260" si="946">BN255/CC$3*$BX255/$BW255</f>
        <v>0.31899466224001144</v>
      </c>
      <c r="CD255" s="25">
        <f t="shared" ref="CD255:CD260" si="947">2*BO255/CD$3*$BX255/$BW255</f>
        <v>4.4646812596648641E-2</v>
      </c>
      <c r="CE255" s="25">
        <f t="shared" ref="CE255:CG260" si="948">BP255/CE$3*$BX255/$BW255</f>
        <v>4.6069290386198773E-3</v>
      </c>
      <c r="CF255" s="25">
        <f t="shared" si="948"/>
        <v>0.64685829990106725</v>
      </c>
      <c r="CG255" s="25">
        <f t="shared" si="948"/>
        <v>-2.0994065918261154E-5</v>
      </c>
      <c r="CH255" s="25">
        <f t="shared" ref="CH255:CH260" si="949">2*BS255/CH$3*$BX255/$BW255</f>
        <v>-6.6108735190556251E-4</v>
      </c>
      <c r="CI255" s="25">
        <f t="shared" ref="CI255:CI260" si="950">BT255/CI$3*$BX255/$BW255</f>
        <v>3.6173809062255238E-3</v>
      </c>
      <c r="CJ255" s="4">
        <f t="shared" ref="CJ255:CJ260" si="951">SUM(BY255:CI255)</f>
        <v>2.9910314445283102</v>
      </c>
    </row>
    <row r="256" spans="1:88">
      <c r="A256" s="41" t="s">
        <v>18</v>
      </c>
      <c r="B256" s="9">
        <v>9</v>
      </c>
      <c r="C256" s="20">
        <v>-6.2628888888888887E-2</v>
      </c>
      <c r="D256" s="20">
        <v>2.0004333333333332E-2</v>
      </c>
      <c r="E256" s="20">
        <v>39.068655555555559</v>
      </c>
      <c r="F256" s="20">
        <v>31.474599999999995</v>
      </c>
      <c r="G256" s="20">
        <v>13.303466666666665</v>
      </c>
      <c r="H256" s="20">
        <v>0.17997111111111114</v>
      </c>
      <c r="I256" s="20">
        <v>16.131311111111113</v>
      </c>
      <c r="J256" s="20">
        <v>2.333E-3</v>
      </c>
      <c r="K256" s="20">
        <v>-7.8379999999999995E-3</v>
      </c>
      <c r="L256" s="20">
        <v>0.15975177777777777</v>
      </c>
      <c r="M256" s="42">
        <f t="shared" si="927"/>
        <v>100.26962666666665</v>
      </c>
      <c r="O256" s="43">
        <f t="shared" ref="O256:O260" si="952">BG256/(SUM(BG256:BH256))</f>
        <v>2.6893978717197416E-3</v>
      </c>
      <c r="P256" s="33">
        <v>9.1999999999999998E-2</v>
      </c>
      <c r="Q256" s="23"/>
      <c r="R256" s="94">
        <f t="shared" ref="R256:R260" si="953">AX256/(AX256+AW256)</f>
        <v>0.35083434375169709</v>
      </c>
      <c r="S256" s="23"/>
      <c r="T256" s="24">
        <f t="shared" ref="T256:T260" si="954">R$251+R$250*R256+O256</f>
        <v>8.2230591494642485E-2</v>
      </c>
      <c r="W256" s="4">
        <v>2.4671711252183388E-2</v>
      </c>
      <c r="X256" s="4">
        <v>1.3300952710238463E-2</v>
      </c>
      <c r="Y256" s="4">
        <v>1.0519404963104029</v>
      </c>
      <c r="Z256" s="4">
        <v>1.334865690809379</v>
      </c>
      <c r="AA256" s="4">
        <v>0.45169457047876943</v>
      </c>
      <c r="AB256" s="4">
        <v>2.1501609483038527E-2</v>
      </c>
      <c r="AC256" s="4">
        <v>0.33644971186064476</v>
      </c>
      <c r="AD256" s="4">
        <v>5.2759052303846393E-3</v>
      </c>
      <c r="AE256" s="4">
        <v>8.8534622747261978E-3</v>
      </c>
      <c r="AF256" s="4">
        <v>1.7183255132379453E-2</v>
      </c>
      <c r="AI256" s="4">
        <f t="shared" si="928"/>
        <v>-1.0422514376583272E-3</v>
      </c>
      <c r="AJ256" s="4">
        <f t="shared" si="928"/>
        <v>2.504298113837423E-4</v>
      </c>
      <c r="AK256" s="4">
        <f t="shared" si="929"/>
        <v>0.76635260014820639</v>
      </c>
      <c r="AL256" s="4">
        <f t="shared" si="929"/>
        <v>0.41416672149483508</v>
      </c>
      <c r="AM256" s="4">
        <f t="shared" si="930"/>
        <v>0.18515611227093481</v>
      </c>
      <c r="AN256" s="4">
        <f t="shared" si="930"/>
        <v>2.5373059510941931E-3</v>
      </c>
      <c r="AO256" s="4">
        <f t="shared" si="930"/>
        <v>0.40018137214366439</v>
      </c>
      <c r="AP256" s="4">
        <f t="shared" si="930"/>
        <v>4.1601283880171185E-5</v>
      </c>
      <c r="AQ256" s="4">
        <f t="shared" si="931"/>
        <v>-2.5292029686995804E-4</v>
      </c>
      <c r="AR256" s="4">
        <f t="shared" si="932"/>
        <v>2.1388643429880545E-3</v>
      </c>
      <c r="AS256" s="4">
        <f t="shared" si="933"/>
        <v>1.7695298357124587</v>
      </c>
      <c r="AT256" s="4"/>
      <c r="AU256" s="4">
        <f t="shared" si="934"/>
        <v>-1.7669972271001969E-3</v>
      </c>
      <c r="AV256" s="4">
        <f t="shared" si="934"/>
        <v>4.245700857870748E-4</v>
      </c>
      <c r="AW256" s="4">
        <f t="shared" si="934"/>
        <v>1.2992478307205026</v>
      </c>
      <c r="AX256" s="4">
        <f t="shared" si="934"/>
        <v>0.70216400956259795</v>
      </c>
      <c r="AY256" s="4">
        <f t="shared" si="934"/>
        <v>0.31390730215586243</v>
      </c>
      <c r="AZ256" s="4">
        <f t="shared" si="934"/>
        <v>4.3016612094691374E-3</v>
      </c>
      <c r="BA256" s="4">
        <f t="shared" si="934"/>
        <v>0.67845372946064109</v>
      </c>
      <c r="BB256" s="4">
        <f t="shared" si="934"/>
        <v>7.0529385332609708E-5</v>
      </c>
      <c r="BC256" s="4">
        <f t="shared" si="934"/>
        <v>-4.2879236919132096E-4</v>
      </c>
      <c r="BD256" s="4">
        <f t="shared" si="934"/>
        <v>3.6261570160983901E-3</v>
      </c>
      <c r="BE256">
        <f t="shared" si="935"/>
        <v>2.9999999999999996</v>
      </c>
      <c r="BG256" s="4">
        <f t="shared" si="936"/>
        <v>8.4422163033526232E-4</v>
      </c>
      <c r="BH256" s="4">
        <f t="shared" si="937"/>
        <v>0.31306308052552717</v>
      </c>
      <c r="BJ256" s="4">
        <f t="shared" si="938"/>
        <v>-6.2628888888888887E-2</v>
      </c>
      <c r="BK256" s="4">
        <f t="shared" si="938"/>
        <v>2.0004333333333332E-2</v>
      </c>
      <c r="BL256" s="4">
        <f t="shared" si="938"/>
        <v>39.068655555555559</v>
      </c>
      <c r="BM256" s="4">
        <f t="shared" si="938"/>
        <v>31.474599999999995</v>
      </c>
      <c r="BN256" s="4">
        <f t="shared" si="939"/>
        <v>12.209514733737405</v>
      </c>
      <c r="BO256" s="4">
        <f t="shared" si="940"/>
        <v>1.2157723193256942</v>
      </c>
      <c r="BP256" s="4">
        <f t="shared" si="941"/>
        <v>0.17997111111111114</v>
      </c>
      <c r="BQ256" s="4">
        <f t="shared" si="941"/>
        <v>16.131311111111113</v>
      </c>
      <c r="BR256" s="4">
        <f t="shared" si="941"/>
        <v>2.333E-3</v>
      </c>
      <c r="BS256" s="4">
        <f t="shared" si="941"/>
        <v>-7.8379999999999995E-3</v>
      </c>
      <c r="BT256" s="4">
        <f t="shared" si="941"/>
        <v>0.15975177777777777</v>
      </c>
      <c r="BU256" s="4">
        <f t="shared" si="942"/>
        <v>100.39144705306309</v>
      </c>
      <c r="BW256" s="25">
        <f t="shared" si="943"/>
        <v>2.3667386218805544</v>
      </c>
      <c r="BX256">
        <v>4</v>
      </c>
      <c r="BY256" s="25">
        <f t="shared" si="944"/>
        <v>-1.7614981697136947E-3</v>
      </c>
      <c r="BZ256" s="25">
        <f t="shared" si="944"/>
        <v>4.2324878475132451E-4</v>
      </c>
      <c r="CA256" s="25">
        <f t="shared" si="945"/>
        <v>1.2952044523434207</v>
      </c>
      <c r="CB256" s="25">
        <f t="shared" si="945"/>
        <v>0.69997881078350432</v>
      </c>
      <c r="CC256" s="25">
        <f t="shared" si="946"/>
        <v>0.28719794246654001</v>
      </c>
      <c r="CD256" s="25">
        <f t="shared" si="947"/>
        <v>2.5734410206681577E-2</v>
      </c>
      <c r="CE256" s="25">
        <f t="shared" si="948"/>
        <v>4.2882740453664631E-3</v>
      </c>
      <c r="CF256" s="25">
        <f t="shared" si="948"/>
        <v>0.67634231924721755</v>
      </c>
      <c r="CG256" s="25">
        <f t="shared" si="948"/>
        <v>7.0309891418623643E-5</v>
      </c>
      <c r="CH256" s="25">
        <f t="shared" si="949"/>
        <v>-4.2745792802247604E-4</v>
      </c>
      <c r="CI256" s="25">
        <f t="shared" si="950"/>
        <v>3.6148720829823847E-3</v>
      </c>
      <c r="CJ256" s="4">
        <f t="shared" si="951"/>
        <v>2.990665683754147</v>
      </c>
    </row>
    <row r="257" spans="1:88">
      <c r="A257" s="41" t="s">
        <v>16</v>
      </c>
      <c r="B257" s="9">
        <v>6</v>
      </c>
      <c r="C257" s="20">
        <v>-8.180833333333333E-2</v>
      </c>
      <c r="D257" s="20">
        <v>4.0346166666666669E-2</v>
      </c>
      <c r="E257" s="20">
        <v>57.451633333333341</v>
      </c>
      <c r="F257" s="20">
        <v>13.325650000000001</v>
      </c>
      <c r="G257" s="20">
        <v>10.558553333333334</v>
      </c>
      <c r="H257" s="20">
        <v>0.11076083333333335</v>
      </c>
      <c r="I257" s="20">
        <v>19.391733333333335</v>
      </c>
      <c r="J257" s="20">
        <v>-2.9601666666666665E-3</v>
      </c>
      <c r="K257" s="20">
        <v>-1.4181666666666667E-2</v>
      </c>
      <c r="L257" s="20">
        <v>0.28501749999999998</v>
      </c>
      <c r="M257" s="42">
        <f t="shared" si="927"/>
        <v>101.06474433333332</v>
      </c>
      <c r="O257" s="43">
        <f t="shared" si="952"/>
        <v>-7.8191035085579286E-2</v>
      </c>
      <c r="P257" s="33">
        <v>5.3999999999999999E-2</v>
      </c>
      <c r="Q257" s="23"/>
      <c r="R257" s="94">
        <f t="shared" si="953"/>
        <v>0.13464631748872816</v>
      </c>
      <c r="S257" s="23"/>
      <c r="T257" s="24">
        <f t="shared" si="954"/>
        <v>4.9172279642516303E-2</v>
      </c>
      <c r="W257" s="4">
        <v>2.0570704816963992E-2</v>
      </c>
      <c r="X257" s="4">
        <v>2.5908234462553924E-2</v>
      </c>
      <c r="Y257" s="4">
        <v>1.2226556239050579</v>
      </c>
      <c r="Z257" s="4">
        <v>1.023204243052187</v>
      </c>
      <c r="AA257" s="4">
        <v>0.3971889971621399</v>
      </c>
      <c r="AB257" s="4">
        <v>2.3579359036383151E-2</v>
      </c>
      <c r="AC257" s="4">
        <v>0.23898669140072729</v>
      </c>
      <c r="AD257" s="4">
        <v>7.4987171013891881E-3</v>
      </c>
      <c r="AE257" s="4">
        <v>7.0243331830620558E-3</v>
      </c>
      <c r="AF257" s="4">
        <v>2.1390459039020166E-2</v>
      </c>
      <c r="AI257" s="4">
        <f t="shared" si="928"/>
        <v>-1.3614300771065623E-3</v>
      </c>
      <c r="AJ257" s="4">
        <f t="shared" si="928"/>
        <v>5.0508471039893178E-4</v>
      </c>
      <c r="AK257" s="4">
        <f t="shared" si="929"/>
        <v>1.1269445534196418</v>
      </c>
      <c r="AL257" s="4">
        <f t="shared" si="929"/>
        <v>0.17534903612079744</v>
      </c>
      <c r="AM257" s="4">
        <f t="shared" si="930"/>
        <v>0.14695272558571099</v>
      </c>
      <c r="AN257" s="4">
        <f t="shared" si="930"/>
        <v>1.5615512947036985E-3</v>
      </c>
      <c r="AO257" s="4">
        <f t="shared" si="930"/>
        <v>0.48106507897130574</v>
      </c>
      <c r="AP257" s="4">
        <f t="shared" si="930"/>
        <v>-5.2784712315739421E-5</v>
      </c>
      <c r="AQ257" s="4">
        <f t="shared" si="931"/>
        <v>-4.5762073787243199E-4</v>
      </c>
      <c r="AR257" s="4">
        <f t="shared" si="932"/>
        <v>3.816006158789664E-3</v>
      </c>
      <c r="AS257" s="4">
        <f t="shared" si="933"/>
        <v>1.9343222007340537</v>
      </c>
      <c r="AT257" s="4"/>
      <c r="AU257" s="4">
        <f t="shared" si="934"/>
        <v>-2.1114839243274691E-3</v>
      </c>
      <c r="AV257" s="4">
        <f t="shared" si="934"/>
        <v>7.8335146575982703E-4</v>
      </c>
      <c r="AW257" s="4">
        <f t="shared" si="934"/>
        <v>1.747813088727378</v>
      </c>
      <c r="AX257" s="4">
        <f t="shared" si="934"/>
        <v>0.27195423190757118</v>
      </c>
      <c r="AY257" s="4">
        <f t="shared" si="934"/>
        <v>0.22791351750490801</v>
      </c>
      <c r="AZ257" s="4">
        <f t="shared" si="934"/>
        <v>2.4218580970291927E-3</v>
      </c>
      <c r="BA257" s="4">
        <f t="shared" si="934"/>
        <v>0.74609867806213492</v>
      </c>
      <c r="BB257" s="4">
        <f t="shared" si="934"/>
        <v>-8.1865439422204125E-5</v>
      </c>
      <c r="BC257" s="4">
        <f t="shared" si="934"/>
        <v>-7.0973812589045931E-4</v>
      </c>
      <c r="BD257" s="4">
        <f t="shared" si="934"/>
        <v>5.9183617248587629E-3</v>
      </c>
      <c r="BE257">
        <f t="shared" si="935"/>
        <v>2.9999999999999996</v>
      </c>
      <c r="BG257" s="4">
        <f t="shared" si="936"/>
        <v>-1.7820793843704053E-2</v>
      </c>
      <c r="BH257" s="4">
        <f t="shared" si="937"/>
        <v>0.24573431134861207</v>
      </c>
      <c r="BJ257" s="4">
        <f t="shared" si="938"/>
        <v>-8.180833333333333E-2</v>
      </c>
      <c r="BK257" s="4">
        <f t="shared" si="938"/>
        <v>4.0346166666666669E-2</v>
      </c>
      <c r="BL257" s="4">
        <f t="shared" si="938"/>
        <v>57.451633333333341</v>
      </c>
      <c r="BM257" s="4">
        <f t="shared" si="938"/>
        <v>13.325650000000001</v>
      </c>
      <c r="BN257" s="4">
        <f t="shared" si="939"/>
        <v>10.039365196206244</v>
      </c>
      <c r="BO257" s="4">
        <f t="shared" si="940"/>
        <v>0.57700393101476921</v>
      </c>
      <c r="BP257" s="4">
        <f t="shared" si="941"/>
        <v>0.11076083333333335</v>
      </c>
      <c r="BQ257" s="4">
        <f t="shared" si="941"/>
        <v>19.391733333333335</v>
      </c>
      <c r="BR257" s="4">
        <f t="shared" si="941"/>
        <v>-2.9601666666666665E-3</v>
      </c>
      <c r="BS257" s="4">
        <f t="shared" si="941"/>
        <v>-1.4181666666666667E-2</v>
      </c>
      <c r="BT257" s="4">
        <f t="shared" si="941"/>
        <v>0.28501749999999998</v>
      </c>
      <c r="BU257" s="4">
        <f t="shared" si="942"/>
        <v>101.12256012722101</v>
      </c>
      <c r="BW257" s="25">
        <f t="shared" si="943"/>
        <v>2.5884552858589194</v>
      </c>
      <c r="BX257">
        <v>4</v>
      </c>
      <c r="BY257" s="25">
        <f t="shared" si="944"/>
        <v>-2.1038494804901417E-3</v>
      </c>
      <c r="BZ257" s="25">
        <f t="shared" si="944"/>
        <v>7.8051911989096773E-4</v>
      </c>
      <c r="CA257" s="25">
        <f t="shared" si="945"/>
        <v>1.7414935611618128</v>
      </c>
      <c r="CB257" s="25">
        <f t="shared" si="945"/>
        <v>0.27097093324926708</v>
      </c>
      <c r="CC257" s="25">
        <f t="shared" si="946"/>
        <v>0.21592294961759845</v>
      </c>
      <c r="CD257" s="25">
        <f t="shared" si="947"/>
        <v>1.1167356251293019E-2</v>
      </c>
      <c r="CE257" s="25">
        <f t="shared" si="948"/>
        <v>2.4131014404377223E-3</v>
      </c>
      <c r="CF257" s="25">
        <f t="shared" si="948"/>
        <v>0.7434010262405214</v>
      </c>
      <c r="CG257" s="25">
        <f t="shared" si="948"/>
        <v>-8.1569440436710545E-5</v>
      </c>
      <c r="CH257" s="25">
        <f t="shared" si="949"/>
        <v>-7.0717194208063142E-4</v>
      </c>
      <c r="CI257" s="25">
        <f t="shared" si="950"/>
        <v>5.8969628405590325E-3</v>
      </c>
      <c r="CJ257" s="4">
        <f t="shared" si="951"/>
        <v>2.9891538190583722</v>
      </c>
    </row>
    <row r="258" spans="1:88">
      <c r="A258" s="41" t="s">
        <v>22</v>
      </c>
      <c r="B258" s="9">
        <v>3</v>
      </c>
      <c r="C258" s="20">
        <v>-6.2903333333333325E-2</v>
      </c>
      <c r="D258" s="20">
        <v>0.10758833333333334</v>
      </c>
      <c r="E258" s="20">
        <v>61.846733333333333</v>
      </c>
      <c r="F258" s="20">
        <v>6.0837199999999996</v>
      </c>
      <c r="G258" s="20">
        <v>11.141366666666665</v>
      </c>
      <c r="H258" s="20">
        <v>9.7293666666666667E-2</v>
      </c>
      <c r="I258" s="20">
        <v>20.500566666666668</v>
      </c>
      <c r="J258" s="20">
        <v>3.5766666666666699E-4</v>
      </c>
      <c r="K258" s="20">
        <v>-1.094E-2</v>
      </c>
      <c r="L258" s="20">
        <v>0.37578033333333333</v>
      </c>
      <c r="M258" s="42">
        <f t="shared" si="927"/>
        <v>100.07956333333335</v>
      </c>
      <c r="O258" s="43">
        <f t="shared" si="952"/>
        <v>9.4404252984585241E-2</v>
      </c>
      <c r="P258" s="33">
        <v>0.22</v>
      </c>
      <c r="Q258" s="23"/>
      <c r="R258" s="94">
        <f t="shared" si="953"/>
        <v>6.1903443152079241E-2</v>
      </c>
      <c r="S258" s="23"/>
      <c r="T258" s="24">
        <f t="shared" si="954"/>
        <v>0.23785873893154433</v>
      </c>
      <c r="W258" s="4">
        <v>2.5526719987756637E-2</v>
      </c>
      <c r="X258" s="4">
        <v>1.5247820609297837E-2</v>
      </c>
      <c r="Y258" s="4">
        <v>0.70690883664962978</v>
      </c>
      <c r="Z258" s="4">
        <v>2.519745423649004E-2</v>
      </c>
      <c r="AA258" s="4">
        <v>0.54789125137506367</v>
      </c>
      <c r="AB258" s="4">
        <v>1.5175847862090978E-2</v>
      </c>
      <c r="AC258" s="4">
        <v>0.40538397024713974</v>
      </c>
      <c r="AD258" s="4">
        <v>5.1172190038470443E-3</v>
      </c>
      <c r="AE258" s="4">
        <v>6.5149980813504422E-3</v>
      </c>
      <c r="AF258" s="4">
        <v>3.4657491547042646E-2</v>
      </c>
      <c r="AI258" s="4">
        <f t="shared" si="928"/>
        <v>-1.0468186608975423E-3</v>
      </c>
      <c r="AJ258" s="4">
        <f t="shared" si="928"/>
        <v>1.3468744783842431E-3</v>
      </c>
      <c r="AK258" s="4">
        <f t="shared" si="929"/>
        <v>1.2131567935137963</v>
      </c>
      <c r="AL258" s="4">
        <f t="shared" si="929"/>
        <v>8.0054214093032428E-2</v>
      </c>
      <c r="AM258" s="4">
        <f t="shared" si="930"/>
        <v>0.15506425423335651</v>
      </c>
      <c r="AN258" s="4">
        <f t="shared" si="930"/>
        <v>1.3716856995159546E-3</v>
      </c>
      <c r="AO258" s="4">
        <f t="shared" si="930"/>
        <v>0.50857272802447695</v>
      </c>
      <c r="AP258" s="4">
        <f t="shared" si="930"/>
        <v>6.3777936281502674E-6</v>
      </c>
      <c r="AQ258" s="4">
        <f t="shared" si="931"/>
        <v>-3.5301710229106165E-4</v>
      </c>
      <c r="AR258" s="4">
        <f t="shared" si="932"/>
        <v>5.0312000714062572E-3</v>
      </c>
      <c r="AS258" s="4">
        <f t="shared" si="933"/>
        <v>1.9632042921444082</v>
      </c>
      <c r="AT258" s="4"/>
      <c r="AU258" s="4">
        <f t="shared" si="934"/>
        <v>-1.5996582705421385E-3</v>
      </c>
      <c r="AV258" s="4">
        <f t="shared" si="934"/>
        <v>2.0581777715752425E-3</v>
      </c>
      <c r="AW258" s="4">
        <f t="shared" si="934"/>
        <v>1.8538419028037041</v>
      </c>
      <c r="AX258" s="4">
        <f t="shared" si="934"/>
        <v>0.12233196679534947</v>
      </c>
      <c r="AY258" s="4">
        <f t="shared" si="934"/>
        <v>0.23695586066182622</v>
      </c>
      <c r="AZ258" s="4">
        <f t="shared" si="934"/>
        <v>2.0960921464026477E-3</v>
      </c>
      <c r="BA258" s="4">
        <f t="shared" si="934"/>
        <v>0.7771571151196337</v>
      </c>
      <c r="BB258" s="4">
        <f t="shared" si="934"/>
        <v>9.7459958502593779E-6</v>
      </c>
      <c r="BC258" s="4">
        <f t="shared" si="934"/>
        <v>-5.3945038278027766E-4</v>
      </c>
      <c r="BD258" s="4">
        <f t="shared" si="934"/>
        <v>7.6882473589806747E-3</v>
      </c>
      <c r="BE258">
        <f t="shared" si="935"/>
        <v>3.0000000000000004</v>
      </c>
      <c r="BG258" s="4">
        <f t="shared" si="936"/>
        <v>2.2369641016099173E-2</v>
      </c>
      <c r="BH258" s="4">
        <f t="shared" si="937"/>
        <v>0.21458621964572705</v>
      </c>
      <c r="BJ258" s="4">
        <f t="shared" si="938"/>
        <v>-6.2903333333333325E-2</v>
      </c>
      <c r="BK258" s="4">
        <f t="shared" si="938"/>
        <v>0.10758833333333334</v>
      </c>
      <c r="BL258" s="4">
        <f t="shared" si="938"/>
        <v>61.846733333333333</v>
      </c>
      <c r="BM258" s="4">
        <f t="shared" si="938"/>
        <v>6.0837199999999996</v>
      </c>
      <c r="BN258" s="4">
        <f t="shared" si="939"/>
        <v>8.4912952413593885</v>
      </c>
      <c r="BO258" s="4">
        <f t="shared" si="940"/>
        <v>2.9451782899614098</v>
      </c>
      <c r="BP258" s="4">
        <f t="shared" si="941"/>
        <v>9.7293666666666667E-2</v>
      </c>
      <c r="BQ258" s="4">
        <f t="shared" si="941"/>
        <v>20.500566666666668</v>
      </c>
      <c r="BR258" s="4">
        <f t="shared" si="941"/>
        <v>3.5766666666666699E-4</v>
      </c>
      <c r="BS258" s="4">
        <f t="shared" si="941"/>
        <v>-1.094E-2</v>
      </c>
      <c r="BT258" s="4">
        <f t="shared" si="941"/>
        <v>0.37578033333333333</v>
      </c>
      <c r="BU258" s="4">
        <f t="shared" si="942"/>
        <v>100.37467019798748</v>
      </c>
      <c r="BW258" s="25">
        <f t="shared" si="943"/>
        <v>2.6287322657939707</v>
      </c>
      <c r="BX258">
        <v>4</v>
      </c>
      <c r="BY258" s="25">
        <f t="shared" si="944"/>
        <v>-1.5928874530421087E-3</v>
      </c>
      <c r="BZ258" s="25">
        <f t="shared" si="944"/>
        <v>2.0494661946524845E-3</v>
      </c>
      <c r="CA258" s="25">
        <f t="shared" si="945"/>
        <v>1.8459952111515316</v>
      </c>
      <c r="CB258" s="25">
        <f t="shared" si="945"/>
        <v>0.12181417656674626</v>
      </c>
      <c r="CC258" s="25">
        <f t="shared" si="946"/>
        <v>0.17982944525140543</v>
      </c>
      <c r="CD258" s="25">
        <f t="shared" si="947"/>
        <v>5.6127732912970484E-2</v>
      </c>
      <c r="CE258" s="25">
        <f t="shared" si="948"/>
        <v>2.0872200906343068E-3</v>
      </c>
      <c r="CF258" s="25">
        <f t="shared" si="948"/>
        <v>0.77386766943474916</v>
      </c>
      <c r="CG258" s="25">
        <f t="shared" si="948"/>
        <v>9.7047443151825834E-6</v>
      </c>
      <c r="CH258" s="25">
        <f t="shared" si="949"/>
        <v>-5.3716707005068527E-4</v>
      </c>
      <c r="CI258" s="25">
        <f t="shared" si="950"/>
        <v>7.6557055838269716E-3</v>
      </c>
      <c r="CJ258" s="4">
        <f t="shared" si="951"/>
        <v>2.9873062774077388</v>
      </c>
    </row>
    <row r="259" spans="1:88">
      <c r="A259" s="41" t="s">
        <v>23</v>
      </c>
      <c r="B259" s="9">
        <v>8</v>
      </c>
      <c r="C259" s="20">
        <v>-3.3071250000000003E-2</v>
      </c>
      <c r="D259" s="20">
        <v>0.21586287500000001</v>
      </c>
      <c r="E259" s="20">
        <v>50.281075000000001</v>
      </c>
      <c r="F259" s="20">
        <v>16.892912500000001</v>
      </c>
      <c r="G259" s="20">
        <v>12.6920375</v>
      </c>
      <c r="H259" s="20">
        <v>0.12170837499999999</v>
      </c>
      <c r="I259" s="20">
        <v>18.867049999999999</v>
      </c>
      <c r="J259" s="20">
        <v>1.6122624999999998E-2</v>
      </c>
      <c r="K259" s="20">
        <v>-7.867250000000001E-3</v>
      </c>
      <c r="L259" s="20">
        <v>0.35648950000000001</v>
      </c>
      <c r="M259" s="42">
        <f t="shared" si="927"/>
        <v>99.402319874999989</v>
      </c>
      <c r="O259" s="43">
        <f t="shared" si="952"/>
        <v>0.15942544859694049</v>
      </c>
      <c r="P259" s="33">
        <v>0.28999999999999998</v>
      </c>
      <c r="Q259" s="23"/>
      <c r="R259" s="94">
        <f t="shared" si="953"/>
        <v>0.18392641668933943</v>
      </c>
      <c r="S259" s="23"/>
      <c r="T259" s="24">
        <f t="shared" si="954"/>
        <v>0.27588770227746484</v>
      </c>
      <c r="W259" s="4">
        <v>1.7539838277068412E-2</v>
      </c>
      <c r="X259" s="4">
        <v>2.7857375327280828E-2</v>
      </c>
      <c r="Y259" s="4">
        <v>0.54514531155856427</v>
      </c>
      <c r="Z259" s="4">
        <v>0.70042592029523554</v>
      </c>
      <c r="AA259" s="4">
        <v>0.21132717989952371</v>
      </c>
      <c r="AB259" s="4">
        <v>1.6902134885760166E-2</v>
      </c>
      <c r="AC259" s="4">
        <v>0.31322376757109066</v>
      </c>
      <c r="AD259" s="4">
        <v>5.5922158638465683E-3</v>
      </c>
      <c r="AE259" s="4">
        <v>8.020146983868633E-3</v>
      </c>
      <c r="AF259" s="4">
        <v>1.7814705274014499E-2</v>
      </c>
      <c r="AI259" s="4">
        <f t="shared" si="928"/>
        <v>-5.5036195706440339E-4</v>
      </c>
      <c r="AJ259" s="4">
        <f t="shared" si="928"/>
        <v>2.7023394466700055E-3</v>
      </c>
      <c r="AK259" s="4">
        <f t="shared" si="929"/>
        <v>0.98629021184778354</v>
      </c>
      <c r="AL259" s="4">
        <f t="shared" si="929"/>
        <v>0.22228978880189487</v>
      </c>
      <c r="AM259" s="4">
        <f t="shared" si="930"/>
        <v>0.17664631176061241</v>
      </c>
      <c r="AN259" s="4">
        <f t="shared" si="930"/>
        <v>1.7158941914563652E-3</v>
      </c>
      <c r="AO259" s="4">
        <f t="shared" si="930"/>
        <v>0.46804887124782929</v>
      </c>
      <c r="AP259" s="4">
        <f t="shared" si="930"/>
        <v>2.874933131241084E-4</v>
      </c>
      <c r="AQ259" s="4">
        <f t="shared" si="931"/>
        <v>-2.5386414972571801E-4</v>
      </c>
      <c r="AR259" s="4">
        <f t="shared" si="932"/>
        <v>4.7729214084884187E-3</v>
      </c>
      <c r="AS259" s="4">
        <f t="shared" si="933"/>
        <v>1.861949605911069</v>
      </c>
      <c r="AT259" s="4"/>
      <c r="AU259" s="4">
        <f t="shared" si="934"/>
        <v>-8.8675110537447582E-4</v>
      </c>
      <c r="AV259" s="4">
        <f t="shared" si="934"/>
        <v>4.3540482053181992E-3</v>
      </c>
      <c r="AW259" s="4">
        <f t="shared" si="934"/>
        <v>1.5891249828405254</v>
      </c>
      <c r="AX259" s="4">
        <f t="shared" si="934"/>
        <v>0.35815650664690213</v>
      </c>
      <c r="AY259" s="4">
        <f t="shared" si="934"/>
        <v>0.28461507959155169</v>
      </c>
      <c r="AZ259" s="4">
        <f t="shared" si="934"/>
        <v>2.7646734143754056E-3</v>
      </c>
      <c r="BA259" s="4">
        <f t="shared" si="934"/>
        <v>0.75412707695513925</v>
      </c>
      <c r="BB259" s="4">
        <f t="shared" si="934"/>
        <v>4.6321336336613999E-4</v>
      </c>
      <c r="BC259" s="4">
        <f t="shared" si="934"/>
        <v>-4.0902957134787753E-4</v>
      </c>
      <c r="BD259" s="4">
        <f t="shared" si="934"/>
        <v>7.690199659543929E-3</v>
      </c>
      <c r="BE259">
        <f t="shared" si="935"/>
        <v>2.9999999999999991</v>
      </c>
      <c r="BG259" s="4">
        <f t="shared" si="936"/>
        <v>4.537488674133705E-2</v>
      </c>
      <c r="BH259" s="4">
        <f t="shared" si="937"/>
        <v>0.23924019285021464</v>
      </c>
      <c r="BJ259" s="4">
        <f t="shared" si="938"/>
        <v>-3.3071250000000003E-2</v>
      </c>
      <c r="BK259" s="4">
        <f t="shared" si="938"/>
        <v>0.21586287500000001</v>
      </c>
      <c r="BL259" s="4">
        <f t="shared" si="938"/>
        <v>50.281075000000001</v>
      </c>
      <c r="BM259" s="4">
        <f t="shared" si="938"/>
        <v>16.892912500000001</v>
      </c>
      <c r="BN259" s="4">
        <f t="shared" si="939"/>
        <v>9.19046043690558</v>
      </c>
      <c r="BO259" s="4">
        <f t="shared" si="940"/>
        <v>3.8915059603183142</v>
      </c>
      <c r="BP259" s="4">
        <f t="shared" si="941"/>
        <v>0.12170837499999999</v>
      </c>
      <c r="BQ259" s="4">
        <f t="shared" si="941"/>
        <v>18.867049999999999</v>
      </c>
      <c r="BR259" s="4">
        <f t="shared" si="941"/>
        <v>1.6122624999999998E-2</v>
      </c>
      <c r="BS259" s="4">
        <f t="shared" si="941"/>
        <v>-7.867250000000001E-3</v>
      </c>
      <c r="BT259" s="4">
        <f t="shared" si="941"/>
        <v>0.35648950000000001</v>
      </c>
      <c r="BU259" s="4">
        <f t="shared" si="942"/>
        <v>99.792248772223871</v>
      </c>
      <c r="BW259" s="25">
        <f t="shared" si="943"/>
        <v>2.4928913530421455</v>
      </c>
      <c r="BX259">
        <v>4</v>
      </c>
      <c r="BY259" s="25">
        <f t="shared" si="944"/>
        <v>-8.8309016177986446E-4</v>
      </c>
      <c r="BZ259" s="25">
        <f t="shared" si="944"/>
        <v>4.3360725582721679E-3</v>
      </c>
      <c r="CA259" s="25">
        <f t="shared" si="945"/>
        <v>1.5825642953018162</v>
      </c>
      <c r="CB259" s="25">
        <f t="shared" si="945"/>
        <v>0.35667786087930126</v>
      </c>
      <c r="CC259" s="25">
        <f t="shared" si="946"/>
        <v>0.20524242508538368</v>
      </c>
      <c r="CD259" s="25">
        <f t="shared" si="947"/>
        <v>7.8203576442781281E-2</v>
      </c>
      <c r="CE259" s="25">
        <f t="shared" si="948"/>
        <v>2.7532594861984839E-3</v>
      </c>
      <c r="CF259" s="25">
        <f t="shared" si="948"/>
        <v>0.75101367041392486</v>
      </c>
      <c r="CG259" s="25">
        <f t="shared" si="948"/>
        <v>4.6130099135411131E-4</v>
      </c>
      <c r="CH259" s="25">
        <f t="shared" si="949"/>
        <v>-4.073408966113512E-4</v>
      </c>
      <c r="CI259" s="25">
        <f t="shared" si="950"/>
        <v>7.6584507426108051E-3</v>
      </c>
      <c r="CJ259" s="4">
        <f t="shared" si="951"/>
        <v>2.9876204808432516</v>
      </c>
    </row>
    <row r="260" spans="1:88" ht="15" thickBot="1">
      <c r="A260" s="44" t="s">
        <v>20</v>
      </c>
      <c r="B260" s="45">
        <v>4</v>
      </c>
      <c r="C260" s="46">
        <v>-6.9917499999999994E-2</v>
      </c>
      <c r="D260" s="46">
        <v>7.7777749999999993E-2</v>
      </c>
      <c r="E260" s="46">
        <v>60.65605</v>
      </c>
      <c r="F260" s="46">
        <v>8.4771625000000004</v>
      </c>
      <c r="G260" s="46">
        <v>10.742525000000001</v>
      </c>
      <c r="H260" s="46">
        <v>0.10706550000000001</v>
      </c>
      <c r="I260" s="46">
        <v>20.084600000000002</v>
      </c>
      <c r="J260" s="46">
        <v>1.0245000000000002E-3</v>
      </c>
      <c r="K260" s="46">
        <v>-2.2307500000000001E-2</v>
      </c>
      <c r="L260" s="46">
        <v>0.38557075000000002</v>
      </c>
      <c r="M260" s="47">
        <f t="shared" si="927"/>
        <v>100.43955100000001</v>
      </c>
      <c r="O260" s="48">
        <f t="shared" si="952"/>
        <v>1.0531904142536004E-2</v>
      </c>
      <c r="P260" s="88">
        <v>0.14000000000000001</v>
      </c>
      <c r="Q260" s="49"/>
      <c r="R260" s="95">
        <f t="shared" si="953"/>
        <v>8.5717880045841424E-2</v>
      </c>
      <c r="S260" s="23"/>
      <c r="T260" s="32">
        <f t="shared" si="954"/>
        <v>0.14871849017444752</v>
      </c>
      <c r="W260" s="4">
        <v>1.1548149563169555E-2</v>
      </c>
      <c r="X260" s="4">
        <v>9.107778813556398E-3</v>
      </c>
      <c r="Y260" s="4">
        <v>0.60192461598885805</v>
      </c>
      <c r="Z260" s="4">
        <v>0.12833173480606208</v>
      </c>
      <c r="AA260" s="4">
        <v>0.16094765971167965</v>
      </c>
      <c r="AB260" s="4">
        <v>2.1173413037738294E-2</v>
      </c>
      <c r="AC260" s="4">
        <v>0.23246394702548298</v>
      </c>
      <c r="AD260" s="4">
        <v>6.4604607936792451E-3</v>
      </c>
      <c r="AE260" s="4">
        <v>4.9710050962221471E-3</v>
      </c>
      <c r="AF260" s="4">
        <v>2.4451233130117052E-2</v>
      </c>
      <c r="AI260" s="4">
        <f t="shared" si="928"/>
        <v>-1.1635463471459475E-3</v>
      </c>
      <c r="AJ260" s="4">
        <f t="shared" si="928"/>
        <v>9.7368239859789679E-4</v>
      </c>
      <c r="AK260" s="4">
        <f t="shared" si="929"/>
        <v>1.1898009023146332</v>
      </c>
      <c r="AL260" s="4">
        <f t="shared" si="929"/>
        <v>0.11154895058885453</v>
      </c>
      <c r="AM260" s="4">
        <f t="shared" si="930"/>
        <v>0.14951322199025749</v>
      </c>
      <c r="AN260" s="4">
        <f t="shared" si="930"/>
        <v>1.509452981813055E-3</v>
      </c>
      <c r="AO260" s="4">
        <f t="shared" si="930"/>
        <v>0.49825353510295212</v>
      </c>
      <c r="AP260" s="4">
        <f t="shared" si="930"/>
        <v>1.8268544935805995E-5</v>
      </c>
      <c r="AQ260" s="4">
        <f t="shared" si="931"/>
        <v>-7.1982897708938373E-4</v>
      </c>
      <c r="AR260" s="4">
        <f t="shared" si="932"/>
        <v>5.1622807604766374E-3</v>
      </c>
      <c r="AS260" s="4">
        <f t="shared" si="933"/>
        <v>1.9548969193582855</v>
      </c>
      <c r="AT260" s="4"/>
      <c r="AU260" s="4">
        <f t="shared" si="934"/>
        <v>-1.7855872638971061E-3</v>
      </c>
      <c r="AV260" s="4">
        <f t="shared" si="934"/>
        <v>1.4942205734062711E-3</v>
      </c>
      <c r="AW260" s="4">
        <f t="shared" si="934"/>
        <v>1.8258777082300544</v>
      </c>
      <c r="AX260" s="4">
        <f t="shared" si="934"/>
        <v>0.17118388619509145</v>
      </c>
      <c r="AY260" s="4">
        <f t="shared" si="934"/>
        <v>0.22944415203130511</v>
      </c>
      <c r="AZ260" s="4">
        <f t="shared" si="934"/>
        <v>2.31641827279857E-3</v>
      </c>
      <c r="BA260" s="4">
        <f t="shared" si="934"/>
        <v>0.76462374589015492</v>
      </c>
      <c r="BB260" s="4">
        <f t="shared" si="934"/>
        <v>2.8035050986426681E-5</v>
      </c>
      <c r="BC260" s="4">
        <f t="shared" si="934"/>
        <v>-1.1046551405774502E-3</v>
      </c>
      <c r="BD260" s="4">
        <f t="shared" si="934"/>
        <v>7.9220761606773743E-3</v>
      </c>
      <c r="BE260">
        <f t="shared" si="935"/>
        <v>3</v>
      </c>
      <c r="BG260" s="4">
        <f t="shared" si="936"/>
        <v>2.4164838152591628E-3</v>
      </c>
      <c r="BH260" s="4">
        <f t="shared" si="937"/>
        <v>0.22702766821604595</v>
      </c>
      <c r="BJ260" s="4">
        <f t="shared" si="938"/>
        <v>-6.9917499999999994E-2</v>
      </c>
      <c r="BK260" s="4">
        <f t="shared" si="938"/>
        <v>7.7777749999999993E-2</v>
      </c>
      <c r="BL260" s="4">
        <f t="shared" si="938"/>
        <v>60.65605</v>
      </c>
      <c r="BM260" s="4">
        <f t="shared" si="938"/>
        <v>8.4771625000000004</v>
      </c>
      <c r="BN260" s="4">
        <f t="shared" si="939"/>
        <v>9.1449129013387438</v>
      </c>
      <c r="BO260" s="4">
        <f t="shared" si="940"/>
        <v>1.7755191138711457</v>
      </c>
      <c r="BP260" s="4">
        <f t="shared" si="941"/>
        <v>0.10706550000000001</v>
      </c>
      <c r="BQ260" s="4">
        <f t="shared" si="941"/>
        <v>20.084600000000002</v>
      </c>
      <c r="BR260" s="4">
        <f t="shared" si="941"/>
        <v>1.0245000000000002E-3</v>
      </c>
      <c r="BS260" s="4">
        <f t="shared" si="941"/>
        <v>-2.2307500000000001E-2</v>
      </c>
      <c r="BT260" s="4">
        <f t="shared" si="941"/>
        <v>0.38557075000000002</v>
      </c>
      <c r="BU260" s="4">
        <f t="shared" si="942"/>
        <v>100.61745801520989</v>
      </c>
      <c r="BW260" s="25">
        <f t="shared" si="943"/>
        <v>2.6168621255937428</v>
      </c>
      <c r="BX260">
        <v>4</v>
      </c>
      <c r="BY260" s="25">
        <f t="shared" si="944"/>
        <v>-1.7785367226895062E-3</v>
      </c>
      <c r="BZ260" s="25">
        <f t="shared" si="944"/>
        <v>1.4883205180356636E-3</v>
      </c>
      <c r="CA260" s="25">
        <f t="shared" si="945"/>
        <v>1.818668076820712</v>
      </c>
      <c r="CB260" s="25">
        <f t="shared" si="945"/>
        <v>0.17050795224994142</v>
      </c>
      <c r="CC260" s="25">
        <f t="shared" si="946"/>
        <v>0.19455032056894658</v>
      </c>
      <c r="CD260" s="25">
        <f t="shared" si="947"/>
        <v>3.3990439213944082E-2</v>
      </c>
      <c r="CE260" s="25">
        <f t="shared" si="948"/>
        <v>2.3072717007902332E-3</v>
      </c>
      <c r="CF260" s="25">
        <f t="shared" si="948"/>
        <v>0.761604564841035</v>
      </c>
      <c r="CG260" s="25">
        <f t="shared" si="948"/>
        <v>2.7924352234126244E-5</v>
      </c>
      <c r="CH260" s="25">
        <f t="shared" si="949"/>
        <v>-1.1002933170215239E-3</v>
      </c>
      <c r="CI260" s="25">
        <f t="shared" si="950"/>
        <v>7.8907951779161652E-3</v>
      </c>
      <c r="CJ260" s="4">
        <f t="shared" si="951"/>
        <v>2.9881568354038444</v>
      </c>
    </row>
    <row r="261" spans="1:88" ht="15" thickBot="1">
      <c r="A261" s="9"/>
      <c r="B261" s="9"/>
      <c r="C261" s="9"/>
      <c r="D261" s="9"/>
      <c r="E261" s="9"/>
      <c r="F261" s="20"/>
      <c r="G261" s="20"/>
      <c r="H261" s="20"/>
      <c r="I261" s="20"/>
      <c r="J261" s="20"/>
      <c r="K261" s="20"/>
      <c r="L261" s="20"/>
      <c r="M261" s="20"/>
      <c r="O261" s="33"/>
      <c r="P261" s="33"/>
      <c r="Q261" s="23"/>
      <c r="R261" s="23"/>
      <c r="S261" s="23"/>
      <c r="T261" s="33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G261" s="4"/>
      <c r="BH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W261" s="25"/>
      <c r="BY261" s="25"/>
      <c r="BZ261" s="25"/>
      <c r="CA261" s="25"/>
      <c r="CB261" s="25"/>
      <c r="CC261" s="25"/>
      <c r="CD261" s="25"/>
      <c r="CE261" s="25"/>
      <c r="CF261" s="25"/>
      <c r="CG261" s="25"/>
      <c r="CH261" s="25"/>
      <c r="CI261" s="25"/>
      <c r="CJ261" s="4"/>
    </row>
    <row r="262" spans="1:88" ht="28">
      <c r="A262" s="71" t="s">
        <v>163</v>
      </c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3"/>
      <c r="O262" s="80"/>
      <c r="P262" s="89"/>
      <c r="Q262" s="81"/>
      <c r="R262" s="82"/>
      <c r="S262" s="23"/>
      <c r="T262" s="40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G262" s="4"/>
      <c r="BH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W262" s="25"/>
      <c r="BY262" s="25"/>
      <c r="BZ262" s="25"/>
      <c r="CA262" s="25"/>
      <c r="CB262" s="25"/>
      <c r="CC262" s="25"/>
      <c r="CD262" s="25"/>
      <c r="CE262" s="25"/>
      <c r="CF262" s="25"/>
      <c r="CG262" s="25"/>
      <c r="CH262" s="25"/>
      <c r="CI262" s="25"/>
      <c r="CJ262" s="4"/>
    </row>
    <row r="263" spans="1:88">
      <c r="A263" s="96" t="s">
        <v>24</v>
      </c>
      <c r="B263" s="98">
        <v>6</v>
      </c>
      <c r="C263" s="20">
        <v>-6.4493333333333333E-2</v>
      </c>
      <c r="D263" s="20">
        <v>4.0721833333333332E-2</v>
      </c>
      <c r="E263" s="20">
        <v>32.864583333333336</v>
      </c>
      <c r="F263" s="20">
        <v>34.495733333333334</v>
      </c>
      <c r="G263" s="20">
        <v>16.955516666666664</v>
      </c>
      <c r="H263" s="20">
        <v>0.18272983333333334</v>
      </c>
      <c r="I263" s="20">
        <v>13.85995</v>
      </c>
      <c r="J263" s="20">
        <v>1.1939333333333335E-2</v>
      </c>
      <c r="K263" s="20">
        <v>-3.6946666666666668E-3</v>
      </c>
      <c r="L263" s="20">
        <v>0.14593066666666665</v>
      </c>
      <c r="M263" s="75">
        <f t="shared" ref="M263:M266" si="955">SUM(C263:L263)</f>
        <v>98.488917000000015</v>
      </c>
      <c r="O263" s="83">
        <f>BG263/(SUM(BG263:BH263))</f>
        <v>0.10198972968754468</v>
      </c>
      <c r="P263" s="33"/>
      <c r="Q263" s="23"/>
      <c r="R263" s="99">
        <f>AX263/(AX263+AW263)</f>
        <v>0.4131898699887539</v>
      </c>
      <c r="S263" s="23"/>
      <c r="T263" s="24">
        <f>R$251+R$250*R263+O263</f>
        <v>0.16773749738012439</v>
      </c>
      <c r="W263" s="4">
        <v>1.0898727754498129E-2</v>
      </c>
      <c r="X263" s="4">
        <v>8.365671650660619E-3</v>
      </c>
      <c r="Y263" s="4">
        <v>0.41966426303256621</v>
      </c>
      <c r="Z263" s="4">
        <v>0.87135874510253586</v>
      </c>
      <c r="AA263" s="4">
        <v>0.98704426125005484</v>
      </c>
      <c r="AB263" s="4">
        <v>2.9976817071975248E-2</v>
      </c>
      <c r="AC263" s="4">
        <v>0.65287042742032686</v>
      </c>
      <c r="AD263" s="4">
        <v>1.5599120676072312E-2</v>
      </c>
      <c r="AE263" s="4">
        <v>6.4214766733724626E-3</v>
      </c>
      <c r="AF263" s="4">
        <v>3.5791579929735827E-2</v>
      </c>
      <c r="AI263" s="4">
        <f t="shared" ref="AI263" si="956">C263/AI$3</f>
        <v>-1.073278970433239E-3</v>
      </c>
      <c r="AJ263" s="4">
        <f t="shared" ref="AJ263" si="957">D263/AJ$3</f>
        <v>5.0978759806376229E-4</v>
      </c>
      <c r="AK263" s="4">
        <f t="shared" ref="AK263" si="958">2*E263/AK$3</f>
        <v>0.64465640120308632</v>
      </c>
      <c r="AL263" s="4">
        <f t="shared" ref="AL263" si="959">2*F263/AL$3</f>
        <v>0.45392109129986619</v>
      </c>
      <c r="AM263" s="4">
        <f t="shared" ref="AM263" si="960">G263/AM$3</f>
        <v>0.23598492229181164</v>
      </c>
      <c r="AN263" s="4">
        <f t="shared" ref="AN263" si="961">H263/AN$3</f>
        <v>2.5761995394520416E-3</v>
      </c>
      <c r="AO263" s="4">
        <f t="shared" ref="AO263" si="962">I263/AO$3</f>
        <v>0.34383403621930037</v>
      </c>
      <c r="AP263" s="4">
        <f t="shared" ref="AP263" si="963">J263/AP$3</f>
        <v>2.1289824060865433E-4</v>
      </c>
      <c r="AQ263" s="4">
        <f>2*K263/AQ$3</f>
        <v>-1.192212541680112E-4</v>
      </c>
      <c r="AR263" s="4">
        <f>L263/AR$3</f>
        <v>1.9538180033025392E-3</v>
      </c>
      <c r="AS263" s="4">
        <f>SUM(AI263:AR263)</f>
        <v>1.6824566541708901</v>
      </c>
      <c r="AT263" s="4"/>
      <c r="AU263" s="4">
        <f t="shared" ref="AU263" si="964">3*AI263/$AS263</f>
        <v>-1.9137710937857377E-3</v>
      </c>
      <c r="AV263" s="4">
        <f t="shared" ref="AV263" si="965">3*AJ263/$AS263</f>
        <v>9.0900576273387113E-4</v>
      </c>
      <c r="AW263" s="4">
        <f t="shared" ref="AW263" si="966">3*AK263/$AS263</f>
        <v>1.1494912506749326</v>
      </c>
      <c r="AX263" s="4">
        <f t="shared" ref="AX263" si="967">3*AL263/$AS263</f>
        <v>0.80938981133553878</v>
      </c>
      <c r="AY263" s="4">
        <f t="shared" ref="AY263" si="968">3*AM263/$AS263</f>
        <v>0.42078633355598277</v>
      </c>
      <c r="AZ263" s="4">
        <f t="shared" ref="AZ263" si="969">3*AN263/$AS263</f>
        <v>4.5936390689154229E-3</v>
      </c>
      <c r="BA263" s="4">
        <f t="shared" ref="BA263" si="970">3*AO263/$AS263</f>
        <v>0.61309282833573053</v>
      </c>
      <c r="BB263" s="4">
        <f t="shared" ref="BB263" si="971">3*AP263/$AS263</f>
        <v>3.796203130955014E-4</v>
      </c>
      <c r="BC263" s="4">
        <f t="shared" ref="BC263" si="972">3*AQ263/$AS263</f>
        <v>-2.1258423604398252E-4</v>
      </c>
      <c r="BD263" s="4">
        <f t="shared" ref="BD263" si="973">3*AR263/$AS263</f>
        <v>3.4838662829005398E-3</v>
      </c>
      <c r="BE263">
        <f>SUM(AU263:BD263)</f>
        <v>3.0000000000000009</v>
      </c>
      <c r="BG263" s="4">
        <f>-1*((AU263+AV263)*4+(AW263+AX263)*3+SUM(AY263:BB263,BD263)*2+BC263-8)</f>
        <v>4.2915884415587691E-2</v>
      </c>
      <c r="BH263" s="4">
        <f>AY263-BG263</f>
        <v>0.37787044914039508</v>
      </c>
      <c r="BJ263" s="4">
        <f t="shared" ref="BJ263" si="974">C263</f>
        <v>-6.4493333333333333E-2</v>
      </c>
      <c r="BK263" s="4">
        <f t="shared" ref="BK263" si="975">D263</f>
        <v>4.0721833333333332E-2</v>
      </c>
      <c r="BL263" s="4">
        <f t="shared" ref="BL263" si="976">E263</f>
        <v>32.864583333333336</v>
      </c>
      <c r="BM263" s="4">
        <f t="shared" ref="BM263" si="977">F263</f>
        <v>34.495733333333334</v>
      </c>
      <c r="BN263" s="4">
        <f>G263-BO263*0.8998</f>
        <v>14.111440734213009</v>
      </c>
      <c r="BO263" s="4">
        <f>G263*T263/0.8998</f>
        <v>3.1607867664521612</v>
      </c>
      <c r="BP263" s="4">
        <f t="shared" ref="BP263" si="978">H263</f>
        <v>0.18272983333333334</v>
      </c>
      <c r="BQ263" s="4">
        <f t="shared" ref="BQ263" si="979">I263</f>
        <v>13.85995</v>
      </c>
      <c r="BR263" s="4">
        <f t="shared" ref="BR263" si="980">J263</f>
        <v>1.1939333333333335E-2</v>
      </c>
      <c r="BS263" s="4">
        <f t="shared" ref="BS263" si="981">K263</f>
        <v>-3.6946666666666668E-3</v>
      </c>
      <c r="BT263" s="4">
        <f t="shared" ref="BT263" si="982">L263</f>
        <v>0.14593066666666665</v>
      </c>
      <c r="BU263" s="4">
        <f t="shared" ref="BU263" si="983">SUM(BJ263:BT263)</f>
        <v>98.805627833998514</v>
      </c>
      <c r="BW263" s="25">
        <f t="shared" ref="BW263" si="984">BJ263/BY$3*2+BK263/BZ$3*2+BL263/CA$3*3+BM263/CB$3*3+BN263/CC$3+BO263/CD$3*3+BP263/CE$3+BQ263/CF$3+BR263/CG$3+BS263/CH$3+BT263/CI$3</f>
        <v>2.2510377996263409</v>
      </c>
      <c r="BX263">
        <v>4</v>
      </c>
      <c r="BY263" s="25">
        <f t="shared" ref="BY263" si="985">BJ263/BY$3*$BX263/$BW263</f>
        <v>-1.9071718308975479E-3</v>
      </c>
      <c r="BZ263" s="25">
        <f t="shared" ref="BZ263" si="986">BK263/BZ$3*$BX263/$BW263</f>
        <v>9.0587123530024071E-4</v>
      </c>
      <c r="CA263" s="25">
        <f t="shared" ref="CA263" si="987">2*BL263/CA$3*$BX263/$BW263</f>
        <v>1.1455274563760689</v>
      </c>
      <c r="CB263" s="25">
        <f t="shared" ref="CB263" si="988">2*BM263/CB$3*$BX263/$BW263</f>
        <v>0.80659878990075495</v>
      </c>
      <c r="CC263" s="25">
        <f>BN263/CC$3*$BX263/$BW263</f>
        <v>0.34899707510863032</v>
      </c>
      <c r="CD263" s="25">
        <f>2*BO263/CD$3*$BX263/$BW263</f>
        <v>7.0343613947057917E-2</v>
      </c>
      <c r="CE263" s="25">
        <f t="shared" ref="CE263" si="989">BP263/CE$3*$BX263/$BW263</f>
        <v>4.5777988088510566E-3</v>
      </c>
      <c r="CF263" s="25">
        <f t="shared" ref="CF263" si="990">BQ263/CF$3*$BX263/$BW263</f>
        <v>0.61097869840546404</v>
      </c>
      <c r="CG263" s="25">
        <f t="shared" ref="CG263" si="991">BR263/CG$3*$BX263/$BW263</f>
        <v>3.7831126717462356E-4</v>
      </c>
      <c r="CH263" s="25">
        <f>2*BS263/CH$3*$BX263/$BW263</f>
        <v>-2.1185118115351281E-4</v>
      </c>
      <c r="CI263" s="25">
        <f>BT263/CI$3*$BX263/$BW263</f>
        <v>3.4718528558282968E-3</v>
      </c>
      <c r="CJ263" s="4">
        <f t="shared" ref="CJ263" si="992">SUM(BY263:CI263)</f>
        <v>2.9896604448930795</v>
      </c>
    </row>
    <row r="264" spans="1:88">
      <c r="A264" s="74" t="s">
        <v>25</v>
      </c>
      <c r="B264" s="9">
        <v>7</v>
      </c>
      <c r="C264" s="20">
        <v>-4.6568571428571438E-2</v>
      </c>
      <c r="D264" s="20">
        <v>9.7522285714285714E-2</v>
      </c>
      <c r="E264" s="20">
        <v>56.910699999999999</v>
      </c>
      <c r="F264" s="20">
        <v>11.623571428571429</v>
      </c>
      <c r="G264" s="20">
        <v>11.269357142857142</v>
      </c>
      <c r="H264" s="20">
        <v>0.11921657142857145</v>
      </c>
      <c r="I264" s="20">
        <v>19.35585714285714</v>
      </c>
      <c r="J264" s="20">
        <v>7.5650000000000014E-3</v>
      </c>
      <c r="K264" s="20">
        <v>1.5617142857142859E-3</v>
      </c>
      <c r="L264" s="20">
        <v>0.35261257142857144</v>
      </c>
      <c r="M264" s="75">
        <f t="shared" si="955"/>
        <v>99.691395285714279</v>
      </c>
      <c r="O264" s="83">
        <f>BG264/(SUM(BG264:BH264))</f>
        <v>3.4636011868910986E-2</v>
      </c>
      <c r="P264" s="33"/>
      <c r="Q264" s="23"/>
      <c r="R264" s="99">
        <f>AX264/(AX264+AW264)</f>
        <v>0.12050226214986959</v>
      </c>
      <c r="S264" s="23"/>
      <c r="T264" s="24">
        <f>R$251+R$250*R264+O264</f>
        <v>0.16512807863302542</v>
      </c>
      <c r="W264" s="4">
        <v>1.178052125130208E-2</v>
      </c>
      <c r="X264" s="4">
        <v>1.3957750782442073E-2</v>
      </c>
      <c r="Y264" s="4">
        <v>0.57224181660087337</v>
      </c>
      <c r="Z264" s="4">
        <v>8.8178676830733604E-2</v>
      </c>
      <c r="AA264" s="4">
        <v>8.6567793417314853E-2</v>
      </c>
      <c r="AB264" s="4">
        <v>2.074680352774964E-2</v>
      </c>
      <c r="AC264" s="4">
        <v>0.20913418226219324</v>
      </c>
      <c r="AD264" s="4">
        <v>1.9899596821711402E-2</v>
      </c>
      <c r="AE264" s="4">
        <v>5.1501954239389696E-3</v>
      </c>
      <c r="AF264" s="4">
        <v>1.9583769911648275E-2</v>
      </c>
      <c r="AI264" s="4">
        <f t="shared" ref="AI264:AJ266" si="993">C264/AI$3</f>
        <v>-7.749803865630127E-4</v>
      </c>
      <c r="AJ264" s="4">
        <f t="shared" si="993"/>
        <v>1.2208598612204022E-3</v>
      </c>
      <c r="AK264" s="4">
        <f t="shared" ref="AK264:AL266" si="994">2*E264/AK$3</f>
        <v>1.1163338564142802</v>
      </c>
      <c r="AL264" s="4">
        <f t="shared" si="994"/>
        <v>0.15295179194119915</v>
      </c>
      <c r="AM264" s="4">
        <f t="shared" ref="AM264:AP266" si="995">G264/AM$3</f>
        <v>0.15684561089571528</v>
      </c>
      <c r="AN264" s="4">
        <f t="shared" si="995"/>
        <v>1.6807637308412723E-3</v>
      </c>
      <c r="AO264" s="4">
        <f t="shared" si="995"/>
        <v>0.48017507176524782</v>
      </c>
      <c r="AP264" s="4">
        <f t="shared" si="995"/>
        <v>1.3489657631954354E-4</v>
      </c>
      <c r="AQ264" s="4">
        <f>2*K264/AQ$3</f>
        <v>5.0394136357350303E-5</v>
      </c>
      <c r="AR264" s="4">
        <f>L264/AR$3</f>
        <v>4.7210144788937137E-3</v>
      </c>
      <c r="AS264" s="4">
        <f>SUM(AI264:AR264)</f>
        <v>1.9133392794135116</v>
      </c>
      <c r="AT264" s="4"/>
      <c r="AU264" s="4">
        <f t="shared" ref="AU264:BD266" si="996">3*AI264/$AS264</f>
        <v>-1.2151222654048545E-3</v>
      </c>
      <c r="AV264" s="4">
        <f t="shared" si="996"/>
        <v>1.9142342516398256E-3</v>
      </c>
      <c r="AW264" s="4">
        <f t="shared" si="996"/>
        <v>1.7503438126610755</v>
      </c>
      <c r="AX264" s="4">
        <f t="shared" si="996"/>
        <v>0.23981913754692197</v>
      </c>
      <c r="AY264" s="4">
        <f t="shared" si="996"/>
        <v>0.24592440961718912</v>
      </c>
      <c r="AZ264" s="4">
        <f t="shared" si="996"/>
        <v>2.6353356389931071E-3</v>
      </c>
      <c r="BA264" s="4">
        <f t="shared" si="996"/>
        <v>0.7528854034383814</v>
      </c>
      <c r="BB264" s="4">
        <f t="shared" si="996"/>
        <v>2.1150965399230115E-4</v>
      </c>
      <c r="BC264" s="4">
        <f t="shared" si="996"/>
        <v>7.9014950823772485E-5</v>
      </c>
      <c r="BD264" s="4">
        <f t="shared" si="996"/>
        <v>7.4022645063882677E-3</v>
      </c>
      <c r="BE264">
        <f>SUM(AU264:BD264)</f>
        <v>3</v>
      </c>
      <c r="BG264" s="4">
        <f>-1*((AU264+AV264)*4+(AW264+AX264)*3+SUM(AY264:BB264,BD264)*2+BC264-8)</f>
        <v>8.5178407703558889E-3</v>
      </c>
      <c r="BH264" s="4">
        <f>AY264-BG264</f>
        <v>0.23740656884683323</v>
      </c>
      <c r="BJ264" s="4">
        <f t="shared" ref="BJ264:BM266" si="997">C264</f>
        <v>-4.6568571428571438E-2</v>
      </c>
      <c r="BK264" s="4">
        <f t="shared" si="997"/>
        <v>9.7522285714285714E-2</v>
      </c>
      <c r="BL264" s="4">
        <f t="shared" si="997"/>
        <v>56.910699999999999</v>
      </c>
      <c r="BM264" s="4">
        <f t="shared" si="997"/>
        <v>11.623571428571429</v>
      </c>
      <c r="BN264" s="4">
        <f>G264-BO264*0.8998</f>
        <v>9.4084698504277817</v>
      </c>
      <c r="BO264" s="4">
        <f>G264*T264/0.8998</f>
        <v>2.068112127616538</v>
      </c>
      <c r="BP264" s="4">
        <f t="shared" ref="BP264:BT266" si="998">H264</f>
        <v>0.11921657142857145</v>
      </c>
      <c r="BQ264" s="4">
        <f t="shared" si="998"/>
        <v>19.35585714285714</v>
      </c>
      <c r="BR264" s="4">
        <f t="shared" si="998"/>
        <v>7.5650000000000014E-3</v>
      </c>
      <c r="BS264" s="4">
        <f t="shared" si="998"/>
        <v>1.5617142857142859E-3</v>
      </c>
      <c r="BT264" s="4">
        <f t="shared" si="998"/>
        <v>0.35261257142857144</v>
      </c>
      <c r="BU264" s="4">
        <f t="shared" ref="BU264:BU266" si="999">SUM(BJ264:BT264)</f>
        <v>99.898620120901441</v>
      </c>
      <c r="BW264" s="25">
        <f t="shared" ref="BW264:BW266" si="1000">BJ264/BY$3*2+BK264/BZ$3*2+BL264/CA$3*3+BM264/CB$3*3+BN264/CC$3+BO264/CD$3*3+BP264/CE$3+BQ264/CF$3+BR264/CG$3+BS264/CH$3+BT264/CI$3</f>
        <v>2.5613555505053811</v>
      </c>
      <c r="BX264">
        <v>4</v>
      </c>
      <c r="BY264" s="25">
        <f t="shared" ref="BY264:BZ266" si="1001">BJ264/BY$3*$BX264/$BW264</f>
        <v>-1.2102660037340014E-3</v>
      </c>
      <c r="BZ264" s="25">
        <f t="shared" si="1001"/>
        <v>1.906583974223359E-3</v>
      </c>
      <c r="CA264" s="25">
        <f t="shared" ref="CA264:CB266" si="1002">2*BL264/CA$3*$BX264/$BW264</f>
        <v>1.7433485268283293</v>
      </c>
      <c r="CB264" s="25">
        <f t="shared" si="1002"/>
        <v>0.23886069532364645</v>
      </c>
      <c r="CC264" s="25">
        <f>BN264/CC$3*$BX264/$BW264</f>
        <v>0.20449483711958027</v>
      </c>
      <c r="CD264" s="25">
        <f>2*BO264/CD$3*$BX264/$BW264</f>
        <v>4.0449809340701734E-2</v>
      </c>
      <c r="CE264" s="25">
        <f t="shared" ref="CE264:CG266" si="1003">BP264/CE$3*$BX264/$BW264</f>
        <v>2.624803464727325E-3</v>
      </c>
      <c r="CF264" s="25">
        <f t="shared" si="1003"/>
        <v>0.74987648110080529</v>
      </c>
      <c r="CG264" s="25">
        <f t="shared" si="1003"/>
        <v>2.1066435121500738E-4</v>
      </c>
      <c r="CH264" s="25">
        <f>2*BS264/CH$3*$BX264/$BW264</f>
        <v>7.8699165912217124E-5</v>
      </c>
      <c r="CI264" s="25">
        <f>BT264/CI$3*$BX264/$BW264</f>
        <v>7.3726812007215634E-3</v>
      </c>
      <c r="CJ264" s="4">
        <f t="shared" ref="CJ264:CJ266" si="1004">SUM(BY264:CI264)</f>
        <v>2.9880135158661285</v>
      </c>
    </row>
    <row r="265" spans="1:88">
      <c r="A265" s="74" t="s">
        <v>26</v>
      </c>
      <c r="B265" s="9">
        <v>10</v>
      </c>
      <c r="C265" s="20">
        <v>-2.7645999999999997E-2</v>
      </c>
      <c r="D265" s="20">
        <v>0.19845909999999997</v>
      </c>
      <c r="E265" s="20">
        <v>58.148990000000005</v>
      </c>
      <c r="F265" s="20">
        <v>9.0311760000000003</v>
      </c>
      <c r="G265" s="20">
        <v>11.94378</v>
      </c>
      <c r="H265" s="20">
        <v>0.11140820000000003</v>
      </c>
      <c r="I265" s="20">
        <v>19.713159999999998</v>
      </c>
      <c r="J265" s="20">
        <v>6.5257000000000006E-3</v>
      </c>
      <c r="K265" s="20">
        <v>-8.0670999999999989E-3</v>
      </c>
      <c r="L265" s="20">
        <v>0.39234970000000008</v>
      </c>
      <c r="M265" s="75">
        <f t="shared" si="955"/>
        <v>99.510135599999998</v>
      </c>
      <c r="O265" s="83">
        <f t="shared" ref="O265:O266" si="1005">BG265/(SUM(BG265:BH265))</f>
        <v>0.11141163156862049</v>
      </c>
      <c r="P265" s="33"/>
      <c r="Q265" s="23"/>
      <c r="R265" s="99">
        <f t="shared" ref="R265:R266" si="1006">AX265/(AX265+AW265)</f>
        <v>9.4356970913191965E-2</v>
      </c>
      <c r="S265" s="23"/>
      <c r="T265" s="24">
        <f t="shared" ref="T265:T266" si="1007">R$251+R$250*R265+O265</f>
        <v>0.24768719756469298</v>
      </c>
      <c r="W265" s="4">
        <v>9.4131293651178796E-3</v>
      </c>
      <c r="X265" s="4">
        <v>1.1804715446238704E-2</v>
      </c>
      <c r="Y265" s="4">
        <v>0.36650810647393872</v>
      </c>
      <c r="Z265" s="4">
        <v>0.15045779173354024</v>
      </c>
      <c r="AA265" s="4">
        <v>0.10666569582891489</v>
      </c>
      <c r="AB265" s="4">
        <v>1.7320318933424714E-2</v>
      </c>
      <c r="AC265" s="4">
        <v>0.16987513191884357</v>
      </c>
      <c r="AD265" s="4">
        <v>1.169551177969091E-2</v>
      </c>
      <c r="AE265" s="4">
        <v>5.9797383526929244E-3</v>
      </c>
      <c r="AF265" s="4">
        <v>1.380384044025431E-2</v>
      </c>
      <c r="AI265" s="4">
        <f t="shared" si="993"/>
        <v>-4.6007655183890825E-4</v>
      </c>
      <c r="AJ265" s="4">
        <f t="shared" si="993"/>
        <v>2.4844654481722584E-3</v>
      </c>
      <c r="AK265" s="4">
        <f t="shared" si="994"/>
        <v>1.1406235778736762</v>
      </c>
      <c r="AL265" s="4">
        <f t="shared" si="994"/>
        <v>0.11883908151852095</v>
      </c>
      <c r="AM265" s="4">
        <f t="shared" si="995"/>
        <v>0.16623215031315242</v>
      </c>
      <c r="AN265" s="4">
        <f t="shared" si="995"/>
        <v>1.5706781333709294E-3</v>
      </c>
      <c r="AO265" s="4">
        <f t="shared" si="995"/>
        <v>0.48903894815182331</v>
      </c>
      <c r="AP265" s="4">
        <f t="shared" si="995"/>
        <v>1.1636412268188304E-4</v>
      </c>
      <c r="AQ265" s="4">
        <f>2*K265/AQ$3</f>
        <v>-2.6031300419490156E-4</v>
      </c>
      <c r="AR265" s="4">
        <f>L265/AR$3</f>
        <v>5.2530419065470622E-3</v>
      </c>
      <c r="AS265" s="4">
        <f t="shared" ref="AS265:AS266" si="1008">SUM(AI265:AR265)</f>
        <v>1.923437917911911</v>
      </c>
      <c r="AT265" s="4"/>
      <c r="AU265" s="4">
        <f t="shared" si="996"/>
        <v>-7.1758471779276637E-4</v>
      </c>
      <c r="AV265" s="4">
        <f t="shared" si="996"/>
        <v>3.8750386872939478E-3</v>
      </c>
      <c r="AW265" s="4">
        <f t="shared" si="996"/>
        <v>1.7790388250928422</v>
      </c>
      <c r="AX265" s="4">
        <f t="shared" si="996"/>
        <v>0.185354172981366</v>
      </c>
      <c r="AY265" s="4">
        <f t="shared" si="996"/>
        <v>0.25927348436639086</v>
      </c>
      <c r="AZ265" s="4">
        <f t="shared" si="996"/>
        <v>2.4497980185542896E-3</v>
      </c>
      <c r="BA265" s="4">
        <f t="shared" si="996"/>
        <v>0.76275757631323793</v>
      </c>
      <c r="BB265" s="4">
        <f t="shared" si="996"/>
        <v>1.8149396182468144E-4</v>
      </c>
      <c r="BC265" s="4">
        <f t="shared" si="996"/>
        <v>-4.0601207104853899E-4</v>
      </c>
      <c r="BD265" s="4">
        <f t="shared" si="996"/>
        <v>8.1932073673317892E-3</v>
      </c>
      <c r="BE265">
        <f t="shared" ref="BE265:BE266" si="1009">SUM(AU265:BD265)</f>
        <v>3.0000000000000004</v>
      </c>
      <c r="BG265" s="4">
        <f t="shared" ref="BG265:BG266" si="1010">-1*((AU265+AV265)*4+(AW265+AX265)*3+SUM(AY265:BB265,BD265)*2+BC265-8)</f>
        <v>2.8886081915740824E-2</v>
      </c>
      <c r="BH265" s="4">
        <f t="shared" ref="BH265:BH266" si="1011">AY265-BG265</f>
        <v>0.23038740245065004</v>
      </c>
      <c r="BJ265" s="4">
        <f t="shared" si="997"/>
        <v>-2.7645999999999997E-2</v>
      </c>
      <c r="BK265" s="4">
        <f t="shared" si="997"/>
        <v>0.19845909999999997</v>
      </c>
      <c r="BL265" s="4">
        <f t="shared" si="997"/>
        <v>58.148990000000005</v>
      </c>
      <c r="BM265" s="4">
        <f t="shared" si="997"/>
        <v>9.0311760000000003</v>
      </c>
      <c r="BN265" s="4">
        <f>G265-BO265*0.8998</f>
        <v>8.9854586034707715</v>
      </c>
      <c r="BO265" s="4">
        <f>G265*T265/0.8998</f>
        <v>3.2877543860071445</v>
      </c>
      <c r="BP265" s="4">
        <f t="shared" si="998"/>
        <v>0.11140820000000003</v>
      </c>
      <c r="BQ265" s="4">
        <f t="shared" si="998"/>
        <v>19.713159999999998</v>
      </c>
      <c r="BR265" s="4">
        <f t="shared" si="998"/>
        <v>6.5257000000000006E-3</v>
      </c>
      <c r="BS265" s="4">
        <f t="shared" si="998"/>
        <v>-8.0670999999999989E-3</v>
      </c>
      <c r="BT265" s="4">
        <f t="shared" si="998"/>
        <v>0.39234970000000008</v>
      </c>
      <c r="BU265" s="4">
        <f t="shared" si="999"/>
        <v>99.839568589477921</v>
      </c>
      <c r="BW265" s="25">
        <f t="shared" si="1000"/>
        <v>2.5759152821004228</v>
      </c>
      <c r="BX265">
        <v>4</v>
      </c>
      <c r="BY265" s="25">
        <f t="shared" si="1001"/>
        <v>-7.1442807927092698E-4</v>
      </c>
      <c r="BZ265" s="25">
        <f t="shared" si="1001"/>
        <v>3.8579924820297731E-3</v>
      </c>
      <c r="CA265" s="25">
        <f t="shared" si="1002"/>
        <v>1.771212874584295</v>
      </c>
      <c r="CB265" s="25">
        <f t="shared" si="1002"/>
        <v>0.18453880427561045</v>
      </c>
      <c r="CC265" s="25">
        <f>BN265/CC$3*$BX265/$BW265</f>
        <v>0.19419672025077017</v>
      </c>
      <c r="CD265" s="25">
        <f>2*BO265/CD$3*$BX265/$BW265</f>
        <v>6.3941093072839697E-2</v>
      </c>
      <c r="CE265" s="25">
        <f t="shared" si="1003"/>
        <v>2.4390214139188389E-3</v>
      </c>
      <c r="CF265" s="25">
        <f t="shared" si="1003"/>
        <v>0.75940222343501429</v>
      </c>
      <c r="CG265" s="25">
        <f t="shared" si="1003"/>
        <v>1.8069557409822697E-4</v>
      </c>
      <c r="CH265" s="25">
        <f>2*BS265/CH$3*$BX265/$BW265</f>
        <v>-4.0422603336960703E-4</v>
      </c>
      <c r="CI265" s="25">
        <f>BT265/CI$3*$BX265/$BW265</f>
        <v>8.1571656382483024E-3</v>
      </c>
      <c r="CJ265" s="4">
        <f t="shared" si="1004"/>
        <v>2.9868079366141842</v>
      </c>
    </row>
    <row r="266" spans="1:88" ht="15" thickBot="1">
      <c r="A266" s="76" t="s">
        <v>27</v>
      </c>
      <c r="B266" s="77">
        <v>10</v>
      </c>
      <c r="C266" s="78">
        <v>-4.2425999999999998E-2</v>
      </c>
      <c r="D266" s="78">
        <v>0.26772429999999997</v>
      </c>
      <c r="E266" s="78">
        <v>39.503259999999997</v>
      </c>
      <c r="F266" s="78">
        <v>28.186259999999997</v>
      </c>
      <c r="G266" s="78">
        <v>14.811019999999999</v>
      </c>
      <c r="H266" s="78">
        <v>0.16332050000000004</v>
      </c>
      <c r="I266" s="78">
        <v>16.959129999999998</v>
      </c>
      <c r="J266" s="78">
        <v>7.6510000000000011E-4</v>
      </c>
      <c r="K266" s="78">
        <v>-1.3341999999999998E-2</v>
      </c>
      <c r="L266" s="78">
        <v>0.24733759999999999</v>
      </c>
      <c r="M266" s="79">
        <f t="shared" si="955"/>
        <v>100.08304949999999</v>
      </c>
      <c r="O266" s="84">
        <f t="shared" si="1005"/>
        <v>0.1721472805652085</v>
      </c>
      <c r="P266" s="90"/>
      <c r="Q266" s="85"/>
      <c r="R266" s="100">
        <f t="shared" si="1006"/>
        <v>0.32370807353331105</v>
      </c>
      <c r="S266" s="23"/>
      <c r="T266" s="32">
        <f t="shared" si="1007"/>
        <v>0.2576889720044967</v>
      </c>
      <c r="W266" s="4">
        <v>1.8793515548365787E-2</v>
      </c>
      <c r="X266" s="4">
        <v>3.3179217246978907E-2</v>
      </c>
      <c r="Y266" s="4">
        <v>0.38985601957645949</v>
      </c>
      <c r="Z266" s="4">
        <v>0.67583515445706133</v>
      </c>
      <c r="AA266" s="4">
        <v>8.5702207932144225E-2</v>
      </c>
      <c r="AB266" s="4">
        <v>1.9585887097317674E-2</v>
      </c>
      <c r="AC266" s="4">
        <v>0.25744801006977902</v>
      </c>
      <c r="AD266" s="4">
        <v>6.6801281167022204E-3</v>
      </c>
      <c r="AE266" s="4">
        <v>8.8673656366100844E-3</v>
      </c>
      <c r="AF266" s="4">
        <v>1.7556649004484497E-2</v>
      </c>
      <c r="AI266" s="4">
        <f t="shared" si="993"/>
        <v>-7.0604093859211181E-4</v>
      </c>
      <c r="AJ266" s="4">
        <f t="shared" si="993"/>
        <v>3.3515811216825236E-3</v>
      </c>
      <c r="AK266" s="4">
        <f t="shared" si="994"/>
        <v>0.77487759905845432</v>
      </c>
      <c r="AL266" s="4">
        <f t="shared" si="994"/>
        <v>0.37089624317389297</v>
      </c>
      <c r="AM266" s="4">
        <f t="shared" si="995"/>
        <v>0.20613806541405708</v>
      </c>
      <c r="AN266" s="4">
        <f t="shared" si="995"/>
        <v>2.3025588608487245E-3</v>
      </c>
      <c r="AO266" s="4">
        <f t="shared" si="995"/>
        <v>0.42071768791863057</v>
      </c>
      <c r="AP266" s="4">
        <f t="shared" si="995"/>
        <v>1.3643009985734668E-5</v>
      </c>
      <c r="AQ266" s="4">
        <f>2*K266/AQ$3</f>
        <v>-4.305259761213294E-4</v>
      </c>
      <c r="AR266" s="4">
        <f>L266/AR$3</f>
        <v>3.3115222921408487E-3</v>
      </c>
      <c r="AS266" s="4">
        <f t="shared" si="1008"/>
        <v>1.7804723339349793</v>
      </c>
      <c r="AT266" s="4"/>
      <c r="AU266" s="4">
        <f t="shared" si="996"/>
        <v>-1.1896409595397212E-3</v>
      </c>
      <c r="AV266" s="4">
        <f t="shared" si="996"/>
        <v>5.6472336994003282E-3</v>
      </c>
      <c r="AW266" s="4">
        <f t="shared" si="996"/>
        <v>1.3056270254072118</v>
      </c>
      <c r="AX266" s="4">
        <f t="shared" si="996"/>
        <v>0.62494019610097074</v>
      </c>
      <c r="AY266" s="4">
        <f t="shared" si="996"/>
        <v>0.34733153919635967</v>
      </c>
      <c r="AZ266" s="4">
        <f t="shared" si="996"/>
        <v>3.8796876822453528E-3</v>
      </c>
      <c r="BA266" s="4">
        <f t="shared" si="996"/>
        <v>0.7088866474922626</v>
      </c>
      <c r="BB266" s="4">
        <f t="shared" si="996"/>
        <v>2.2987737117345561E-5</v>
      </c>
      <c r="BC266" s="4">
        <f t="shared" si="996"/>
        <v>-7.2541308491410412E-4</v>
      </c>
      <c r="BD266" s="4">
        <f t="shared" si="996"/>
        <v>5.5797367288860913E-3</v>
      </c>
      <c r="BE266">
        <f t="shared" si="1009"/>
        <v>3</v>
      </c>
      <c r="BG266" s="4">
        <f t="shared" si="1010"/>
        <v>5.9792179927181444E-2</v>
      </c>
      <c r="BH266" s="4">
        <f t="shared" si="1011"/>
        <v>0.28753935926917823</v>
      </c>
      <c r="BJ266" s="4">
        <f t="shared" si="997"/>
        <v>-4.2425999999999998E-2</v>
      </c>
      <c r="BK266" s="4">
        <f t="shared" si="997"/>
        <v>0.26772429999999997</v>
      </c>
      <c r="BL266" s="4">
        <f t="shared" si="997"/>
        <v>39.503259999999997</v>
      </c>
      <c r="BM266" s="4">
        <f t="shared" si="997"/>
        <v>28.186259999999997</v>
      </c>
      <c r="BN266" s="4">
        <f>G266-BO266*0.8998</f>
        <v>10.994383481861959</v>
      </c>
      <c r="BO266" s="4">
        <f>G266*T266/0.8998</f>
        <v>4.2416498312269839</v>
      </c>
      <c r="BP266" s="4">
        <f t="shared" si="998"/>
        <v>0.16332050000000004</v>
      </c>
      <c r="BQ266" s="4">
        <f t="shared" si="998"/>
        <v>16.959129999999998</v>
      </c>
      <c r="BR266" s="4">
        <f t="shared" si="998"/>
        <v>7.6510000000000011E-4</v>
      </c>
      <c r="BS266" s="4">
        <f t="shared" si="998"/>
        <v>-1.3341999999999998E-2</v>
      </c>
      <c r="BT266" s="4">
        <f t="shared" si="998"/>
        <v>0.24733759999999999</v>
      </c>
      <c r="BU266" s="4">
        <f t="shared" si="999"/>
        <v>100.50806281308893</v>
      </c>
      <c r="BW266" s="25">
        <f t="shared" si="1000"/>
        <v>2.3827858767067793</v>
      </c>
      <c r="BX266">
        <v>4</v>
      </c>
      <c r="BY266" s="25">
        <f t="shared" si="1001"/>
        <v>-1.1852360642122368E-3</v>
      </c>
      <c r="BZ266" s="25">
        <f t="shared" si="1001"/>
        <v>5.6263236314203855E-3</v>
      </c>
      <c r="CA266" s="25">
        <f t="shared" si="1002"/>
        <v>1.3007926673283856</v>
      </c>
      <c r="CB266" s="25">
        <f t="shared" si="1002"/>
        <v>0.62262622386616517</v>
      </c>
      <c r="CC266" s="25">
        <f>BN266/CC$3*$BX266/$BW266</f>
        <v>0.25687336951652268</v>
      </c>
      <c r="CD266" s="25">
        <f>2*BO266/CD$3*$BX266/$BW266</f>
        <v>8.9178889781626983E-2</v>
      </c>
      <c r="CE266" s="25">
        <f t="shared" si="1003"/>
        <v>3.865322324356E-3</v>
      </c>
      <c r="CF266" s="25">
        <f t="shared" si="1003"/>
        <v>0.70626184590299756</v>
      </c>
      <c r="CG266" s="25">
        <f t="shared" si="1003"/>
        <v>2.2902620196138669E-5</v>
      </c>
      <c r="CH266" s="25">
        <f>2*BS266/CH$3*$BX266/$BW266</f>
        <v>-7.2272709072181401E-4</v>
      </c>
      <c r="CI266" s="25">
        <f>BT266/CI$3*$BX266/$BW266</f>
        <v>5.5590765826053412E-3</v>
      </c>
      <c r="CJ266" s="4">
        <f t="shared" si="1004"/>
        <v>2.988898658399342</v>
      </c>
    </row>
    <row r="267" spans="1:88">
      <c r="A267" s="9"/>
      <c r="B267" s="9"/>
      <c r="C267" s="9"/>
      <c r="D267" s="9"/>
      <c r="E267" s="9"/>
      <c r="F267" s="20"/>
      <c r="G267" s="20"/>
      <c r="H267" s="20"/>
      <c r="I267" s="20"/>
      <c r="J267" s="20"/>
      <c r="K267" s="20"/>
      <c r="L267" s="20"/>
      <c r="M267" s="20"/>
      <c r="O267" s="33"/>
      <c r="P267" s="33"/>
      <c r="Q267" s="23"/>
      <c r="R267" s="23"/>
      <c r="S267" s="23"/>
      <c r="T267" s="33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G267" s="4"/>
      <c r="BH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W267" s="25"/>
      <c r="BY267" s="25"/>
      <c r="BZ267" s="25"/>
      <c r="CA267" s="25"/>
      <c r="CB267" s="25"/>
      <c r="CC267" s="25"/>
      <c r="CD267" s="25"/>
      <c r="CE267" s="25"/>
      <c r="CF267" s="25"/>
      <c r="CG267" s="25"/>
      <c r="CH267" s="25"/>
      <c r="CI267" s="25"/>
      <c r="CJ267" s="4"/>
    </row>
    <row r="268" spans="1:88" ht="15" thickBot="1">
      <c r="A268" s="11" t="s">
        <v>68</v>
      </c>
      <c r="B268" s="12">
        <v>41756</v>
      </c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W268" s="25"/>
      <c r="BY268" s="25"/>
      <c r="BZ268" s="25"/>
      <c r="CA268" s="25"/>
      <c r="CB268" s="25"/>
      <c r="CC268" s="25"/>
      <c r="CD268" s="25"/>
      <c r="CE268" s="25"/>
      <c r="CF268" s="25"/>
      <c r="CG268" s="25"/>
      <c r="CH268" s="25"/>
      <c r="CI268" s="25"/>
      <c r="CJ268" s="4"/>
    </row>
    <row r="269" spans="1:88">
      <c r="A269" s="13" t="s">
        <v>159</v>
      </c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5"/>
      <c r="O269" s="13"/>
      <c r="P269" s="14"/>
      <c r="Q269" s="14"/>
      <c r="R269" s="15"/>
      <c r="S269" s="9"/>
      <c r="T269" s="16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</row>
    <row r="270" spans="1:88">
      <c r="A270" s="17" t="s">
        <v>160</v>
      </c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18"/>
      <c r="O270" s="17"/>
      <c r="P270" s="9"/>
      <c r="Q270" s="9"/>
      <c r="R270" s="18"/>
      <c r="S270" s="9"/>
      <c r="T270" s="19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</row>
    <row r="271" spans="1:88">
      <c r="A271" s="17" t="s">
        <v>53</v>
      </c>
      <c r="B271" s="9">
        <v>3</v>
      </c>
      <c r="C271" s="20">
        <v>-6.8786666666666663E-2</v>
      </c>
      <c r="D271" s="20">
        <v>4.5676666666666664E-2</v>
      </c>
      <c r="E271" s="20">
        <v>54.342266666666667</v>
      </c>
      <c r="F271" s="20">
        <v>14.451000000000001</v>
      </c>
      <c r="G271" s="20">
        <v>10.815233333333333</v>
      </c>
      <c r="H271" s="20">
        <v>0.11969866666666666</v>
      </c>
      <c r="I271" s="20">
        <v>19.172899999999998</v>
      </c>
      <c r="J271" s="20">
        <v>-2.14E-3</v>
      </c>
      <c r="K271" s="20">
        <v>-1.0523333333333334E-2</v>
      </c>
      <c r="L271" s="20">
        <v>0.33144266666666661</v>
      </c>
      <c r="M271" s="21">
        <f>SUM(C271:L271)</f>
        <v>99.196767999999992</v>
      </c>
      <c r="O271" s="22">
        <f>BG271/(SUM(BG271:BH271))</f>
        <v>1.988772015472064E-2</v>
      </c>
      <c r="P271" s="33">
        <v>5.8000000000000003E-2</v>
      </c>
      <c r="Q271" s="33">
        <f>P271-O271</f>
        <v>3.8112279845279359E-2</v>
      </c>
      <c r="R271" s="92">
        <f>AX271/(AX271+AW271)</f>
        <v>0.1513858348871244</v>
      </c>
      <c r="S271" s="23"/>
      <c r="T271" s="24">
        <f t="shared" ref="T271:T277" si="1012">R$289+R$288*R271+O271</f>
        <v>5.1272004326186477E-2</v>
      </c>
      <c r="W271" s="4">
        <v>1.7817396929218746E-2</v>
      </c>
      <c r="X271" s="4">
        <v>2.3116710023992043E-2</v>
      </c>
      <c r="Y271" s="4">
        <v>0.35077677137081553</v>
      </c>
      <c r="Z271" s="4">
        <v>0.28165686570719367</v>
      </c>
      <c r="AA271" s="4">
        <v>0.2395602707740436</v>
      </c>
      <c r="AB271" s="4">
        <v>2.2856356519212217E-3</v>
      </c>
      <c r="AC271" s="4">
        <v>0.22114924824651763</v>
      </c>
      <c r="AD271" s="4">
        <v>3.0180125910936823E-3</v>
      </c>
      <c r="AE271" s="4">
        <v>8.3464623244422134E-3</v>
      </c>
      <c r="AF271" s="4">
        <v>2.6934679881768286E-2</v>
      </c>
      <c r="AI271" s="4">
        <f>C271/AI$3</f>
        <v>-1.1447273534143229E-3</v>
      </c>
      <c r="AJ271" s="4">
        <f>D271/AJ$3</f>
        <v>5.7181605741946258E-4</v>
      </c>
      <c r="AK271" s="4">
        <f t="shared" ref="AK271:AL277" si="1013">2*E271/AK$3</f>
        <v>1.0659526611743169</v>
      </c>
      <c r="AL271" s="4">
        <f t="shared" si="1013"/>
        <v>0.19015724718731494</v>
      </c>
      <c r="AM271" s="4">
        <f t="shared" ref="AM271:AP277" si="1014">G271/AM$3</f>
        <v>0.15052516817443751</v>
      </c>
      <c r="AN271" s="4">
        <f t="shared" si="1014"/>
        <v>1.6875605056628599E-3</v>
      </c>
      <c r="AO271" s="4">
        <f t="shared" si="1014"/>
        <v>0.47563631853138172</v>
      </c>
      <c r="AP271" s="4">
        <f t="shared" si="1014"/>
        <v>-3.8159771754636236E-5</v>
      </c>
      <c r="AQ271" s="4">
        <f>2*K271/AQ$3</f>
        <v>-3.3957190491556419E-4</v>
      </c>
      <c r="AR271" s="4">
        <f t="shared" ref="AR271:AR277" si="1015">L271/AR$3</f>
        <v>4.4375775427321811E-3</v>
      </c>
      <c r="AS271" s="4">
        <f>SUM(AI271:AR271)</f>
        <v>1.8874458901431808</v>
      </c>
      <c r="AT271" s="4"/>
      <c r="AU271" s="4">
        <f>3*AI271/$AS271</f>
        <v>-1.8194863641799305E-3</v>
      </c>
      <c r="AV271" s="4">
        <f t="shared" ref="AV271:AV277" si="1016">3*AJ271/$AS271</f>
        <v>9.0887276886557767E-4</v>
      </c>
      <c r="AW271" s="4">
        <f t="shared" ref="AW271:AW277" si="1017">3*AK271/$AS271</f>
        <v>1.6942779659131646</v>
      </c>
      <c r="AX271" s="4">
        <f t="shared" ref="AX271:AX277" si="1018">3*AL271/$AS271</f>
        <v>0.30224534888185278</v>
      </c>
      <c r="AY271" s="4">
        <f t="shared" ref="AY271:AY277" si="1019">3*AM271/$AS271</f>
        <v>0.23925215916470921</v>
      </c>
      <c r="AZ271" s="4">
        <f t="shared" ref="AZ271:AZ277" si="1020">3*AN271/$AS271</f>
        <v>2.6822922677823243E-3</v>
      </c>
      <c r="BA271" s="4">
        <f t="shared" ref="BA271:BA277" si="1021">3*AO271/$AS271</f>
        <v>0.75599992722752996</v>
      </c>
      <c r="BB271" s="4">
        <f t="shared" ref="BB271:BB277" si="1022">3*AP271/$AS271</f>
        <v>-6.0653031624246655E-5</v>
      </c>
      <c r="BC271" s="4">
        <f t="shared" ref="BC271:BC277" si="1023">3*AQ271/$AS271</f>
        <v>-5.3973240772979894E-4</v>
      </c>
      <c r="BD271" s="4">
        <f t="shared" ref="BD271:BD277" si="1024">3*AR271/$AS271</f>
        <v>7.0533055796299657E-3</v>
      </c>
      <c r="BE271">
        <f>SUM(AU271:BD271)</f>
        <v>3.0000000000000009</v>
      </c>
      <c r="BG271" s="4">
        <f>-1*((AU271+AV271)*4+(AW271+AX271)*3+SUM(AY271:BB271,BD271)*2+BC271-8)</f>
        <v>4.7581799878804176E-3</v>
      </c>
      <c r="BH271" s="4">
        <f>AY271-BG271</f>
        <v>0.23449397917682879</v>
      </c>
      <c r="BJ271" s="4">
        <f t="shared" ref="BJ271:BM277" si="1025">C271</f>
        <v>-6.8786666666666663E-2</v>
      </c>
      <c r="BK271" s="4">
        <f t="shared" si="1025"/>
        <v>4.5676666666666664E-2</v>
      </c>
      <c r="BL271" s="4">
        <f t="shared" si="1025"/>
        <v>54.342266666666667</v>
      </c>
      <c r="BM271" s="4">
        <f t="shared" si="1025"/>
        <v>14.451000000000001</v>
      </c>
      <c r="BN271" s="4">
        <f t="shared" ref="BN271:BN277" si="1026">G271-BO271*0.8998</f>
        <v>10.26071464307795</v>
      </c>
      <c r="BO271" s="4">
        <f t="shared" ref="BO271:BO277" si="1027">G271*T271/0.8998</f>
        <v>0.61626882668968974</v>
      </c>
      <c r="BP271" s="4">
        <f t="shared" ref="BP271:BT277" si="1028">H271</f>
        <v>0.11969866666666666</v>
      </c>
      <c r="BQ271" s="4">
        <f t="shared" si="1028"/>
        <v>19.172899999999998</v>
      </c>
      <c r="BR271" s="4">
        <f t="shared" si="1028"/>
        <v>-2.14E-3</v>
      </c>
      <c r="BS271" s="4">
        <f t="shared" si="1028"/>
        <v>-1.0523333333333334E-2</v>
      </c>
      <c r="BT271" s="4">
        <f t="shared" si="1028"/>
        <v>0.33144266666666661</v>
      </c>
      <c r="BU271" s="4">
        <f>SUM(BJ271:BT271)</f>
        <v>99.25851813643429</v>
      </c>
      <c r="BW271" s="25">
        <f>BJ271/BY$3*2+BK271/BZ$3*2+BL271/CA$3*3+BM271/CB$3*3+BN271/CC$3+BO271/CD$3*3+BP271/CE$3+BQ271/CF$3+BR271/CG$3+BS271/CH$3+BT271/CI$3</f>
        <v>2.5189574637587655</v>
      </c>
      <c r="BX271">
        <v>4</v>
      </c>
      <c r="BY271" s="25">
        <f t="shared" ref="BY271:BY277" si="1029">BJ271/BY$3*$BX271/$BW271</f>
        <v>-1.8177795693400413E-3</v>
      </c>
      <c r="BZ271" s="25">
        <f t="shared" ref="BZ271:BZ277" si="1030">BK271/BZ$3*$BX271/$BW271</f>
        <v>9.0802018794903161E-4</v>
      </c>
      <c r="CA271" s="25">
        <f t="shared" ref="CA271:CB277" si="1031">2*BL271/CA$3*$BX271/$BW271</f>
        <v>1.6926886245767914</v>
      </c>
      <c r="CB271" s="25">
        <f t="shared" si="1031"/>
        <v>0.30196182337047334</v>
      </c>
      <c r="CC271" s="25">
        <f t="shared" ref="CC271:CC277" si="1032">BN271/CC$3*$BX271/$BW271</f>
        <v>0.22677229473736618</v>
      </c>
      <c r="CD271" s="25">
        <f t="shared" ref="CD271:CD277" si="1033">2*BO271/CD$3*$BX271/$BW271</f>
        <v>1.2256363482342589E-2</v>
      </c>
      <c r="CE271" s="25">
        <f t="shared" ref="CE271:CE277" si="1034">BP271/CE$3*$BX271/$BW271</f>
        <v>2.6797761056984223E-3</v>
      </c>
      <c r="CF271" s="25">
        <f t="shared" ref="CF271:CF277" si="1035">BQ271/CF$3*$BX271/$BW271</f>
        <v>0.75529075083569142</v>
      </c>
      <c r="CG271" s="25">
        <f t="shared" ref="CG271:CG277" si="1036">BR271/CG$3*$BX271/$BW271</f>
        <v>-6.0596135192683356E-5</v>
      </c>
      <c r="CH271" s="25">
        <f t="shared" ref="CH271:CH277" si="1037">2*BS271/CH$3*$BX271/$BW271</f>
        <v>-5.3922610413414138E-4</v>
      </c>
      <c r="CI271" s="25">
        <f t="shared" ref="CI271:CI277" si="1038">BT271/CI$3*$BX271/$BW271</f>
        <v>7.0466891268746844E-3</v>
      </c>
      <c r="CJ271" s="4">
        <f>SUM(BY271:CI271)</f>
        <v>2.9971867406145205</v>
      </c>
    </row>
    <row r="272" spans="1:88">
      <c r="A272" s="17" t="s">
        <v>54</v>
      </c>
      <c r="B272" s="9">
        <v>3</v>
      </c>
      <c r="C272" s="20">
        <v>2.1873666666666666E-2</v>
      </c>
      <c r="D272" s="20">
        <v>0.50498433333333337</v>
      </c>
      <c r="E272" s="20">
        <v>44.546999999999997</v>
      </c>
      <c r="F272" s="20">
        <v>20.869733333333333</v>
      </c>
      <c r="G272" s="20">
        <v>15.067133333333333</v>
      </c>
      <c r="H272" s="20">
        <v>0.13426833333333332</v>
      </c>
      <c r="I272" s="20">
        <v>18.267333333333333</v>
      </c>
      <c r="J272" s="20">
        <v>-1.5320000000000004E-3</v>
      </c>
      <c r="K272" s="20">
        <v>-1.4096666666666667E-2</v>
      </c>
      <c r="L272" s="20">
        <v>0.32842033333333337</v>
      </c>
      <c r="M272" s="21">
        <f t="shared" ref="M272:M277" si="1039">SUM(C272:L272)</f>
        <v>99.725118000000009</v>
      </c>
      <c r="O272" s="22">
        <f t="shared" ref="O272:O277" si="1040">BG272/(SUM(BG272:BH272))</f>
        <v>0.25563597749596983</v>
      </c>
      <c r="P272" s="33">
        <v>0.28000000000000003</v>
      </c>
      <c r="Q272" s="33">
        <f>P272-O272</f>
        <v>2.4364022504030192E-2</v>
      </c>
      <c r="R272" s="92">
        <f t="shared" ref="R272:R277" si="1041">AX272/(AX272+AW272)</f>
        <v>0.23912566250818013</v>
      </c>
      <c r="S272" s="23"/>
      <c r="T272" s="24">
        <f t="shared" si="1012"/>
        <v>0.28268778977458608</v>
      </c>
      <c r="W272" s="4">
        <v>2.9226640182089581E-2</v>
      </c>
      <c r="X272" s="4">
        <v>1.8256154478239181E-2</v>
      </c>
      <c r="Y272" s="4">
        <v>0.27377238721244279</v>
      </c>
      <c r="Z272" s="4">
        <v>7.3722203801387096E-2</v>
      </c>
      <c r="AA272" s="4">
        <v>5.2264742736699829E-2</v>
      </c>
      <c r="AB272" s="4">
        <v>1.3596521663033285E-2</v>
      </c>
      <c r="AC272" s="4">
        <v>9.3306287748112393E-2</v>
      </c>
      <c r="AD272" s="4">
        <v>5.0794598137991007E-3</v>
      </c>
      <c r="AE272" s="4">
        <v>1.5342295569220841E-2</v>
      </c>
      <c r="AF272" s="4">
        <v>1.8330028650641383E-2</v>
      </c>
      <c r="AI272" s="4">
        <f t="shared" ref="AI272:AI277" si="1042">C272/AI$3</f>
        <v>3.6401508847839348E-4</v>
      </c>
      <c r="AJ272" s="4">
        <f t="shared" ref="AJ272:AJ277" si="1043">D272/AJ$3</f>
        <v>6.3217868469370728E-3</v>
      </c>
      <c r="AK272" s="4">
        <f t="shared" si="1013"/>
        <v>0.87381326010200078</v>
      </c>
      <c r="AL272" s="4">
        <f t="shared" si="1013"/>
        <v>0.27461982147948327</v>
      </c>
      <c r="AM272" s="4">
        <f t="shared" si="1014"/>
        <v>0.20970262120157737</v>
      </c>
      <c r="AN272" s="4">
        <f t="shared" si="1014"/>
        <v>1.8929695944358285E-3</v>
      </c>
      <c r="AO272" s="4">
        <f t="shared" si="1014"/>
        <v>0.4531712560985694</v>
      </c>
      <c r="AP272" s="4">
        <f t="shared" si="1014"/>
        <v>-2.7318116975748937E-5</v>
      </c>
      <c r="AQ272" s="4">
        <f t="shared" ref="AQ272:AQ277" si="1044">2*K272/AQ$3</f>
        <v>-4.548779176078305E-4</v>
      </c>
      <c r="AR272" s="4">
        <f t="shared" si="1015"/>
        <v>4.3971125094836444E-3</v>
      </c>
      <c r="AS272" s="4">
        <f t="shared" ref="AS272:AS277" si="1045">SUM(AI272:AR272)</f>
        <v>1.8238006468863823</v>
      </c>
      <c r="AT272" s="4"/>
      <c r="AU272" s="4">
        <f t="shared" ref="AU272:AU277" si="1046">3*AI272/$AS272</f>
        <v>5.9877446984106248E-4</v>
      </c>
      <c r="AV272" s="4">
        <f t="shared" si="1016"/>
        <v>1.0398812267771231E-2</v>
      </c>
      <c r="AW272" s="4">
        <f t="shared" si="1017"/>
        <v>1.4373499564118264</v>
      </c>
      <c r="AX272" s="4">
        <f t="shared" si="1018"/>
        <v>0.45172670919102592</v>
      </c>
      <c r="AY272" s="4">
        <f t="shared" si="1019"/>
        <v>0.34494332737448785</v>
      </c>
      <c r="AZ272" s="4">
        <f t="shared" si="1020"/>
        <v>3.1137771515777216E-3</v>
      </c>
      <c r="BA272" s="4">
        <f t="shared" si="1021"/>
        <v>0.74542893194861448</v>
      </c>
      <c r="BB272" s="4">
        <f t="shared" si="1022"/>
        <v>-4.4936024705967955E-5</v>
      </c>
      <c r="BC272" s="4">
        <f t="shared" si="1023"/>
        <v>-7.4823624783400158E-4</v>
      </c>
      <c r="BD272" s="4">
        <f t="shared" si="1024"/>
        <v>7.2328834573950652E-3</v>
      </c>
      <c r="BE272">
        <f t="shared" ref="BE272:BE277" si="1047">SUM(AU272:BD272)</f>
        <v>2.9999999999999996</v>
      </c>
      <c r="BG272" s="4">
        <f t="shared" ref="BG272:BG277" si="1048">-1*((AU272+AV272)*4+(AW272+AX272)*3+SUM(AY272:BB272,BD272)*2+BC272-8)</f>
        <v>8.8179924674089527E-2</v>
      </c>
      <c r="BH272" s="4">
        <f t="shared" ref="BH272:BH277" si="1049">AY272-BG272</f>
        <v>0.25676340270039832</v>
      </c>
      <c r="BJ272" s="4">
        <f t="shared" si="1025"/>
        <v>2.1873666666666666E-2</v>
      </c>
      <c r="BK272" s="4">
        <f t="shared" si="1025"/>
        <v>0.50498433333333337</v>
      </c>
      <c r="BL272" s="4">
        <f t="shared" si="1025"/>
        <v>44.546999999999997</v>
      </c>
      <c r="BM272" s="4">
        <f t="shared" si="1025"/>
        <v>20.869733333333333</v>
      </c>
      <c r="BN272" s="4">
        <f t="shared" si="1026"/>
        <v>10.807838713094341</v>
      </c>
      <c r="BO272" s="4">
        <f t="shared" si="1027"/>
        <v>4.733601489485431</v>
      </c>
      <c r="BP272" s="4">
        <f t="shared" si="1028"/>
        <v>0.13426833333333332</v>
      </c>
      <c r="BQ272" s="4">
        <f t="shared" si="1028"/>
        <v>18.267333333333333</v>
      </c>
      <c r="BR272" s="4">
        <f t="shared" si="1028"/>
        <v>-1.5320000000000004E-3</v>
      </c>
      <c r="BS272" s="4">
        <f t="shared" si="1028"/>
        <v>-1.4096666666666667E-2</v>
      </c>
      <c r="BT272" s="4">
        <f t="shared" si="1028"/>
        <v>0.32842033333333337</v>
      </c>
      <c r="BU272" s="4">
        <f t="shared" ref="BU272:BU277" si="1050">SUM(BJ272:BT272)</f>
        <v>100.19942486924646</v>
      </c>
      <c r="BW272" s="25">
        <f t="shared" ref="BW272:BW277" si="1051">BJ272/BY$3*2+BK272/BZ$3*2+BL272/CA$3*3+BM272/CB$3*3+BN272/CC$3+BO272/CD$3*3+BP272/CE$3+BQ272/CF$3+BR272/CG$3+BS272/CH$3+BT272/CI$3</f>
        <v>2.4345773826932344</v>
      </c>
      <c r="BX272">
        <v>4</v>
      </c>
      <c r="BY272" s="25">
        <f t="shared" si="1029"/>
        <v>5.98075199525109E-4</v>
      </c>
      <c r="BZ272" s="25">
        <f t="shared" si="1030"/>
        <v>1.0386668161590559E-2</v>
      </c>
      <c r="CA272" s="25">
        <f t="shared" si="1031"/>
        <v>1.435671367546101</v>
      </c>
      <c r="CB272" s="25">
        <f t="shared" si="1031"/>
        <v>0.45119916652751779</v>
      </c>
      <c r="CC272" s="25">
        <f t="shared" si="1032"/>
        <v>0.24714310052081834</v>
      </c>
      <c r="CD272" s="25">
        <f t="shared" si="1033"/>
        <v>9.7404803808619947E-2</v>
      </c>
      <c r="CE272" s="25">
        <f t="shared" si="1034"/>
        <v>3.1101407708663486E-3</v>
      </c>
      <c r="CF272" s="25">
        <f t="shared" si="1035"/>
        <v>0.74455839328836915</v>
      </c>
      <c r="CG272" s="25">
        <f t="shared" si="1036"/>
        <v>-4.4883546803558091E-5</v>
      </c>
      <c r="CH272" s="25">
        <f t="shared" si="1037"/>
        <v>-7.4736243068951043E-4</v>
      </c>
      <c r="CI272" s="25">
        <f t="shared" si="1038"/>
        <v>7.2244366365046388E-3</v>
      </c>
      <c r="CJ272" s="4">
        <f t="shared" ref="CJ272:CJ277" si="1052">SUM(BY272:CI272)</f>
        <v>2.9965039064824199</v>
      </c>
    </row>
    <row r="273" spans="1:88">
      <c r="A273" s="17" t="s">
        <v>55</v>
      </c>
      <c r="B273" s="9">
        <v>3</v>
      </c>
      <c r="C273" s="20">
        <v>-3.6656666666666664E-2</v>
      </c>
      <c r="D273" s="20">
        <v>4.6370000000000001E-2</v>
      </c>
      <c r="E273" s="20">
        <v>52.7408</v>
      </c>
      <c r="F273" s="20">
        <v>12.502966666666666</v>
      </c>
      <c r="G273" s="20">
        <v>14.101500000000001</v>
      </c>
      <c r="H273" s="20">
        <v>0.12341333333333333</v>
      </c>
      <c r="I273" s="20">
        <v>19.1739</v>
      </c>
      <c r="J273" s="20">
        <v>2.5427666666666664E-2</v>
      </c>
      <c r="K273" s="20">
        <v>-1.0258666666666666E-2</v>
      </c>
      <c r="L273" s="20">
        <v>0.40304333333333336</v>
      </c>
      <c r="M273" s="21">
        <f t="shared" si="1039"/>
        <v>99.070505666666662</v>
      </c>
      <c r="O273" s="22">
        <f t="shared" si="1040"/>
        <v>0.26907404506441962</v>
      </c>
      <c r="P273" s="33">
        <v>0.32</v>
      </c>
      <c r="Q273" s="33">
        <f t="shared" ref="Q273:Q277" si="1053">P273-O273</f>
        <v>5.0925954935580386E-2</v>
      </c>
      <c r="R273" s="92">
        <f t="shared" si="1041"/>
        <v>0.13721013916719718</v>
      </c>
      <c r="S273" s="23"/>
      <c r="T273" s="24">
        <f t="shared" si="1012"/>
        <v>0.30115830557426426</v>
      </c>
      <c r="W273" s="4">
        <v>8.3451802457067074E-3</v>
      </c>
      <c r="X273" s="4">
        <v>2.7591558491683638E-3</v>
      </c>
      <c r="Y273" s="4">
        <v>0.6940168369715527</v>
      </c>
      <c r="Z273" s="4">
        <v>0.59115853485620307</v>
      </c>
      <c r="AA273" s="4">
        <v>0.16523667873689607</v>
      </c>
      <c r="AB273" s="4">
        <v>1.1631470342709616E-2</v>
      </c>
      <c r="AC273" s="4">
        <v>0.23510771999234831</v>
      </c>
      <c r="AD273" s="4">
        <v>1.605019178493932E-2</v>
      </c>
      <c r="AE273" s="4">
        <v>1.3361653540386886E-2</v>
      </c>
      <c r="AF273" s="4">
        <v>1.2964755698945236E-2</v>
      </c>
      <c r="AI273" s="4">
        <f t="shared" si="1042"/>
        <v>-6.1002940034392847E-4</v>
      </c>
      <c r="AJ273" s="4">
        <f t="shared" si="1043"/>
        <v>5.8049574361542314E-4</v>
      </c>
      <c r="AK273" s="4">
        <f t="shared" si="1013"/>
        <v>1.0345390349156534</v>
      </c>
      <c r="AL273" s="4">
        <f t="shared" si="1013"/>
        <v>0.1645235432155624</v>
      </c>
      <c r="AM273" s="4">
        <f t="shared" si="1014"/>
        <v>0.1962630480167015</v>
      </c>
      <c r="AN273" s="4">
        <f t="shared" si="1014"/>
        <v>1.7399313877531836E-3</v>
      </c>
      <c r="AO273" s="4">
        <f t="shared" si="1014"/>
        <v>0.47566112627139662</v>
      </c>
      <c r="AP273" s="4">
        <f t="shared" si="1014"/>
        <v>4.5341773656680929E-4</v>
      </c>
      <c r="AQ273" s="4">
        <f t="shared" si="1044"/>
        <v>-3.3103151554264815E-4</v>
      </c>
      <c r="AR273" s="4">
        <f t="shared" si="1015"/>
        <v>5.3962154683804171E-3</v>
      </c>
      <c r="AS273" s="4">
        <f t="shared" si="1045"/>
        <v>1.8782157518397429</v>
      </c>
      <c r="AT273" s="4"/>
      <c r="AU273" s="4">
        <f t="shared" si="1046"/>
        <v>-9.7437591993315166E-4</v>
      </c>
      <c r="AV273" s="4">
        <f t="shared" si="1016"/>
        <v>9.2720297396103424E-4</v>
      </c>
      <c r="AW273" s="4">
        <f t="shared" si="1017"/>
        <v>1.6524284293255005</v>
      </c>
      <c r="AX273" s="4">
        <f t="shared" si="1018"/>
        <v>0.26278697171143767</v>
      </c>
      <c r="AY273" s="4">
        <f t="shared" si="1019"/>
        <v>0.3134832318775817</v>
      </c>
      <c r="AZ273" s="4">
        <f t="shared" si="1020"/>
        <v>2.7791238350262358E-3</v>
      </c>
      <c r="BA273" s="4">
        <f t="shared" si="1021"/>
        <v>0.75975477120583002</v>
      </c>
      <c r="BB273" s="4">
        <f t="shared" si="1022"/>
        <v>7.2422628144186191E-4</v>
      </c>
      <c r="BC273" s="4">
        <f t="shared" si="1023"/>
        <v>-5.287435938364334E-4</v>
      </c>
      <c r="BD273" s="4">
        <f t="shared" si="1024"/>
        <v>8.6191623029911284E-3</v>
      </c>
      <c r="BE273">
        <f t="shared" si="1047"/>
        <v>3.0000000000000004</v>
      </c>
      <c r="BG273" s="4">
        <f t="shared" si="1048"/>
        <v>8.4350201261168323E-2</v>
      </c>
      <c r="BH273" s="4">
        <f t="shared" si="1049"/>
        <v>0.22913303061641338</v>
      </c>
      <c r="BJ273" s="4">
        <f t="shared" si="1025"/>
        <v>-3.6656666666666664E-2</v>
      </c>
      <c r="BK273" s="4">
        <f t="shared" si="1025"/>
        <v>4.6370000000000001E-2</v>
      </c>
      <c r="BL273" s="4">
        <f t="shared" si="1025"/>
        <v>52.7408</v>
      </c>
      <c r="BM273" s="4">
        <f t="shared" si="1025"/>
        <v>12.502966666666666</v>
      </c>
      <c r="BN273" s="4">
        <f t="shared" si="1026"/>
        <v>9.8547161539445138</v>
      </c>
      <c r="BO273" s="4">
        <f t="shared" si="1027"/>
        <v>4.7196975395148781</v>
      </c>
      <c r="BP273" s="4">
        <f t="shared" si="1028"/>
        <v>0.12341333333333333</v>
      </c>
      <c r="BQ273" s="4">
        <f t="shared" si="1028"/>
        <v>19.1739</v>
      </c>
      <c r="BR273" s="4">
        <f t="shared" si="1028"/>
        <v>2.5427666666666664E-2</v>
      </c>
      <c r="BS273" s="4">
        <f t="shared" si="1028"/>
        <v>-1.0258666666666666E-2</v>
      </c>
      <c r="BT273" s="4">
        <f t="shared" si="1028"/>
        <v>0.40304333333333336</v>
      </c>
      <c r="BU273" s="4">
        <f t="shared" si="1050"/>
        <v>99.543419360126052</v>
      </c>
      <c r="BW273" s="25">
        <f t="shared" si="1051"/>
        <v>2.5074428954912258</v>
      </c>
      <c r="BX273">
        <v>4</v>
      </c>
      <c r="BY273" s="25">
        <f t="shared" si="1029"/>
        <v>-9.7314981958848462E-4</v>
      </c>
      <c r="BZ273" s="25">
        <f t="shared" si="1030"/>
        <v>9.2603623342209739E-4</v>
      </c>
      <c r="CA273" s="25">
        <f t="shared" si="1031"/>
        <v>1.65034910549854</v>
      </c>
      <c r="CB273" s="25">
        <f t="shared" si="1031"/>
        <v>0.26245629523432251</v>
      </c>
      <c r="CC273" s="25">
        <f t="shared" si="1032"/>
        <v>0.21879948097845908</v>
      </c>
      <c r="CD273" s="25">
        <f t="shared" si="1033"/>
        <v>9.4296458629165983E-2</v>
      </c>
      <c r="CE273" s="25">
        <f t="shared" si="1034"/>
        <v>2.7756267405042042E-3</v>
      </c>
      <c r="CF273" s="25">
        <f t="shared" si="1035"/>
        <v>0.75879873815146048</v>
      </c>
      <c r="CG273" s="25">
        <f t="shared" si="1036"/>
        <v>7.2331495545860727E-4</v>
      </c>
      <c r="CH273" s="25">
        <f t="shared" si="1037"/>
        <v>-5.2807825237080304E-4</v>
      </c>
      <c r="CI273" s="25">
        <f t="shared" si="1038"/>
        <v>8.6083164295923248E-3</v>
      </c>
      <c r="CJ273" s="4">
        <f t="shared" si="1052"/>
        <v>2.9962321447789662</v>
      </c>
    </row>
    <row r="274" spans="1:88">
      <c r="A274" s="17" t="s">
        <v>56</v>
      </c>
      <c r="B274" s="9">
        <v>3</v>
      </c>
      <c r="C274" s="20">
        <v>-1.4878000000000001E-2</v>
      </c>
      <c r="D274" s="20">
        <v>7.3831333333333346E-2</v>
      </c>
      <c r="E274" s="20">
        <v>23.19456666666667</v>
      </c>
      <c r="F274" s="20">
        <v>45.871699999999997</v>
      </c>
      <c r="G274" s="20">
        <v>15.281733333333333</v>
      </c>
      <c r="H274" s="20">
        <v>0.21176399999999998</v>
      </c>
      <c r="I274" s="20">
        <v>15.042933333333336</v>
      </c>
      <c r="J274" s="20">
        <v>1.4310999999999999E-2</v>
      </c>
      <c r="K274" s="20">
        <v>-2.2033333333333335E-2</v>
      </c>
      <c r="L274" s="20">
        <v>0.15523800000000001</v>
      </c>
      <c r="M274" s="21">
        <f t="shared" si="1039"/>
        <v>99.809166333333337</v>
      </c>
      <c r="O274" s="22">
        <f t="shared" si="1040"/>
        <v>0.18419546401154294</v>
      </c>
      <c r="P274" s="33">
        <v>0.2</v>
      </c>
      <c r="Q274" s="33">
        <f t="shared" si="1053"/>
        <v>1.5804535988457075E-2</v>
      </c>
      <c r="R274" s="92">
        <f t="shared" si="1041"/>
        <v>0.57020710005595376</v>
      </c>
      <c r="S274" s="23"/>
      <c r="T274" s="24">
        <f t="shared" si="1012"/>
        <v>0.19489893071766645</v>
      </c>
      <c r="W274" s="4">
        <v>1.6318630212122587E-2</v>
      </c>
      <c r="X274" s="4">
        <v>5.9507877069622742E-3</v>
      </c>
      <c r="Y274" s="4">
        <v>0.13069584283110688</v>
      </c>
      <c r="Z274" s="4">
        <v>0.18252046460602608</v>
      </c>
      <c r="AA274" s="4">
        <v>0.28130724010116298</v>
      </c>
      <c r="AB274" s="4">
        <v>8.2759972812948626E-3</v>
      </c>
      <c r="AC274" s="4">
        <v>0.17164350652830815</v>
      </c>
      <c r="AD274" s="4">
        <v>5.4936635317427282E-3</v>
      </c>
      <c r="AE274" s="4">
        <v>6.4215133211208983E-3</v>
      </c>
      <c r="AF274" s="4">
        <v>1.8409857250940329E-2</v>
      </c>
      <c r="AI274" s="4">
        <f t="shared" si="1042"/>
        <v>-2.4759527375603263E-4</v>
      </c>
      <c r="AJ274" s="4">
        <f t="shared" si="1043"/>
        <v>9.2427808379235538E-4</v>
      </c>
      <c r="AK274" s="4">
        <f t="shared" si="1013"/>
        <v>0.45497384595266127</v>
      </c>
      <c r="AL274" s="4">
        <f t="shared" si="1013"/>
        <v>0.60361471149417723</v>
      </c>
      <c r="AM274" s="4">
        <f t="shared" si="1014"/>
        <v>0.21268939921131991</v>
      </c>
      <c r="AN274" s="4">
        <f t="shared" si="1014"/>
        <v>2.9855350345410962E-3</v>
      </c>
      <c r="AO274" s="4">
        <f t="shared" si="1014"/>
        <v>0.37318117919457539</v>
      </c>
      <c r="AP274" s="4">
        <f t="shared" si="1014"/>
        <v>2.5518901569186877E-4</v>
      </c>
      <c r="AQ274" s="4">
        <f t="shared" si="1044"/>
        <v>-7.109820372163064E-4</v>
      </c>
      <c r="AR274" s="4">
        <f t="shared" si="1015"/>
        <v>2.0784308475030127E-3</v>
      </c>
      <c r="AS274" s="4">
        <f t="shared" si="1045"/>
        <v>1.6497439915232899</v>
      </c>
      <c r="AT274" s="4"/>
      <c r="AU274" s="4">
        <f t="shared" si="1046"/>
        <v>-4.5024308322059547E-4</v>
      </c>
      <c r="AV274" s="4">
        <f t="shared" si="1016"/>
        <v>1.6807663889818272E-3</v>
      </c>
      <c r="AW274" s="4">
        <f t="shared" si="1017"/>
        <v>0.82735354386572701</v>
      </c>
      <c r="AX274" s="4">
        <f t="shared" si="1018"/>
        <v>1.0976516015739448</v>
      </c>
      <c r="AY274" s="4">
        <f t="shared" si="1019"/>
        <v>0.38676800819550183</v>
      </c>
      <c r="AZ274" s="4">
        <f t="shared" si="1020"/>
        <v>5.429087876448766E-3</v>
      </c>
      <c r="BA274" s="4">
        <f t="shared" si="1021"/>
        <v>0.67861652676788742</v>
      </c>
      <c r="BB274" s="4">
        <f t="shared" si="1022"/>
        <v>4.6405202929014492E-4</v>
      </c>
      <c r="BC274" s="4">
        <f t="shared" si="1023"/>
        <v>-1.2928952144141256E-3</v>
      </c>
      <c r="BD274" s="4">
        <f t="shared" si="1024"/>
        <v>3.7795515998525838E-3</v>
      </c>
      <c r="BE274">
        <f t="shared" si="1047"/>
        <v>2.9999999999999996</v>
      </c>
      <c r="BG274" s="4">
        <f t="shared" si="1048"/>
        <v>7.1240912734390704E-2</v>
      </c>
      <c r="BH274" s="4">
        <f t="shared" si="1049"/>
        <v>0.31552709546111113</v>
      </c>
      <c r="BJ274" s="4">
        <f t="shared" si="1025"/>
        <v>-1.4878000000000001E-2</v>
      </c>
      <c r="BK274" s="4">
        <f t="shared" si="1025"/>
        <v>7.3831333333333346E-2</v>
      </c>
      <c r="BL274" s="4">
        <f t="shared" si="1025"/>
        <v>23.19456666666667</v>
      </c>
      <c r="BM274" s="4">
        <f t="shared" si="1025"/>
        <v>45.871699999999997</v>
      </c>
      <c r="BN274" s="4">
        <f t="shared" si="1026"/>
        <v>12.303339847154145</v>
      </c>
      <c r="BO274" s="4">
        <f t="shared" si="1027"/>
        <v>3.3100616650135444</v>
      </c>
      <c r="BP274" s="4">
        <f t="shared" si="1028"/>
        <v>0.21176399999999998</v>
      </c>
      <c r="BQ274" s="4">
        <f t="shared" si="1028"/>
        <v>15.042933333333336</v>
      </c>
      <c r="BR274" s="4">
        <f t="shared" si="1028"/>
        <v>1.4310999999999999E-2</v>
      </c>
      <c r="BS274" s="4">
        <f t="shared" si="1028"/>
        <v>-2.2033333333333335E-2</v>
      </c>
      <c r="BT274" s="4">
        <f t="shared" si="1028"/>
        <v>0.15523800000000001</v>
      </c>
      <c r="BU274" s="4">
        <f t="shared" si="1050"/>
        <v>100.1408345121677</v>
      </c>
      <c r="BW274" s="25">
        <f t="shared" si="1051"/>
        <v>2.2008016455804364</v>
      </c>
      <c r="BX274">
        <v>4</v>
      </c>
      <c r="BY274" s="25">
        <f t="shared" si="1029"/>
        <v>-4.5000924868125893E-4</v>
      </c>
      <c r="BZ274" s="25">
        <f t="shared" si="1030"/>
        <v>1.6798934799934458E-3</v>
      </c>
      <c r="CA274" s="25">
        <f t="shared" si="1031"/>
        <v>0.82692385634356813</v>
      </c>
      <c r="CB274" s="25">
        <f t="shared" si="1031"/>
        <v>1.0970815342788072</v>
      </c>
      <c r="CC274" s="25">
        <f t="shared" si="1032"/>
        <v>0.31122561739977084</v>
      </c>
      <c r="CD274" s="25">
        <f t="shared" si="1033"/>
        <v>7.5347257348979499E-2</v>
      </c>
      <c r="CE274" s="25">
        <f t="shared" si="1034"/>
        <v>5.4262682700851857E-3</v>
      </c>
      <c r="CF274" s="25">
        <f t="shared" si="1035"/>
        <v>0.67826408607787658</v>
      </c>
      <c r="CG274" s="25">
        <f t="shared" si="1036"/>
        <v>4.6381102305031324E-4</v>
      </c>
      <c r="CH274" s="25">
        <f t="shared" si="1037"/>
        <v>-1.2922237470043203E-3</v>
      </c>
      <c r="CI274" s="25">
        <f t="shared" si="1038"/>
        <v>3.7775886830634393E-3</v>
      </c>
      <c r="CJ274" s="4">
        <f t="shared" si="1052"/>
        <v>2.9984476799095088</v>
      </c>
    </row>
    <row r="275" spans="1:88">
      <c r="A275" s="17" t="s">
        <v>57</v>
      </c>
      <c r="B275" s="9">
        <v>3</v>
      </c>
      <c r="C275" s="20">
        <v>-2.0473333333333333E-2</v>
      </c>
      <c r="D275" s="20">
        <v>0.19106599999999999</v>
      </c>
      <c r="E275" s="20">
        <v>39.074100000000001</v>
      </c>
      <c r="F275" s="20">
        <v>29.935199999999998</v>
      </c>
      <c r="G275" s="20">
        <v>12.470266666666667</v>
      </c>
      <c r="H275" s="20">
        <v>0.14684666666666668</v>
      </c>
      <c r="I275" s="20">
        <v>17.938199999999998</v>
      </c>
      <c r="J275" s="20">
        <v>1.0003333333333335E-2</v>
      </c>
      <c r="K275" s="20">
        <v>4.0469999999999994E-3</v>
      </c>
      <c r="L275" s="20">
        <v>0.25815399999999999</v>
      </c>
      <c r="M275" s="21">
        <f t="shared" si="1039"/>
        <v>100.00741033333333</v>
      </c>
      <c r="O275" s="22">
        <f t="shared" si="1040"/>
        <v>0.15483724043190708</v>
      </c>
      <c r="P275" s="33">
        <v>0.18</v>
      </c>
      <c r="Q275" s="33">
        <f t="shared" si="1053"/>
        <v>2.5162759568092913E-2</v>
      </c>
      <c r="R275" s="92">
        <f t="shared" si="1041"/>
        <v>0.33946955548638896</v>
      </c>
      <c r="S275" s="23"/>
      <c r="T275" s="24">
        <f t="shared" si="1012"/>
        <v>0.17693420942287971</v>
      </c>
      <c r="W275" s="4">
        <v>1.1225508154793406E-2</v>
      </c>
      <c r="X275" s="4">
        <v>5.8090585295725713E-3</v>
      </c>
      <c r="Y275" s="4">
        <v>0.39517003935015121</v>
      </c>
      <c r="Z275" s="4">
        <v>0.15237877148736975</v>
      </c>
      <c r="AA275" s="4">
        <v>2.5664242309745153E-2</v>
      </c>
      <c r="AB275" s="4">
        <v>8.0814231626201421E-3</v>
      </c>
      <c r="AC275" s="4">
        <v>0.11763804656657667</v>
      </c>
      <c r="AD275" s="4">
        <v>1.0100789787602418E-2</v>
      </c>
      <c r="AE275" s="4">
        <v>5.571853282346907E-3</v>
      </c>
      <c r="AF275" s="4">
        <v>1.9381069655723355E-2</v>
      </c>
      <c r="AI275" s="4">
        <f t="shared" si="1042"/>
        <v>-3.4071115548898871E-4</v>
      </c>
      <c r="AJ275" s="4">
        <f t="shared" si="1043"/>
        <v>2.391912869303956E-3</v>
      </c>
      <c r="AK275" s="4">
        <f t="shared" si="1013"/>
        <v>0.76645939584150657</v>
      </c>
      <c r="AL275" s="4">
        <f t="shared" si="1013"/>
        <v>0.39391012566616218</v>
      </c>
      <c r="AM275" s="4">
        <f t="shared" si="1014"/>
        <v>0.17355973092090005</v>
      </c>
      <c r="AN275" s="4">
        <f t="shared" si="1014"/>
        <v>2.0703040556417124E-3</v>
      </c>
      <c r="AO275" s="4">
        <f t="shared" si="1014"/>
        <v>0.44500620193500368</v>
      </c>
      <c r="AP275" s="4">
        <f t="shared" si="1014"/>
        <v>1.7837612933903951E-4</v>
      </c>
      <c r="AQ275" s="4">
        <f t="shared" si="1044"/>
        <v>1.3059051306873182E-4</v>
      </c>
      <c r="AR275" s="4">
        <f t="shared" si="1015"/>
        <v>3.4563395367519078E-3</v>
      </c>
      <c r="AS275" s="4">
        <f t="shared" si="1045"/>
        <v>1.7868222663121889</v>
      </c>
      <c r="AT275" s="4"/>
      <c r="AU275" s="4">
        <f t="shared" si="1046"/>
        <v>-5.7203980817663574E-4</v>
      </c>
      <c r="AV275" s="4">
        <f t="shared" si="1016"/>
        <v>4.0159218648656249E-3</v>
      </c>
      <c r="AW275" s="4">
        <f t="shared" si="1017"/>
        <v>1.2868533322400284</v>
      </c>
      <c r="AX275" s="4">
        <f t="shared" si="1018"/>
        <v>0.66135865848451303</v>
      </c>
      <c r="AY275" s="4">
        <f t="shared" si="1019"/>
        <v>0.29139954352445285</v>
      </c>
      <c r="AZ275" s="4">
        <f t="shared" si="1020"/>
        <v>3.4759540912503847E-3</v>
      </c>
      <c r="BA275" s="4">
        <f t="shared" si="1021"/>
        <v>0.74714683769883139</v>
      </c>
      <c r="BB275" s="4">
        <f t="shared" si="1022"/>
        <v>2.9948607542347596E-4</v>
      </c>
      <c r="BC275" s="4">
        <f t="shared" si="1023"/>
        <v>2.1925602036220999E-4</v>
      </c>
      <c r="BD275" s="4">
        <f t="shared" si="1024"/>
        <v>5.8030498084492054E-3</v>
      </c>
      <c r="BE275">
        <f t="shared" si="1047"/>
        <v>3</v>
      </c>
      <c r="BG275" s="4">
        <f t="shared" si="1048"/>
        <v>4.5119501182443678E-2</v>
      </c>
      <c r="BH275" s="4">
        <f t="shared" si="1049"/>
        <v>0.24628004234200918</v>
      </c>
      <c r="BJ275" s="4">
        <f t="shared" si="1025"/>
        <v>-2.0473333333333333E-2</v>
      </c>
      <c r="BK275" s="4">
        <f t="shared" si="1025"/>
        <v>0.19106599999999999</v>
      </c>
      <c r="BL275" s="4">
        <f t="shared" si="1025"/>
        <v>39.074100000000001</v>
      </c>
      <c r="BM275" s="4">
        <f t="shared" si="1025"/>
        <v>29.935199999999998</v>
      </c>
      <c r="BN275" s="4">
        <f t="shared" si="1026"/>
        <v>10.263849892707512</v>
      </c>
      <c r="BO275" s="4">
        <f t="shared" si="1027"/>
        <v>2.4521191086454279</v>
      </c>
      <c r="BP275" s="4">
        <f t="shared" si="1028"/>
        <v>0.14684666666666668</v>
      </c>
      <c r="BQ275" s="4">
        <f t="shared" si="1028"/>
        <v>17.938199999999998</v>
      </c>
      <c r="BR275" s="4">
        <f t="shared" si="1028"/>
        <v>1.0003333333333335E-2</v>
      </c>
      <c r="BS275" s="4">
        <f t="shared" si="1028"/>
        <v>4.0469999999999994E-3</v>
      </c>
      <c r="BT275" s="4">
        <f t="shared" si="1028"/>
        <v>0.25815399999999999</v>
      </c>
      <c r="BU275" s="4">
        <f t="shared" si="1050"/>
        <v>100.2531126680196</v>
      </c>
      <c r="BW275" s="25">
        <f t="shared" si="1051"/>
        <v>2.3843507668510369</v>
      </c>
      <c r="BX275">
        <v>4</v>
      </c>
      <c r="BY275" s="25">
        <f t="shared" si="1029"/>
        <v>-5.7157891401852579E-4</v>
      </c>
      <c r="BZ275" s="25">
        <f t="shared" si="1030"/>
        <v>4.0126862247921793E-3</v>
      </c>
      <c r="CA275" s="25">
        <f t="shared" si="1031"/>
        <v>1.2858165107204487</v>
      </c>
      <c r="CB275" s="25">
        <f t="shared" si="1031"/>
        <v>0.66082579986566525</v>
      </c>
      <c r="CC275" s="25">
        <f t="shared" si="1032"/>
        <v>0.23964775506822492</v>
      </c>
      <c r="CD275" s="25">
        <f t="shared" si="1033"/>
        <v>5.1520928599733347E-2</v>
      </c>
      <c r="CE275" s="25">
        <f t="shared" si="1034"/>
        <v>3.4731535048023502E-3</v>
      </c>
      <c r="CF275" s="25">
        <f t="shared" si="1035"/>
        <v>0.74654485929134362</v>
      </c>
      <c r="CG275" s="25">
        <f t="shared" si="1036"/>
        <v>2.9924477861051829E-4</v>
      </c>
      <c r="CH275" s="25">
        <f t="shared" si="1037"/>
        <v>2.190793651408933E-4</v>
      </c>
      <c r="CI275" s="25">
        <f t="shared" si="1038"/>
        <v>5.7983742741285075E-3</v>
      </c>
      <c r="CJ275" s="4">
        <f t="shared" si="1052"/>
        <v>2.9975868127788718</v>
      </c>
    </row>
    <row r="276" spans="1:88">
      <c r="A276" s="17" t="s">
        <v>58</v>
      </c>
      <c r="B276" s="9">
        <v>3</v>
      </c>
      <c r="C276" s="20">
        <v>-1.5163666666666667E-2</v>
      </c>
      <c r="D276" s="20">
        <v>0.14588166666666666</v>
      </c>
      <c r="E276" s="20">
        <v>62.856166666666667</v>
      </c>
      <c r="F276" s="20">
        <v>4.9183466666666673</v>
      </c>
      <c r="G276" s="20">
        <v>10.5702</v>
      </c>
      <c r="H276" s="20">
        <v>8.2627999999999993E-2</v>
      </c>
      <c r="I276" s="20">
        <v>20.877333333333336</v>
      </c>
      <c r="J276" s="20">
        <v>3.7716666666666667E-3</v>
      </c>
      <c r="K276" s="20">
        <v>-5.6723333333333339E-3</v>
      </c>
      <c r="L276" s="20">
        <v>0.53372933333333339</v>
      </c>
      <c r="M276" s="21">
        <f t="shared" si="1039"/>
        <v>99.967221333333327</v>
      </c>
      <c r="O276" s="22">
        <f t="shared" si="1040"/>
        <v>9.5021528466769714E-2</v>
      </c>
      <c r="P276" s="33">
        <v>0.16</v>
      </c>
      <c r="Q276" s="33">
        <f t="shared" si="1053"/>
        <v>6.4978471533230289E-2</v>
      </c>
      <c r="R276" s="92">
        <f t="shared" si="1041"/>
        <v>4.9873242579699786E-2</v>
      </c>
      <c r="S276" s="23"/>
      <c r="T276" s="24">
        <f t="shared" si="1012"/>
        <v>0.13141836468975876</v>
      </c>
      <c r="W276" s="4">
        <v>1.3816123925809774E-2</v>
      </c>
      <c r="X276" s="4">
        <v>6.4498251397486139E-3</v>
      </c>
      <c r="Y276" s="4">
        <v>0.27307032671700765</v>
      </c>
      <c r="Z276" s="4">
        <v>3.3429257145998988E-2</v>
      </c>
      <c r="AA276" s="4">
        <v>1.5561812233798659E-2</v>
      </c>
      <c r="AB276" s="4">
        <v>1.4823957501288265E-2</v>
      </c>
      <c r="AC276" s="4">
        <v>5.8411414409627473E-2</v>
      </c>
      <c r="AD276" s="4">
        <v>3.0408277381879642E-3</v>
      </c>
      <c r="AE276" s="4">
        <v>5.6170211263029202E-3</v>
      </c>
      <c r="AF276" s="4">
        <v>8.7260704405438486E-3</v>
      </c>
      <c r="AI276" s="4">
        <f t="shared" si="1042"/>
        <v>-2.5234925389693236E-4</v>
      </c>
      <c r="AJ276" s="4">
        <f t="shared" si="1043"/>
        <v>1.8262602236688366E-3</v>
      </c>
      <c r="AK276" s="4">
        <f t="shared" si="1013"/>
        <v>1.2329573689028377</v>
      </c>
      <c r="AL276" s="4">
        <f t="shared" si="1013"/>
        <v>6.4719345570980552E-2</v>
      </c>
      <c r="AM276" s="4">
        <f t="shared" si="1014"/>
        <v>0.14711482254697286</v>
      </c>
      <c r="AN276" s="4">
        <f t="shared" si="1014"/>
        <v>1.1649231636825037E-3</v>
      </c>
      <c r="AO276" s="4">
        <f t="shared" si="1014"/>
        <v>0.51791945753741842</v>
      </c>
      <c r="AP276" s="4">
        <f t="shared" si="1014"/>
        <v>6.7255111745126016E-5</v>
      </c>
      <c r="AQ276" s="4">
        <f t="shared" si="1044"/>
        <v>-1.8303753899107241E-4</v>
      </c>
      <c r="AR276" s="4">
        <f t="shared" si="1015"/>
        <v>7.1459276119069945E-3</v>
      </c>
      <c r="AS276" s="4">
        <f t="shared" si="1045"/>
        <v>1.972479973876325</v>
      </c>
      <c r="AT276" s="4"/>
      <c r="AU276" s="4">
        <f t="shared" si="1046"/>
        <v>-3.8380504325376952E-4</v>
      </c>
      <c r="AV276" s="4">
        <f t="shared" si="1016"/>
        <v>2.7776102893656202E-3</v>
      </c>
      <c r="AW276" s="4">
        <f t="shared" si="1017"/>
        <v>1.8752393716015658</v>
      </c>
      <c r="AX276" s="4">
        <f t="shared" si="1018"/>
        <v>9.8433464108323265E-2</v>
      </c>
      <c r="AY276" s="4">
        <f t="shared" si="1019"/>
        <v>0.2237510512076768</v>
      </c>
      <c r="AZ276" s="4">
        <f t="shared" si="1020"/>
        <v>1.7717642446729521E-3</v>
      </c>
      <c r="BA276" s="4">
        <f t="shared" si="1021"/>
        <v>0.78771819901360185</v>
      </c>
      <c r="BB276" s="4">
        <f t="shared" si="1022"/>
        <v>1.0229018185612707E-4</v>
      </c>
      <c r="BC276" s="4">
        <f t="shared" si="1023"/>
        <v>-2.7838691608822729E-4</v>
      </c>
      <c r="BD276" s="4">
        <f t="shared" si="1024"/>
        <v>1.086844131227927E-2</v>
      </c>
      <c r="BE276">
        <f t="shared" si="1047"/>
        <v>3</v>
      </c>
      <c r="BG276" s="4">
        <f t="shared" si="1048"/>
        <v>2.1261166881799909E-2</v>
      </c>
      <c r="BH276" s="4">
        <f t="shared" si="1049"/>
        <v>0.20248988432587689</v>
      </c>
      <c r="BJ276" s="4">
        <f t="shared" si="1025"/>
        <v>-1.5163666666666667E-2</v>
      </c>
      <c r="BK276" s="4">
        <f t="shared" si="1025"/>
        <v>0.14588166666666666</v>
      </c>
      <c r="BL276" s="4">
        <f t="shared" si="1025"/>
        <v>62.856166666666667</v>
      </c>
      <c r="BM276" s="4">
        <f t="shared" si="1025"/>
        <v>4.9183466666666673</v>
      </c>
      <c r="BN276" s="4">
        <f t="shared" si="1026"/>
        <v>9.1810816015563113</v>
      </c>
      <c r="BO276" s="4">
        <f t="shared" si="1027"/>
        <v>1.5438079555942299</v>
      </c>
      <c r="BP276" s="4">
        <f t="shared" si="1028"/>
        <v>8.2627999999999993E-2</v>
      </c>
      <c r="BQ276" s="4">
        <f t="shared" si="1028"/>
        <v>20.877333333333336</v>
      </c>
      <c r="BR276" s="4">
        <f t="shared" si="1028"/>
        <v>3.7716666666666667E-3</v>
      </c>
      <c r="BS276" s="4">
        <f t="shared" si="1028"/>
        <v>-5.6723333333333339E-3</v>
      </c>
      <c r="BT276" s="4">
        <f t="shared" si="1028"/>
        <v>0.53372933333333339</v>
      </c>
      <c r="BU276" s="4">
        <f t="shared" si="1050"/>
        <v>100.12191089048387</v>
      </c>
      <c r="BW276" s="25">
        <f t="shared" si="1051"/>
        <v>2.632652763140543</v>
      </c>
      <c r="BX276">
        <v>4</v>
      </c>
      <c r="BY276" s="25">
        <f t="shared" si="1029"/>
        <v>-3.8341441367436549E-4</v>
      </c>
      <c r="BZ276" s="25">
        <f t="shared" si="1030"/>
        <v>2.7747832896735762E-3</v>
      </c>
      <c r="CA276" s="25">
        <f t="shared" si="1031"/>
        <v>1.8733307881165744</v>
      </c>
      <c r="CB276" s="25">
        <f t="shared" si="1031"/>
        <v>9.8333280373482421E-2</v>
      </c>
      <c r="CC276" s="25">
        <f t="shared" si="1032"/>
        <v>0.19414825218923729</v>
      </c>
      <c r="CD276" s="25">
        <f t="shared" si="1033"/>
        <v>2.937730550198964E-2</v>
      </c>
      <c r="CE276" s="25">
        <f t="shared" si="1034"/>
        <v>1.7699609762327245E-3</v>
      </c>
      <c r="CF276" s="25">
        <f t="shared" si="1035"/>
        <v>0.78691647419476951</v>
      </c>
      <c r="CG276" s="25">
        <f t="shared" si="1036"/>
        <v>1.0218607282624857E-4</v>
      </c>
      <c r="CH276" s="25">
        <f t="shared" si="1037"/>
        <v>-2.7810357910281087E-4</v>
      </c>
      <c r="CI276" s="25">
        <f t="shared" si="1038"/>
        <v>1.0857379616417742E-2</v>
      </c>
      <c r="CJ276" s="4">
        <f t="shared" si="1052"/>
        <v>2.996948892338426</v>
      </c>
    </row>
    <row r="277" spans="1:88">
      <c r="A277" s="17" t="s">
        <v>59</v>
      </c>
      <c r="B277" s="9">
        <v>3</v>
      </c>
      <c r="C277" s="20">
        <v>-3.793333333333334E-2</v>
      </c>
      <c r="D277" s="20">
        <v>0.14064566666666667</v>
      </c>
      <c r="E277" s="20">
        <v>57.410733333333333</v>
      </c>
      <c r="F277" s="20">
        <v>9.8820899999999998</v>
      </c>
      <c r="G277" s="20">
        <v>11.195166666666665</v>
      </c>
      <c r="H277" s="20">
        <v>0.12480033333333333</v>
      </c>
      <c r="I277" s="20">
        <v>20.609666666666666</v>
      </c>
      <c r="J277" s="20">
        <v>1.0662E-2</v>
      </c>
      <c r="K277" s="20">
        <v>-7.8033333333333331E-3</v>
      </c>
      <c r="L277" s="20">
        <v>0.37913066666666667</v>
      </c>
      <c r="M277" s="21">
        <f t="shared" si="1039"/>
        <v>99.707158666666686</v>
      </c>
      <c r="O277" s="22">
        <f t="shared" si="1040"/>
        <v>0.18458193981520063</v>
      </c>
      <c r="P277" s="33">
        <v>0.22</v>
      </c>
      <c r="Q277" s="33">
        <f t="shared" si="1053"/>
        <v>3.5418060184799371E-2</v>
      </c>
      <c r="R277" s="92">
        <f t="shared" si="1041"/>
        <v>0.1035171930492373</v>
      </c>
      <c r="S277" s="23"/>
      <c r="T277" s="24">
        <f t="shared" si="1012"/>
        <v>0.21832991161786669</v>
      </c>
      <c r="W277" s="4">
        <v>2.5246847988082267E-3</v>
      </c>
      <c r="X277" s="4">
        <v>1.6423475068734284E-3</v>
      </c>
      <c r="Y277" s="4">
        <v>0.52726499346470201</v>
      </c>
      <c r="Z277" s="4">
        <v>3.2067254325870251E-2</v>
      </c>
      <c r="AA277" s="4">
        <v>6.2065476179058832E-2</v>
      </c>
      <c r="AB277" s="4">
        <v>7.652175790801811E-3</v>
      </c>
      <c r="AC277" s="4">
        <v>0.25072683010267066</v>
      </c>
      <c r="AD277" s="4">
        <v>2.0692899748464447E-3</v>
      </c>
      <c r="AE277" s="4">
        <v>1.141504854712994E-3</v>
      </c>
      <c r="AF277" s="4">
        <v>1.780438421662859E-2</v>
      </c>
      <c r="AI277" s="4">
        <f t="shared" si="1042"/>
        <v>-6.312753092583348E-4</v>
      </c>
      <c r="AJ277" s="4">
        <f t="shared" si="1043"/>
        <v>1.7607119011851112E-3</v>
      </c>
      <c r="AK277" s="4">
        <f t="shared" si="1013"/>
        <v>1.1261422780175232</v>
      </c>
      <c r="AL277" s="4">
        <f t="shared" si="1013"/>
        <v>0.13003605500361864</v>
      </c>
      <c r="AM277" s="4">
        <f t="shared" si="1014"/>
        <v>0.15581303641846439</v>
      </c>
      <c r="AN277" s="4">
        <f t="shared" si="1014"/>
        <v>1.759485878095775E-3</v>
      </c>
      <c r="AO277" s="4">
        <f t="shared" si="1014"/>
        <v>0.51127925246010086</v>
      </c>
      <c r="AP277" s="4">
        <f t="shared" si="1014"/>
        <v>1.901212553495007E-4</v>
      </c>
      <c r="AQ277" s="4">
        <f t="shared" si="1044"/>
        <v>-2.5180165644831667E-4</v>
      </c>
      <c r="AR277" s="4">
        <f t="shared" si="1015"/>
        <v>5.0760565894586518E-3</v>
      </c>
      <c r="AS277" s="4">
        <f t="shared" si="1045"/>
        <v>1.9311739205580896</v>
      </c>
      <c r="AT277" s="4"/>
      <c r="AU277" s="4">
        <f t="shared" si="1046"/>
        <v>-9.8066047165120589E-4</v>
      </c>
      <c r="AV277" s="4">
        <f t="shared" si="1016"/>
        <v>2.735194198370725E-3</v>
      </c>
      <c r="AW277" s="4">
        <f t="shared" si="1017"/>
        <v>1.7494161442881533</v>
      </c>
      <c r="AX277" s="4">
        <f t="shared" si="1018"/>
        <v>0.20200571313541696</v>
      </c>
      <c r="AY277" s="4">
        <f t="shared" si="1019"/>
        <v>0.24204920348153211</v>
      </c>
      <c r="AZ277" s="4">
        <f t="shared" si="1020"/>
        <v>2.7332896214556919E-3</v>
      </c>
      <c r="BA277" s="4">
        <f t="shared" si="1021"/>
        <v>0.79425148664861789</v>
      </c>
      <c r="BB277" s="4">
        <f t="shared" si="1022"/>
        <v>2.9534562370419379E-4</v>
      </c>
      <c r="BC277" s="4">
        <f t="shared" si="1023"/>
        <v>-3.9116361364627668E-4</v>
      </c>
      <c r="BD277" s="4">
        <f t="shared" si="1024"/>
        <v>7.8854470880464107E-3</v>
      </c>
      <c r="BE277">
        <f t="shared" si="1047"/>
        <v>3</v>
      </c>
      <c r="BG277" s="4">
        <f t="shared" si="1048"/>
        <v>4.4677911509345414E-2</v>
      </c>
      <c r="BH277" s="4">
        <f t="shared" si="1049"/>
        <v>0.1973712919721867</v>
      </c>
      <c r="BJ277" s="4">
        <f t="shared" si="1025"/>
        <v>-3.793333333333334E-2</v>
      </c>
      <c r="BK277" s="4">
        <f t="shared" si="1025"/>
        <v>0.14064566666666667</v>
      </c>
      <c r="BL277" s="4">
        <f t="shared" si="1025"/>
        <v>57.410733333333333</v>
      </c>
      <c r="BM277" s="4">
        <f t="shared" si="1025"/>
        <v>9.8820899999999998</v>
      </c>
      <c r="BN277" s="4">
        <f t="shared" si="1026"/>
        <v>8.750926917786046</v>
      </c>
      <c r="BO277" s="4">
        <f t="shared" si="1027"/>
        <v>2.7164255933325405</v>
      </c>
      <c r="BP277" s="4">
        <f t="shared" si="1028"/>
        <v>0.12480033333333333</v>
      </c>
      <c r="BQ277" s="4">
        <f t="shared" si="1028"/>
        <v>20.609666666666666</v>
      </c>
      <c r="BR277" s="4">
        <f t="shared" si="1028"/>
        <v>1.0662E-2</v>
      </c>
      <c r="BS277" s="4">
        <f t="shared" si="1028"/>
        <v>-7.8033333333333331E-3</v>
      </c>
      <c r="BT277" s="4">
        <f t="shared" si="1028"/>
        <v>0.37913066666666667</v>
      </c>
      <c r="BU277" s="4">
        <f t="shared" si="1050"/>
        <v>99.979344511118612</v>
      </c>
      <c r="BW277" s="25">
        <f t="shared" si="1051"/>
        <v>2.5775316321109458</v>
      </c>
      <c r="BX277">
        <v>4</v>
      </c>
      <c r="BY277" s="25">
        <f t="shared" si="1029"/>
        <v>-9.7965868025655725E-4</v>
      </c>
      <c r="BZ277" s="25">
        <f t="shared" si="1030"/>
        <v>2.7324000671807456E-3</v>
      </c>
      <c r="CA277" s="25">
        <f t="shared" si="1031"/>
        <v>1.7476290323470998</v>
      </c>
      <c r="CB277" s="25">
        <f t="shared" si="1031"/>
        <v>0.20179935467503343</v>
      </c>
      <c r="CC277" s="25">
        <f t="shared" si="1032"/>
        <v>0.18900934278515527</v>
      </c>
      <c r="CD277" s="25">
        <f t="shared" si="1033"/>
        <v>5.2796614617937027E-2</v>
      </c>
      <c r="CE277" s="25">
        <f t="shared" si="1034"/>
        <v>2.7304974358817735E-3</v>
      </c>
      <c r="CF277" s="25">
        <f t="shared" si="1035"/>
        <v>0.79344012091347038</v>
      </c>
      <c r="CG277" s="25">
        <f t="shared" si="1036"/>
        <v>2.950439140780519E-4</v>
      </c>
      <c r="CH277" s="25">
        <f t="shared" si="1037"/>
        <v>-3.9076402137823039E-4</v>
      </c>
      <c r="CI277" s="25">
        <f t="shared" si="1038"/>
        <v>7.8773917281495624E-3</v>
      </c>
      <c r="CJ277" s="4">
        <f t="shared" si="1052"/>
        <v>2.9969393757823513</v>
      </c>
    </row>
    <row r="278" spans="1:88">
      <c r="A278" s="17"/>
      <c r="B278" s="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1"/>
      <c r="O278" s="22"/>
      <c r="P278" s="33"/>
      <c r="Q278" s="33"/>
      <c r="R278" s="92"/>
      <c r="S278" s="23"/>
      <c r="T278" s="2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G278" s="4"/>
      <c r="BH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  <c r="BU278" s="4"/>
      <c r="BW278" s="25"/>
      <c r="BY278" s="25"/>
      <c r="BZ278" s="25"/>
      <c r="CA278" s="25"/>
      <c r="CB278" s="25"/>
      <c r="CC278" s="25"/>
      <c r="CD278" s="25"/>
      <c r="CE278" s="25"/>
      <c r="CF278" s="25"/>
      <c r="CG278" s="25"/>
      <c r="CH278" s="25"/>
      <c r="CI278" s="25"/>
      <c r="CJ278" s="4"/>
    </row>
    <row r="279" spans="1:88">
      <c r="A279" s="17" t="s">
        <v>161</v>
      </c>
      <c r="B279" s="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1"/>
      <c r="O279" s="22"/>
      <c r="P279" s="33"/>
      <c r="Q279" s="33"/>
      <c r="R279" s="92"/>
      <c r="S279" s="23"/>
      <c r="T279" s="2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G279" s="4"/>
      <c r="BH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  <c r="BU279" s="4"/>
      <c r="BW279" s="25"/>
      <c r="BY279" s="25"/>
      <c r="BZ279" s="25"/>
      <c r="CA279" s="25"/>
      <c r="CB279" s="25"/>
      <c r="CC279" s="25"/>
      <c r="CD279" s="25"/>
      <c r="CE279" s="25"/>
      <c r="CF279" s="25"/>
      <c r="CG279" s="25"/>
      <c r="CH279" s="25"/>
      <c r="CI279" s="25"/>
      <c r="CJ279" s="4"/>
    </row>
    <row r="280" spans="1:88">
      <c r="A280" s="17" t="s">
        <v>53</v>
      </c>
      <c r="B280" s="9">
        <v>2</v>
      </c>
      <c r="C280" s="20">
        <v>-2.7285E-2</v>
      </c>
      <c r="D280" s="20">
        <v>2.9740000000000003E-2</v>
      </c>
      <c r="E280" s="20">
        <v>53.522289283104854</v>
      </c>
      <c r="F280" s="20">
        <v>14.135725559206611</v>
      </c>
      <c r="G280" s="20">
        <v>10.6677</v>
      </c>
      <c r="H280" s="20">
        <v>0.10288549999999999</v>
      </c>
      <c r="I280" s="20">
        <v>19.634813552251732</v>
      </c>
      <c r="J280" s="20">
        <v>-5.3100000000000005E-3</v>
      </c>
      <c r="K280" s="20">
        <v>-1.2645E-2</v>
      </c>
      <c r="L280" s="20">
        <v>0.34366549999999996</v>
      </c>
      <c r="M280" s="21">
        <f t="shared" ref="M280:M286" si="1054">SUM(C280:L280)</f>
        <v>98.39157939456318</v>
      </c>
      <c r="O280" s="22">
        <f>BG280/(SUM(BG280:BH280))</f>
        <v>0.10205826695980699</v>
      </c>
      <c r="P280" s="33">
        <v>5.8000000000000003E-2</v>
      </c>
      <c r="Q280" s="33">
        <f>P280-O280</f>
        <v>-4.405826695980699E-2</v>
      </c>
      <c r="R280" s="92">
        <f>AX280/(AX280+AW280)</f>
        <v>0.15050739478478775</v>
      </c>
      <c r="S280" s="23"/>
      <c r="T280" s="24">
        <f t="shared" ref="T280:T286" si="1055">R$289+R$288*R280+O280</f>
        <v>0.1334859272941411</v>
      </c>
      <c r="W280" s="4">
        <v>3.5970521958959681E-2</v>
      </c>
      <c r="X280" s="4">
        <v>1.7602716210857908E-2</v>
      </c>
      <c r="Y280" s="4">
        <v>1.5282111406594969</v>
      </c>
      <c r="Z280" s="4">
        <v>0.28777481018365958</v>
      </c>
      <c r="AA280" s="4">
        <v>2.8284271247461298E-2</v>
      </c>
      <c r="AB280" s="4">
        <v>1.7478972524150288E-2</v>
      </c>
      <c r="AC280" s="4">
        <v>8.0056999786828578E-2</v>
      </c>
      <c r="AD280" s="4">
        <v>1.2303657992645922E-3</v>
      </c>
      <c r="AE280" s="4">
        <v>5.0982398923550059E-3</v>
      </c>
      <c r="AF280" s="4">
        <v>7.7873669812074438E-3</v>
      </c>
      <c r="AI280" s="4">
        <f>C280/AI$3</f>
        <v>-4.5406889665501745E-4</v>
      </c>
      <c r="AJ280" s="4">
        <f t="shared" ref="AJ280:AJ286" si="1056">D280/AJ$3</f>
        <v>3.7230846269404114E-4</v>
      </c>
      <c r="AK280" s="4">
        <f t="shared" ref="AK280:AL286" si="1057">2*E280/AK$3</f>
        <v>1.0498683656944852</v>
      </c>
      <c r="AL280" s="4">
        <f t="shared" si="1057"/>
        <v>0.18600862634655713</v>
      </c>
      <c r="AM280" s="4">
        <f t="shared" ref="AM280:AP286" si="1058">G280/AM$3</f>
        <v>0.14847181628392486</v>
      </c>
      <c r="AN280" s="4">
        <f t="shared" si="1058"/>
        <v>1.4505216410545605E-3</v>
      </c>
      <c r="AO280" s="4">
        <f t="shared" si="1058"/>
        <v>0.48709534984499459</v>
      </c>
      <c r="AP280" s="4">
        <f t="shared" si="1058"/>
        <v>-9.4686162624821698E-5</v>
      </c>
      <c r="AQ280" s="4">
        <f>2*K280/AQ$3</f>
        <v>-4.0803484995159732E-4</v>
      </c>
      <c r="AR280" s="4">
        <f t="shared" ref="AR280:AR286" si="1059">L280/AR$3</f>
        <v>4.6012250635961973E-3</v>
      </c>
      <c r="AS280" s="4">
        <f>SUM(AI280:AR280)</f>
        <v>1.8769114234280755</v>
      </c>
      <c r="AT280" s="4"/>
      <c r="AU280" s="4">
        <f>3*AI280/$AS280</f>
        <v>-7.2577036559192385E-4</v>
      </c>
      <c r="AV280" s="4">
        <f t="shared" ref="AV280:AV286" si="1060">3*AJ280/$AS280</f>
        <v>5.9508689336128641E-4</v>
      </c>
      <c r="AW280" s="4">
        <f t="shared" ref="AW280:AW286" si="1061">3*AK280/$AS280</f>
        <v>1.6780787083339685</v>
      </c>
      <c r="AX280" s="4">
        <f t="shared" ref="AX280:AX286" si="1062">3*AL280/$AS280</f>
        <v>0.29731071593163827</v>
      </c>
      <c r="AY280" s="4">
        <f t="shared" ref="AY280:AY286" si="1063">3*AM280/$AS280</f>
        <v>0.23731298306994572</v>
      </c>
      <c r="AZ280" s="4">
        <f t="shared" ref="AZ280:AZ286" si="1064">3*AN280/$AS280</f>
        <v>2.3184711163491069E-3</v>
      </c>
      <c r="BA280" s="4">
        <f t="shared" ref="BA280:BA286" si="1065">3*AO280/$AS280</f>
        <v>0.7785588767242011</v>
      </c>
      <c r="BB280" s="4">
        <f t="shared" ref="BB280:BB286" si="1066">3*AP280/$AS280</f>
        <v>-1.5134357664873066E-4</v>
      </c>
      <c r="BC280" s="4">
        <f t="shared" ref="BC280:BC286" si="1067">3*AQ280/$AS280</f>
        <v>-6.5219089967444093E-4</v>
      </c>
      <c r="BD280" s="4">
        <f t="shared" ref="BD280:BD286" si="1068">3*AR280/$AS280</f>
        <v>7.354462772450358E-3</v>
      </c>
      <c r="BE280">
        <f>SUM(AU280:BD280)</f>
        <v>2.9999999999999996</v>
      </c>
      <c r="BG280" s="4">
        <f>-1*((AU280+AV280)*4+(AW280+AX280)*3+SUM(AY280:BB280,BD280)*2+BC280-8)</f>
        <v>2.4219751779180676E-2</v>
      </c>
      <c r="BH280" s="4">
        <f>AY280-BG280</f>
        <v>0.21309323129076504</v>
      </c>
      <c r="BJ280" s="4">
        <f t="shared" ref="BJ280:BM286" si="1069">C280</f>
        <v>-2.7285E-2</v>
      </c>
      <c r="BK280" s="4">
        <f t="shared" si="1069"/>
        <v>2.9740000000000003E-2</v>
      </c>
      <c r="BL280" s="4">
        <f t="shared" si="1069"/>
        <v>53.522289283104854</v>
      </c>
      <c r="BM280" s="4">
        <f t="shared" si="1069"/>
        <v>14.135725559206611</v>
      </c>
      <c r="BN280" s="4">
        <f t="shared" ref="BN280:BN286" si="1070">G280-BO280*0.8998</f>
        <v>9.2437121734042904</v>
      </c>
      <c r="BO280" s="4">
        <f t="shared" ref="BO280:BO286" si="1071">G280*T280/0.8998</f>
        <v>1.5825603763010769</v>
      </c>
      <c r="BP280" s="4">
        <f t="shared" ref="BP280:BT286" si="1072">H280</f>
        <v>0.10288549999999999</v>
      </c>
      <c r="BQ280" s="4">
        <f t="shared" si="1072"/>
        <v>19.634813552251732</v>
      </c>
      <c r="BR280" s="4">
        <f t="shared" si="1072"/>
        <v>-5.3100000000000005E-3</v>
      </c>
      <c r="BS280" s="4">
        <f t="shared" si="1072"/>
        <v>-1.2645E-2</v>
      </c>
      <c r="BT280" s="4">
        <f t="shared" si="1072"/>
        <v>0.34366549999999996</v>
      </c>
      <c r="BU280" s="4">
        <f t="shared" ref="BU280:BU286" si="1073">SUM(BJ280:BT280)</f>
        <v>98.550151944268549</v>
      </c>
      <c r="BW280" s="25">
        <f t="shared" ref="BW280:BW286" si="1074">BJ280/BY$3*2+BK280/BZ$3*2+BL280/CA$3*3+BM280/CB$3*3+BN280/CC$3+BO280/CD$3*3+BP280/CE$3+BQ280/CF$3+BR280/CG$3+BS280/CH$3+BT280/CI$3</f>
        <v>2.5048838884786448</v>
      </c>
      <c r="BX280">
        <v>4</v>
      </c>
      <c r="BY280" s="25">
        <f t="shared" ref="BY280:BY286" si="1075">BJ280/BY$3*$BX280/$BW280</f>
        <v>-7.2509372389440168E-4</v>
      </c>
      <c r="BZ280" s="25">
        <f t="shared" ref="BZ280:BZ284" si="1076">BK280/BZ$3*$BX280/$BW280</f>
        <v>5.9453208894271706E-4</v>
      </c>
      <c r="CA280" s="25">
        <f t="shared" ref="CA280:CB286" si="1077">2*BL280/CA$3*$BX280/$BW280</f>
        <v>1.6765142217144899</v>
      </c>
      <c r="CB280" s="25">
        <f t="shared" si="1077"/>
        <v>0.29703353069915028</v>
      </c>
      <c r="CC280" s="25">
        <f t="shared" ref="CC280:CC284" si="1078">BN280/CC$3*$BX280/$BW280</f>
        <v>0.20544332422267741</v>
      </c>
      <c r="CD280" s="25">
        <f t="shared" ref="CD280:CD286" si="1079">2*BO280/CD$3*$BX280/$BW280</f>
        <v>3.1650819158510028E-2</v>
      </c>
      <c r="CE280" s="25">
        <f t="shared" ref="CE280:CE284" si="1080">BP280/CE$3*$BX280/$BW280</f>
        <v>2.3163095866060969E-3</v>
      </c>
      <c r="CF280" s="25">
        <f t="shared" ref="CF280:CF284" si="1081">BQ280/CF$3*$BX280/$BW280</f>
        <v>0.77783301986238518</v>
      </c>
      <c r="CG280" s="25">
        <f t="shared" ref="CG280:CG284" si="1082">BR280/CG$3*$BX280/$BW280</f>
        <v>-1.5120247778403791E-4</v>
      </c>
      <c r="CH280" s="25">
        <f t="shared" ref="CH280:CH286" si="1083">2*BS280/CH$3*$BX280/$BW280</f>
        <v>-6.5158285671982914E-4</v>
      </c>
      <c r="CI280" s="25">
        <f t="shared" ref="CI280:CI284" si="1084">BT280/CI$3*$BX280/$BW280</f>
        <v>7.3476061461527891E-3</v>
      </c>
      <c r="CJ280" s="4">
        <f t="shared" ref="CJ280:CJ286" si="1085">SUM(BY280:CI280)</f>
        <v>2.9972054844205163</v>
      </c>
    </row>
    <row r="281" spans="1:88">
      <c r="A281" s="17" t="s">
        <v>54</v>
      </c>
      <c r="B281" s="9">
        <v>3</v>
      </c>
      <c r="C281" s="20">
        <v>2.5229333333333336E-2</v>
      </c>
      <c r="D281" s="20">
        <v>0.48357266666666665</v>
      </c>
      <c r="E281" s="20">
        <v>44.461936170336031</v>
      </c>
      <c r="F281" s="20">
        <v>20.787555057696967</v>
      </c>
      <c r="G281" s="20">
        <v>15.0755</v>
      </c>
      <c r="H281" s="20">
        <v>0.117022</v>
      </c>
      <c r="I281" s="20">
        <v>18.13585637365281</v>
      </c>
      <c r="J281" s="20">
        <v>2.6549999999999998E-3</v>
      </c>
      <c r="K281" s="20">
        <v>-2.5823333333333327E-3</v>
      </c>
      <c r="L281" s="20">
        <v>0.32899100000000003</v>
      </c>
      <c r="M281" s="21">
        <f t="shared" si="1054"/>
        <v>99.415735268352492</v>
      </c>
      <c r="O281" s="22">
        <f t="shared" ref="O281:O286" si="1086">BG281/(SUM(BG281:BH281))</f>
        <v>0.25365825833148775</v>
      </c>
      <c r="P281" s="33">
        <v>0.28000000000000003</v>
      </c>
      <c r="Q281" s="33">
        <f>P281-O281</f>
        <v>2.6341741668512275E-2</v>
      </c>
      <c r="R281" s="92">
        <f t="shared" ref="R281:R286" si="1087">AX281/(AX281+AW281)</f>
        <v>0.23875576636162857</v>
      </c>
      <c r="S281" s="23"/>
      <c r="T281" s="24">
        <f t="shared" si="1055"/>
        <v>0.28072833557256927</v>
      </c>
      <c r="W281" s="4">
        <v>4.5626595679859059E-3</v>
      </c>
      <c r="X281" s="4">
        <v>1.1269151580014059E-2</v>
      </c>
      <c r="Y281" s="4">
        <v>0.15331265037566152</v>
      </c>
      <c r="Z281" s="4">
        <v>1.0199366204948813E-2</v>
      </c>
      <c r="AA281" s="4">
        <v>3.5903760248753802E-2</v>
      </c>
      <c r="AB281" s="4">
        <v>1.8799353951665567E-2</v>
      </c>
      <c r="AC281" s="4">
        <v>4.6977272342619565E-2</v>
      </c>
      <c r="AD281" s="4">
        <v>2.6227312100175265E-3</v>
      </c>
      <c r="AE281" s="4">
        <v>7.462703687895784E-3</v>
      </c>
      <c r="AF281" s="4">
        <v>6.5662388777747204E-3</v>
      </c>
      <c r="AI281" s="4">
        <f t="shared" ref="AI281:AI286" si="1088">C281/AI$3</f>
        <v>4.1985910023853109E-4</v>
      </c>
      <c r="AJ281" s="4">
        <f t="shared" si="1056"/>
        <v>6.0537389417459524E-3</v>
      </c>
      <c r="AK281" s="4">
        <f t="shared" si="1057"/>
        <v>0.87214468753111085</v>
      </c>
      <c r="AL281" s="4">
        <f t="shared" si="1057"/>
        <v>0.27353845723662035</v>
      </c>
      <c r="AM281" s="4">
        <f t="shared" si="1058"/>
        <v>0.20981906750173976</v>
      </c>
      <c r="AN281" s="4">
        <f t="shared" si="1058"/>
        <v>1.6498237699139997E-3</v>
      </c>
      <c r="AO281" s="4">
        <f t="shared" si="1058"/>
        <v>0.4499096098648675</v>
      </c>
      <c r="AP281" s="4">
        <f t="shared" si="1058"/>
        <v>4.7343081312410842E-5</v>
      </c>
      <c r="AQ281" s="4">
        <f t="shared" ref="AQ281:AQ286" si="1089">2*K281/AQ$3</f>
        <v>-8.3327955254383119E-5</v>
      </c>
      <c r="AR281" s="4">
        <f t="shared" si="1059"/>
        <v>4.404752978979784E-3</v>
      </c>
      <c r="AS281" s="4">
        <f t="shared" ref="AS281:AS286" si="1090">SUM(AI281:AR281)</f>
        <v>1.8179040120512746</v>
      </c>
      <c r="AT281" s="4"/>
      <c r="AU281" s="4">
        <f t="shared" ref="AU281:AU286" si="1091">3*AI281/$AS281</f>
        <v>6.928733818538195E-4</v>
      </c>
      <c r="AV281" s="4">
        <f t="shared" si="1060"/>
        <v>9.9901956895651622E-3</v>
      </c>
      <c r="AW281" s="4">
        <f t="shared" si="1061"/>
        <v>1.4392586436073806</v>
      </c>
      <c r="AX281" s="4">
        <f t="shared" si="1062"/>
        <v>0.45140742650317406</v>
      </c>
      <c r="AY281" s="4">
        <f t="shared" si="1063"/>
        <v>0.34625436675006649</v>
      </c>
      <c r="AZ281" s="4">
        <f t="shared" si="1064"/>
        <v>2.7226252194455236E-3</v>
      </c>
      <c r="BA281" s="4">
        <f t="shared" si="1065"/>
        <v>0.74246429990085361</v>
      </c>
      <c r="BB281" s="4">
        <f t="shared" si="1066"/>
        <v>7.8128021609331561E-5</v>
      </c>
      <c r="BC281" s="4">
        <f t="shared" si="1067"/>
        <v>-1.375121371128249E-4</v>
      </c>
      <c r="BD281" s="4">
        <f t="shared" si="1068"/>
        <v>7.2689530631646132E-3</v>
      </c>
      <c r="BE281">
        <f t="shared" ref="BE281:BE286" si="1092">SUM(AU281:BD281)</f>
        <v>3</v>
      </c>
      <c r="BG281" s="4">
        <f t="shared" ref="BG281:BG286" si="1093">-1*((AU281+AV281)*4+(AW281+AX281)*3+SUM(AY281:BB281,BD281)*2+BC281-8)</f>
        <v>8.7830279609494077E-2</v>
      </c>
      <c r="BH281" s="4">
        <f t="shared" ref="BH281:BH286" si="1094">AY281-BG281</f>
        <v>0.25842408714057241</v>
      </c>
      <c r="BJ281" s="4">
        <f t="shared" si="1069"/>
        <v>2.5229333333333336E-2</v>
      </c>
      <c r="BK281" s="4">
        <f t="shared" si="1069"/>
        <v>0.48357266666666665</v>
      </c>
      <c r="BL281" s="4">
        <f t="shared" si="1069"/>
        <v>44.461936170336031</v>
      </c>
      <c r="BM281" s="4">
        <f t="shared" si="1069"/>
        <v>20.787555057696967</v>
      </c>
      <c r="BN281" s="4">
        <f t="shared" si="1070"/>
        <v>10.843379977075731</v>
      </c>
      <c r="BO281" s="4">
        <f t="shared" si="1071"/>
        <v>4.703400781200564</v>
      </c>
      <c r="BP281" s="4">
        <f t="shared" si="1072"/>
        <v>0.117022</v>
      </c>
      <c r="BQ281" s="4">
        <f t="shared" si="1072"/>
        <v>18.13585637365281</v>
      </c>
      <c r="BR281" s="4">
        <f t="shared" si="1072"/>
        <v>2.6549999999999998E-3</v>
      </c>
      <c r="BS281" s="4">
        <f t="shared" si="1072"/>
        <v>-2.5823333333333327E-3</v>
      </c>
      <c r="BT281" s="4">
        <f t="shared" si="1072"/>
        <v>0.32899100000000003</v>
      </c>
      <c r="BU281" s="4">
        <f t="shared" si="1073"/>
        <v>99.887016026628771</v>
      </c>
      <c r="BW281" s="25">
        <f t="shared" si="1074"/>
        <v>2.4267186509376293</v>
      </c>
      <c r="BX281">
        <v>4</v>
      </c>
      <c r="BY281" s="25">
        <f t="shared" si="1075"/>
        <v>6.9206061456907172E-4</v>
      </c>
      <c r="BZ281" s="25">
        <f t="shared" si="1076"/>
        <v>9.978476803492526E-3</v>
      </c>
      <c r="CA281" s="25">
        <f t="shared" si="1077"/>
        <v>1.4375703375323445</v>
      </c>
      <c r="CB281" s="25">
        <f t="shared" si="1077"/>
        <v>0.45087790812656631</v>
      </c>
      <c r="CC281" s="25">
        <f t="shared" si="1078"/>
        <v>0.24875880828175428</v>
      </c>
      <c r="CD281" s="25">
        <f t="shared" si="1079"/>
        <v>9.7096779406093583E-2</v>
      </c>
      <c r="CE281" s="25">
        <f t="shared" si="1080"/>
        <v>2.7194314747225352E-3</v>
      </c>
      <c r="CF281" s="25">
        <f t="shared" si="1081"/>
        <v>0.74159336055052383</v>
      </c>
      <c r="CG281" s="25">
        <f t="shared" si="1082"/>
        <v>7.803637441714728E-5</v>
      </c>
      <c r="CH281" s="25">
        <f t="shared" si="1083"/>
        <v>-1.3735083005553541E-4</v>
      </c>
      <c r="CI281" s="25">
        <f t="shared" si="1084"/>
        <v>7.2604262999798296E-3</v>
      </c>
      <c r="CJ281" s="4">
        <f t="shared" si="1085"/>
        <v>2.9964882746344079</v>
      </c>
    </row>
    <row r="282" spans="1:88">
      <c r="A282" s="17" t="s">
        <v>55</v>
      </c>
      <c r="B282" s="9">
        <v>3</v>
      </c>
      <c r="C282" s="20">
        <v>5.3422999999999998E-2</v>
      </c>
      <c r="D282" s="20">
        <v>5.2012666666666672E-2</v>
      </c>
      <c r="E282" s="20">
        <v>52.277265019630391</v>
      </c>
      <c r="F282" s="20">
        <v>12.85293281597796</v>
      </c>
      <c r="G282" s="20">
        <v>14.2172</v>
      </c>
      <c r="H282" s="20">
        <v>0.13650833333333334</v>
      </c>
      <c r="I282" s="20">
        <v>19.04551113933795</v>
      </c>
      <c r="J282" s="20">
        <v>1.1891333333333332E-2</v>
      </c>
      <c r="K282" s="20">
        <v>1.8963333333333332E-3</v>
      </c>
      <c r="L282" s="20">
        <v>0.399729</v>
      </c>
      <c r="M282" s="21">
        <f t="shared" si="1054"/>
        <v>99.048369641612979</v>
      </c>
      <c r="O282" s="22">
        <f t="shared" si="1086"/>
        <v>0.26152376182650811</v>
      </c>
      <c r="P282" s="33">
        <v>0.32</v>
      </c>
      <c r="Q282" s="33">
        <f t="shared" ref="Q282:Q286" si="1095">P282-O282</f>
        <v>5.8476238173491901E-2</v>
      </c>
      <c r="R282" s="92">
        <f t="shared" si="1087"/>
        <v>0.14158059052349817</v>
      </c>
      <c r="S282" s="23"/>
      <c r="T282" s="24">
        <f t="shared" si="1055"/>
        <v>0.29339221546536115</v>
      </c>
      <c r="W282" s="4">
        <v>8.4804610835732264E-2</v>
      </c>
      <c r="X282" s="4">
        <v>9.0585401877638395E-3</v>
      </c>
      <c r="Y282" s="4">
        <v>0.851133772104811</v>
      </c>
      <c r="Z282" s="4">
        <v>0.35969356952965548</v>
      </c>
      <c r="AA282" s="4">
        <v>2.049097362254837E-2</v>
      </c>
      <c r="AB282" s="4">
        <v>1.4116902363242903E-2</v>
      </c>
      <c r="AC282" s="4">
        <v>0.16043384571312275</v>
      </c>
      <c r="AD282" s="4">
        <v>3.8433821477096607E-3</v>
      </c>
      <c r="AE282" s="4">
        <v>9.878930120885223E-3</v>
      </c>
      <c r="AF282" s="4">
        <v>1.7048213982702093E-2</v>
      </c>
      <c r="AI282" s="4">
        <f t="shared" si="1088"/>
        <v>8.8904975869529034E-4</v>
      </c>
      <c r="AJ282" s="4">
        <f t="shared" si="1056"/>
        <v>6.5113503588716418E-4</v>
      </c>
      <c r="AK282" s="4">
        <f t="shared" si="1057"/>
        <v>1.0254465480508119</v>
      </c>
      <c r="AL282" s="4">
        <f t="shared" si="1057"/>
        <v>0.16912866393812698</v>
      </c>
      <c r="AM282" s="4">
        <f t="shared" si="1058"/>
        <v>0.19787334725121783</v>
      </c>
      <c r="AN282" s="4">
        <f t="shared" si="1058"/>
        <v>1.9245500258470792E-3</v>
      </c>
      <c r="AO282" s="4">
        <f t="shared" si="1058"/>
        <v>0.4724760887952853</v>
      </c>
      <c r="AP282" s="4">
        <f t="shared" si="1058"/>
        <v>2.1204232049453159E-4</v>
      </c>
      <c r="AQ282" s="4">
        <f t="shared" si="1089"/>
        <v>6.1191782295364099E-5</v>
      </c>
      <c r="AR282" s="4">
        <f t="shared" si="1059"/>
        <v>5.3518409425625923E-3</v>
      </c>
      <c r="AS282" s="4">
        <f t="shared" si="1090"/>
        <v>1.8740144579012241</v>
      </c>
      <c r="AT282" s="4"/>
      <c r="AU282" s="4">
        <f t="shared" si="1091"/>
        <v>1.4232276943438884E-3</v>
      </c>
      <c r="AV282" s="4">
        <f t="shared" si="1060"/>
        <v>1.0423639473140357E-3</v>
      </c>
      <c r="AW282" s="4">
        <f t="shared" si="1061"/>
        <v>1.641577326782067</v>
      </c>
      <c r="AX282" s="4">
        <f t="shared" si="1062"/>
        <v>0.27074817362008013</v>
      </c>
      <c r="AY282" s="4">
        <f t="shared" si="1063"/>
        <v>0.3167638537957011</v>
      </c>
      <c r="AZ282" s="4">
        <f t="shared" si="1064"/>
        <v>3.080899431270853E-3</v>
      </c>
      <c r="BA282" s="4">
        <f t="shared" si="1065"/>
        <v>0.75635930150362052</v>
      </c>
      <c r="BB282" s="4">
        <f t="shared" si="1066"/>
        <v>3.3944613330038877E-4</v>
      </c>
      <c r="BC282" s="4">
        <f t="shared" si="1067"/>
        <v>9.7958340775921695E-5</v>
      </c>
      <c r="BD282" s="4">
        <f t="shared" si="1068"/>
        <v>8.5674487515261383E-3</v>
      </c>
      <c r="BE282">
        <f t="shared" si="1092"/>
        <v>2.9999999999999996</v>
      </c>
      <c r="BG282" s="4">
        <f t="shared" si="1093"/>
        <v>8.2841274655313768E-2</v>
      </c>
      <c r="BH282" s="4">
        <f t="shared" si="1094"/>
        <v>0.23392257914038733</v>
      </c>
      <c r="BJ282" s="4">
        <f t="shared" si="1069"/>
        <v>5.3422999999999998E-2</v>
      </c>
      <c r="BK282" s="4">
        <f t="shared" si="1069"/>
        <v>5.2012666666666672E-2</v>
      </c>
      <c r="BL282" s="4">
        <f t="shared" si="1069"/>
        <v>52.277265019630391</v>
      </c>
      <c r="BM282" s="4">
        <f t="shared" si="1069"/>
        <v>12.85293281597796</v>
      </c>
      <c r="BN282" s="4">
        <f t="shared" si="1070"/>
        <v>10.045984194285868</v>
      </c>
      <c r="BO282" s="4">
        <f t="shared" si="1071"/>
        <v>4.635714387323997</v>
      </c>
      <c r="BP282" s="4">
        <f t="shared" si="1072"/>
        <v>0.13650833333333334</v>
      </c>
      <c r="BQ282" s="4">
        <f t="shared" si="1072"/>
        <v>19.04551113933795</v>
      </c>
      <c r="BR282" s="4">
        <f t="shared" si="1072"/>
        <v>1.1891333333333332E-2</v>
      </c>
      <c r="BS282" s="4">
        <f t="shared" si="1072"/>
        <v>1.8963333333333332E-3</v>
      </c>
      <c r="BT282" s="4">
        <f t="shared" si="1072"/>
        <v>0.399729</v>
      </c>
      <c r="BU282" s="4">
        <f t="shared" si="1073"/>
        <v>99.512868223222839</v>
      </c>
      <c r="BW282" s="25">
        <f t="shared" si="1074"/>
        <v>2.5018455315632071</v>
      </c>
      <c r="BX282">
        <v>4</v>
      </c>
      <c r="BY282" s="25">
        <f t="shared" si="1075"/>
        <v>1.4214302961219078E-3</v>
      </c>
      <c r="BZ282" s="25">
        <f t="shared" si="1076"/>
        <v>1.0410475429797155E-3</v>
      </c>
      <c r="CA282" s="25">
        <f t="shared" si="1077"/>
        <v>1.6395041742007002</v>
      </c>
      <c r="CB282" s="25">
        <f t="shared" si="1077"/>
        <v>0.27040624499699106</v>
      </c>
      <c r="CC282" s="25">
        <f t="shared" si="1078"/>
        <v>0.22354513219251304</v>
      </c>
      <c r="CD282" s="25">
        <f t="shared" si="1079"/>
        <v>9.2825745258270032E-2</v>
      </c>
      <c r="CE282" s="25">
        <f t="shared" si="1080"/>
        <v>3.077008554792076E-3</v>
      </c>
      <c r="CF282" s="25">
        <f t="shared" si="1081"/>
        <v>0.75540409323364111</v>
      </c>
      <c r="CG282" s="25">
        <f t="shared" si="1082"/>
        <v>3.3901744583254579E-4</v>
      </c>
      <c r="CH282" s="25">
        <f t="shared" si="1083"/>
        <v>9.7834628914328139E-5</v>
      </c>
      <c r="CI282" s="25">
        <f t="shared" si="1084"/>
        <v>8.5566288966188037E-3</v>
      </c>
      <c r="CJ282" s="4">
        <f t="shared" si="1085"/>
        <v>2.9962183572473751</v>
      </c>
    </row>
    <row r="283" spans="1:88">
      <c r="A283" s="17" t="s">
        <v>56</v>
      </c>
      <c r="B283" s="9">
        <v>3</v>
      </c>
      <c r="C283" s="20">
        <v>-2.8499E-2</v>
      </c>
      <c r="D283" s="20">
        <v>8.0193E-2</v>
      </c>
      <c r="E283" s="20">
        <v>22.978282368232531</v>
      </c>
      <c r="F283" s="20">
        <v>45.598426671779613</v>
      </c>
      <c r="G283" s="20">
        <v>15.568566666666667</v>
      </c>
      <c r="H283" s="20">
        <v>0.21806400000000001</v>
      </c>
      <c r="I283" s="20">
        <v>14.801406232197843</v>
      </c>
      <c r="J283" s="20">
        <v>9.5309999999999995E-3</v>
      </c>
      <c r="K283" s="20">
        <v>-1.2783333333333334E-2</v>
      </c>
      <c r="L283" s="20">
        <v>0.15227933333333332</v>
      </c>
      <c r="M283" s="21">
        <f t="shared" si="1054"/>
        <v>99.365466938876665</v>
      </c>
      <c r="O283" s="22">
        <f t="shared" si="1086"/>
        <v>0.18979774595168042</v>
      </c>
      <c r="P283" s="33">
        <v>0.2</v>
      </c>
      <c r="Q283" s="33">
        <f t="shared" si="1095"/>
        <v>1.0202254048319592E-2</v>
      </c>
      <c r="R283" s="92">
        <f t="shared" si="1087"/>
        <v>0.57103851880802214</v>
      </c>
      <c r="S283" s="23"/>
      <c r="T283" s="24">
        <f t="shared" si="1055"/>
        <v>0.20046015834447564</v>
      </c>
      <c r="W283" s="4">
        <v>2.7068394540496851E-2</v>
      </c>
      <c r="X283" s="4">
        <v>1.0480573505300229E-2</v>
      </c>
      <c r="Y283" s="4">
        <v>0.22273064834397374</v>
      </c>
      <c r="Z283" s="4">
        <v>2.2126621009993141E-2</v>
      </c>
      <c r="AA283" s="4">
        <v>0.47237824180769894</v>
      </c>
      <c r="AB283" s="4">
        <v>1.5869993982355515E-2</v>
      </c>
      <c r="AC283" s="4">
        <v>0.24038760117059835</v>
      </c>
      <c r="AD283" s="4">
        <v>7.1668303314645276E-3</v>
      </c>
      <c r="AE283" s="4">
        <v>1.1447796003307068E-2</v>
      </c>
      <c r="AF283" s="4">
        <v>1.8119421440358763E-3</v>
      </c>
      <c r="AI283" s="4">
        <f t="shared" si="1088"/>
        <v>-4.7427192544516556E-4</v>
      </c>
      <c r="AJ283" s="4">
        <f t="shared" si="1056"/>
        <v>1.0039183775663496E-3</v>
      </c>
      <c r="AK283" s="4">
        <f t="shared" si="1057"/>
        <v>0.45073131361774288</v>
      </c>
      <c r="AL283" s="4">
        <f t="shared" si="1057"/>
        <v>0.60001877323218122</v>
      </c>
      <c r="AM283" s="4">
        <f t="shared" si="1058"/>
        <v>0.21668151241011369</v>
      </c>
      <c r="AN283" s="4">
        <f t="shared" si="1058"/>
        <v>3.0743549978852389E-3</v>
      </c>
      <c r="AO283" s="4">
        <f t="shared" si="1058"/>
        <v>0.36718943766305734</v>
      </c>
      <c r="AP283" s="4">
        <f t="shared" si="1058"/>
        <v>1.6995363766048502E-4</v>
      </c>
      <c r="AQ283" s="4">
        <f t="shared" si="1089"/>
        <v>-4.1249865548026248E-4</v>
      </c>
      <c r="AR283" s="4">
        <f t="shared" si="1059"/>
        <v>2.0388182264470924E-3</v>
      </c>
      <c r="AS283" s="4">
        <f t="shared" si="1090"/>
        <v>1.640021311581729</v>
      </c>
      <c r="AT283" s="4"/>
      <c r="AU283" s="4">
        <f t="shared" si="1091"/>
        <v>-8.6755932150860463E-4</v>
      </c>
      <c r="AV283" s="4">
        <f t="shared" si="1060"/>
        <v>1.8364121925917795E-3</v>
      </c>
      <c r="AW283" s="4">
        <f t="shared" si="1061"/>
        <v>0.82449778628126269</v>
      </c>
      <c r="AX283" s="4">
        <f t="shared" si="1062"/>
        <v>1.0975810539684192</v>
      </c>
      <c r="AY283" s="4">
        <f t="shared" si="1063"/>
        <v>0.3963634695718688</v>
      </c>
      <c r="AZ283" s="4">
        <f t="shared" si="1064"/>
        <v>5.6237470382384681E-3</v>
      </c>
      <c r="BA283" s="4">
        <f t="shared" si="1065"/>
        <v>0.67167926734242089</v>
      </c>
      <c r="BB283" s="4">
        <f t="shared" si="1066"/>
        <v>3.1088676066636992E-4</v>
      </c>
      <c r="BC283" s="4">
        <f t="shared" si="1067"/>
        <v>-7.5456090582583756E-4</v>
      </c>
      <c r="BD283" s="4">
        <f t="shared" si="1068"/>
        <v>3.7294970718656233E-3</v>
      </c>
      <c r="BE283">
        <f t="shared" si="1092"/>
        <v>2.9999999999999996</v>
      </c>
      <c r="BG283" s="4">
        <f t="shared" si="1093"/>
        <v>7.5228893102328165E-2</v>
      </c>
      <c r="BH283" s="4">
        <f t="shared" si="1094"/>
        <v>0.32113457646954063</v>
      </c>
      <c r="BJ283" s="4">
        <f t="shared" si="1069"/>
        <v>-2.8499E-2</v>
      </c>
      <c r="BK283" s="4">
        <f t="shared" si="1069"/>
        <v>8.0193E-2</v>
      </c>
      <c r="BL283" s="4">
        <f t="shared" si="1069"/>
        <v>22.978282368232531</v>
      </c>
      <c r="BM283" s="4">
        <f t="shared" si="1069"/>
        <v>45.598426671779613</v>
      </c>
      <c r="BN283" s="4">
        <f t="shared" si="1070"/>
        <v>12.447689327470142</v>
      </c>
      <c r="BO283" s="4">
        <f t="shared" si="1071"/>
        <v>3.4684122462730889</v>
      </c>
      <c r="BP283" s="4">
        <f t="shared" si="1072"/>
        <v>0.21806400000000001</v>
      </c>
      <c r="BQ283" s="4">
        <f t="shared" si="1072"/>
        <v>14.801406232197843</v>
      </c>
      <c r="BR283" s="4">
        <f t="shared" si="1072"/>
        <v>9.5309999999999995E-3</v>
      </c>
      <c r="BS283" s="4">
        <f t="shared" si="1072"/>
        <v>-1.2783333333333334E-2</v>
      </c>
      <c r="BT283" s="4">
        <f t="shared" si="1072"/>
        <v>0.15227933333333332</v>
      </c>
      <c r="BU283" s="4">
        <f t="shared" si="1073"/>
        <v>99.713001845953229</v>
      </c>
      <c r="BW283" s="25">
        <f t="shared" si="1074"/>
        <v>2.1878552156304392</v>
      </c>
      <c r="BX283">
        <v>4</v>
      </c>
      <c r="BY283" s="25">
        <f t="shared" si="1075"/>
        <v>-8.6709928894175428E-4</v>
      </c>
      <c r="BZ283" s="25">
        <f t="shared" si="1076"/>
        <v>1.8354384154749776E-3</v>
      </c>
      <c r="CA283" s="25">
        <f t="shared" si="1077"/>
        <v>0.82406058755192879</v>
      </c>
      <c r="CB283" s="25">
        <f t="shared" si="1077"/>
        <v>1.0969990499289661</v>
      </c>
      <c r="CC283" s="25">
        <f t="shared" si="1078"/>
        <v>0.31674034165398912</v>
      </c>
      <c r="CD283" s="25">
        <f t="shared" si="1079"/>
        <v>7.9418997096859512E-2</v>
      </c>
      <c r="CE283" s="25">
        <f t="shared" si="1080"/>
        <v>5.6207649864972462E-3</v>
      </c>
      <c r="CF283" s="25">
        <f t="shared" si="1081"/>
        <v>0.6713231022597631</v>
      </c>
      <c r="CG283" s="25">
        <f t="shared" si="1082"/>
        <v>3.1072190965161686E-4</v>
      </c>
      <c r="CH283" s="25">
        <f t="shared" si="1083"/>
        <v>-7.5416079187196007E-4</v>
      </c>
      <c r="CI283" s="25">
        <f t="shared" si="1084"/>
        <v>3.7275194663365305E-3</v>
      </c>
      <c r="CJ283" s="4">
        <f t="shared" si="1085"/>
        <v>2.9984152631886536</v>
      </c>
    </row>
    <row r="284" spans="1:88">
      <c r="A284" s="17" t="s">
        <v>57</v>
      </c>
      <c r="B284" s="9">
        <v>3</v>
      </c>
      <c r="C284" s="20">
        <v>-5.2946666666666671E-3</v>
      </c>
      <c r="D284" s="20">
        <v>0.17798466666666668</v>
      </c>
      <c r="E284" s="20">
        <v>38.694728016606199</v>
      </c>
      <c r="F284" s="20">
        <v>29.818075499371901</v>
      </c>
      <c r="G284" s="20">
        <v>12.432766666666668</v>
      </c>
      <c r="H284" s="20">
        <v>0.16487633333333332</v>
      </c>
      <c r="I284" s="20">
        <v>17.774116884622785</v>
      </c>
      <c r="J284" s="20">
        <v>9.5250000000000005E-3</v>
      </c>
      <c r="K284" s="20">
        <v>-3.5843333333333335E-3</v>
      </c>
      <c r="L284" s="20">
        <v>0.25815100000000002</v>
      </c>
      <c r="M284" s="21">
        <f t="shared" si="1054"/>
        <v>99.321345067267544</v>
      </c>
      <c r="O284" s="22">
        <f t="shared" si="1086"/>
        <v>0.15280486850921382</v>
      </c>
      <c r="P284" s="33">
        <v>0.18</v>
      </c>
      <c r="Q284" s="33">
        <f t="shared" si="1095"/>
        <v>2.7195131490786173E-2</v>
      </c>
      <c r="R284" s="92">
        <f t="shared" si="1087"/>
        <v>0.34077943088973855</v>
      </c>
      <c r="S284" s="23"/>
      <c r="T284" s="24">
        <f t="shared" si="1055"/>
        <v>0.17483715765612912</v>
      </c>
      <c r="W284" s="4">
        <v>2.8680769974554959E-2</v>
      </c>
      <c r="X284" s="4">
        <v>1.2227088833133309E-2</v>
      </c>
      <c r="Y284" s="4">
        <v>0.16355909528355478</v>
      </c>
      <c r="Z284" s="4">
        <v>1.4034984174482439E-2</v>
      </c>
      <c r="AA284" s="4">
        <v>4.6178927373135142E-2</v>
      </c>
      <c r="AB284" s="4">
        <v>1.3633796622120097E-2</v>
      </c>
      <c r="AC284" s="4">
        <v>0.15847423688699358</v>
      </c>
      <c r="AD284" s="4">
        <v>2.7539446254418406E-3</v>
      </c>
      <c r="AE284" s="4">
        <v>4.8149212177701654E-3</v>
      </c>
      <c r="AF284" s="4">
        <v>1.4105151505744267E-2</v>
      </c>
      <c r="AI284" s="4">
        <f t="shared" si="1088"/>
        <v>-8.8112276030398855E-5</v>
      </c>
      <c r="AJ284" s="4">
        <f t="shared" si="1056"/>
        <v>2.2281505591720918E-3</v>
      </c>
      <c r="AK284" s="4">
        <f t="shared" si="1057"/>
        <v>0.75901781123197731</v>
      </c>
      <c r="AL284" s="4">
        <f t="shared" si="1057"/>
        <v>0.39236891242018423</v>
      </c>
      <c r="AM284" s="4">
        <f t="shared" si="1058"/>
        <v>0.1730378102528416</v>
      </c>
      <c r="AN284" s="4">
        <f t="shared" si="1058"/>
        <v>2.3244936322195588E-3</v>
      </c>
      <c r="AO284" s="4">
        <f t="shared" si="1058"/>
        <v>0.44093567066789341</v>
      </c>
      <c r="AP284" s="4">
        <f t="shared" si="1058"/>
        <v>1.6984664764621969E-4</v>
      </c>
      <c r="AQ284" s="4">
        <f t="shared" si="1089"/>
        <v>-1.1566096590297947E-4</v>
      </c>
      <c r="AR284" s="4">
        <f t="shared" si="1059"/>
        <v>3.456299370732361E-3</v>
      </c>
      <c r="AS284" s="4">
        <f t="shared" si="1090"/>
        <v>1.7733352215407334</v>
      </c>
      <c r="AT284" s="4"/>
      <c r="AU284" s="4">
        <f t="shared" si="1091"/>
        <v>-1.4906196238606925E-4</v>
      </c>
      <c r="AV284" s="4">
        <f t="shared" si="1060"/>
        <v>3.7694236240955041E-3</v>
      </c>
      <c r="AW284" s="4">
        <f t="shared" si="1061"/>
        <v>1.2840513209440183</v>
      </c>
      <c r="AX284" s="4">
        <f t="shared" si="1062"/>
        <v>0.66378128791568403</v>
      </c>
      <c r="AY284" s="4">
        <f t="shared" si="1063"/>
        <v>0.29273282595013339</v>
      </c>
      <c r="AZ284" s="4">
        <f t="shared" si="1064"/>
        <v>3.9324098523232862E-3</v>
      </c>
      <c r="BA284" s="4">
        <f t="shared" si="1065"/>
        <v>0.74594300949731374</v>
      </c>
      <c r="BB284" s="4">
        <f t="shared" si="1066"/>
        <v>2.873342483413562E-4</v>
      </c>
      <c r="BC284" s="4">
        <f t="shared" si="1067"/>
        <v>-1.956668392383635E-4</v>
      </c>
      <c r="BD284" s="4">
        <f t="shared" si="1068"/>
        <v>5.8471167697149978E-3</v>
      </c>
      <c r="BE284">
        <f t="shared" si="1092"/>
        <v>3.0000000000000004</v>
      </c>
      <c r="BG284" s="4">
        <f t="shared" si="1093"/>
        <v>4.4731000977640711E-2</v>
      </c>
      <c r="BH284" s="4">
        <f t="shared" si="1094"/>
        <v>0.24800182497249268</v>
      </c>
      <c r="BJ284" s="4">
        <f t="shared" si="1069"/>
        <v>-5.2946666666666671E-3</v>
      </c>
      <c r="BK284" s="4">
        <f t="shared" si="1069"/>
        <v>0.17798466666666668</v>
      </c>
      <c r="BL284" s="4">
        <f t="shared" si="1069"/>
        <v>38.694728016606199</v>
      </c>
      <c r="BM284" s="4">
        <f t="shared" si="1069"/>
        <v>29.818075499371901</v>
      </c>
      <c r="BN284" s="4">
        <f t="shared" si="1070"/>
        <v>10.2590570808648</v>
      </c>
      <c r="BO284" s="4">
        <f t="shared" si="1071"/>
        <v>2.4157697108267024</v>
      </c>
      <c r="BP284" s="4">
        <f t="shared" si="1072"/>
        <v>0.16487633333333332</v>
      </c>
      <c r="BQ284" s="4">
        <f t="shared" si="1072"/>
        <v>17.774116884622785</v>
      </c>
      <c r="BR284" s="4">
        <f t="shared" si="1072"/>
        <v>9.5250000000000005E-3</v>
      </c>
      <c r="BS284" s="4">
        <f t="shared" si="1072"/>
        <v>-3.5843333333333335E-3</v>
      </c>
      <c r="BT284" s="4">
        <f t="shared" si="1072"/>
        <v>0.25815100000000002</v>
      </c>
      <c r="BU284" s="4">
        <f t="shared" si="1073"/>
        <v>99.563405192292393</v>
      </c>
      <c r="BW284" s="25">
        <f t="shared" si="1074"/>
        <v>2.3663566260491149</v>
      </c>
      <c r="BX284">
        <v>4</v>
      </c>
      <c r="BY284" s="25">
        <f t="shared" si="1075"/>
        <v>-1.4894166848808702E-4</v>
      </c>
      <c r="BZ284" s="25">
        <f t="shared" si="1076"/>
        <v>3.7663816766152058E-3</v>
      </c>
      <c r="CA284" s="25">
        <f t="shared" si="1077"/>
        <v>1.2830150838240111</v>
      </c>
      <c r="CB284" s="25">
        <f t="shared" si="1077"/>
        <v>0.66324561243380464</v>
      </c>
      <c r="CC284" s="25">
        <f t="shared" si="1078"/>
        <v>0.24135731659278747</v>
      </c>
      <c r="CD284" s="25">
        <f t="shared" si="1079"/>
        <v>5.1143165070180678E-2</v>
      </c>
      <c r="CE284" s="25">
        <f t="shared" si="1080"/>
        <v>3.9292363739789286E-3</v>
      </c>
      <c r="CF284" s="25">
        <f t="shared" si="1081"/>
        <v>0.74534102901316712</v>
      </c>
      <c r="CG284" s="25">
        <f t="shared" si="1082"/>
        <v>2.8710236787900701E-4</v>
      </c>
      <c r="CH284" s="25">
        <f t="shared" si="1083"/>
        <v>-1.9550893492514322E-4</v>
      </c>
      <c r="CI284" s="25">
        <f t="shared" si="1084"/>
        <v>5.8423981114005151E-3</v>
      </c>
      <c r="CJ284" s="4">
        <f t="shared" si="1085"/>
        <v>2.9975828748604121</v>
      </c>
    </row>
    <row r="285" spans="1:88">
      <c r="A285" s="17" t="s">
        <v>58</v>
      </c>
      <c r="B285" s="9">
        <v>3</v>
      </c>
      <c r="C285" s="20">
        <v>-3.3786666666666666E-2</v>
      </c>
      <c r="D285" s="20">
        <v>0.162545</v>
      </c>
      <c r="E285" s="20">
        <v>62.532521718689537</v>
      </c>
      <c r="F285" s="20">
        <v>4.9248914613311294</v>
      </c>
      <c r="G285" s="20">
        <v>10.5549</v>
      </c>
      <c r="H285" s="20">
        <v>9.9104000000000012E-2</v>
      </c>
      <c r="I285" s="20">
        <v>20.925541701549268</v>
      </c>
      <c r="J285" s="20">
        <v>5.4786666666666673E-3</v>
      </c>
      <c r="K285" s="20">
        <v>-1.1273333333333335E-2</v>
      </c>
      <c r="L285" s="20">
        <v>0.53201733333333323</v>
      </c>
      <c r="M285" s="21">
        <f t="shared" si="1054"/>
        <v>99.691939881569922</v>
      </c>
      <c r="O285" s="22">
        <f t="shared" si="1086"/>
        <v>0.11378740249679228</v>
      </c>
      <c r="P285" s="33">
        <v>0.16</v>
      </c>
      <c r="Q285" s="33">
        <f t="shared" si="1095"/>
        <v>4.621259750320772E-2</v>
      </c>
      <c r="R285" s="92">
        <f t="shared" si="1087"/>
        <v>5.0181776366741065E-2</v>
      </c>
      <c r="S285" s="23"/>
      <c r="T285" s="24">
        <f t="shared" si="1055"/>
        <v>0.15016900374614855</v>
      </c>
      <c r="W285" s="4">
        <v>8.5041715253946406E-3</v>
      </c>
      <c r="X285" s="4">
        <v>1.2012332038367912E-2</v>
      </c>
      <c r="Y285" s="4">
        <v>0.89103761858317609</v>
      </c>
      <c r="Z285" s="4">
        <v>2.3008029452562816E-2</v>
      </c>
      <c r="AA285" s="4">
        <v>4.1659452708838911E-2</v>
      </c>
      <c r="AB285" s="4">
        <v>6.6597750712768054E-3</v>
      </c>
      <c r="AC285" s="4">
        <v>0.23612338741227137</v>
      </c>
      <c r="AD285" s="4">
        <v>8.9124085035041638E-3</v>
      </c>
      <c r="AE285" s="4">
        <v>5.2254409702276105E-3</v>
      </c>
      <c r="AF285" s="4">
        <v>2.6589055593106939E-2</v>
      </c>
      <c r="AI285" s="4">
        <f t="shared" si="1088"/>
        <v>-5.6226770954679087E-4</v>
      </c>
      <c r="AJ285" s="4">
        <f t="shared" si="1056"/>
        <v>2.0348647971957937E-3</v>
      </c>
      <c r="AK285" s="4">
        <f t="shared" si="1057"/>
        <v>1.2266088999350635</v>
      </c>
      <c r="AL285" s="4">
        <f t="shared" si="1057"/>
        <v>6.4805466956130389E-2</v>
      </c>
      <c r="AM285" s="4">
        <f t="shared" si="1058"/>
        <v>0.14690187891440501</v>
      </c>
      <c r="AN285" s="4">
        <f t="shared" si="1058"/>
        <v>1.3972085154377555E-3</v>
      </c>
      <c r="AO285" s="4">
        <f t="shared" si="1058"/>
        <v>0.51911539820266106</v>
      </c>
      <c r="AP285" s="4">
        <f t="shared" si="1058"/>
        <v>9.7693770803613904E-5</v>
      </c>
      <c r="AQ285" s="4">
        <f t="shared" si="1089"/>
        <v>-3.637732601914597E-4</v>
      </c>
      <c r="AR285" s="4">
        <f t="shared" si="1059"/>
        <v>7.1230062034185731E-3</v>
      </c>
      <c r="AS285" s="4">
        <f t="shared" si="1090"/>
        <v>1.9671583763253775</v>
      </c>
      <c r="AT285" s="4"/>
      <c r="AU285" s="4">
        <f t="shared" si="1091"/>
        <v>-8.5748211681425251E-4</v>
      </c>
      <c r="AV285" s="4">
        <f t="shared" si="1060"/>
        <v>3.1032551649403401E-3</v>
      </c>
      <c r="AW285" s="4">
        <f t="shared" si="1061"/>
        <v>1.8706306233863346</v>
      </c>
      <c r="AX285" s="4">
        <f t="shared" si="1062"/>
        <v>9.8831087119461175E-2</v>
      </c>
      <c r="AY285" s="4">
        <f t="shared" si="1063"/>
        <v>0.22403159910614143</v>
      </c>
      <c r="AZ285" s="4">
        <f t="shared" si="1064"/>
        <v>2.1308022763999106E-3</v>
      </c>
      <c r="BA285" s="4">
        <f t="shared" si="1065"/>
        <v>0.79167301085186781</v>
      </c>
      <c r="BB285" s="4">
        <f t="shared" si="1066"/>
        <v>1.4898714609766869E-4</v>
      </c>
      <c r="BC285" s="4">
        <f t="shared" si="1067"/>
        <v>-5.5476965846184092E-4</v>
      </c>
      <c r="BD285" s="4">
        <f t="shared" si="1068"/>
        <v>1.0862886724033235E-2</v>
      </c>
      <c r="BE285">
        <f t="shared" si="1092"/>
        <v>2.9999999999999991</v>
      </c>
      <c r="BG285" s="4">
        <f t="shared" si="1093"/>
        <v>2.5491973739490525E-2</v>
      </c>
      <c r="BH285" s="4">
        <f t="shared" si="1094"/>
        <v>0.1985396253666509</v>
      </c>
      <c r="BJ285" s="4">
        <f t="shared" si="1069"/>
        <v>-3.3786666666666666E-2</v>
      </c>
      <c r="BK285" s="4">
        <f t="shared" si="1069"/>
        <v>0.162545</v>
      </c>
      <c r="BL285" s="4">
        <f t="shared" si="1069"/>
        <v>62.532521718689537</v>
      </c>
      <c r="BM285" s="4">
        <f t="shared" si="1069"/>
        <v>4.9248914613311294</v>
      </c>
      <c r="BN285" s="4">
        <f t="shared" si="1070"/>
        <v>8.9698811823597762</v>
      </c>
      <c r="BO285" s="4">
        <f t="shared" si="1071"/>
        <v>1.7615234692600836</v>
      </c>
      <c r="BP285" s="4">
        <f t="shared" si="1072"/>
        <v>9.9104000000000012E-2</v>
      </c>
      <c r="BQ285" s="4">
        <f t="shared" si="1072"/>
        <v>20.925541701549268</v>
      </c>
      <c r="BR285" s="4">
        <f t="shared" si="1072"/>
        <v>5.4786666666666673E-3</v>
      </c>
      <c r="BS285" s="4">
        <f t="shared" si="1072"/>
        <v>-1.1273333333333335E-2</v>
      </c>
      <c r="BT285" s="4">
        <f t="shared" si="1072"/>
        <v>0.53201733333333323</v>
      </c>
      <c r="BU285" s="4">
        <f t="shared" si="1073"/>
        <v>99.868444533189773</v>
      </c>
      <c r="BW285" s="25">
        <f t="shared" si="1074"/>
        <v>2.6255526168039403</v>
      </c>
      <c r="BX285">
        <v>4</v>
      </c>
      <c r="BY285" s="25">
        <f t="shared" si="1075"/>
        <v>-8.566085569158906E-4</v>
      </c>
      <c r="BZ285" s="25">
        <f>BK285/BZ$3*$BX285/$BW285</f>
        <v>3.1000937237705257E-3</v>
      </c>
      <c r="CA285" s="25">
        <f t="shared" si="1077"/>
        <v>1.8687249184565231</v>
      </c>
      <c r="CB285" s="25">
        <f t="shared" si="1077"/>
        <v>9.8730402950396715E-2</v>
      </c>
      <c r="CC285" s="25">
        <f>BN285/CC$3*$BX285/$BW285</f>
        <v>0.19019503827176795</v>
      </c>
      <c r="CD285" s="25">
        <f t="shared" si="1079"/>
        <v>3.3610887001780144E-2</v>
      </c>
      <c r="CE285" s="25">
        <f t="shared" ref="CE285:CG286" si="1096">BP285/CE$3*$BX285/$BW285</f>
        <v>2.128631521601062E-3</v>
      </c>
      <c r="CF285" s="25">
        <f t="shared" si="1096"/>
        <v>0.79086649397958009</v>
      </c>
      <c r="CG285" s="25">
        <f t="shared" si="1096"/>
        <v>1.4883536544399646E-4</v>
      </c>
      <c r="CH285" s="25">
        <f t="shared" si="1083"/>
        <v>-5.5420448687755095E-4</v>
      </c>
      <c r="CI285" s="25">
        <f>BT285/CI$3*$BX285/$BW285</f>
        <v>1.085182015828628E-2</v>
      </c>
      <c r="CJ285" s="4">
        <f t="shared" si="1085"/>
        <v>2.9969463083853571</v>
      </c>
    </row>
    <row r="286" spans="1:88" ht="15" thickBot="1">
      <c r="A286" s="26" t="s">
        <v>59</v>
      </c>
      <c r="B286" s="27">
        <v>2</v>
      </c>
      <c r="C286" s="28">
        <v>-3.9234999999999999E-2</v>
      </c>
      <c r="D286" s="28">
        <v>0.11920349999999999</v>
      </c>
      <c r="E286" s="28">
        <v>56.555006537439525</v>
      </c>
      <c r="F286" s="28">
        <v>9.7981476333322313</v>
      </c>
      <c r="G286" s="28">
        <v>11.203749999999999</v>
      </c>
      <c r="H286" s="28">
        <v>8.5174E-2</v>
      </c>
      <c r="I286" s="28">
        <v>20.483399078016745</v>
      </c>
      <c r="J286" s="28">
        <v>1.2368000000000001E-2</v>
      </c>
      <c r="K286" s="28">
        <v>-2.895E-3</v>
      </c>
      <c r="L286" s="28">
        <v>0.3929705</v>
      </c>
      <c r="M286" s="29">
        <f t="shared" si="1054"/>
        <v>98.607889248788496</v>
      </c>
      <c r="O286" s="30">
        <f t="shared" si="1086"/>
        <v>0.21250951599807558</v>
      </c>
      <c r="P286" s="86">
        <v>0.22</v>
      </c>
      <c r="Q286" s="86">
        <f t="shared" si="1095"/>
        <v>7.4904840019244245E-3</v>
      </c>
      <c r="R286" s="93">
        <f t="shared" si="1087"/>
        <v>0.10412073362627917</v>
      </c>
      <c r="S286" s="23"/>
      <c r="T286" s="32">
        <f t="shared" si="1055"/>
        <v>0.24622768579796678</v>
      </c>
      <c r="W286" s="4">
        <v>1.7889801564019683E-3</v>
      </c>
      <c r="X286" s="4">
        <v>2.0541451993469238E-3</v>
      </c>
      <c r="Y286" s="4">
        <v>0.16347450903689537</v>
      </c>
      <c r="Z286" s="4">
        <v>5.3290330450270117E-2</v>
      </c>
      <c r="AA286" s="4">
        <v>9.5459415460187533E-3</v>
      </c>
      <c r="AB286" s="4">
        <v>1.7776664479029723E-3</v>
      </c>
      <c r="AC286" s="4">
        <v>3.2852916432733067E-2</v>
      </c>
      <c r="AD286" s="4">
        <v>3.5949308755524041E-3</v>
      </c>
      <c r="AE286" s="4">
        <v>6.4346717087975837E-4</v>
      </c>
      <c r="AF286" s="4">
        <v>2.4112341238463796E-4</v>
      </c>
      <c r="AI286" s="4">
        <f t="shared" si="1088"/>
        <v>-6.5293726077550332E-4</v>
      </c>
      <c r="AJ286" s="4">
        <f t="shared" si="1056"/>
        <v>1.4922821732598899E-3</v>
      </c>
      <c r="AK286" s="4">
        <f t="shared" si="1057"/>
        <v>1.1093567386708421</v>
      </c>
      <c r="AL286" s="4">
        <f t="shared" si="1057"/>
        <v>0.12893147750947076</v>
      </c>
      <c r="AM286" s="4">
        <f t="shared" si="1058"/>
        <v>0.15593249826026445</v>
      </c>
      <c r="AN286" s="4">
        <f t="shared" si="1058"/>
        <v>1.2008177075990413E-3</v>
      </c>
      <c r="AO286" s="4">
        <f t="shared" si="1058"/>
        <v>0.50814683894856716</v>
      </c>
      <c r="AP286" s="4">
        <f t="shared" si="1058"/>
        <v>2.2054208273894439E-4</v>
      </c>
      <c r="AQ286" s="4">
        <f t="shared" si="1089"/>
        <v>-9.341723136495644E-5</v>
      </c>
      <c r="AR286" s="4">
        <f t="shared" si="1059"/>
        <v>5.2613535948587498E-3</v>
      </c>
      <c r="AS286" s="4">
        <f t="shared" si="1090"/>
        <v>1.9097961944554607</v>
      </c>
      <c r="AT286" s="4"/>
      <c r="AU286" s="4">
        <f t="shared" si="1091"/>
        <v>-1.0256653500584783E-3</v>
      </c>
      <c r="AV286" s="4">
        <f t="shared" si="1060"/>
        <v>2.3441488326225043E-3</v>
      </c>
      <c r="AW286" s="4">
        <f t="shared" si="1061"/>
        <v>1.7426310858062306</v>
      </c>
      <c r="AX286" s="4">
        <f t="shared" si="1062"/>
        <v>0.20253178514616257</v>
      </c>
      <c r="AY286" s="4">
        <f t="shared" si="1063"/>
        <v>0.24494629120055203</v>
      </c>
      <c r="AZ286" s="4">
        <f t="shared" si="1064"/>
        <v>1.8863023883154662E-3</v>
      </c>
      <c r="BA286" s="4">
        <f t="shared" si="1065"/>
        <v>0.79822157006672878</v>
      </c>
      <c r="BB286" s="4">
        <f t="shared" si="1066"/>
        <v>3.4643814357661465E-4</v>
      </c>
      <c r="BC286" s="4">
        <f t="shared" si="1067"/>
        <v>-1.4674429392439822E-4</v>
      </c>
      <c r="BD286" s="4">
        <f t="shared" si="1068"/>
        <v>8.2647880597943868E-3</v>
      </c>
      <c r="BE286">
        <f t="shared" si="1092"/>
        <v>3.0000000000000004</v>
      </c>
      <c r="BG286" s="4">
        <f t="shared" si="1093"/>
        <v>5.2053417788552991E-2</v>
      </c>
      <c r="BH286" s="4">
        <f t="shared" si="1094"/>
        <v>0.19289287341199904</v>
      </c>
      <c r="BJ286" s="4">
        <f t="shared" si="1069"/>
        <v>-3.9234999999999999E-2</v>
      </c>
      <c r="BK286" s="4">
        <f t="shared" si="1069"/>
        <v>0.11920349999999999</v>
      </c>
      <c r="BL286" s="4">
        <f t="shared" si="1069"/>
        <v>56.555006537439525</v>
      </c>
      <c r="BM286" s="4">
        <f t="shared" si="1069"/>
        <v>9.7981476333322313</v>
      </c>
      <c r="BN286" s="4">
        <f t="shared" si="1070"/>
        <v>8.4450765652410293</v>
      </c>
      <c r="BO286" s="4">
        <f t="shared" si="1071"/>
        <v>3.0658740106234386</v>
      </c>
      <c r="BP286" s="4">
        <f t="shared" si="1072"/>
        <v>8.5174E-2</v>
      </c>
      <c r="BQ286" s="4">
        <f t="shared" si="1072"/>
        <v>20.483399078016745</v>
      </c>
      <c r="BR286" s="4">
        <f t="shared" si="1072"/>
        <v>1.2368000000000001E-2</v>
      </c>
      <c r="BS286" s="4">
        <f t="shared" si="1072"/>
        <v>-2.895E-3</v>
      </c>
      <c r="BT286" s="4">
        <f t="shared" si="1072"/>
        <v>0.3929705</v>
      </c>
      <c r="BU286" s="4">
        <f t="shared" si="1073"/>
        <v>98.915089824652952</v>
      </c>
      <c r="BW286" s="25">
        <f t="shared" si="1074"/>
        <v>2.5490281892526747</v>
      </c>
      <c r="BX286">
        <v>4</v>
      </c>
      <c r="BY286" s="25">
        <f t="shared" si="1075"/>
        <v>-1.0246057905965045E-3</v>
      </c>
      <c r="BZ286" s="25">
        <f>BK286/BZ$3*$BX286/$BW286</f>
        <v>2.3417272191052509E-3</v>
      </c>
      <c r="CA286" s="25">
        <f t="shared" si="1077"/>
        <v>1.7408308677764506</v>
      </c>
      <c r="CB286" s="25">
        <f t="shared" si="1077"/>
        <v>0.202322560500629</v>
      </c>
      <c r="CC286" s="25">
        <f>BN286/CC$3*$BX286/$BW286</f>
        <v>0.18444299763888256</v>
      </c>
      <c r="CD286" s="25">
        <f t="shared" si="1079"/>
        <v>6.0254839193544053E-2</v>
      </c>
      <c r="CE286" s="25">
        <f t="shared" si="1096"/>
        <v>1.8843537512248502E-3</v>
      </c>
      <c r="CF286" s="25">
        <f t="shared" si="1096"/>
        <v>0.79739697048630265</v>
      </c>
      <c r="CG286" s="25">
        <f t="shared" si="1096"/>
        <v>3.4608025704667162E-4</v>
      </c>
      <c r="CH286" s="25">
        <f t="shared" si="1083"/>
        <v>-1.4659270032214833E-4</v>
      </c>
      <c r="CI286" s="25">
        <f>BT286/CI$3*$BX286/$BW286</f>
        <v>8.2562501537517732E-3</v>
      </c>
      <c r="CJ286" s="4">
        <f t="shared" si="1085"/>
        <v>2.9969054484860189</v>
      </c>
    </row>
    <row r="287" spans="1:88">
      <c r="O287" s="33"/>
      <c r="P287" s="33"/>
      <c r="Q287" s="23"/>
      <c r="R287" s="23"/>
      <c r="S287" s="23"/>
      <c r="T287" s="33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G287" s="4"/>
      <c r="BH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W287" s="25"/>
      <c r="BY287" s="25"/>
      <c r="BZ287" s="25"/>
      <c r="CA287" s="25"/>
      <c r="CB287" s="25"/>
      <c r="CC287" s="25"/>
      <c r="CD287" s="25"/>
      <c r="CE287" s="25"/>
      <c r="CF287" s="25"/>
      <c r="CG287" s="25"/>
      <c r="CH287" s="25"/>
      <c r="CI287" s="25"/>
      <c r="CJ287" s="4"/>
    </row>
    <row r="288" spans="1:88">
      <c r="O288" s="33"/>
      <c r="P288" s="33"/>
      <c r="Q288" s="129" t="s">
        <v>60</v>
      </c>
      <c r="R288" s="145">
        <f>SLOPE(Q271:Q286,R271:R286)</f>
        <v>-4.9378623258314637E-2</v>
      </c>
      <c r="S288" s="23"/>
      <c r="T288" s="33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G288" s="4"/>
      <c r="BH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  <c r="BU288" s="4"/>
      <c r="BW288" s="25"/>
      <c r="BY288" s="25"/>
      <c r="BZ288" s="25"/>
      <c r="CA288" s="25"/>
      <c r="CB288" s="25"/>
      <c r="CC288" s="25"/>
      <c r="CD288" s="25"/>
      <c r="CE288" s="25"/>
      <c r="CF288" s="25"/>
      <c r="CG288" s="25"/>
      <c r="CH288" s="25"/>
      <c r="CI288" s="25"/>
      <c r="CJ288" s="4"/>
    </row>
    <row r="289" spans="1:88">
      <c r="O289" s="33"/>
      <c r="P289" s="33"/>
      <c r="Q289" s="134" t="s">
        <v>61</v>
      </c>
      <c r="R289" s="146">
        <f>INTERCEPT(Q271:Q286,R271:R286)</f>
        <v>3.8859508279002572E-2</v>
      </c>
      <c r="S289" s="23"/>
      <c r="T289" s="33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G289" s="4"/>
      <c r="BH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W289" s="25"/>
      <c r="BY289" s="25"/>
      <c r="BZ289" s="25"/>
      <c r="CA289" s="25"/>
      <c r="CB289" s="25"/>
      <c r="CC289" s="25"/>
      <c r="CD289" s="25"/>
      <c r="CE289" s="25"/>
      <c r="CF289" s="25"/>
      <c r="CG289" s="25"/>
      <c r="CH289" s="25"/>
      <c r="CI289" s="25"/>
      <c r="CJ289" s="4"/>
    </row>
    <row r="290" spans="1:88" ht="16">
      <c r="O290" s="33"/>
      <c r="P290" s="33"/>
      <c r="Q290" s="147" t="s">
        <v>197</v>
      </c>
      <c r="R290" s="148">
        <f>CORREL(R271:R286,Q271:Q286)^2</f>
        <v>9.8945331116846752E-2</v>
      </c>
      <c r="S290" s="23"/>
      <c r="T290" s="33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G290" s="4"/>
      <c r="BH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W290" s="25"/>
      <c r="BY290" s="25"/>
      <c r="BZ290" s="25"/>
      <c r="CA290" s="25"/>
      <c r="CB290" s="25"/>
      <c r="CC290" s="25"/>
      <c r="CD290" s="25"/>
      <c r="CE290" s="25"/>
      <c r="CF290" s="25"/>
      <c r="CG290" s="25"/>
      <c r="CH290" s="25"/>
      <c r="CI290" s="25"/>
      <c r="CJ290" s="4"/>
    </row>
    <row r="291" spans="1:88" ht="15" thickBot="1">
      <c r="O291" s="33"/>
      <c r="P291" s="33"/>
      <c r="Q291" s="23"/>
      <c r="R291" s="23"/>
      <c r="S291" s="23"/>
      <c r="T291" s="33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G291" s="4"/>
      <c r="BH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W291" s="25"/>
      <c r="BY291" s="25"/>
      <c r="BZ291" s="25"/>
      <c r="CA291" s="25"/>
      <c r="CB291" s="25"/>
      <c r="CC291" s="25"/>
      <c r="CD291" s="25"/>
      <c r="CE291" s="25"/>
      <c r="CF291" s="25"/>
      <c r="CG291" s="25"/>
      <c r="CH291" s="25"/>
      <c r="CI291" s="25"/>
      <c r="CJ291" s="4"/>
    </row>
    <row r="292" spans="1:88">
      <c r="A292" s="34" t="s">
        <v>162</v>
      </c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6"/>
      <c r="O292" s="37"/>
      <c r="P292" s="87"/>
      <c r="Q292" s="38"/>
      <c r="R292" s="39"/>
      <c r="S292" s="23"/>
      <c r="T292" s="40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G292" s="4"/>
      <c r="BH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W292" s="25"/>
      <c r="BY292" s="25"/>
      <c r="BZ292" s="25"/>
      <c r="CA292" s="25"/>
      <c r="CB292" s="25"/>
      <c r="CC292" s="25"/>
      <c r="CD292" s="25"/>
      <c r="CE292" s="25"/>
      <c r="CF292" s="25"/>
      <c r="CG292" s="25"/>
      <c r="CH292" s="25"/>
      <c r="CI292" s="25"/>
      <c r="CJ292" s="4"/>
    </row>
    <row r="293" spans="1:88">
      <c r="A293" s="41" t="s">
        <v>15</v>
      </c>
      <c r="B293" s="9">
        <v>10</v>
      </c>
      <c r="C293" s="20">
        <v>-3.1506700000000006E-2</v>
      </c>
      <c r="D293" s="20">
        <v>6.4482000000000012E-2</v>
      </c>
      <c r="E293" s="20">
        <v>31.890089999999997</v>
      </c>
      <c r="F293" s="20">
        <v>36.431120000000007</v>
      </c>
      <c r="G293" s="20">
        <v>15.256210000000001</v>
      </c>
      <c r="H293" s="20">
        <v>0.19595760000000001</v>
      </c>
      <c r="I293" s="20">
        <v>15.203980000000001</v>
      </c>
      <c r="J293" s="20">
        <v>1.3756E-3</v>
      </c>
      <c r="K293" s="20">
        <v>-8.3632000000000012E-3</v>
      </c>
      <c r="L293" s="20">
        <v>0.14763670000000001</v>
      </c>
      <c r="M293" s="42">
        <f t="shared" ref="M293:M298" si="1097">SUM(C293:L293)</f>
        <v>99.150982000000013</v>
      </c>
      <c r="O293" s="43">
        <f>BG293/(SUM(BG293:BH293))</f>
        <v>0.12737517524363084</v>
      </c>
      <c r="P293" s="33">
        <v>0.13100000000000001</v>
      </c>
      <c r="Q293" s="23"/>
      <c r="R293" s="94">
        <f>AX293/(AX293+AW293)</f>
        <v>0.43386329078190405</v>
      </c>
      <c r="S293" s="23"/>
      <c r="T293" s="24">
        <f>R$289+R$288*R293+O293</f>
        <v>0.14481111154150117</v>
      </c>
      <c r="W293" s="4">
        <v>3.50901737687664E-2</v>
      </c>
      <c r="X293" s="4">
        <v>1.2600983691759927E-2</v>
      </c>
      <c r="Y293" s="4">
        <v>1.4659038504546535</v>
      </c>
      <c r="Z293" s="4">
        <v>1.4388049113374928</v>
      </c>
      <c r="AA293" s="4">
        <v>0.65581781760553648</v>
      </c>
      <c r="AB293" s="4">
        <v>1.8995205168088548E-2</v>
      </c>
      <c r="AC293" s="4">
        <v>0.49859547798457504</v>
      </c>
      <c r="AD293" s="4">
        <v>5.2324157199774048E-3</v>
      </c>
      <c r="AE293" s="4">
        <v>1.0819231969044753E-2</v>
      </c>
      <c r="AF293" s="4">
        <v>1.7139406232746814E-2</v>
      </c>
      <c r="AI293" s="4">
        <f t="shared" ref="AI293:AJ298" si="1098">C293/AI$3</f>
        <v>-5.243251788983193E-4</v>
      </c>
      <c r="AJ293" s="4">
        <f t="shared" si="1098"/>
        <v>8.0723585378067117E-4</v>
      </c>
      <c r="AK293" s="4">
        <f t="shared" ref="AK293:AL298" si="1099">2*E293/AK$3</f>
        <v>0.62554119262455865</v>
      </c>
      <c r="AL293" s="4">
        <f t="shared" si="1099"/>
        <v>0.47938838081452734</v>
      </c>
      <c r="AM293" s="4">
        <f t="shared" ref="AM293:AP298" si="1100">G293/AM$3</f>
        <v>0.21233416840640226</v>
      </c>
      <c r="AN293" s="4">
        <f t="shared" si="1100"/>
        <v>2.7626899760327082E-3</v>
      </c>
      <c r="AO293" s="4">
        <f t="shared" si="1100"/>
        <v>0.37717638303150586</v>
      </c>
      <c r="AP293" s="4">
        <f t="shared" si="1100"/>
        <v>2.4529243937232527E-5</v>
      </c>
      <c r="AQ293" s="4">
        <f t="shared" ref="AQ293:AQ298" si="1101">2*K293/AQ$3</f>
        <v>-2.6986769925782517E-4</v>
      </c>
      <c r="AR293" s="4">
        <f t="shared" ref="AR293:AR298" si="1102">L293/AR$3</f>
        <v>1.9766595260409694E-3</v>
      </c>
      <c r="AS293" s="4">
        <f t="shared" ref="AS293:AS298" si="1103">SUM(AI293:AR293)</f>
        <v>1.6992170465986292</v>
      </c>
      <c r="AT293" s="4"/>
      <c r="AU293" s="4">
        <f t="shared" ref="AU293:BD298" si="1104">3*AI293/$AS293</f>
        <v>-9.2570607141896763E-4</v>
      </c>
      <c r="AV293" s="4">
        <f t="shared" si="1104"/>
        <v>1.4251902464076701E-3</v>
      </c>
      <c r="AW293" s="4">
        <f t="shared" si="1104"/>
        <v>1.1044048678949911</v>
      </c>
      <c r="AX293" s="4">
        <f t="shared" si="1104"/>
        <v>0.8463693000975937</v>
      </c>
      <c r="AY293" s="4">
        <f t="shared" si="1104"/>
        <v>0.37488001105821805</v>
      </c>
      <c r="AZ293" s="4">
        <f t="shared" si="1104"/>
        <v>4.8775816748593643E-3</v>
      </c>
      <c r="BA293" s="4">
        <f t="shared" si="1104"/>
        <v>0.66591207483442538</v>
      </c>
      <c r="BB293" s="4">
        <f t="shared" si="1104"/>
        <v>4.3306846502629096E-5</v>
      </c>
      <c r="BC293" s="4">
        <f t="shared" si="1104"/>
        <v>-4.7645655356040649E-4</v>
      </c>
      <c r="BD293" s="4">
        <f t="shared" si="1104"/>
        <v>3.489829971982163E-3</v>
      </c>
      <c r="BE293">
        <f t="shared" ref="BE293:BE298" si="1105">SUM(AU293:BD293)</f>
        <v>3.0000000000000013</v>
      </c>
      <c r="BG293" s="4">
        <f t="shared" ref="BG293:BG298" si="1106">-1*((AU293+AV293)*4+(AW293+AX293)*3+SUM(AY293:BB293,BD293)*2+BC293-8)</f>
        <v>4.7750407103874792E-2</v>
      </c>
      <c r="BH293" s="4">
        <f t="shared" ref="BH293:BH298" si="1107">AY293-BG293</f>
        <v>0.32712960395434326</v>
      </c>
      <c r="BJ293" s="4">
        <f t="shared" ref="BJ293:BM298" si="1108">C293</f>
        <v>-3.1506700000000006E-2</v>
      </c>
      <c r="BK293" s="4">
        <f t="shared" si="1108"/>
        <v>6.4482000000000012E-2</v>
      </c>
      <c r="BL293" s="4">
        <f t="shared" si="1108"/>
        <v>31.890089999999997</v>
      </c>
      <c r="BM293" s="4">
        <f t="shared" si="1108"/>
        <v>36.431120000000007</v>
      </c>
      <c r="BN293" s="4">
        <f t="shared" ref="BN293:BN298" si="1109">G293-BO293*0.8998</f>
        <v>13.046941271989436</v>
      </c>
      <c r="BO293" s="4">
        <f t="shared" ref="BO293:BO298" si="1110">G293*T293/0.8998</f>
        <v>2.4552886508230336</v>
      </c>
      <c r="BP293" s="4">
        <f t="shared" ref="BP293:BT298" si="1111">H293</f>
        <v>0.19595760000000001</v>
      </c>
      <c r="BQ293" s="4">
        <f t="shared" si="1111"/>
        <v>15.203980000000001</v>
      </c>
      <c r="BR293" s="4">
        <f t="shared" si="1111"/>
        <v>1.3756E-3</v>
      </c>
      <c r="BS293" s="4">
        <f t="shared" si="1111"/>
        <v>-8.3632000000000012E-3</v>
      </c>
      <c r="BT293" s="4">
        <f t="shared" si="1111"/>
        <v>0.14763670000000001</v>
      </c>
      <c r="BU293" s="4">
        <f t="shared" ref="BU293:BU298" si="1112">SUM(BJ293:BT293)</f>
        <v>99.397001922812493</v>
      </c>
      <c r="BW293" s="25">
        <f t="shared" ref="BW293:BW298" si="1113">BJ293/BY$3*2+BK293/BZ$3*2+BL293/CA$3*3+BM293/CB$3*3+BN293/CC$3+BO293/CD$3*3+BP293/CE$3+BQ293/CF$3+BR293/CG$3+BS293/CH$3+BT293/CI$3</f>
        <v>2.2674773622862601</v>
      </c>
      <c r="BX293">
        <v>4</v>
      </c>
      <c r="BY293" s="25">
        <f t="shared" ref="BY293:BZ298" si="1114">BJ293/BY$3*$BX293/$BW293</f>
        <v>-9.2494891039556111E-4</v>
      </c>
      <c r="BZ293" s="25">
        <f t="shared" si="1114"/>
        <v>1.424024543233805E-3</v>
      </c>
      <c r="CA293" s="25">
        <f t="shared" ref="CA293:CB298" si="1115">2*BL293/CA$3*$BX293/$BW293</f>
        <v>1.1035015441015663</v>
      </c>
      <c r="CB293" s="25">
        <f t="shared" si="1115"/>
        <v>0.84567703085012136</v>
      </c>
      <c r="CC293" s="25">
        <f t="shared" ref="CC293:CC298" si="1116">BN293/CC$3*$BX293/$BW293</f>
        <v>0.32033099775362844</v>
      </c>
      <c r="CD293" s="25">
        <f t="shared" ref="CD293:CD298" si="1117">2*BO293/CD$3*$BX293/$BW293</f>
        <v>5.4246517480541413E-2</v>
      </c>
      <c r="CE293" s="25">
        <f t="shared" ref="CE293:CG298" si="1118">BP293/CE$3*$BX293/$BW293</f>
        <v>4.8735921636670872E-3</v>
      </c>
      <c r="CF293" s="25">
        <f t="shared" si="1118"/>
        <v>0.66536740662531713</v>
      </c>
      <c r="CG293" s="25">
        <f t="shared" si="1118"/>
        <v>4.327142461523866E-5</v>
      </c>
      <c r="CH293" s="25">
        <f t="shared" ref="CH293:CH298" si="1119">2*BS293/CH$3*$BX293/$BW293</f>
        <v>-4.7606684634896994E-4</v>
      </c>
      <c r="CI293" s="25">
        <f t="shared" ref="CI293:CI298" si="1120">BT293/CI$3*$BX293/$BW293</f>
        <v>3.4869755419263569E-3</v>
      </c>
      <c r="CJ293" s="4">
        <f t="shared" ref="CJ293:CJ298" si="1121">SUM(BY293:CI293)</f>
        <v>2.9975503447278729</v>
      </c>
    </row>
    <row r="294" spans="1:88">
      <c r="A294" s="41" t="s">
        <v>18</v>
      </c>
      <c r="B294" s="9">
        <v>10</v>
      </c>
      <c r="C294" s="20">
        <v>1.2188699999999993E-2</v>
      </c>
      <c r="D294" s="20">
        <v>2.2405100000000001E-2</v>
      </c>
      <c r="E294" s="20">
        <v>37.311360000000001</v>
      </c>
      <c r="F294" s="20">
        <v>32.02552</v>
      </c>
      <c r="G294" s="20">
        <v>13.247249999999999</v>
      </c>
      <c r="H294" s="20">
        <v>0.15636900000000001</v>
      </c>
      <c r="I294" s="20">
        <v>16.270519999999998</v>
      </c>
      <c r="J294" s="20">
        <v>-9.343000000000001E-4</v>
      </c>
      <c r="K294" s="20">
        <v>-1.1448099999999999E-2</v>
      </c>
      <c r="L294" s="20">
        <v>0.1637623</v>
      </c>
      <c r="M294" s="42">
        <f t="shared" si="1097"/>
        <v>99.196992699999996</v>
      </c>
      <c r="O294" s="43">
        <f t="shared" ref="O294:O298" si="1122">BG294/(SUM(BG294:BH294))</f>
        <v>5.0077896824632359E-2</v>
      </c>
      <c r="P294" s="33">
        <v>9.1999999999999998E-2</v>
      </c>
      <c r="Q294" s="23"/>
      <c r="R294" s="94">
        <f t="shared" ref="R294:R298" si="1123">AX294/(AX294+AW294)</f>
        <v>0.36540077276105271</v>
      </c>
      <c r="S294" s="23"/>
      <c r="T294" s="24">
        <f t="shared" ref="T294:T298" si="1124">R$289+R$288*R294+O294</f>
        <v>7.0894418007169877E-2</v>
      </c>
      <c r="W294" s="4">
        <v>0.13396642005787204</v>
      </c>
      <c r="X294" s="4">
        <v>8.6192107585323589E-3</v>
      </c>
      <c r="Y294" s="4">
        <v>1.0932220900723795</v>
      </c>
      <c r="Z294" s="4">
        <v>1.2529085661416433</v>
      </c>
      <c r="AA294" s="4">
        <v>0.49371136473314725</v>
      </c>
      <c r="AB294" s="4">
        <v>1.8928078325892234E-2</v>
      </c>
      <c r="AC294" s="4">
        <v>0.18058040868266978</v>
      </c>
      <c r="AD294" s="4">
        <v>5.4438322296379085E-3</v>
      </c>
      <c r="AE294" s="4">
        <v>1.2598356175399323E-2</v>
      </c>
      <c r="AF294" s="4">
        <v>3.2223621580897505E-2</v>
      </c>
      <c r="AI294" s="4">
        <f t="shared" si="1098"/>
        <v>2.0284073889166238E-4</v>
      </c>
      <c r="AJ294" s="4">
        <f t="shared" si="1098"/>
        <v>2.8048447671507264E-4</v>
      </c>
      <c r="AK294" s="4">
        <f t="shared" si="1099"/>
        <v>0.7318823067869753</v>
      </c>
      <c r="AL294" s="4">
        <f t="shared" si="1099"/>
        <v>0.42141614579906572</v>
      </c>
      <c r="AM294" s="4">
        <f t="shared" si="1100"/>
        <v>0.18437369519832986</v>
      </c>
      <c r="AN294" s="4">
        <f t="shared" si="1100"/>
        <v>2.2045537854222474E-3</v>
      </c>
      <c r="AO294" s="4">
        <f t="shared" si="1100"/>
        <v>0.40363483006698081</v>
      </c>
      <c r="AP294" s="4">
        <f t="shared" si="1100"/>
        <v>-1.6660128388017119E-5</v>
      </c>
      <c r="AQ294" s="4">
        <f t="shared" si="1101"/>
        <v>-3.6941271377863825E-4</v>
      </c>
      <c r="AR294" s="4">
        <f t="shared" si="1102"/>
        <v>2.1925599143124918E-3</v>
      </c>
      <c r="AS294" s="4">
        <f t="shared" si="1103"/>
        <v>1.7458013439245268</v>
      </c>
      <c r="AT294" s="4"/>
      <c r="AU294" s="4">
        <f t="shared" si="1104"/>
        <v>3.4856326511184901E-4</v>
      </c>
      <c r="AV294" s="4">
        <f t="shared" si="1104"/>
        <v>4.8198692999837383E-4</v>
      </c>
      <c r="AW294" s="4">
        <f t="shared" si="1104"/>
        <v>1.2576728320217438</v>
      </c>
      <c r="AX294" s="4">
        <f t="shared" si="1104"/>
        <v>0.72416511866991218</v>
      </c>
      <c r="AY294" s="4">
        <f t="shared" si="1104"/>
        <v>0.31682933887058667</v>
      </c>
      <c r="AZ294" s="4">
        <f t="shared" si="1104"/>
        <v>3.7883241293647776E-3</v>
      </c>
      <c r="BA294" s="4">
        <f t="shared" si="1104"/>
        <v>0.69360955323751394</v>
      </c>
      <c r="BB294" s="4">
        <f t="shared" si="1104"/>
        <v>-2.8628907485943644E-5</v>
      </c>
      <c r="BC294" s="4">
        <f t="shared" si="1104"/>
        <v>-6.3480197514604816E-4</v>
      </c>
      <c r="BD294" s="4">
        <f t="shared" si="1104"/>
        <v>3.7677137583999E-3</v>
      </c>
      <c r="BE294">
        <f t="shared" si="1105"/>
        <v>2.9999999999999991</v>
      </c>
      <c r="BG294" s="4">
        <f t="shared" si="1106"/>
        <v>1.5866146942977721E-2</v>
      </c>
      <c r="BH294" s="4">
        <f t="shared" si="1107"/>
        <v>0.30096319192760895</v>
      </c>
      <c r="BJ294" s="4">
        <f t="shared" si="1108"/>
        <v>1.2188699999999993E-2</v>
      </c>
      <c r="BK294" s="4">
        <f t="shared" si="1108"/>
        <v>2.2405100000000001E-2</v>
      </c>
      <c r="BL294" s="4">
        <f t="shared" si="1108"/>
        <v>37.311360000000001</v>
      </c>
      <c r="BM294" s="4">
        <f t="shared" si="1108"/>
        <v>32.02552</v>
      </c>
      <c r="BN294" s="4">
        <f t="shared" si="1109"/>
        <v>12.308093921054517</v>
      </c>
      <c r="BO294" s="4">
        <f t="shared" si="1110"/>
        <v>1.0437386963163826</v>
      </c>
      <c r="BP294" s="4">
        <f t="shared" si="1111"/>
        <v>0.15636900000000001</v>
      </c>
      <c r="BQ294" s="4">
        <f t="shared" si="1111"/>
        <v>16.270519999999998</v>
      </c>
      <c r="BR294" s="4">
        <f t="shared" si="1111"/>
        <v>-9.343000000000001E-4</v>
      </c>
      <c r="BS294" s="4">
        <f t="shared" si="1111"/>
        <v>-1.1448099999999999E-2</v>
      </c>
      <c r="BT294" s="4">
        <f t="shared" si="1111"/>
        <v>0.1637623</v>
      </c>
      <c r="BU294" s="4">
        <f t="shared" si="1112"/>
        <v>99.301575317370904</v>
      </c>
      <c r="BW294" s="25">
        <f t="shared" si="1113"/>
        <v>2.3296556272058222</v>
      </c>
      <c r="BX294">
        <v>4</v>
      </c>
      <c r="BY294" s="25">
        <f t="shared" si="1114"/>
        <v>3.4827591944986064E-4</v>
      </c>
      <c r="BZ294" s="25">
        <f t="shared" si="1114"/>
        <v>4.8158959365420781E-4</v>
      </c>
      <c r="CA294" s="25">
        <f t="shared" si="1115"/>
        <v>1.2566360422373524</v>
      </c>
      <c r="CB294" s="25">
        <f t="shared" si="1115"/>
        <v>0.72356813750109539</v>
      </c>
      <c r="CC294" s="25">
        <f t="shared" si="1116"/>
        <v>0.29412523873646074</v>
      </c>
      <c r="CD294" s="25">
        <f t="shared" si="1117"/>
        <v>2.2444623435568599E-2</v>
      </c>
      <c r="CE294" s="25">
        <f t="shared" si="1118"/>
        <v>3.7852011424819531E-3</v>
      </c>
      <c r="CF294" s="25">
        <f t="shared" si="1118"/>
        <v>0.6930377612095372</v>
      </c>
      <c r="CG294" s="25">
        <f t="shared" si="1118"/>
        <v>-2.8605306627227472E-5</v>
      </c>
      <c r="CH294" s="25">
        <f t="shared" si="1119"/>
        <v>-6.3427866241623032E-4</v>
      </c>
      <c r="CI294" s="25">
        <f t="shared" si="1120"/>
        <v>3.7646077621218852E-3</v>
      </c>
      <c r="CJ294" s="4">
        <f t="shared" si="1121"/>
        <v>2.9975285935686786</v>
      </c>
    </row>
    <row r="295" spans="1:88">
      <c r="A295" s="41" t="s">
        <v>16</v>
      </c>
      <c r="B295" s="9">
        <v>10</v>
      </c>
      <c r="C295" s="20">
        <v>-7.6939999999999995E-2</v>
      </c>
      <c r="D295" s="20">
        <v>5.0726199999999999E-2</v>
      </c>
      <c r="E295" s="20">
        <v>55.938850000000002</v>
      </c>
      <c r="F295" s="20">
        <v>13.23821</v>
      </c>
      <c r="G295" s="20">
        <v>10.574245000000001</v>
      </c>
      <c r="H295" s="20">
        <v>0.10647340000000001</v>
      </c>
      <c r="I295" s="20">
        <v>19.653010000000002</v>
      </c>
      <c r="J295" s="20">
        <v>2.1551000000000001E-3</v>
      </c>
      <c r="K295" s="20">
        <v>-9.1686999999999984E-3</v>
      </c>
      <c r="L295" s="20">
        <v>0.31639889999999993</v>
      </c>
      <c r="M295" s="42">
        <f t="shared" si="1097"/>
        <v>99.79395989999999</v>
      </c>
      <c r="O295" s="43">
        <f t="shared" si="1122"/>
        <v>2.4054665336957482E-2</v>
      </c>
      <c r="P295" s="33">
        <v>5.3999999999999999E-2</v>
      </c>
      <c r="Q295" s="23"/>
      <c r="R295" s="94">
        <f t="shared" si="1123"/>
        <v>0.13700565517289115</v>
      </c>
      <c r="S295" s="23"/>
      <c r="T295" s="24">
        <f t="shared" si="1124"/>
        <v>5.6149022984919292E-2</v>
      </c>
      <c r="W295" s="4">
        <v>1.8507474165860665E-2</v>
      </c>
      <c r="X295" s="4">
        <v>2.8435849637776296E-2</v>
      </c>
      <c r="Y295" s="4">
        <v>1.0691019795967909</v>
      </c>
      <c r="Z295" s="4">
        <v>1.031127385653414</v>
      </c>
      <c r="AA295" s="4">
        <v>0.48277366818670281</v>
      </c>
      <c r="AB295" s="4">
        <v>1.9764417456069251E-2</v>
      </c>
      <c r="AC295" s="4">
        <v>0.37244395685794157</v>
      </c>
      <c r="AD295" s="4">
        <v>6.8341704926217807E-3</v>
      </c>
      <c r="AE295" s="4">
        <v>8.6850959957593798E-3</v>
      </c>
      <c r="AF295" s="4">
        <v>2.7969250792214247E-2</v>
      </c>
      <c r="AI295" s="4">
        <f t="shared" si="1098"/>
        <v>-1.2804127142619403E-3</v>
      </c>
      <c r="AJ295" s="4">
        <f t="shared" si="1098"/>
        <v>6.3503004506760142E-4</v>
      </c>
      <c r="AK295" s="4">
        <f t="shared" si="1099"/>
        <v>1.097270498234602</v>
      </c>
      <c r="AL295" s="4">
        <f t="shared" si="1099"/>
        <v>0.17419843410750707</v>
      </c>
      <c r="AM295" s="4">
        <f t="shared" si="1100"/>
        <v>0.14717112038970079</v>
      </c>
      <c r="AN295" s="4">
        <f t="shared" si="1100"/>
        <v>1.5011053150993938E-3</v>
      </c>
      <c r="AO295" s="4">
        <f t="shared" si="1100"/>
        <v>0.48754676258992807</v>
      </c>
      <c r="AP295" s="4">
        <f t="shared" si="1100"/>
        <v>3.8429029957203995E-5</v>
      </c>
      <c r="AQ295" s="4">
        <f t="shared" si="1101"/>
        <v>-2.9585995482413679E-4</v>
      </c>
      <c r="AR295" s="4">
        <f t="shared" si="1102"/>
        <v>4.2361614673985803E-3</v>
      </c>
      <c r="AS295" s="4">
        <f t="shared" si="1103"/>
        <v>1.9110212685101748</v>
      </c>
      <c r="AT295" s="4"/>
      <c r="AU295" s="4">
        <f t="shared" si="1104"/>
        <v>-2.0100446845264237E-3</v>
      </c>
      <c r="AV295" s="4">
        <f t="shared" si="1104"/>
        <v>9.9689635410913323E-4</v>
      </c>
      <c r="AW295" s="4">
        <f t="shared" si="1104"/>
        <v>1.7225404808132199</v>
      </c>
      <c r="AX295" s="4">
        <f t="shared" si="1104"/>
        <v>0.27346388600370447</v>
      </c>
      <c r="AY295" s="4">
        <f t="shared" si="1104"/>
        <v>0.23103529429230504</v>
      </c>
      <c r="AZ295" s="4">
        <f t="shared" si="1104"/>
        <v>2.3564970309351658E-3</v>
      </c>
      <c r="BA295" s="4">
        <f t="shared" si="1104"/>
        <v>0.76537101489720893</v>
      </c>
      <c r="BB295" s="4">
        <f t="shared" si="1104"/>
        <v>6.0327476083764039E-5</v>
      </c>
      <c r="BC295" s="4">
        <f t="shared" si="1104"/>
        <v>-4.6445315868429051E-4</v>
      </c>
      <c r="BD295" s="4">
        <f t="shared" si="1104"/>
        <v>6.650100975643892E-3</v>
      </c>
      <c r="BE295">
        <f t="shared" si="1105"/>
        <v>2.9999999999999996</v>
      </c>
      <c r="BG295" s="4">
        <f t="shared" si="1106"/>
        <v>5.5574766852268809E-3</v>
      </c>
      <c r="BH295" s="4">
        <f t="shared" si="1107"/>
        <v>0.22547781760707816</v>
      </c>
      <c r="BJ295" s="4">
        <f t="shared" si="1108"/>
        <v>-7.6939999999999995E-2</v>
      </c>
      <c r="BK295" s="4">
        <f t="shared" si="1108"/>
        <v>5.0726199999999999E-2</v>
      </c>
      <c r="BL295" s="4">
        <f t="shared" si="1108"/>
        <v>55.938850000000002</v>
      </c>
      <c r="BM295" s="4">
        <f t="shared" si="1108"/>
        <v>13.23821</v>
      </c>
      <c r="BN295" s="4">
        <f t="shared" si="1109"/>
        <v>9.9805114744468337</v>
      </c>
      <c r="BO295" s="4">
        <f t="shared" si="1110"/>
        <v>0.65985055073701704</v>
      </c>
      <c r="BP295" s="4">
        <f t="shared" si="1111"/>
        <v>0.10647340000000001</v>
      </c>
      <c r="BQ295" s="4">
        <f t="shared" si="1111"/>
        <v>19.653010000000002</v>
      </c>
      <c r="BR295" s="4">
        <f t="shared" si="1111"/>
        <v>2.1551000000000001E-3</v>
      </c>
      <c r="BS295" s="4">
        <f t="shared" si="1111"/>
        <v>-9.1686999999999984E-3</v>
      </c>
      <c r="BT295" s="4">
        <f t="shared" si="1111"/>
        <v>0.31639889999999993</v>
      </c>
      <c r="BU295" s="4">
        <f t="shared" si="1112"/>
        <v>99.860076925183833</v>
      </c>
      <c r="BW295" s="25">
        <f t="shared" si="1113"/>
        <v>2.5503909828618077</v>
      </c>
      <c r="BX295">
        <v>4</v>
      </c>
      <c r="BY295" s="25">
        <f t="shared" si="1114"/>
        <v>-2.0081826243365749E-3</v>
      </c>
      <c r="BZ295" s="25">
        <f t="shared" si="1114"/>
        <v>9.9597285174688106E-4</v>
      </c>
      <c r="CA295" s="25">
        <f t="shared" si="1115"/>
        <v>1.7209447580517223</v>
      </c>
      <c r="CB295" s="25">
        <f t="shared" si="1115"/>
        <v>0.27321055520991228</v>
      </c>
      <c r="CC295" s="25">
        <f t="shared" si="1116"/>
        <v>0.21786087968732415</v>
      </c>
      <c r="CD295" s="25">
        <f t="shared" si="1117"/>
        <v>1.2961375284170242E-2</v>
      </c>
      <c r="CE295" s="25">
        <f t="shared" si="1118"/>
        <v>2.3543140250833153E-3</v>
      </c>
      <c r="CF295" s="25">
        <f t="shared" si="1118"/>
        <v>0.76466199240219901</v>
      </c>
      <c r="CG295" s="25">
        <f t="shared" si="1118"/>
        <v>6.0271590066684708E-5</v>
      </c>
      <c r="CH295" s="25">
        <f t="shared" si="1119"/>
        <v>-4.6402289972363487E-4</v>
      </c>
      <c r="CI295" s="25">
        <f t="shared" si="1120"/>
        <v>6.6439404716607964E-3</v>
      </c>
      <c r="CJ295" s="4">
        <f t="shared" si="1121"/>
        <v>2.9972218540498257</v>
      </c>
    </row>
    <row r="296" spans="1:88">
      <c r="A296" s="41" t="s">
        <v>22</v>
      </c>
      <c r="B296" s="9">
        <v>10</v>
      </c>
      <c r="C296" s="20">
        <v>-6.2111999999999987E-2</v>
      </c>
      <c r="D296" s="20">
        <v>9.9729800000000007E-2</v>
      </c>
      <c r="E296" s="20">
        <v>61.141220000000011</v>
      </c>
      <c r="F296" s="20">
        <v>6.2105260000000007</v>
      </c>
      <c r="G296" s="20">
        <v>11.152830000000002</v>
      </c>
      <c r="H296" s="20">
        <v>9.2645599999999995E-2</v>
      </c>
      <c r="I296" s="20">
        <v>21.014570000000003</v>
      </c>
      <c r="J296" s="20">
        <v>2.7457000000000002E-3</v>
      </c>
      <c r="K296" s="20">
        <v>-3.1462000000000005E-3</v>
      </c>
      <c r="L296" s="20">
        <v>0.36512860000000003</v>
      </c>
      <c r="M296" s="42">
        <f t="shared" si="1097"/>
        <v>100.01413750000002</v>
      </c>
      <c r="O296" s="43">
        <f t="shared" si="1122"/>
        <v>0.17861391172084304</v>
      </c>
      <c r="P296" s="33">
        <v>0.22</v>
      </c>
      <c r="Q296" s="23"/>
      <c r="R296" s="94">
        <f t="shared" si="1123"/>
        <v>6.3794093765790122E-2</v>
      </c>
      <c r="S296" s="23"/>
      <c r="T296" s="24">
        <f t="shared" si="1124"/>
        <v>0.21432335547767906</v>
      </c>
      <c r="W296" s="4">
        <v>1.3013861669602786E-2</v>
      </c>
      <c r="X296" s="4">
        <v>1.1993815080189318E-2</v>
      </c>
      <c r="Y296" s="4">
        <v>0.52458510124139468</v>
      </c>
      <c r="Z296" s="4">
        <v>0.15285691146370259</v>
      </c>
      <c r="AA296" s="4">
        <v>7.5623953436284461E-2</v>
      </c>
      <c r="AB296" s="4">
        <v>1.8149512207709037E-2</v>
      </c>
      <c r="AC296" s="4">
        <v>7.7090250860778864E-2</v>
      </c>
      <c r="AD296" s="4">
        <v>5.3699650743743201E-3</v>
      </c>
      <c r="AE296" s="4">
        <v>1.0304677026584688E-2</v>
      </c>
      <c r="AF296" s="4">
        <v>1.2965587360393667E-2</v>
      </c>
      <c r="AI296" s="4">
        <f t="shared" si="1098"/>
        <v>-1.0336495257114325E-3</v>
      </c>
      <c r="AJ296" s="4">
        <f t="shared" si="1098"/>
        <v>1.2484952428642967E-3</v>
      </c>
      <c r="AK296" s="4">
        <f t="shared" si="1099"/>
        <v>1.1993177716751671</v>
      </c>
      <c r="AL296" s="4">
        <f t="shared" si="1099"/>
        <v>8.1722823869991454E-2</v>
      </c>
      <c r="AM296" s="4">
        <f t="shared" si="1100"/>
        <v>0.15522379958246349</v>
      </c>
      <c r="AN296" s="4">
        <f t="shared" si="1100"/>
        <v>1.3061553644438176E-3</v>
      </c>
      <c r="AO296" s="4">
        <f t="shared" si="1100"/>
        <v>0.52132398908459443</v>
      </c>
      <c r="AP296" s="4">
        <f t="shared" si="1100"/>
        <v>4.8960413694721829E-5</v>
      </c>
      <c r="AQ296" s="4">
        <f t="shared" si="1101"/>
        <v>-1.0152307195869638E-4</v>
      </c>
      <c r="AR296" s="4">
        <f t="shared" si="1102"/>
        <v>4.8885874949792484E-3</v>
      </c>
      <c r="AS296" s="4">
        <f t="shared" si="1103"/>
        <v>1.9639454101305283</v>
      </c>
      <c r="AT296" s="4"/>
      <c r="AU296" s="4">
        <f t="shared" si="1104"/>
        <v>-1.5789382745257678E-3</v>
      </c>
      <c r="AV296" s="4">
        <f t="shared" si="1104"/>
        <v>1.9071231355376403E-3</v>
      </c>
      <c r="AW296" s="4">
        <f t="shared" si="1104"/>
        <v>1.8320027106997709</v>
      </c>
      <c r="AX296" s="4">
        <f t="shared" si="1104"/>
        <v>0.12483466716810622</v>
      </c>
      <c r="AY296" s="4">
        <f t="shared" si="1104"/>
        <v>0.23711015405282621</v>
      </c>
      <c r="AZ296" s="4">
        <f t="shared" si="1104"/>
        <v>1.9952011258149087E-3</v>
      </c>
      <c r="BA296" s="4">
        <f t="shared" si="1104"/>
        <v>0.79634187344842655</v>
      </c>
      <c r="BB296" s="4">
        <f t="shared" si="1104"/>
        <v>7.4788861404453914E-5</v>
      </c>
      <c r="BC296" s="4">
        <f t="shared" si="1104"/>
        <v>-1.5508028599218893E-4</v>
      </c>
      <c r="BD296" s="4">
        <f t="shared" si="1104"/>
        <v>7.4675000686312484E-3</v>
      </c>
      <c r="BE296">
        <f t="shared" si="1105"/>
        <v>3</v>
      </c>
      <c r="BG296" s="4">
        <f t="shared" si="1106"/>
        <v>4.2351172124106995E-2</v>
      </c>
      <c r="BH296" s="4">
        <f t="shared" si="1107"/>
        <v>0.19475898192871921</v>
      </c>
      <c r="BJ296" s="4">
        <f t="shared" si="1108"/>
        <v>-6.2111999999999987E-2</v>
      </c>
      <c r="BK296" s="4">
        <f t="shared" si="1108"/>
        <v>9.9729800000000007E-2</v>
      </c>
      <c r="BL296" s="4">
        <f t="shared" si="1108"/>
        <v>61.141220000000011</v>
      </c>
      <c r="BM296" s="4">
        <f t="shared" si="1108"/>
        <v>6.2105260000000007</v>
      </c>
      <c r="BN296" s="4">
        <f t="shared" si="1109"/>
        <v>8.7625180513278771</v>
      </c>
      <c r="BO296" s="4">
        <f t="shared" si="1110"/>
        <v>2.6564924968572168</v>
      </c>
      <c r="BP296" s="4">
        <f t="shared" si="1111"/>
        <v>9.2645599999999995E-2</v>
      </c>
      <c r="BQ296" s="4">
        <f t="shared" si="1111"/>
        <v>21.014570000000003</v>
      </c>
      <c r="BR296" s="4">
        <f t="shared" si="1111"/>
        <v>2.7457000000000002E-3</v>
      </c>
      <c r="BS296" s="4">
        <f t="shared" si="1111"/>
        <v>-3.1462000000000005E-3</v>
      </c>
      <c r="BT296" s="4">
        <f t="shared" si="1111"/>
        <v>0.36512860000000003</v>
      </c>
      <c r="BU296" s="4">
        <f t="shared" si="1112"/>
        <v>100.28031804818511</v>
      </c>
      <c r="BW296" s="25">
        <f t="shared" si="1113"/>
        <v>2.6213691566294632</v>
      </c>
      <c r="BX296">
        <v>4</v>
      </c>
      <c r="BY296" s="25">
        <f t="shared" si="1114"/>
        <v>-1.5772666327401078E-3</v>
      </c>
      <c r="BZ296" s="25">
        <f t="shared" si="1114"/>
        <v>1.9051040403170111E-3</v>
      </c>
      <c r="CA296" s="25">
        <f t="shared" si="1115"/>
        <v>1.8300631464165709</v>
      </c>
      <c r="CB296" s="25">
        <f t="shared" si="1115"/>
        <v>0.12470250313781832</v>
      </c>
      <c r="CC296" s="25">
        <f t="shared" si="1116"/>
        <v>0.18609468063287188</v>
      </c>
      <c r="CD296" s="25">
        <f t="shared" si="1117"/>
        <v>5.0768306247920544E-2</v>
      </c>
      <c r="CE296" s="25">
        <f t="shared" si="1118"/>
        <v>1.9930887813195491E-3</v>
      </c>
      <c r="CF296" s="25">
        <f t="shared" si="1118"/>
        <v>0.79549877630346255</v>
      </c>
      <c r="CG296" s="25">
        <f t="shared" si="1118"/>
        <v>7.4709681497396973E-5</v>
      </c>
      <c r="CH296" s="25">
        <f t="shared" si="1119"/>
        <v>-1.5491610054531042E-4</v>
      </c>
      <c r="CI296" s="25">
        <f t="shared" si="1120"/>
        <v>7.4595941325028134E-3</v>
      </c>
      <c r="CJ296" s="4">
        <f t="shared" si="1121"/>
        <v>2.9968277266409955</v>
      </c>
    </row>
    <row r="297" spans="1:88">
      <c r="A297" s="41" t="s">
        <v>23</v>
      </c>
      <c r="B297" s="9">
        <v>10</v>
      </c>
      <c r="C297" s="20">
        <v>-3.3252000000000004E-2</v>
      </c>
      <c r="D297" s="20">
        <v>0.20962809999999998</v>
      </c>
      <c r="E297" s="20">
        <v>49.495429999999985</v>
      </c>
      <c r="F297" s="20">
        <v>17.247239999999998</v>
      </c>
      <c r="G297" s="20">
        <v>13.013340000000003</v>
      </c>
      <c r="H297" s="20">
        <v>0.11482410000000001</v>
      </c>
      <c r="I297" s="20">
        <v>19.415780000000002</v>
      </c>
      <c r="J297" s="20">
        <v>1.4529700000000001E-2</v>
      </c>
      <c r="K297" s="20">
        <v>-7.1351000000000001E-3</v>
      </c>
      <c r="L297" s="20">
        <v>0.35012219999999999</v>
      </c>
      <c r="M297" s="42">
        <f t="shared" si="1097"/>
        <v>99.820506999999978</v>
      </c>
      <c r="O297" s="43">
        <f t="shared" si="1122"/>
        <v>0.2418756801767539</v>
      </c>
      <c r="P297" s="33">
        <v>0.28999999999999998</v>
      </c>
      <c r="Q297" s="23"/>
      <c r="R297" s="94">
        <f t="shared" si="1123"/>
        <v>0.18946927713112627</v>
      </c>
      <c r="S297" s="23"/>
      <c r="T297" s="24">
        <f t="shared" si="1124"/>
        <v>0.27137945640127337</v>
      </c>
      <c r="W297" s="4">
        <v>1.3840812275457118E-2</v>
      </c>
      <c r="X297" s="4">
        <v>2.9064173136354884E-2</v>
      </c>
      <c r="Y297" s="4">
        <v>0.69264564300786446</v>
      </c>
      <c r="Z297" s="4">
        <v>0.57402300999176037</v>
      </c>
      <c r="AA297" s="4">
        <v>6.0417587579188518E-2</v>
      </c>
      <c r="AB297" s="4">
        <v>1.0576932231669698E-2</v>
      </c>
      <c r="AC297" s="4">
        <v>0.16368291025977988</v>
      </c>
      <c r="AD297" s="4">
        <v>4.6535932126571646E-3</v>
      </c>
      <c r="AE297" s="4">
        <v>8.5126034593158151E-3</v>
      </c>
      <c r="AF297" s="4">
        <v>2.6681906227920747E-2</v>
      </c>
      <c r="AI297" s="4">
        <f t="shared" si="1098"/>
        <v>-5.5336994508237646E-4</v>
      </c>
      <c r="AJ297" s="4">
        <f t="shared" si="1098"/>
        <v>2.6242876815222834E-3</v>
      </c>
      <c r="AK297" s="4">
        <f t="shared" si="1099"/>
        <v>0.97087936445664946</v>
      </c>
      <c r="AL297" s="4">
        <f t="shared" si="1099"/>
        <v>0.22695229949338769</v>
      </c>
      <c r="AM297" s="4">
        <f t="shared" si="1100"/>
        <v>0.1811181628392485</v>
      </c>
      <c r="AN297" s="4">
        <f t="shared" si="1100"/>
        <v>1.6188368814323982E-3</v>
      </c>
      <c r="AO297" s="4">
        <f t="shared" si="1100"/>
        <v>0.48166162242619698</v>
      </c>
      <c r="AP297" s="4">
        <f t="shared" si="1100"/>
        <v>2.5908880171184024E-4</v>
      </c>
      <c r="AQ297" s="4">
        <f t="shared" si="1101"/>
        <v>-2.3023878670538886E-4</v>
      </c>
      <c r="AR297" s="4">
        <f t="shared" si="1102"/>
        <v>4.6876717097335653E-3</v>
      </c>
      <c r="AS297" s="4">
        <f t="shared" si="1103"/>
        <v>1.8690177255580946</v>
      </c>
      <c r="AT297" s="4"/>
      <c r="AU297" s="4">
        <f t="shared" si="1104"/>
        <v>-8.8822583785363258E-4</v>
      </c>
      <c r="AV297" s="4">
        <f t="shared" si="1104"/>
        <v>4.2122998283582293E-3</v>
      </c>
      <c r="AW297" s="4">
        <f t="shared" si="1104"/>
        <v>1.5583790637941786</v>
      </c>
      <c r="AX297" s="4">
        <f t="shared" si="1104"/>
        <v>0.36428595040577105</v>
      </c>
      <c r="AY297" s="4">
        <f t="shared" si="1104"/>
        <v>0.29071660535241745</v>
      </c>
      <c r="AZ297" s="4">
        <f t="shared" si="1104"/>
        <v>2.5984294198424605E-3</v>
      </c>
      <c r="BA297" s="4">
        <f t="shared" si="1104"/>
        <v>0.77312528796221769</v>
      </c>
      <c r="BB297" s="4">
        <f t="shared" si="1104"/>
        <v>4.1586893184944327E-4</v>
      </c>
      <c r="BC297" s="4">
        <f t="shared" si="1104"/>
        <v>-3.6956116074817667E-4</v>
      </c>
      <c r="BD297" s="4">
        <f t="shared" si="1104"/>
        <v>7.524281303967535E-3</v>
      </c>
      <c r="BE297">
        <f t="shared" si="1105"/>
        <v>3.0000000000000004</v>
      </c>
      <c r="BG297" s="4">
        <f t="shared" si="1106"/>
        <v>7.0317276658292904E-2</v>
      </c>
      <c r="BH297" s="4">
        <f t="shared" si="1107"/>
        <v>0.22039932869412454</v>
      </c>
      <c r="BJ297" s="4">
        <f t="shared" si="1108"/>
        <v>-3.3252000000000004E-2</v>
      </c>
      <c r="BK297" s="4">
        <f t="shared" si="1108"/>
        <v>0.20962809999999998</v>
      </c>
      <c r="BL297" s="4">
        <f t="shared" si="1108"/>
        <v>49.495429999999985</v>
      </c>
      <c r="BM297" s="4">
        <f t="shared" si="1108"/>
        <v>17.247239999999998</v>
      </c>
      <c r="BN297" s="4">
        <f t="shared" si="1109"/>
        <v>9.4817868648350547</v>
      </c>
      <c r="BO297" s="4">
        <f t="shared" si="1110"/>
        <v>3.9248201102077651</v>
      </c>
      <c r="BP297" s="4">
        <f t="shared" si="1111"/>
        <v>0.11482410000000001</v>
      </c>
      <c r="BQ297" s="4">
        <f t="shared" si="1111"/>
        <v>19.415780000000002</v>
      </c>
      <c r="BR297" s="4">
        <f t="shared" si="1111"/>
        <v>1.4529700000000001E-2</v>
      </c>
      <c r="BS297" s="4">
        <f t="shared" si="1111"/>
        <v>-7.1351000000000001E-3</v>
      </c>
      <c r="BT297" s="4">
        <f t="shared" si="1111"/>
        <v>0.35012219999999999</v>
      </c>
      <c r="BU297" s="4">
        <f t="shared" si="1112"/>
        <v>100.2137739750428</v>
      </c>
      <c r="BW297" s="25">
        <f t="shared" si="1113"/>
        <v>2.494701081296808</v>
      </c>
      <c r="BX297">
        <v>4</v>
      </c>
      <c r="BY297" s="25">
        <f t="shared" si="1114"/>
        <v>-8.8727254616768902E-4</v>
      </c>
      <c r="BZ297" s="25">
        <f t="shared" si="1114"/>
        <v>4.2077789618916797E-3</v>
      </c>
      <c r="CA297" s="25">
        <f t="shared" si="1115"/>
        <v>1.5567065276645682</v>
      </c>
      <c r="CB297" s="25">
        <f t="shared" si="1115"/>
        <v>0.36389497915383467</v>
      </c>
      <c r="CC297" s="25">
        <f t="shared" si="1116"/>
        <v>0.21159475217758189</v>
      </c>
      <c r="CD297" s="25">
        <f t="shared" si="1117"/>
        <v>7.8815839714456798E-2</v>
      </c>
      <c r="CE297" s="25">
        <f t="shared" si="1118"/>
        <v>2.5956406457977505E-3</v>
      </c>
      <c r="CF297" s="25">
        <f t="shared" si="1118"/>
        <v>0.77229552836978321</v>
      </c>
      <c r="CG297" s="25">
        <f t="shared" si="1118"/>
        <v>4.154225989707102E-4</v>
      </c>
      <c r="CH297" s="25">
        <f t="shared" si="1119"/>
        <v>-3.6916452785710899E-4</v>
      </c>
      <c r="CI297" s="25">
        <f t="shared" si="1120"/>
        <v>7.516205841056992E-3</v>
      </c>
      <c r="CJ297" s="4">
        <f t="shared" si="1121"/>
        <v>2.9967862380539168</v>
      </c>
    </row>
    <row r="298" spans="1:88" ht="15" thickBot="1">
      <c r="A298" s="44" t="s">
        <v>20</v>
      </c>
      <c r="B298" s="45">
        <v>10</v>
      </c>
      <c r="C298" s="46">
        <v>-5.5501000000000009E-2</v>
      </c>
      <c r="D298" s="46">
        <v>7.6876200000000006E-2</v>
      </c>
      <c r="E298" s="46">
        <v>58.812640000000002</v>
      </c>
      <c r="F298" s="46">
        <v>8.6275529999999989</v>
      </c>
      <c r="G298" s="46">
        <v>10.996600000000001</v>
      </c>
      <c r="H298" s="46">
        <v>0.1060461</v>
      </c>
      <c r="I298" s="46">
        <v>20.440549999999998</v>
      </c>
      <c r="J298" s="46">
        <v>1.0087200000000001E-2</v>
      </c>
      <c r="K298" s="46">
        <v>-5.4836999999999993E-3</v>
      </c>
      <c r="L298" s="46">
        <v>0.40055589999999996</v>
      </c>
      <c r="M298" s="47">
        <f t="shared" si="1097"/>
        <v>99.409923700000007</v>
      </c>
      <c r="O298" s="48">
        <f t="shared" si="1122"/>
        <v>0.14403432106753478</v>
      </c>
      <c r="P298" s="88">
        <v>0.14000000000000001</v>
      </c>
      <c r="Q298" s="49"/>
      <c r="R298" s="95">
        <f t="shared" si="1123"/>
        <v>8.9591738341214408E-2</v>
      </c>
      <c r="S298" s="23"/>
      <c r="T298" s="32">
        <f t="shared" si="1124"/>
        <v>0.17846991265192902</v>
      </c>
      <c r="W298" s="4">
        <v>1.5999333631956804E-2</v>
      </c>
      <c r="X298" s="4">
        <v>6.3741818263645059E-3</v>
      </c>
      <c r="Y298" s="4">
        <v>0.90530924513855215</v>
      </c>
      <c r="Z298" s="4">
        <v>8.3585013416149045E-2</v>
      </c>
      <c r="AA298" s="4">
        <v>7.142623234265319E-2</v>
      </c>
      <c r="AB298" s="4">
        <v>1.8067134074212073E-2</v>
      </c>
      <c r="AC298" s="4">
        <v>0.14955607086752873</v>
      </c>
      <c r="AD298" s="4">
        <v>8.5738889374140544E-3</v>
      </c>
      <c r="AE298" s="4">
        <v>8.4847165349101559E-3</v>
      </c>
      <c r="AF298" s="4">
        <v>2.198584949689231E-2</v>
      </c>
      <c r="AI298" s="4">
        <f t="shared" si="1098"/>
        <v>-9.2363121983691143E-4</v>
      </c>
      <c r="AJ298" s="4">
        <f t="shared" si="1098"/>
        <v>9.6239609414121199E-4</v>
      </c>
      <c r="AK298" s="4">
        <f t="shared" si="1099"/>
        <v>1.1536414280109848</v>
      </c>
      <c r="AL298" s="4">
        <f t="shared" si="1099"/>
        <v>0.1135279031515231</v>
      </c>
      <c r="AM298" s="4">
        <f t="shared" si="1100"/>
        <v>0.15304940848990956</v>
      </c>
      <c r="AN298" s="4">
        <f t="shared" si="1100"/>
        <v>1.49508106583956E-3</v>
      </c>
      <c r="AO298" s="4">
        <f t="shared" si="1100"/>
        <v>0.50708385016125024</v>
      </c>
      <c r="AP298" s="4">
        <f t="shared" si="1100"/>
        <v>1.7987161198288162E-4</v>
      </c>
      <c r="AQ298" s="4">
        <f t="shared" si="1101"/>
        <v>-1.7695062923523715E-4</v>
      </c>
      <c r="AR298" s="4">
        <f t="shared" si="1102"/>
        <v>5.3629120364171905E-3</v>
      </c>
      <c r="AS298" s="4">
        <f t="shared" si="1103"/>
        <v>1.9342022687729763</v>
      </c>
      <c r="AT298" s="4"/>
      <c r="AU298" s="4">
        <f t="shared" si="1104"/>
        <v>-1.4325769875497768E-3</v>
      </c>
      <c r="AV298" s="4">
        <f t="shared" si="1104"/>
        <v>1.4927023554032004E-3</v>
      </c>
      <c r="AW298" s="4">
        <f t="shared" si="1104"/>
        <v>1.7893290375615698</v>
      </c>
      <c r="AX298" s="4">
        <f t="shared" si="1104"/>
        <v>0.17608484642644409</v>
      </c>
      <c r="AY298" s="4">
        <f t="shared" si="1104"/>
        <v>0.23738376946533321</v>
      </c>
      <c r="AZ298" s="4">
        <f t="shared" si="1104"/>
        <v>2.3189111448845725E-3</v>
      </c>
      <c r="BA298" s="4">
        <f t="shared" si="1104"/>
        <v>0.78650075798370656</v>
      </c>
      <c r="BB298" s="4">
        <f t="shared" si="1104"/>
        <v>2.7898573208218132E-4</v>
      </c>
      <c r="BC298" s="4">
        <f t="shared" si="1104"/>
        <v>-2.7445520888695596E-4</v>
      </c>
      <c r="BD298" s="4">
        <f t="shared" si="1104"/>
        <v>8.3180215270132959E-3</v>
      </c>
      <c r="BE298">
        <f t="shared" si="1105"/>
        <v>3</v>
      </c>
      <c r="BG298" s="4">
        <f t="shared" si="1106"/>
        <v>3.4191410067391459E-2</v>
      </c>
      <c r="BH298" s="4">
        <f t="shared" si="1107"/>
        <v>0.20319235939794175</v>
      </c>
      <c r="BJ298" s="4">
        <f t="shared" si="1108"/>
        <v>-5.5501000000000009E-2</v>
      </c>
      <c r="BK298" s="4">
        <f t="shared" si="1108"/>
        <v>7.6876200000000006E-2</v>
      </c>
      <c r="BL298" s="4">
        <f t="shared" si="1108"/>
        <v>58.812640000000002</v>
      </c>
      <c r="BM298" s="4">
        <f t="shared" si="1108"/>
        <v>8.6275529999999989</v>
      </c>
      <c r="BN298" s="4">
        <f t="shared" si="1109"/>
        <v>9.0340377585317988</v>
      </c>
      <c r="BO298" s="4">
        <f t="shared" si="1110"/>
        <v>2.1811094037210523</v>
      </c>
      <c r="BP298" s="4">
        <f t="shared" si="1111"/>
        <v>0.1060461</v>
      </c>
      <c r="BQ298" s="4">
        <f t="shared" si="1111"/>
        <v>20.440549999999998</v>
      </c>
      <c r="BR298" s="4">
        <f t="shared" si="1111"/>
        <v>1.0087200000000001E-2</v>
      </c>
      <c r="BS298" s="4">
        <f t="shared" si="1111"/>
        <v>-5.4836999999999993E-3</v>
      </c>
      <c r="BT298" s="4">
        <f t="shared" si="1111"/>
        <v>0.40055589999999996</v>
      </c>
      <c r="BU298" s="4">
        <f t="shared" si="1112"/>
        <v>99.628470862252854</v>
      </c>
      <c r="BW298" s="25">
        <f t="shared" si="1113"/>
        <v>2.5815746507303801</v>
      </c>
      <c r="BX298">
        <v>4</v>
      </c>
      <c r="BY298" s="25">
        <f t="shared" si="1114"/>
        <v>-1.4311129365569147E-3</v>
      </c>
      <c r="BZ298" s="25">
        <f t="shared" si="1114"/>
        <v>1.4911768580760281E-3</v>
      </c>
      <c r="CA298" s="25">
        <f t="shared" si="1115"/>
        <v>1.7875003966042138</v>
      </c>
      <c r="CB298" s="25">
        <f t="shared" si="1115"/>
        <v>0.1759048929604321</v>
      </c>
      <c r="CC298" s="25">
        <f t="shared" si="1116"/>
        <v>0.19481860637222029</v>
      </c>
      <c r="CD298" s="25">
        <f t="shared" si="1117"/>
        <v>4.2325785662388885E-2</v>
      </c>
      <c r="CE298" s="25">
        <f t="shared" si="1118"/>
        <v>2.3165412867941992E-3</v>
      </c>
      <c r="CF298" s="25">
        <f t="shared" si="1118"/>
        <v>0.78569697764546287</v>
      </c>
      <c r="CG298" s="25">
        <f t="shared" si="1118"/>
        <v>2.7870061697730458E-4</v>
      </c>
      <c r="CH298" s="25">
        <f t="shared" si="1119"/>
        <v>-2.741747238417827E-4</v>
      </c>
      <c r="CI298" s="25">
        <f t="shared" si="1120"/>
        <v>8.3095207568759065E-3</v>
      </c>
      <c r="CJ298" s="4">
        <f t="shared" si="1121"/>
        <v>2.9969373111030424</v>
      </c>
    </row>
    <row r="299" spans="1:88" ht="15" thickBot="1">
      <c r="A299" s="9"/>
      <c r="B299" s="9"/>
      <c r="C299" s="9"/>
      <c r="D299" s="9"/>
      <c r="E299" s="9"/>
      <c r="F299" s="20"/>
      <c r="G299" s="20"/>
      <c r="H299" s="20"/>
      <c r="I299" s="20"/>
      <c r="J299" s="20"/>
      <c r="K299" s="20"/>
      <c r="L299" s="20"/>
      <c r="M299" s="20"/>
      <c r="O299" s="33"/>
      <c r="P299" s="33"/>
      <c r="Q299" s="23"/>
      <c r="R299" s="23"/>
      <c r="S299" s="23"/>
      <c r="T299" s="33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G299" s="4"/>
      <c r="BH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W299" s="25"/>
      <c r="BY299" s="25"/>
      <c r="BZ299" s="25"/>
      <c r="CA299" s="25"/>
      <c r="CB299" s="25"/>
      <c r="CC299" s="25"/>
      <c r="CD299" s="25"/>
      <c r="CE299" s="25"/>
      <c r="CF299" s="25"/>
      <c r="CG299" s="25"/>
      <c r="CH299" s="25"/>
      <c r="CI299" s="25"/>
      <c r="CJ299" s="4"/>
    </row>
    <row r="300" spans="1:88" ht="28">
      <c r="A300" s="71" t="s">
        <v>163</v>
      </c>
      <c r="B300" s="72"/>
      <c r="C300" s="72"/>
      <c r="D300" s="72"/>
      <c r="E300" s="72"/>
      <c r="F300" s="72"/>
      <c r="G300" s="72"/>
      <c r="H300" s="72"/>
      <c r="I300" s="72"/>
      <c r="J300" s="72"/>
      <c r="K300" s="72"/>
      <c r="L300" s="72"/>
      <c r="M300" s="73"/>
      <c r="O300" s="80"/>
      <c r="P300" s="89"/>
      <c r="Q300" s="81"/>
      <c r="R300" s="82"/>
      <c r="S300" s="23"/>
      <c r="T300" s="40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G300" s="4"/>
      <c r="BH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W300" s="25"/>
      <c r="BY300" s="25"/>
      <c r="BZ300" s="25"/>
      <c r="CA300" s="25"/>
      <c r="CB300" s="25"/>
      <c r="CC300" s="25"/>
      <c r="CD300" s="25"/>
      <c r="CE300" s="25"/>
      <c r="CF300" s="25"/>
      <c r="CG300" s="25"/>
      <c r="CH300" s="25"/>
      <c r="CI300" s="25"/>
      <c r="CJ300" s="4"/>
    </row>
    <row r="301" spans="1:88">
      <c r="A301" s="96" t="s">
        <v>24</v>
      </c>
      <c r="B301" s="98">
        <v>8</v>
      </c>
      <c r="C301" s="20">
        <v>-6.4115000000000005E-2</v>
      </c>
      <c r="D301" s="20">
        <v>4.1954125000000009E-2</v>
      </c>
      <c r="E301" s="20">
        <v>31.048687500000003</v>
      </c>
      <c r="F301" s="20">
        <v>35.405587500000003</v>
      </c>
      <c r="G301" s="20">
        <v>16.971387499999999</v>
      </c>
      <c r="H301" s="20">
        <v>0.21716749999999999</v>
      </c>
      <c r="I301" s="20">
        <v>14.469612499999998</v>
      </c>
      <c r="J301" s="20">
        <v>1.0164875E-2</v>
      </c>
      <c r="K301" s="20">
        <v>2.6476249999999998E-3</v>
      </c>
      <c r="L301" s="20">
        <v>0.14652412500000001</v>
      </c>
      <c r="M301" s="75">
        <f t="shared" ref="M301:M304" si="1125">SUM(C301:L301)</f>
        <v>98.249618249999983</v>
      </c>
      <c r="O301" s="83">
        <f>BG301/(SUM(BG301:BH301))</f>
        <v>0.18120050321811088</v>
      </c>
      <c r="P301" s="33"/>
      <c r="Q301" s="23"/>
      <c r="R301" s="99">
        <f>AX301/(AX301+AW301)</f>
        <v>0.43341754770253732</v>
      </c>
      <c r="S301" s="23"/>
      <c r="T301" s="24">
        <f>R$289+R$288*R301+O301</f>
        <v>0.19865844969556723</v>
      </c>
      <c r="W301" s="4">
        <v>1.7552752327931735E-2</v>
      </c>
      <c r="X301" s="4">
        <v>1.2622160856859169E-2</v>
      </c>
      <c r="Y301" s="4">
        <v>0.95708916204664141</v>
      </c>
      <c r="Z301" s="4">
        <v>0.51045837786808246</v>
      </c>
      <c r="AA301" s="4">
        <v>0.94671976459698548</v>
      </c>
      <c r="AB301" s="4">
        <v>2.4786050996477918E-2</v>
      </c>
      <c r="AC301" s="4">
        <v>0.54837852786321661</v>
      </c>
      <c r="AD301" s="4">
        <v>5.0187040853619342E-3</v>
      </c>
      <c r="AE301" s="4">
        <v>1.4422617505031068E-2</v>
      </c>
      <c r="AF301" s="4">
        <v>3.686635615082242E-2</v>
      </c>
      <c r="AI301" s="4">
        <f t="shared" ref="AI301" si="1126">C301/AI$3</f>
        <v>-1.0669828590447663E-3</v>
      </c>
      <c r="AJ301" s="4">
        <f t="shared" ref="AJ301" si="1127">D301/AJ$3</f>
        <v>5.2521438407611431E-4</v>
      </c>
      <c r="AK301" s="4">
        <f t="shared" ref="AK301" si="1128">2*E301/AK$3</f>
        <v>0.60903663201255409</v>
      </c>
      <c r="AL301" s="4">
        <f t="shared" ref="AL301" si="1129">2*F301/AL$3</f>
        <v>0.46589364431870517</v>
      </c>
      <c r="AM301" s="4">
        <f t="shared" ref="AM301" si="1130">G301/AM$3</f>
        <v>0.23620581071677105</v>
      </c>
      <c r="AN301" s="4">
        <f t="shared" ref="AN301" si="1131">H301/AN$3</f>
        <v>3.061715776117298E-3</v>
      </c>
      <c r="AO301" s="4">
        <f t="shared" ref="AO301" si="1132">I301/AO$3</f>
        <v>0.35895838501612498</v>
      </c>
      <c r="AP301" s="4">
        <f t="shared" ref="AP301" si="1133">J301/AP$3</f>
        <v>1.8125668687589159E-4</v>
      </c>
      <c r="AQ301" s="4">
        <f>2*K301/AQ$3</f>
        <v>8.5434817683123585E-5</v>
      </c>
      <c r="AR301" s="4">
        <f>L301/AR$3</f>
        <v>1.9617636229749633E-3</v>
      </c>
      <c r="AS301" s="4">
        <f>SUM(AI301:AR301)</f>
        <v>1.6748428744928381</v>
      </c>
      <c r="AT301" s="4"/>
      <c r="AU301" s="4">
        <f t="shared" ref="AU301" si="1134">3*AI301/$AS301</f>
        <v>-1.9111933578268251E-3</v>
      </c>
      <c r="AV301" s="4">
        <f t="shared" ref="AV301" si="1135">3*AJ301/$AS301</f>
        <v>9.4077072913807875E-4</v>
      </c>
      <c r="AW301" s="4">
        <f t="shared" ref="AW301" si="1136">3*AK301/$AS301</f>
        <v>1.0909142128278346</v>
      </c>
      <c r="AX301" s="4">
        <f t="shared" ref="AX301" si="1137">3*AL301/$AS301</f>
        <v>0.83451466059426593</v>
      </c>
      <c r="AY301" s="4">
        <f t="shared" ref="AY301" si="1138">3*AM301/$AS301</f>
        <v>0.42309487232639109</v>
      </c>
      <c r="AZ301" s="4">
        <f t="shared" ref="AZ301" si="1139">3*AN301/$AS301</f>
        <v>5.4841844976850516E-3</v>
      </c>
      <c r="BA301" s="4">
        <f t="shared" ref="BA301" si="1140">3*AO301/$AS301</f>
        <v>0.64297085502690221</v>
      </c>
      <c r="BB301" s="4">
        <f t="shared" ref="BB301" si="1141">3*AP301/$AS301</f>
        <v>3.2466929818257415E-4</v>
      </c>
      <c r="BC301" s="4">
        <f t="shared" ref="BC301" si="1142">3*AQ301/$AS301</f>
        <v>1.5303193926593427E-4</v>
      </c>
      <c r="BD301" s="4">
        <f t="shared" ref="BD301" si="1143">3*AR301/$AS301</f>
        <v>3.5139361181609494E-3</v>
      </c>
      <c r="BE301">
        <f>SUM(AU301:BD301)</f>
        <v>3</v>
      </c>
      <c r="BG301" s="4">
        <f>-1*((AU301+AV301)*4+(AW301+AX301)*3+SUM(AY301:BB301,BD301)*2+BC301-8)</f>
        <v>7.6665003774544438E-2</v>
      </c>
      <c r="BH301" s="4">
        <f>AY301-BG301</f>
        <v>0.34642986855184665</v>
      </c>
      <c r="BJ301" s="4">
        <f t="shared" ref="BJ301" si="1144">C301</f>
        <v>-6.4115000000000005E-2</v>
      </c>
      <c r="BK301" s="4">
        <f t="shared" ref="BK301" si="1145">D301</f>
        <v>4.1954125000000009E-2</v>
      </c>
      <c r="BL301" s="4">
        <f t="shared" ref="BL301" si="1146">E301</f>
        <v>31.048687500000003</v>
      </c>
      <c r="BM301" s="4">
        <f t="shared" ref="BM301" si="1147">F301</f>
        <v>35.405587500000003</v>
      </c>
      <c r="BN301" s="4">
        <f>G301-BO301*0.8998</f>
        <v>13.59987797006727</v>
      </c>
      <c r="BO301" s="4">
        <f>G301*T301/0.8998</f>
        <v>3.7469543564489092</v>
      </c>
      <c r="BP301" s="4">
        <f t="shared" ref="BP301" si="1148">H301</f>
        <v>0.21716749999999999</v>
      </c>
      <c r="BQ301" s="4">
        <f t="shared" ref="BQ301" si="1149">I301</f>
        <v>14.469612499999998</v>
      </c>
      <c r="BR301" s="4">
        <f t="shared" ref="BR301" si="1150">J301</f>
        <v>1.0164875E-2</v>
      </c>
      <c r="BS301" s="4">
        <f t="shared" ref="BS301" si="1151">K301</f>
        <v>2.6476249999999998E-3</v>
      </c>
      <c r="BT301" s="4">
        <f t="shared" ref="BT301" si="1152">L301</f>
        <v>0.14652412500000001</v>
      </c>
      <c r="BU301" s="4">
        <f t="shared" ref="BU301" si="1153">SUM(BJ301:BT301)</f>
        <v>98.62506307651617</v>
      </c>
      <c r="BW301" s="25">
        <f t="shared" ref="BW301" si="1154">BJ301/BY$3*2+BK301/BZ$3*2+BL301/CA$3*3+BM301/CB$3*3+BN301/CC$3+BO301/CD$3*3+BP301/CE$3+BQ301/CF$3+BR301/CG$3+BS301/CH$3+BT301/CI$3</f>
        <v>2.2351910248623632</v>
      </c>
      <c r="BX301">
        <v>4</v>
      </c>
      <c r="BY301" s="25">
        <f t="shared" ref="BY301" si="1155">BJ301/BY$3*$BX301/$BW301</f>
        <v>-1.9094258113540306E-3</v>
      </c>
      <c r="BZ301" s="25">
        <f t="shared" ref="BZ301" si="1156">BK301/BZ$3*$BX301/$BW301</f>
        <v>9.3990066752071993E-4</v>
      </c>
      <c r="CA301" s="25">
        <f t="shared" ref="CA301" si="1157">2*BL301/CA$3*$BX301/$BW301</f>
        <v>1.0899052926361081</v>
      </c>
      <c r="CB301" s="25">
        <f t="shared" ref="CB301" si="1158">2*BM301/CB$3*$BX301/$BW301</f>
        <v>0.83374286875081483</v>
      </c>
      <c r="CC301" s="25">
        <f>BN301/CC$3*$BX301/$BW301</f>
        <v>0.33872994020696401</v>
      </c>
      <c r="CD301" s="25">
        <f>2*BO301/CD$3*$BX301/$BW301</f>
        <v>8.3980029710577164E-2</v>
      </c>
      <c r="CE301" s="25">
        <f t="shared" ref="CE301" si="1159">BP301/CE$3*$BX301/$BW301</f>
        <v>5.4791125090632104E-3</v>
      </c>
      <c r="CF301" s="25">
        <f t="shared" ref="CF301" si="1160">BQ301/CF$3*$BX301/$BW301</f>
        <v>0.64237621039701276</v>
      </c>
      <c r="CG301" s="25">
        <f t="shared" ref="CG301" si="1161">BR301/CG$3*$BX301/$BW301</f>
        <v>3.2436903129933224E-4</v>
      </c>
      <c r="CH301" s="25">
        <f>2*BS301/CH$3*$BX301/$BW301</f>
        <v>1.528904093347179E-4</v>
      </c>
      <c r="CI301" s="25">
        <f>BT301/CI$3*$BX301/$BW301</f>
        <v>3.5106862924089688E-3</v>
      </c>
      <c r="CJ301" s="4">
        <f t="shared" ref="CJ301" si="1162">SUM(BY301:CI301)</f>
        <v>2.9972318747997497</v>
      </c>
    </row>
    <row r="302" spans="1:88">
      <c r="A302" s="74" t="s">
        <v>25</v>
      </c>
      <c r="B302" s="9">
        <v>8</v>
      </c>
      <c r="C302" s="20">
        <v>-4.4123750000000003E-2</v>
      </c>
      <c r="D302" s="20">
        <v>9.6704874999999996E-2</v>
      </c>
      <c r="E302" s="20">
        <v>55.74857500000001</v>
      </c>
      <c r="F302" s="20">
        <v>11.6866875</v>
      </c>
      <c r="G302" s="20">
        <v>11.284549999999999</v>
      </c>
      <c r="H302" s="20">
        <v>0.1069565</v>
      </c>
      <c r="I302" s="20">
        <v>20.3342125</v>
      </c>
      <c r="J302" s="20">
        <v>2.477875E-3</v>
      </c>
      <c r="K302" s="20">
        <v>-3.9463750000000002E-3</v>
      </c>
      <c r="L302" s="20">
        <v>0.36562675</v>
      </c>
      <c r="M302" s="75">
        <f t="shared" si="1125"/>
        <v>99.577720875000011</v>
      </c>
      <c r="O302" s="83">
        <f>BG302/(SUM(BG302:BH302))</f>
        <v>0.18260461966178945</v>
      </c>
      <c r="P302" s="33"/>
      <c r="Q302" s="23"/>
      <c r="R302" s="99">
        <f>AX302/(AX302+AW302)</f>
        <v>0.12329014433913373</v>
      </c>
      <c r="S302" s="23"/>
      <c r="T302" s="24">
        <f>R$289+R$288*R302+O302</f>
        <v>0.2153762303520067</v>
      </c>
      <c r="W302" s="4">
        <v>1.0714245440400486E-2</v>
      </c>
      <c r="X302" s="4">
        <v>1.0170605480466033E-2</v>
      </c>
      <c r="Y302" s="4">
        <v>0.28719267673711446</v>
      </c>
      <c r="Z302" s="4">
        <v>8.2131522354609368E-2</v>
      </c>
      <c r="AA302" s="4">
        <v>4.4756579723784336E-2</v>
      </c>
      <c r="AB302" s="4">
        <v>1.7529036539410812E-2</v>
      </c>
      <c r="AC302" s="4">
        <v>0.14044485890504127</v>
      </c>
      <c r="AD302" s="4">
        <v>9.7250203148888086E-3</v>
      </c>
      <c r="AE302" s="4">
        <v>1.1340026819538707E-2</v>
      </c>
      <c r="AF302" s="4">
        <v>3.0196633595485432E-2</v>
      </c>
      <c r="AI302" s="4">
        <f t="shared" ref="AI302:AJ304" si="1163">C302/AI$3</f>
        <v>-7.3429439174571478E-4</v>
      </c>
      <c r="AJ302" s="4">
        <f t="shared" si="1163"/>
        <v>1.2106268778167251E-3</v>
      </c>
      <c r="AK302" s="4">
        <f t="shared" ref="AK302:AL304" si="1164">2*E302/AK$3</f>
        <v>1.0935381522165557</v>
      </c>
      <c r="AL302" s="4">
        <f t="shared" si="1164"/>
        <v>0.15378232120534244</v>
      </c>
      <c r="AM302" s="4">
        <f t="shared" ref="AM302:AP304" si="1165">G302/AM$3</f>
        <v>0.1570570633263744</v>
      </c>
      <c r="AN302" s="4">
        <f t="shared" si="1165"/>
        <v>1.5079162554631324E-3</v>
      </c>
      <c r="AO302" s="4">
        <f t="shared" si="1165"/>
        <v>0.50444585710741752</v>
      </c>
      <c r="AP302" s="4">
        <f t="shared" si="1165"/>
        <v>4.418464693295293E-5</v>
      </c>
      <c r="AQ302" s="4">
        <f>2*K302/AQ$3</f>
        <v>-1.2734349790254922E-4</v>
      </c>
      <c r="AR302" s="4">
        <f>L302/AR$3</f>
        <v>4.8952570625251041E-3</v>
      </c>
      <c r="AS302" s="4">
        <f>SUM(AI302:AR302)</f>
        <v>1.9156197408087798</v>
      </c>
      <c r="AT302" s="4"/>
      <c r="AU302" s="4">
        <f t="shared" ref="AU302:BD304" si="1166">3*AI302/$AS302</f>
        <v>-1.1499584851360329E-3</v>
      </c>
      <c r="AV302" s="4">
        <f t="shared" si="1166"/>
        <v>1.8959298424836579E-3</v>
      </c>
      <c r="AW302" s="4">
        <f t="shared" si="1166"/>
        <v>1.7125603723756695</v>
      </c>
      <c r="AX302" s="4">
        <f t="shared" si="1166"/>
        <v>0.24083431267065844</v>
      </c>
      <c r="AY302" s="4">
        <f t="shared" si="1166"/>
        <v>0.24596279728261386</v>
      </c>
      <c r="AZ302" s="4">
        <f t="shared" si="1166"/>
        <v>2.361506655010487E-3</v>
      </c>
      <c r="BA302" s="4">
        <f t="shared" si="1166"/>
        <v>0.78999894346636734</v>
      </c>
      <c r="BB302" s="4">
        <f t="shared" si="1166"/>
        <v>6.9196374403040004E-5</v>
      </c>
      <c r="BC302" s="4">
        <f t="shared" si="1166"/>
        <v>-1.9942919023498544E-4</v>
      </c>
      <c r="BD302" s="4">
        <f t="shared" si="1166"/>
        <v>7.6663290081647106E-3</v>
      </c>
      <c r="BE302">
        <f>SUM(AU302:BD302)</f>
        <v>2.9999999999999996</v>
      </c>
      <c r="BG302" s="4">
        <f>-1*((AU302+AV302)*4+(AW302+AX302)*3+SUM(AY302:BB302,BD302)*2+BC302-8)</f>
        <v>4.4913943048741523E-2</v>
      </c>
      <c r="BH302" s="4">
        <f>AY302-BG302</f>
        <v>0.20104885423387234</v>
      </c>
      <c r="BJ302" s="4">
        <f t="shared" ref="BJ302:BM304" si="1167">C302</f>
        <v>-4.4123750000000003E-2</v>
      </c>
      <c r="BK302" s="4">
        <f t="shared" si="1167"/>
        <v>9.6704874999999996E-2</v>
      </c>
      <c r="BL302" s="4">
        <f t="shared" si="1167"/>
        <v>55.74857500000001</v>
      </c>
      <c r="BM302" s="4">
        <f t="shared" si="1167"/>
        <v>11.6866875</v>
      </c>
      <c r="BN302" s="4">
        <f>G302-BO302*0.8998</f>
        <v>8.8541261597812628</v>
      </c>
      <c r="BO302" s="4">
        <f>G302*T302/0.8998</f>
        <v>2.7010711716145108</v>
      </c>
      <c r="BP302" s="4">
        <f t="shared" ref="BP302:BT304" si="1168">H302</f>
        <v>0.1069565</v>
      </c>
      <c r="BQ302" s="4">
        <f t="shared" si="1168"/>
        <v>20.3342125</v>
      </c>
      <c r="BR302" s="4">
        <f t="shared" si="1168"/>
        <v>2.477875E-3</v>
      </c>
      <c r="BS302" s="4">
        <f t="shared" si="1168"/>
        <v>-3.9463750000000002E-3</v>
      </c>
      <c r="BT302" s="4">
        <f t="shared" si="1168"/>
        <v>0.36562675</v>
      </c>
      <c r="BU302" s="4">
        <f t="shared" ref="BU302:BU304" si="1169">SUM(BJ302:BT302)</f>
        <v>99.848368206395776</v>
      </c>
      <c r="BW302" s="25">
        <f t="shared" ref="BW302:BW304" si="1170">BJ302/BY$3*2+BK302/BZ$3*2+BL302/CA$3*3+BM302/CB$3*3+BN302/CC$3+BO302/CD$3*3+BP302/CE$3+BQ302/CF$3+BR302/CG$3+BS302/CH$3+BT302/CI$3</f>
        <v>2.5567370233102542</v>
      </c>
      <c r="BX302">
        <v>4</v>
      </c>
      <c r="BY302" s="25">
        <f t="shared" ref="BY302:BZ304" si="1171">BJ302/BY$3*$BX302/$BW302</f>
        <v>-1.1487992469323425E-3</v>
      </c>
      <c r="BZ302" s="25">
        <f t="shared" si="1171"/>
        <v>1.8940186132233566E-3</v>
      </c>
      <c r="CA302" s="25">
        <f t="shared" ref="CA302:CB304" si="1172">2*BL302/CA$3*$BX302/$BW302</f>
        <v>1.7108339923059148</v>
      </c>
      <c r="CB302" s="25">
        <f t="shared" si="1172"/>
        <v>0.24059153491857782</v>
      </c>
      <c r="CC302" s="25">
        <f>BN302/CC$3*$BX302/$BW302</f>
        <v>0.19279371159953626</v>
      </c>
      <c r="CD302" s="25">
        <f>2*BO302/CD$3*$BX302/$BW302</f>
        <v>5.2925166561657196E-2</v>
      </c>
      <c r="CE302" s="25">
        <f t="shared" ref="CE302:CG304" si="1173">BP302/CE$3*$BX302/$BW302</f>
        <v>2.3591260919135215E-3</v>
      </c>
      <c r="CF302" s="25">
        <f t="shared" si="1173"/>
        <v>0.78920256953810952</v>
      </c>
      <c r="CG302" s="25">
        <f t="shared" si="1173"/>
        <v>6.9126619640757977E-5</v>
      </c>
      <c r="CH302" s="25">
        <f>2*BS302/CH$3*$BX302/$BW302</f>
        <v>-1.9922815172860486E-4</v>
      </c>
      <c r="CI302" s="25">
        <f>BT302/CI$3*$BX302/$BW302</f>
        <v>7.658600814857564E-3</v>
      </c>
      <c r="CJ302" s="4">
        <f t="shared" ref="CJ302:CJ304" si="1174">SUM(BY302:CI302)</f>
        <v>2.9969798196647699</v>
      </c>
    </row>
    <row r="303" spans="1:88">
      <c r="A303" s="74" t="s">
        <v>26</v>
      </c>
      <c r="B303" s="9">
        <v>6</v>
      </c>
      <c r="C303" s="20">
        <v>-2.5628333333333333E-2</v>
      </c>
      <c r="D303" s="20">
        <v>0.18977900000000003</v>
      </c>
      <c r="E303" s="20">
        <v>57.114983333333335</v>
      </c>
      <c r="F303" s="20">
        <v>9.166228333333331</v>
      </c>
      <c r="G303" s="20">
        <v>11.998100000000001</v>
      </c>
      <c r="H303" s="20">
        <v>0.10369633333333333</v>
      </c>
      <c r="I303" s="20">
        <v>20.381550000000001</v>
      </c>
      <c r="J303" s="20">
        <v>1.9068333333333335E-3</v>
      </c>
      <c r="K303" s="20">
        <v>-3.6708333333333328E-3</v>
      </c>
      <c r="L303" s="20">
        <v>0.40513033333333331</v>
      </c>
      <c r="M303" s="75">
        <f t="shared" si="1125"/>
        <v>99.332075000000017</v>
      </c>
      <c r="O303" s="83">
        <f t="shared" ref="O303:O304" si="1175">BG303/(SUM(BG303:BH303))</f>
        <v>0.21899814185510588</v>
      </c>
      <c r="P303" s="33"/>
      <c r="Q303" s="23"/>
      <c r="R303" s="99">
        <f t="shared" ref="R303:R304" si="1176">AX303/(AX303+AW303)</f>
        <v>9.7196103266452893E-2</v>
      </c>
      <c r="S303" s="23"/>
      <c r="T303" s="24">
        <f t="shared" ref="T303:T304" si="1177">R$289+R$288*R303+O303</f>
        <v>0.25305824036873803</v>
      </c>
      <c r="W303" s="4">
        <v>1.0291344745302567E-2</v>
      </c>
      <c r="X303" s="4">
        <v>9.5556551214451037E-3</v>
      </c>
      <c r="Y303" s="4">
        <v>0.29751590489697577</v>
      </c>
      <c r="Z303" s="4">
        <v>0.17336680829001494</v>
      </c>
      <c r="AA303" s="4">
        <v>9.6862913439561868E-2</v>
      </c>
      <c r="AB303" s="4">
        <v>2.3421591881566624E-2</v>
      </c>
      <c r="AC303" s="4">
        <v>0.16958124601499996</v>
      </c>
      <c r="AD303" s="4">
        <v>5.9251200972357237E-3</v>
      </c>
      <c r="AE303" s="4">
        <v>4.5817948630058371E-3</v>
      </c>
      <c r="AF303" s="4">
        <v>3.0493710293545244E-2</v>
      </c>
      <c r="AI303" s="4">
        <f t="shared" si="1163"/>
        <v>-4.2649914017862093E-4</v>
      </c>
      <c r="AJ303" s="4">
        <f t="shared" si="1163"/>
        <v>2.3758012018027046E-3</v>
      </c>
      <c r="AK303" s="4">
        <f t="shared" si="1164"/>
        <v>1.12034098339218</v>
      </c>
      <c r="AL303" s="4">
        <f t="shared" si="1164"/>
        <v>0.12061620282036095</v>
      </c>
      <c r="AM303" s="4">
        <f t="shared" si="1165"/>
        <v>0.1669881697981907</v>
      </c>
      <c r="AN303" s="4">
        <f t="shared" si="1165"/>
        <v>1.4619530992997789E-3</v>
      </c>
      <c r="AO303" s="4">
        <f t="shared" si="1165"/>
        <v>0.50562019350037213</v>
      </c>
      <c r="AP303" s="4">
        <f t="shared" si="1165"/>
        <v>3.4002020922491682E-5</v>
      </c>
      <c r="AQ303" s="4">
        <f>2*K303/AQ$3</f>
        <v>-1.1845218887813272E-4</v>
      </c>
      <c r="AR303" s="4">
        <f>L303/AR$3</f>
        <v>5.4241576293122687E-3</v>
      </c>
      <c r="AS303" s="4">
        <f t="shared" ref="AS303:AS304" si="1178">SUM(AI303:AR303)</f>
        <v>1.9223165121333845</v>
      </c>
      <c r="AT303" s="4"/>
      <c r="AU303" s="4">
        <f t="shared" si="1166"/>
        <v>-6.6560184676137341E-4</v>
      </c>
      <c r="AV303" s="4">
        <f t="shared" si="1166"/>
        <v>3.7077159564624087E-3</v>
      </c>
      <c r="AW303" s="4">
        <f t="shared" si="1166"/>
        <v>1.7484232845955638</v>
      </c>
      <c r="AX303" s="4">
        <f t="shared" si="1166"/>
        <v>0.1882357073755267</v>
      </c>
      <c r="AY303" s="4">
        <f t="shared" si="1166"/>
        <v>0.26060459150850357</v>
      </c>
      <c r="AZ303" s="4">
        <f t="shared" si="1166"/>
        <v>2.2815489906144099E-3</v>
      </c>
      <c r="BA303" s="4">
        <f t="shared" si="1166"/>
        <v>0.78907951470369797</v>
      </c>
      <c r="BB303" s="4">
        <f t="shared" si="1166"/>
        <v>5.3064134924518151E-5</v>
      </c>
      <c r="BC303" s="4">
        <f t="shared" si="1166"/>
        <v>-1.8485851023566555E-4</v>
      </c>
      <c r="BD303" s="4">
        <f t="shared" si="1166"/>
        <v>8.4650330917033206E-3</v>
      </c>
      <c r="BE303">
        <f t="shared" ref="BE303:BE304" si="1179">SUM(AU303:BD303)</f>
        <v>2.9999999999999991</v>
      </c>
      <c r="BG303" s="4">
        <f t="shared" ref="BG303:BG304" si="1180">-1*((AU303+AV303)*4+(AW303+AX303)*3+SUM(AY303:BB303,BD303)*2+BC303-8)</f>
        <v>5.7071921299271189E-2</v>
      </c>
      <c r="BH303" s="4">
        <f t="shared" ref="BH303:BH304" si="1181">AY303-BG303</f>
        <v>0.20353267020923238</v>
      </c>
      <c r="BJ303" s="4">
        <f t="shared" si="1167"/>
        <v>-2.5628333333333333E-2</v>
      </c>
      <c r="BK303" s="4">
        <f t="shared" si="1167"/>
        <v>0.18977900000000003</v>
      </c>
      <c r="BL303" s="4">
        <f t="shared" si="1167"/>
        <v>57.114983333333335</v>
      </c>
      <c r="BM303" s="4">
        <f t="shared" si="1167"/>
        <v>9.166228333333331</v>
      </c>
      <c r="BN303" s="4">
        <f>G303-BO303*0.8998</f>
        <v>8.961881926231845</v>
      </c>
      <c r="BO303" s="4">
        <f>G303*T303/0.8998</f>
        <v>3.3743254876285351</v>
      </c>
      <c r="BP303" s="4">
        <f t="shared" si="1168"/>
        <v>0.10369633333333333</v>
      </c>
      <c r="BQ303" s="4">
        <f t="shared" si="1168"/>
        <v>20.381550000000001</v>
      </c>
      <c r="BR303" s="4">
        <f t="shared" si="1168"/>
        <v>1.9068333333333335E-3</v>
      </c>
      <c r="BS303" s="4">
        <f t="shared" si="1168"/>
        <v>-3.6708333333333328E-3</v>
      </c>
      <c r="BT303" s="4">
        <f t="shared" si="1168"/>
        <v>0.40513033333333331</v>
      </c>
      <c r="BU303" s="4">
        <f t="shared" si="1169"/>
        <v>99.670182413860388</v>
      </c>
      <c r="BW303" s="25">
        <f t="shared" si="1170"/>
        <v>2.5659373247607942</v>
      </c>
      <c r="BX303">
        <v>4</v>
      </c>
      <c r="BY303" s="25">
        <f t="shared" si="1171"/>
        <v>-6.6486291159645642E-4</v>
      </c>
      <c r="BZ303" s="25">
        <f t="shared" si="1171"/>
        <v>3.7035997393649283E-3</v>
      </c>
      <c r="CA303" s="25">
        <f t="shared" si="1172"/>
        <v>1.7464822271083682</v>
      </c>
      <c r="CB303" s="25">
        <f t="shared" si="1172"/>
        <v>0.18802673261959776</v>
      </c>
      <c r="CC303" s="25">
        <f>BN303/CC$3*$BX303/$BW303</f>
        <v>0.19444034923696718</v>
      </c>
      <c r="CD303" s="25">
        <f>2*BO303/CD$3*$BX303/$BW303</f>
        <v>6.5879939898128542E-2</v>
      </c>
      <c r="CE303" s="25">
        <f t="shared" si="1173"/>
        <v>2.2790160697881696E-3</v>
      </c>
      <c r="CF303" s="25">
        <f t="shared" si="1173"/>
        <v>0.78820349760103026</v>
      </c>
      <c r="CG303" s="25">
        <f t="shared" si="1173"/>
        <v>5.3005224397928697E-5</v>
      </c>
      <c r="CH303" s="25">
        <f>2*BS303/CH$3*$BX303/$BW303</f>
        <v>-1.8465328476279172E-4</v>
      </c>
      <c r="CI303" s="25">
        <f>BT303/CI$3*$BX303/$BW303</f>
        <v>8.455635415518855E-3</v>
      </c>
      <c r="CJ303" s="4">
        <f t="shared" si="1174"/>
        <v>2.9966744867168029</v>
      </c>
    </row>
    <row r="304" spans="1:88" ht="15" thickBot="1">
      <c r="A304" s="76" t="s">
        <v>27</v>
      </c>
      <c r="B304" s="77">
        <v>9</v>
      </c>
      <c r="C304" s="78">
        <v>-4.249E-2</v>
      </c>
      <c r="D304" s="78">
        <v>0.26920233333333332</v>
      </c>
      <c r="E304" s="78">
        <v>37.855466666666665</v>
      </c>
      <c r="F304" s="78">
        <v>28.456244444444451</v>
      </c>
      <c r="G304" s="78">
        <v>14.851255555555554</v>
      </c>
      <c r="H304" s="78">
        <v>0.15757766666666667</v>
      </c>
      <c r="I304" s="78">
        <v>17.617466666666665</v>
      </c>
      <c r="J304" s="78">
        <v>3.8333333333333409E-5</v>
      </c>
      <c r="K304" s="78">
        <v>-6.1437777777777784E-3</v>
      </c>
      <c r="L304" s="78">
        <v>0.26482633333333333</v>
      </c>
      <c r="M304" s="79">
        <f t="shared" si="1125"/>
        <v>99.42344422222223</v>
      </c>
      <c r="O304" s="84">
        <f t="shared" si="1175"/>
        <v>0.27477078934894239</v>
      </c>
      <c r="P304" s="90"/>
      <c r="Q304" s="85"/>
      <c r="R304" s="100">
        <f t="shared" si="1176"/>
        <v>0.33522606194891807</v>
      </c>
      <c r="S304" s="23"/>
      <c r="T304" s="32">
        <f t="shared" si="1177"/>
        <v>0.29707729620860091</v>
      </c>
      <c r="W304" s="4">
        <v>1.0357797787174652E-2</v>
      </c>
      <c r="X304" s="4">
        <v>2.0748572944903954E-2</v>
      </c>
      <c r="Y304" s="4">
        <v>0.97257846213043309</v>
      </c>
      <c r="Z304" s="4">
        <v>0.58443115743240293</v>
      </c>
      <c r="AA304" s="4">
        <v>8.1867531890107537E-2</v>
      </c>
      <c r="AB304" s="4">
        <v>1.9586253087305865E-2</v>
      </c>
      <c r="AC304" s="4">
        <v>0.11889675142744699</v>
      </c>
      <c r="AD304" s="4">
        <v>4.7696732068350338E-3</v>
      </c>
      <c r="AE304" s="4">
        <v>1.0627574485480892E-2</v>
      </c>
      <c r="AF304" s="4">
        <v>2.4118819208244841E-2</v>
      </c>
      <c r="AI304" s="4">
        <f t="shared" si="1163"/>
        <v>-7.0710600765518388E-4</v>
      </c>
      <c r="AJ304" s="4">
        <f t="shared" si="1163"/>
        <v>3.3700842931063263E-3</v>
      </c>
      <c r="AK304" s="4">
        <f t="shared" si="1164"/>
        <v>0.74255525042500325</v>
      </c>
      <c r="AL304" s="4">
        <f t="shared" si="1164"/>
        <v>0.37444890380215079</v>
      </c>
      <c r="AM304" s="4">
        <f t="shared" si="1165"/>
        <v>0.20669805922833062</v>
      </c>
      <c r="AN304" s="4">
        <f t="shared" si="1165"/>
        <v>2.2215940598712346E-3</v>
      </c>
      <c r="AO304" s="4">
        <f t="shared" si="1165"/>
        <v>0.43704953278756298</v>
      </c>
      <c r="AP304" s="4">
        <f t="shared" si="1165"/>
        <v>6.8354731336186539E-7</v>
      </c>
      <c r="AQ304" s="4">
        <f>2*K304/AQ$3</f>
        <v>-1.9825033164820195E-4</v>
      </c>
      <c r="AR304" s="4">
        <f>L304/AR$3</f>
        <v>3.5456732271165262E-3</v>
      </c>
      <c r="AS304" s="4">
        <f t="shared" si="1178"/>
        <v>1.7689844250311517</v>
      </c>
      <c r="AT304" s="4"/>
      <c r="AU304" s="4">
        <f t="shared" si="1166"/>
        <v>-1.1991728095221616E-3</v>
      </c>
      <c r="AV304" s="4">
        <f t="shared" si="1166"/>
        <v>5.7152865430914902E-3</v>
      </c>
      <c r="AW304" s="4">
        <f t="shared" si="1166"/>
        <v>1.2592907657939276</v>
      </c>
      <c r="AX304" s="4">
        <f t="shared" si="1166"/>
        <v>0.6350235171723857</v>
      </c>
      <c r="AY304" s="4">
        <f t="shared" si="1166"/>
        <v>0.35053682152915056</v>
      </c>
      <c r="AZ304" s="4">
        <f t="shared" si="1166"/>
        <v>3.7675753869321586E-3</v>
      </c>
      <c r="BA304" s="4">
        <f t="shared" si="1166"/>
        <v>0.74118719182030091</v>
      </c>
      <c r="BB304" s="4">
        <f t="shared" si="1166"/>
        <v>1.159219895364248E-6</v>
      </c>
      <c r="BC304" s="4">
        <f t="shared" si="1166"/>
        <v>-3.3621041911329001E-4</v>
      </c>
      <c r="BD304" s="4">
        <f t="shared" si="1166"/>
        <v>6.0130657629516781E-3</v>
      </c>
      <c r="BE304">
        <f t="shared" si="1179"/>
        <v>3.0000000000000004</v>
      </c>
      <c r="BG304" s="4">
        <f t="shared" si="1180"/>
        <v>9.6317279147434043E-2</v>
      </c>
      <c r="BH304" s="4">
        <f t="shared" si="1181"/>
        <v>0.25421954238171651</v>
      </c>
      <c r="BJ304" s="4">
        <f t="shared" si="1167"/>
        <v>-4.249E-2</v>
      </c>
      <c r="BK304" s="4">
        <f t="shared" si="1167"/>
        <v>0.26920233333333332</v>
      </c>
      <c r="BL304" s="4">
        <f t="shared" si="1167"/>
        <v>37.855466666666665</v>
      </c>
      <c r="BM304" s="4">
        <f t="shared" si="1167"/>
        <v>28.456244444444451</v>
      </c>
      <c r="BN304" s="4">
        <f>G304-BO304*0.8998</f>
        <v>10.439284709808145</v>
      </c>
      <c r="BO304" s="4">
        <f>G304*T304/0.8998</f>
        <v>4.903279446262955</v>
      </c>
      <c r="BP304" s="4">
        <f t="shared" si="1168"/>
        <v>0.15757766666666667</v>
      </c>
      <c r="BQ304" s="4">
        <f t="shared" si="1168"/>
        <v>17.617466666666665</v>
      </c>
      <c r="BR304" s="4">
        <f t="shared" si="1168"/>
        <v>3.8333333333333409E-5</v>
      </c>
      <c r="BS304" s="4">
        <f t="shared" si="1168"/>
        <v>-6.1437777777777784E-3</v>
      </c>
      <c r="BT304" s="4">
        <f t="shared" si="1168"/>
        <v>0.26482633333333333</v>
      </c>
      <c r="BU304" s="4">
        <f t="shared" si="1169"/>
        <v>99.914752822737768</v>
      </c>
      <c r="BW304" s="25">
        <f t="shared" si="1170"/>
        <v>2.3609582673858838</v>
      </c>
      <c r="BX304">
        <v>4</v>
      </c>
      <c r="BY304" s="25">
        <f t="shared" si="1171"/>
        <v>-1.1979983169090244E-3</v>
      </c>
      <c r="BZ304" s="25">
        <f t="shared" si="1171"/>
        <v>5.7096888829598399E-3</v>
      </c>
      <c r="CA304" s="25">
        <f t="shared" si="1172"/>
        <v>1.2580573925132192</v>
      </c>
      <c r="CB304" s="25">
        <f t="shared" si="1172"/>
        <v>0.63440156308523088</v>
      </c>
      <c r="CC304" s="25">
        <f>BN304/CC$3*$BX304/$BW304</f>
        <v>0.24615896124599426</v>
      </c>
      <c r="CD304" s="25">
        <f>2*BO304/CD$3*$BX304/$BW304</f>
        <v>0.104042457256408</v>
      </c>
      <c r="CE304" s="25">
        <f t="shared" si="1173"/>
        <v>3.763885352079591E-3</v>
      </c>
      <c r="CF304" s="25">
        <f t="shared" si="1173"/>
        <v>0.74046125901492688</v>
      </c>
      <c r="CG304" s="25">
        <f t="shared" si="1173"/>
        <v>1.15808453339365E-6</v>
      </c>
      <c r="CH304" s="25">
        <f>2*BS304/CH$3*$BX304/$BW304</f>
        <v>-3.3588112824664204E-4</v>
      </c>
      <c r="CI304" s="25">
        <f>BT304/CI$3*$BX304/$BW304</f>
        <v>6.0071764521994545E-3</v>
      </c>
      <c r="CJ304" s="4">
        <f t="shared" si="1174"/>
        <v>2.9970696624423958</v>
      </c>
    </row>
    <row r="305" spans="1:88">
      <c r="BP305" s="4"/>
      <c r="BQ305" s="4"/>
      <c r="BR305" s="4"/>
      <c r="BS305" s="4"/>
      <c r="BT305" s="4"/>
      <c r="BU305" s="4"/>
      <c r="BW305" s="25"/>
      <c r="BY305" s="25"/>
      <c r="BZ305" s="25"/>
      <c r="CA305" s="25"/>
      <c r="CB305" s="25"/>
      <c r="CC305" s="25"/>
      <c r="CD305" s="25"/>
      <c r="CE305" s="25"/>
      <c r="CF305" s="25"/>
      <c r="CG305" s="25"/>
      <c r="CH305" s="25"/>
      <c r="CI305" s="25"/>
      <c r="CJ305" s="4"/>
    </row>
    <row r="306" spans="1:88" ht="16">
      <c r="A306" t="s">
        <v>168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sqref="A1:A2"/>
    </sheetView>
  </sheetViews>
  <sheetFormatPr baseColWidth="10" defaultColWidth="8.83203125" defaultRowHeight="14" x14ac:dyDescent="0"/>
  <cols>
    <col min="1" max="1" width="18.5" customWidth="1"/>
    <col min="2" max="2" width="10" bestFit="1" customWidth="1"/>
    <col min="3" max="3" width="9.5" bestFit="1" customWidth="1"/>
    <col min="4" max="6" width="10.5" bestFit="1" customWidth="1"/>
    <col min="7" max="7" width="10" bestFit="1" customWidth="1"/>
    <col min="8" max="8" width="10.5" bestFit="1" customWidth="1"/>
    <col min="9" max="10" width="10" bestFit="1" customWidth="1"/>
    <col min="11" max="12" width="9.5" bestFit="1" customWidth="1"/>
    <col min="14" max="14" width="12.33203125" customWidth="1"/>
    <col min="15" max="15" width="8.6640625" customWidth="1"/>
    <col min="16" max="16" width="11.6640625" customWidth="1"/>
    <col min="17" max="18" width="8.6640625" customWidth="1"/>
    <col min="19" max="19" width="11.6640625" customWidth="1"/>
  </cols>
  <sheetData>
    <row r="1" spans="1:19" ht="16">
      <c r="A1" s="149" t="s">
        <v>211</v>
      </c>
    </row>
    <row r="2" spans="1:19" ht="16">
      <c r="A2" s="149" t="s">
        <v>212</v>
      </c>
    </row>
    <row r="3" spans="1:19">
      <c r="A3" s="6" t="s">
        <v>206</v>
      </c>
    </row>
    <row r="4" spans="1:19" ht="30">
      <c r="A4" s="11" t="s">
        <v>52</v>
      </c>
      <c r="B4" t="s">
        <v>34</v>
      </c>
      <c r="C4" t="s">
        <v>35</v>
      </c>
      <c r="D4" t="s">
        <v>36</v>
      </c>
      <c r="E4" t="s">
        <v>37</v>
      </c>
      <c r="F4" t="s">
        <v>38</v>
      </c>
      <c r="G4" t="s">
        <v>39</v>
      </c>
      <c r="H4" t="s">
        <v>40</v>
      </c>
      <c r="I4" t="s">
        <v>41</v>
      </c>
      <c r="J4" t="s">
        <v>42</v>
      </c>
      <c r="K4" t="s">
        <v>14</v>
      </c>
      <c r="L4" t="s">
        <v>43</v>
      </c>
      <c r="N4" s="91" t="s">
        <v>44</v>
      </c>
      <c r="P4" s="91" t="s">
        <v>45</v>
      </c>
      <c r="Q4" t="s">
        <v>60</v>
      </c>
      <c r="R4" s="144" t="s">
        <v>61</v>
      </c>
      <c r="S4" s="23" t="s">
        <v>197</v>
      </c>
    </row>
    <row r="5" spans="1:19">
      <c r="A5" s="119" t="s">
        <v>195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1"/>
      <c r="Q5" s="140"/>
      <c r="R5" s="140"/>
      <c r="S5" s="141"/>
    </row>
    <row r="6" spans="1:19">
      <c r="A6" s="111" t="s">
        <v>15</v>
      </c>
      <c r="B6" s="33">
        <v>-6.1297000000000004E-2</v>
      </c>
      <c r="C6" s="33">
        <v>7.3491700000000007E-2</v>
      </c>
      <c r="D6" s="33">
        <v>31.494579999999996</v>
      </c>
      <c r="E6" s="33">
        <v>35.769939999999998</v>
      </c>
      <c r="F6" s="33">
        <v>14.982620000000001</v>
      </c>
      <c r="G6" s="33">
        <v>0.17990809999999996</v>
      </c>
      <c r="H6" s="33">
        <v>15.051460000000001</v>
      </c>
      <c r="I6" s="33">
        <v>3.3685E-3</v>
      </c>
      <c r="J6" s="33">
        <v>-4.0407999999999998E-3</v>
      </c>
      <c r="K6" s="33">
        <v>0.13783780000000001</v>
      </c>
      <c r="L6" s="33">
        <f>SUM(B6:K6)</f>
        <v>97.627868299999989</v>
      </c>
      <c r="M6" s="33"/>
      <c r="N6" s="33">
        <v>0.1342743409463443</v>
      </c>
      <c r="O6" s="33"/>
      <c r="P6" s="122">
        <v>0.14072773058045746</v>
      </c>
      <c r="Q6" s="33">
        <v>4.8871572544134032E-2</v>
      </c>
      <c r="R6" s="33">
        <v>-1.4680167089538211E-2</v>
      </c>
      <c r="S6" s="122">
        <v>0.17756161080596417</v>
      </c>
    </row>
    <row r="7" spans="1:19">
      <c r="A7" s="111" t="s">
        <v>18</v>
      </c>
      <c r="B7" s="33">
        <v>-6.4928999999999987E-2</v>
      </c>
      <c r="C7" s="33">
        <v>2.4086699999999996E-2</v>
      </c>
      <c r="D7" s="33">
        <v>35.871639999999999</v>
      </c>
      <c r="E7" s="33">
        <v>32.395030000000006</v>
      </c>
      <c r="F7" s="33">
        <v>12.88119</v>
      </c>
      <c r="G7" s="33">
        <v>0.16772329999999996</v>
      </c>
      <c r="H7" s="33">
        <v>16.157040000000002</v>
      </c>
      <c r="I7" s="33">
        <v>1.9090999999999997E-3</v>
      </c>
      <c r="J7" s="33">
        <v>-1.7077499999999999E-2</v>
      </c>
      <c r="K7" s="33">
        <v>0.14588770000000001</v>
      </c>
      <c r="L7" s="33">
        <f t="shared" ref="L7:L11" si="0">SUM(B7:K7)</f>
        <v>97.562500300000011</v>
      </c>
      <c r="M7" s="33"/>
      <c r="N7" s="33">
        <v>7.314810432747014E-2</v>
      </c>
      <c r="O7" s="33"/>
      <c r="P7" s="122">
        <v>7.6905437343129712E-2</v>
      </c>
      <c r="Q7" s="33"/>
      <c r="R7" s="33"/>
      <c r="S7" s="122"/>
    </row>
    <row r="8" spans="1:19">
      <c r="A8" s="111" t="s">
        <v>17</v>
      </c>
      <c r="B8" s="33">
        <v>-6.8855E-2</v>
      </c>
      <c r="C8" s="33">
        <v>6.4146000000000009E-2</v>
      </c>
      <c r="D8" s="33">
        <v>49.455325000000009</v>
      </c>
      <c r="E8" s="33">
        <v>17.655837500000001</v>
      </c>
      <c r="F8" s="33">
        <v>11.372325</v>
      </c>
      <c r="G8" s="33">
        <v>0.11874674999999998</v>
      </c>
      <c r="H8" s="33">
        <v>18.791675000000001</v>
      </c>
      <c r="I8" s="33">
        <v>1.0125000000000368E-5</v>
      </c>
      <c r="J8" s="33">
        <v>-1.4944499999999998E-2</v>
      </c>
      <c r="K8" s="33">
        <v>0.27358175000000001</v>
      </c>
      <c r="L8" s="33">
        <f t="shared" si="0"/>
        <v>97.647847625000026</v>
      </c>
      <c r="M8" s="33"/>
      <c r="N8" s="33">
        <v>0.118205752997285</v>
      </c>
      <c r="O8" s="33"/>
      <c r="P8" s="122">
        <v>0.11296843047332022</v>
      </c>
      <c r="Q8" s="33"/>
      <c r="R8" s="33"/>
      <c r="S8" s="122"/>
    </row>
    <row r="9" spans="1:19">
      <c r="A9" s="111" t="s">
        <v>22</v>
      </c>
      <c r="B9" s="33">
        <v>-5.7615555555555559E-2</v>
      </c>
      <c r="C9" s="33">
        <v>9.9522333333333324E-2</v>
      </c>
      <c r="D9" s="33">
        <v>59.256455555555554</v>
      </c>
      <c r="E9" s="33">
        <v>6.228702222222223</v>
      </c>
      <c r="F9" s="33">
        <v>11.048255555555553</v>
      </c>
      <c r="G9" s="33">
        <v>0.10706966666666667</v>
      </c>
      <c r="H9" s="33">
        <v>21.117055555555556</v>
      </c>
      <c r="I9" s="33">
        <v>3.0914444444444448E-3</v>
      </c>
      <c r="J9" s="33">
        <v>-6.325333333333333E-3</v>
      </c>
      <c r="K9" s="33">
        <v>0.36314644444444449</v>
      </c>
      <c r="L9" s="33">
        <f t="shared" si="0"/>
        <v>98.159357888888877</v>
      </c>
      <c r="M9" s="33"/>
      <c r="N9" s="33">
        <v>0.2636974253472199</v>
      </c>
      <c r="O9" s="33"/>
      <c r="P9" s="122">
        <v>0.25223640358348171</v>
      </c>
      <c r="Q9" s="33"/>
      <c r="R9" s="33"/>
      <c r="S9" s="122"/>
    </row>
    <row r="10" spans="1:19">
      <c r="A10" s="111" t="s">
        <v>23</v>
      </c>
      <c r="B10" s="33">
        <v>-3.8103333333333329E-2</v>
      </c>
      <c r="C10" s="33">
        <v>0.21594883333333334</v>
      </c>
      <c r="D10" s="33">
        <v>47.23631666666666</v>
      </c>
      <c r="E10" s="33">
        <v>17.369933333333332</v>
      </c>
      <c r="F10" s="33">
        <v>12.717599999999997</v>
      </c>
      <c r="G10" s="33">
        <v>0.13602316666666667</v>
      </c>
      <c r="H10" s="33">
        <v>19.367883333333335</v>
      </c>
      <c r="I10" s="33">
        <v>1.7529166666666669E-2</v>
      </c>
      <c r="J10" s="33">
        <v>-1.2958333333333334E-2</v>
      </c>
      <c r="K10" s="33">
        <v>0.34344316666666663</v>
      </c>
      <c r="L10" s="33">
        <f t="shared" si="0"/>
        <v>97.353615999999974</v>
      </c>
      <c r="M10" s="33"/>
      <c r="N10" s="33">
        <v>0.30716710798969721</v>
      </c>
      <c r="O10" s="33"/>
      <c r="P10" s="122">
        <v>0.30215719010260789</v>
      </c>
      <c r="Q10" s="33"/>
      <c r="R10" s="33"/>
      <c r="S10" s="122"/>
    </row>
    <row r="11" spans="1:19">
      <c r="A11" s="111" t="s">
        <v>20</v>
      </c>
      <c r="B11" s="33">
        <v>-7.5996000000000008E-2</v>
      </c>
      <c r="C11" s="33">
        <v>7.0735299999999987E-2</v>
      </c>
      <c r="D11" s="33">
        <v>58.224409999999999</v>
      </c>
      <c r="E11" s="33">
        <v>8.6303750000000008</v>
      </c>
      <c r="F11" s="33">
        <v>10.802660000000001</v>
      </c>
      <c r="G11" s="33">
        <v>0.1121326</v>
      </c>
      <c r="H11" s="33">
        <v>20.449840000000002</v>
      </c>
      <c r="I11" s="33">
        <v>1.10688E-2</v>
      </c>
      <c r="J11" s="33">
        <v>-1.0844400000000001E-2</v>
      </c>
      <c r="K11" s="33">
        <v>0.3812683</v>
      </c>
      <c r="L11" s="33">
        <f t="shared" si="0"/>
        <v>98.595649600000016</v>
      </c>
      <c r="M11" s="33"/>
      <c r="N11" s="33">
        <v>0.16227431738465189</v>
      </c>
      <c r="O11" s="33"/>
      <c r="P11" s="122">
        <v>0.15201418956496282</v>
      </c>
      <c r="Q11" s="33"/>
      <c r="R11" s="33"/>
      <c r="S11" s="122"/>
    </row>
    <row r="12" spans="1:19">
      <c r="A12" s="111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42"/>
      <c r="Q12" s="9"/>
      <c r="R12" s="9"/>
      <c r="S12" s="142"/>
    </row>
    <row r="13" spans="1:19" ht="16">
      <c r="A13" s="111" t="s">
        <v>201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42"/>
      <c r="Q13" s="9"/>
      <c r="R13" s="9"/>
      <c r="S13" s="142"/>
    </row>
    <row r="14" spans="1:19">
      <c r="A14" s="111" t="s">
        <v>15</v>
      </c>
      <c r="B14" s="33">
        <v>-1.0659999999999975E-3</v>
      </c>
      <c r="C14" s="33">
        <v>7.5409999999999366E-4</v>
      </c>
      <c r="D14" s="33">
        <v>0.70426000000000144</v>
      </c>
      <c r="E14" s="33">
        <v>-0.10461000000000098</v>
      </c>
      <c r="F14" s="33">
        <v>9.8449999999999704E-2</v>
      </c>
      <c r="G14" s="33">
        <v>-7.3579999999995316E-4</v>
      </c>
      <c r="H14" s="33">
        <v>0.18830000000000346</v>
      </c>
      <c r="I14" s="33">
        <v>1.4500000000000624E-5</v>
      </c>
      <c r="J14" s="33">
        <v>-2.5899999999999708E-5</v>
      </c>
      <c r="K14" s="33">
        <v>9.0629999999997102E-4</v>
      </c>
      <c r="L14" s="33"/>
      <c r="M14" s="33"/>
      <c r="N14" s="33">
        <v>-1.3876184971103045E-3</v>
      </c>
      <c r="O14" s="33"/>
      <c r="P14" s="122">
        <v>-8.7739413566195745E-4</v>
      </c>
      <c r="Q14" s="33"/>
      <c r="R14" s="33"/>
      <c r="S14" s="122"/>
    </row>
    <row r="15" spans="1:19">
      <c r="A15" s="111" t="s">
        <v>18</v>
      </c>
      <c r="B15" s="33">
        <v>-8.6800000000002153E-4</v>
      </c>
      <c r="C15" s="33">
        <v>2.107000000000081E-4</v>
      </c>
      <c r="D15" s="33">
        <v>0.70356000000001018</v>
      </c>
      <c r="E15" s="33">
        <v>-0.13238000000001193</v>
      </c>
      <c r="F15" s="33">
        <v>7.254999999999967E-2</v>
      </c>
      <c r="G15" s="33">
        <v>-8.6609999999995302E-4</v>
      </c>
      <c r="H15" s="33">
        <v>0.16370999999999469</v>
      </c>
      <c r="I15" s="33">
        <v>5.600000000000353E-6</v>
      </c>
      <c r="J15" s="33">
        <v>-1.2300000000000158E-4</v>
      </c>
      <c r="K15" s="33">
        <v>8.2869999999998778E-4</v>
      </c>
      <c r="L15" s="33"/>
      <c r="M15" s="33"/>
      <c r="N15" s="33">
        <v>-3.9065935830666365E-3</v>
      </c>
      <c r="O15" s="33"/>
      <c r="P15" s="122">
        <v>-1.3048669718603439E-3</v>
      </c>
      <c r="Q15" s="33"/>
      <c r="R15" s="33"/>
      <c r="S15" s="122"/>
    </row>
    <row r="16" spans="1:19">
      <c r="A16" s="111" t="s">
        <v>17</v>
      </c>
      <c r="B16" s="33">
        <v>-2.4874999999999203E-4</v>
      </c>
      <c r="C16" s="33">
        <v>2.7487499999998E-4</v>
      </c>
      <c r="D16" s="33">
        <v>0.63329999999998421</v>
      </c>
      <c r="E16" s="33">
        <v>-0.1241000000000021</v>
      </c>
      <c r="F16" s="33">
        <v>3.6237500000000367E-2</v>
      </c>
      <c r="G16" s="33">
        <v>-9.6074999999998245E-4</v>
      </c>
      <c r="H16" s="33">
        <v>9.2962499999998727E-2</v>
      </c>
      <c r="I16" s="33">
        <v>-1.875000000000032E-6</v>
      </c>
      <c r="J16" s="33">
        <v>5.3624999999998119E-5</v>
      </c>
      <c r="K16" s="33">
        <v>8.7874999999998371E-4</v>
      </c>
      <c r="L16" s="33"/>
      <c r="M16" s="33"/>
      <c r="N16" s="33">
        <v>-1.1209151558816188E-2</v>
      </c>
      <c r="O16" s="33"/>
      <c r="P16" s="122">
        <v>-1.6257794490376343E-3</v>
      </c>
      <c r="Q16" s="33"/>
      <c r="R16" s="33"/>
      <c r="S16" s="122"/>
    </row>
    <row r="17" spans="1:19">
      <c r="A17" s="111" t="s">
        <v>22</v>
      </c>
      <c r="B17" s="33">
        <v>1.9666666666667831E-4</v>
      </c>
      <c r="C17" s="33">
        <v>9.8000000000014742E-5</v>
      </c>
      <c r="D17" s="33">
        <v>0.49365555555555574</v>
      </c>
      <c r="E17" s="33">
        <v>-5.642888888889086E-2</v>
      </c>
      <c r="F17" s="33">
        <v>1.5666666666671603E-2</v>
      </c>
      <c r="G17" s="33">
        <v>-1.0949999999999988E-3</v>
      </c>
      <c r="H17" s="33">
        <v>4.8733333333331075E-2</v>
      </c>
      <c r="I17" s="33">
        <v>-1.2666666666666902E-5</v>
      </c>
      <c r="J17" s="33">
        <v>3.3222222222221813E-5</v>
      </c>
      <c r="K17" s="33">
        <v>5.0333333333324459E-4</v>
      </c>
      <c r="L17" s="33"/>
      <c r="M17" s="33"/>
      <c r="N17" s="33">
        <v>-1.3615371096205808E-2</v>
      </c>
      <c r="O17" s="33"/>
      <c r="P17" s="122">
        <v>8.0227239929359095E-4</v>
      </c>
      <c r="Q17" s="33"/>
      <c r="R17" s="33"/>
      <c r="S17" s="122"/>
    </row>
    <row r="18" spans="1:19">
      <c r="A18" s="111" t="s">
        <v>23</v>
      </c>
      <c r="B18" s="33">
        <v>-1.9500000000000073E-4</v>
      </c>
      <c r="C18" s="33">
        <v>9.971666666666601E-4</v>
      </c>
      <c r="D18" s="33">
        <v>0.62891666666666879</v>
      </c>
      <c r="E18" s="33">
        <v>-0.1152666666666633</v>
      </c>
      <c r="F18" s="33">
        <v>4.4600000000002638E-2</v>
      </c>
      <c r="G18" s="33">
        <v>-1.0589999999999766E-3</v>
      </c>
      <c r="H18" s="33">
        <v>0.10666666666666202</v>
      </c>
      <c r="I18" s="33">
        <v>-1.366666666666877E-5</v>
      </c>
      <c r="J18" s="33">
        <v>-3.5000000000000309E-5</v>
      </c>
      <c r="K18" s="33">
        <v>1.1988333333334267E-3</v>
      </c>
      <c r="L18" s="33"/>
      <c r="M18" s="33"/>
      <c r="N18" s="33">
        <v>-9.193326882469266E-3</v>
      </c>
      <c r="O18" s="33"/>
      <c r="P18" s="122">
        <v>2.134130841514037E-4</v>
      </c>
      <c r="Q18" s="33"/>
      <c r="R18" s="33"/>
      <c r="S18" s="122"/>
    </row>
    <row r="19" spans="1:19">
      <c r="A19" s="111" t="s">
        <v>20</v>
      </c>
      <c r="B19" s="33">
        <v>1.6200000000000936E-4</v>
      </c>
      <c r="C19" s="33">
        <v>1.1060000000000236E-4</v>
      </c>
      <c r="D19" s="33">
        <v>0.53341999999999246</v>
      </c>
      <c r="E19" s="33">
        <v>-7.5549000000000532E-2</v>
      </c>
      <c r="F19" s="33">
        <v>1.8449999999999633E-2</v>
      </c>
      <c r="G19" s="33">
        <v>-1.1059999999999959E-3</v>
      </c>
      <c r="H19" s="33">
        <v>5.4500000000000881E-2</v>
      </c>
      <c r="I19" s="33">
        <v>-3.9800000000001293E-5</v>
      </c>
      <c r="J19" s="33">
        <v>2.2500000000001685E-5</v>
      </c>
      <c r="K19" s="33">
        <v>6.4700000000000868E-4</v>
      </c>
      <c r="L19" s="33"/>
      <c r="M19" s="33"/>
      <c r="N19" s="33">
        <v>-1.4174986956097535E-2</v>
      </c>
      <c r="O19" s="33"/>
      <c r="P19" s="122">
        <v>-6.9029582679630552E-4</v>
      </c>
      <c r="Q19" s="33"/>
      <c r="R19" s="33"/>
      <c r="S19" s="122"/>
    </row>
    <row r="20" spans="1:19">
      <c r="A20" s="111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42"/>
      <c r="Q20" s="9"/>
      <c r="R20" s="9"/>
      <c r="S20" s="142"/>
    </row>
    <row r="21" spans="1:19">
      <c r="A21" s="121" t="s">
        <v>62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142"/>
      <c r="Q21" s="9"/>
      <c r="R21" s="9"/>
      <c r="S21" s="142"/>
    </row>
    <row r="22" spans="1:19">
      <c r="A22" s="111" t="s">
        <v>195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42"/>
      <c r="Q22" s="9"/>
      <c r="R22" s="9"/>
      <c r="S22" s="142"/>
    </row>
    <row r="23" spans="1:19">
      <c r="A23" s="111" t="s">
        <v>15</v>
      </c>
      <c r="B23" s="33">
        <v>-6.3185000000000005E-2</v>
      </c>
      <c r="C23" s="33">
        <v>7.1801125000000007E-2</v>
      </c>
      <c r="D23" s="33">
        <v>32.206612500000006</v>
      </c>
      <c r="E23" s="33">
        <v>35.684925</v>
      </c>
      <c r="F23" s="33">
        <v>14.29285</v>
      </c>
      <c r="G23" s="33">
        <v>0.18369737499999997</v>
      </c>
      <c r="H23" s="33">
        <v>15.411312500000001</v>
      </c>
      <c r="I23" s="33">
        <v>3.4712499999999967E-4</v>
      </c>
      <c r="J23" s="33">
        <v>-8.1238750000000009E-3</v>
      </c>
      <c r="K23" s="33">
        <v>0.14006012500000001</v>
      </c>
      <c r="L23" s="33">
        <f>SUM(B23:K23)</f>
        <v>97.92029687500002</v>
      </c>
      <c r="M23" s="33"/>
      <c r="N23" s="33">
        <v>0.11631640882072249</v>
      </c>
      <c r="O23" s="33"/>
      <c r="P23" s="122">
        <v>0.13809760491401565</v>
      </c>
      <c r="Q23" s="33">
        <v>-2.4299442311821875E-2</v>
      </c>
      <c r="R23" s="33">
        <v>3.2141746147997689E-2</v>
      </c>
      <c r="S23" s="122">
        <v>4.3568771084973756E-2</v>
      </c>
    </row>
    <row r="24" spans="1:19">
      <c r="A24" s="111" t="s">
        <v>18</v>
      </c>
      <c r="B24" s="33">
        <v>-5.470333333333334E-2</v>
      </c>
      <c r="C24" s="33">
        <v>2.6098999999999997E-2</v>
      </c>
      <c r="D24" s="33">
        <v>35.544188888888897</v>
      </c>
      <c r="E24" s="33">
        <v>32.871455555555563</v>
      </c>
      <c r="F24" s="33">
        <v>12.784066666666668</v>
      </c>
      <c r="G24" s="33">
        <v>0.18134733333333333</v>
      </c>
      <c r="H24" s="33">
        <v>16.256177777777776</v>
      </c>
      <c r="I24" s="33">
        <v>6.7574444444444444E-3</v>
      </c>
      <c r="J24" s="33">
        <v>-1.6663333333333336E-2</v>
      </c>
      <c r="K24" s="33">
        <v>0.1565688888888889</v>
      </c>
      <c r="L24" s="33">
        <f t="shared" ref="L24:L28" si="1">SUM(B24:K24)</f>
        <v>97.755294888888912</v>
      </c>
      <c r="M24" s="33"/>
      <c r="N24" s="33">
        <v>7.8383021392910479E-2</v>
      </c>
      <c r="O24" s="33"/>
      <c r="P24" s="122">
        <v>0.10122136619164791</v>
      </c>
      <c r="Q24" s="33"/>
      <c r="R24" s="33"/>
      <c r="S24" s="122"/>
    </row>
    <row r="25" spans="1:19">
      <c r="A25" s="111" t="s">
        <v>17</v>
      </c>
      <c r="B25" s="33">
        <v>-6.2299555555555552E-2</v>
      </c>
      <c r="C25" s="33">
        <v>7.8690555555555555E-2</v>
      </c>
      <c r="D25" s="33">
        <v>49.376655555555566</v>
      </c>
      <c r="E25" s="33">
        <v>17.572755555555556</v>
      </c>
      <c r="F25" s="33">
        <v>11.655955555555556</v>
      </c>
      <c r="G25" s="33">
        <v>0.11890977777777777</v>
      </c>
      <c r="H25" s="33">
        <v>18.686955555555553</v>
      </c>
      <c r="I25" s="33">
        <v>-1.8218888888888883E-3</v>
      </c>
      <c r="J25" s="33">
        <v>-6.909222222222222E-3</v>
      </c>
      <c r="K25" s="33">
        <v>0.26987311111111117</v>
      </c>
      <c r="L25" s="33">
        <f t="shared" si="1"/>
        <v>97.688765000000004</v>
      </c>
      <c r="M25" s="33"/>
      <c r="N25" s="33">
        <v>0.12623485259104145</v>
      </c>
      <c r="O25" s="33"/>
      <c r="P25" s="122">
        <v>0.15369334544813903</v>
      </c>
      <c r="Q25" s="33"/>
      <c r="R25" s="33"/>
      <c r="S25" s="122"/>
    </row>
    <row r="26" spans="1:19">
      <c r="A26" s="111" t="s">
        <v>22</v>
      </c>
      <c r="B26" s="33">
        <v>1.5121624999999996E-2</v>
      </c>
      <c r="C26" s="33">
        <v>0.11008612500000001</v>
      </c>
      <c r="D26" s="33">
        <v>59.258862499999999</v>
      </c>
      <c r="E26" s="33">
        <v>6.2808737500000005</v>
      </c>
      <c r="F26" s="33">
        <v>10.797462499999998</v>
      </c>
      <c r="G26" s="33">
        <v>0.11513600000000002</v>
      </c>
      <c r="H26" s="33">
        <v>21.308800000000002</v>
      </c>
      <c r="I26" s="33">
        <v>2.7826249999999999E-3</v>
      </c>
      <c r="J26" s="33">
        <v>-9.0571249999999992E-3</v>
      </c>
      <c r="K26" s="33">
        <v>0.33637287500000002</v>
      </c>
      <c r="L26" s="33">
        <f t="shared" si="1"/>
        <v>98.216440875000004</v>
      </c>
      <c r="M26" s="33"/>
      <c r="N26" s="33">
        <v>0.25981117999106734</v>
      </c>
      <c r="O26" s="33"/>
      <c r="P26" s="122">
        <v>0.29033987900539815</v>
      </c>
      <c r="Q26" s="33"/>
      <c r="R26" s="33"/>
      <c r="S26" s="122"/>
    </row>
    <row r="27" spans="1:19">
      <c r="A27" s="111" t="s">
        <v>23</v>
      </c>
      <c r="B27" s="33">
        <v>-3.465E-2</v>
      </c>
      <c r="C27" s="33">
        <v>0.23308250000000003</v>
      </c>
      <c r="D27" s="33">
        <v>47.91292</v>
      </c>
      <c r="E27" s="33">
        <v>17.320209999999996</v>
      </c>
      <c r="F27" s="33">
        <v>12.603730000000001</v>
      </c>
      <c r="G27" s="33">
        <v>0.12782739999999998</v>
      </c>
      <c r="H27" s="33">
        <v>19.394269999999999</v>
      </c>
      <c r="I27" s="33">
        <v>3.4970799999999989E-2</v>
      </c>
      <c r="J27" s="33">
        <v>-1.0020999999999999E-2</v>
      </c>
      <c r="K27" s="33">
        <v>0.3347212</v>
      </c>
      <c r="L27" s="33">
        <f t="shared" si="1"/>
        <v>97.91706090000001</v>
      </c>
      <c r="M27" s="33"/>
      <c r="N27" s="33">
        <v>0.2815629400639254</v>
      </c>
      <c r="O27" s="33"/>
      <c r="P27" s="122">
        <v>0.30896210763094673</v>
      </c>
      <c r="Q27" s="33"/>
      <c r="R27" s="33"/>
      <c r="S27" s="122"/>
    </row>
    <row r="28" spans="1:19">
      <c r="A28" s="111" t="s">
        <v>20</v>
      </c>
      <c r="B28" s="33">
        <v>-5.4249999999999993E-2</v>
      </c>
      <c r="C28" s="33">
        <v>7.603E-2</v>
      </c>
      <c r="D28" s="33">
        <v>58.17745</v>
      </c>
      <c r="E28" s="33">
        <v>8.5330562500000013</v>
      </c>
      <c r="F28" s="33">
        <v>10.605250000000002</v>
      </c>
      <c r="G28" s="33">
        <v>0.11906362500000001</v>
      </c>
      <c r="H28" s="33">
        <v>20.536187499999997</v>
      </c>
      <c r="I28" s="33">
        <v>1.8061875000000002E-2</v>
      </c>
      <c r="J28" s="33">
        <v>-9.4133749999999999E-3</v>
      </c>
      <c r="K28" s="33">
        <v>0.36422900000000002</v>
      </c>
      <c r="L28" s="33">
        <f t="shared" si="1"/>
        <v>98.365664874999993</v>
      </c>
      <c r="M28" s="33"/>
      <c r="N28" s="33">
        <v>0.16416038542298564</v>
      </c>
      <c r="O28" s="33"/>
      <c r="P28" s="122">
        <v>0.19412540819828394</v>
      </c>
      <c r="Q28" s="33"/>
      <c r="R28" s="33"/>
      <c r="S28" s="122"/>
    </row>
    <row r="29" spans="1:19">
      <c r="A29" s="111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122"/>
      <c r="Q29" s="33"/>
      <c r="R29" s="33"/>
      <c r="S29" s="122"/>
    </row>
    <row r="30" spans="1:19">
      <c r="A30" s="111" t="s">
        <v>198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122"/>
      <c r="Q30" s="33"/>
      <c r="R30" s="33"/>
      <c r="S30" s="122"/>
    </row>
    <row r="31" spans="1:19">
      <c r="A31" s="111" t="s">
        <v>15</v>
      </c>
      <c r="B31" s="33">
        <v>-1.0749999999999926E-3</v>
      </c>
      <c r="C31" s="33">
        <v>7.2499999999998954E-4</v>
      </c>
      <c r="D31" s="33">
        <v>0.70188749999999089</v>
      </c>
      <c r="E31" s="33">
        <v>-0.11229999999999762</v>
      </c>
      <c r="F31" s="33">
        <v>9.1212499999999253E-2</v>
      </c>
      <c r="G31" s="33">
        <v>-7.8562499999998425E-4</v>
      </c>
      <c r="H31" s="33">
        <v>0.18567499999999981</v>
      </c>
      <c r="I31" s="33">
        <v>0</v>
      </c>
      <c r="J31" s="33">
        <v>-8.9499999999999302E-5</v>
      </c>
      <c r="K31" s="33">
        <v>8.9474999999999971E-4</v>
      </c>
      <c r="L31" s="33"/>
      <c r="M31" s="33"/>
      <c r="N31" s="33">
        <v>-1.5971207745696797E-3</v>
      </c>
      <c r="O31" s="33"/>
      <c r="P31" s="122">
        <v>-8.2854025517650753E-4</v>
      </c>
      <c r="Q31" s="33"/>
      <c r="R31" s="33"/>
      <c r="S31" s="122"/>
    </row>
    <row r="32" spans="1:19">
      <c r="A32" s="111" t="s">
        <v>18</v>
      </c>
      <c r="B32" s="33">
        <v>-7.7666666666666162E-4</v>
      </c>
      <c r="C32" s="33">
        <v>2.2933333333333486E-4</v>
      </c>
      <c r="D32" s="33">
        <v>0.70072222222221825</v>
      </c>
      <c r="E32" s="33">
        <v>-0.13286666666667202</v>
      </c>
      <c r="F32" s="33">
        <v>7.2488888888887715E-2</v>
      </c>
      <c r="G32" s="33">
        <v>-9.2511111111109878E-4</v>
      </c>
      <c r="H32" s="33">
        <v>0.16642222222222713</v>
      </c>
      <c r="I32" s="33">
        <v>1.8222222222222424E-5</v>
      </c>
      <c r="J32" s="33">
        <v>-6.5555555555554812E-5</v>
      </c>
      <c r="K32" s="33">
        <v>8.9466666666665473E-4</v>
      </c>
      <c r="L32" s="33"/>
      <c r="M32" s="33"/>
      <c r="N32" s="33">
        <v>-3.5969230530764201E-3</v>
      </c>
      <c r="O32" s="33"/>
      <c r="P32" s="122">
        <v>-1.1030942756702355E-3</v>
      </c>
      <c r="Q32" s="33"/>
      <c r="R32" s="33"/>
      <c r="S32" s="122"/>
    </row>
    <row r="33" spans="1:19">
      <c r="A33" s="111" t="s">
        <v>17</v>
      </c>
      <c r="B33" s="33">
        <v>-2.8622222222222937E-4</v>
      </c>
      <c r="C33" s="33">
        <v>3.481111111111046E-4</v>
      </c>
      <c r="D33" s="33">
        <v>0.63818888888888381</v>
      </c>
      <c r="E33" s="33">
        <v>-0.12219999999999942</v>
      </c>
      <c r="F33" s="33">
        <v>3.775555555555421E-2</v>
      </c>
      <c r="G33" s="33">
        <v>-9.5944444444444332E-4</v>
      </c>
      <c r="H33" s="33">
        <v>9.3900000000001427E-2</v>
      </c>
      <c r="I33" s="33">
        <v>3.0444444444444052E-5</v>
      </c>
      <c r="J33" s="33">
        <v>4.8888888888884777E-6</v>
      </c>
      <c r="K33" s="33">
        <v>8.757777777776421E-4</v>
      </c>
      <c r="L33" s="33"/>
      <c r="M33" s="33"/>
      <c r="N33" s="33">
        <v>-1.1059125352812962E-2</v>
      </c>
      <c r="O33" s="33"/>
      <c r="P33" s="122">
        <v>-1.0510447794058186E-3</v>
      </c>
      <c r="Q33" s="33"/>
      <c r="R33" s="33"/>
      <c r="S33" s="122"/>
    </row>
    <row r="34" spans="1:19">
      <c r="A34" s="111" t="s">
        <v>22</v>
      </c>
      <c r="B34" s="33">
        <v>-4.2624999999990587E-5</v>
      </c>
      <c r="C34" s="33">
        <v>1.0050000000000336E-4</v>
      </c>
      <c r="D34" s="33">
        <v>0.4849749999999986</v>
      </c>
      <c r="E34" s="33">
        <v>-5.7403749999999754E-2</v>
      </c>
      <c r="F34" s="33">
        <v>1.4650000000001384E-2</v>
      </c>
      <c r="G34" s="33">
        <v>-1.1848750000000019E-3</v>
      </c>
      <c r="H34" s="33">
        <v>4.7799999999998732E-2</v>
      </c>
      <c r="I34" s="33">
        <v>-4.1250000000002222E-6</v>
      </c>
      <c r="J34" s="33">
        <v>5.9874999999999165E-5</v>
      </c>
      <c r="K34" s="33">
        <v>4.493749999999741E-4</v>
      </c>
      <c r="L34" s="33"/>
      <c r="M34" s="33"/>
      <c r="N34" s="33">
        <v>-1.3625686727055775E-2</v>
      </c>
      <c r="O34" s="33"/>
      <c r="P34" s="122">
        <v>1.3535094488655863E-3</v>
      </c>
      <c r="Q34" s="33"/>
      <c r="R34" s="33"/>
      <c r="S34" s="122"/>
    </row>
    <row r="35" spans="1:19">
      <c r="A35" s="111" t="s">
        <v>23</v>
      </c>
      <c r="B35" s="33">
        <v>-1.7000000000000348E-4</v>
      </c>
      <c r="C35" s="33">
        <v>1.0528999999999678E-3</v>
      </c>
      <c r="D35" s="33">
        <v>0.63205000000000666</v>
      </c>
      <c r="E35" s="33">
        <v>-0.11632000000000176</v>
      </c>
      <c r="F35" s="33">
        <v>4.3390000000000484E-2</v>
      </c>
      <c r="G35" s="33">
        <v>-1.0040999999999523E-3</v>
      </c>
      <c r="H35" s="33">
        <v>0.10453000000000401</v>
      </c>
      <c r="I35" s="33">
        <v>-3.0599999999984806E-5</v>
      </c>
      <c r="J35" s="33">
        <v>6.6999999999999352E-5</v>
      </c>
      <c r="K35" s="33">
        <v>1.1481999999999881E-3</v>
      </c>
      <c r="L35" s="33"/>
      <c r="M35" s="33"/>
      <c r="N35" s="33">
        <v>-9.492481858555224E-3</v>
      </c>
      <c r="O35" s="33"/>
      <c r="P35" s="122">
        <v>4.1919443906751619E-4</v>
      </c>
      <c r="Q35" s="33"/>
      <c r="R35" s="33"/>
      <c r="S35" s="122"/>
    </row>
    <row r="36" spans="1:19">
      <c r="A36" s="111" t="s">
        <v>20</v>
      </c>
      <c r="B36" s="33">
        <v>1.2124999999998942E-4</v>
      </c>
      <c r="C36" s="33">
        <v>1.1325000000000918E-4</v>
      </c>
      <c r="D36" s="33">
        <v>0.52517499999999018</v>
      </c>
      <c r="E36" s="33">
        <v>-7.5283750000002314E-2</v>
      </c>
      <c r="F36" s="33">
        <v>1.7562499999996817E-2</v>
      </c>
      <c r="G36" s="33">
        <v>-1.1808750000000118E-3</v>
      </c>
      <c r="H36" s="33">
        <v>5.3387500000006582E-2</v>
      </c>
      <c r="I36" s="33">
        <v>-6.7125000000004681E-5</v>
      </c>
      <c r="J36" s="33">
        <v>1.6624999999999279E-5</v>
      </c>
      <c r="K36" s="33">
        <v>6.0024999999996886E-4</v>
      </c>
      <c r="L36" s="33"/>
      <c r="M36" s="33"/>
      <c r="N36" s="33">
        <v>-1.4258634013019161E-2</v>
      </c>
      <c r="O36" s="33"/>
      <c r="P36" s="122">
        <v>-1.913442156009082E-4</v>
      </c>
      <c r="Q36" s="33"/>
      <c r="R36" s="33"/>
      <c r="S36" s="122"/>
    </row>
    <row r="37" spans="1:19">
      <c r="A37" s="111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122"/>
      <c r="Q37" s="33"/>
      <c r="R37" s="33"/>
      <c r="S37" s="122"/>
    </row>
    <row r="38" spans="1:19">
      <c r="A38" s="121" t="s">
        <v>63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122"/>
      <c r="Q38" s="33"/>
      <c r="R38" s="33"/>
      <c r="S38" s="122"/>
    </row>
    <row r="39" spans="1:19">
      <c r="A39" s="111" t="s">
        <v>195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122"/>
      <c r="Q39" s="33"/>
      <c r="R39" s="33"/>
      <c r="S39" s="122"/>
    </row>
    <row r="40" spans="1:19">
      <c r="A40" s="111" t="s">
        <v>15</v>
      </c>
      <c r="B40" s="33">
        <v>-4.2908777777777775E-2</v>
      </c>
      <c r="C40" s="33">
        <v>7.3288249999999999E-2</v>
      </c>
      <c r="D40" s="33">
        <v>33.065662500000002</v>
      </c>
      <c r="E40" s="33">
        <v>35.419325000000001</v>
      </c>
      <c r="F40" s="33">
        <v>14.2029125</v>
      </c>
      <c r="G40" s="33">
        <v>0.19382950000000002</v>
      </c>
      <c r="H40" s="33">
        <v>15.293725</v>
      </c>
      <c r="I40" s="33">
        <v>4.0327499999999999E-3</v>
      </c>
      <c r="J40" s="33">
        <v>-5.4725000000000008E-3</v>
      </c>
      <c r="K40" s="33">
        <v>0.14759100000000003</v>
      </c>
      <c r="L40" s="33">
        <f>SUM(B40:K40)</f>
        <v>98.351985222222226</v>
      </c>
      <c r="M40" s="33"/>
      <c r="N40" s="33">
        <v>7.9835180295265429E-2</v>
      </c>
      <c r="O40" s="33"/>
      <c r="P40" s="122">
        <v>0.12746385701943558</v>
      </c>
      <c r="Q40" s="33">
        <v>-0.10685153000431162</v>
      </c>
      <c r="R40" s="33">
        <v>9.2306058115791997E-2</v>
      </c>
      <c r="S40" s="122">
        <v>0.33145328991107825</v>
      </c>
    </row>
    <row r="41" spans="1:19">
      <c r="A41" s="111" t="s">
        <v>18</v>
      </c>
      <c r="B41" s="33">
        <v>-6.3132999999999995E-2</v>
      </c>
      <c r="C41" s="33">
        <v>2.2435900000000002E-2</v>
      </c>
      <c r="D41" s="33">
        <v>37.153670000000005</v>
      </c>
      <c r="E41" s="33">
        <v>32.01876</v>
      </c>
      <c r="F41" s="33">
        <v>12.803809999999999</v>
      </c>
      <c r="G41" s="33">
        <v>0.17589510000000003</v>
      </c>
      <c r="H41" s="33">
        <v>16.160299999999999</v>
      </c>
      <c r="I41" s="33">
        <v>1.4581000000000002E-3</v>
      </c>
      <c r="J41" s="33">
        <v>-1.03415E-2</v>
      </c>
      <c r="K41" s="33">
        <v>0.15357019999999999</v>
      </c>
      <c r="L41" s="33">
        <f t="shared" ref="L41:L45" si="2">SUM(B41:K41)</f>
        <v>98.416424800000001</v>
      </c>
      <c r="M41" s="33"/>
      <c r="N41" s="33">
        <v>3.4835119259378364E-2</v>
      </c>
      <c r="O41" s="33"/>
      <c r="P41" s="122">
        <v>8.7997784521366806E-2</v>
      </c>
      <c r="Q41" s="33"/>
      <c r="R41" s="33"/>
      <c r="S41" s="122"/>
    </row>
    <row r="42" spans="1:19">
      <c r="A42" s="111" t="s">
        <v>17</v>
      </c>
      <c r="B42" s="33">
        <v>-6.6596000000000002E-2</v>
      </c>
      <c r="C42" s="33">
        <v>5.4354899999999998E-2</v>
      </c>
      <c r="D42" s="33">
        <v>52.671059999999997</v>
      </c>
      <c r="E42" s="33">
        <v>16.429919999999999</v>
      </c>
      <c r="F42" s="33">
        <v>11.3506</v>
      </c>
      <c r="G42" s="33">
        <v>0.1261632</v>
      </c>
      <c r="H42" s="33">
        <v>18.828060000000001</v>
      </c>
      <c r="I42" s="33">
        <v>1.8228000000000001E-3</v>
      </c>
      <c r="J42" s="33">
        <v>-1.8411E-2</v>
      </c>
      <c r="K42" s="33">
        <v>0.29497140000000005</v>
      </c>
      <c r="L42" s="33">
        <f t="shared" si="2"/>
        <v>99.67194529999999</v>
      </c>
      <c r="M42" s="33"/>
      <c r="N42" s="33">
        <v>2.3229692972832627E-2</v>
      </c>
      <c r="O42" s="33"/>
      <c r="P42" s="122">
        <v>9.7045592019208607E-2</v>
      </c>
      <c r="Q42" s="33"/>
      <c r="R42" s="33"/>
      <c r="S42" s="122"/>
    </row>
    <row r="43" spans="1:19">
      <c r="A43" s="111" t="s">
        <v>22</v>
      </c>
      <c r="B43" s="33">
        <v>-5.0854699999999996E-2</v>
      </c>
      <c r="C43" s="33">
        <v>0.10020799999999999</v>
      </c>
      <c r="D43" s="33">
        <v>61.350659999999991</v>
      </c>
      <c r="E43" s="33">
        <v>6.1379970000000004</v>
      </c>
      <c r="F43" s="33">
        <v>11.037540000000002</v>
      </c>
      <c r="G43" s="33">
        <v>0.10074000000000001</v>
      </c>
      <c r="H43" s="33">
        <v>20.988829999999997</v>
      </c>
      <c r="I43" s="33">
        <v>2.8701E-3</v>
      </c>
      <c r="J43" s="33">
        <v>-6.6939E-3</v>
      </c>
      <c r="K43" s="33">
        <v>0.34699390000000008</v>
      </c>
      <c r="L43" s="33">
        <f t="shared" si="2"/>
        <v>100.00829039999999</v>
      </c>
      <c r="M43" s="33"/>
      <c r="N43" s="33">
        <v>0.1604326009055774</v>
      </c>
      <c r="O43" s="33"/>
      <c r="P43" s="122">
        <v>0.24601831356480097</v>
      </c>
      <c r="Q43" s="33"/>
      <c r="R43" s="33"/>
      <c r="S43" s="122"/>
    </row>
    <row r="44" spans="1:19">
      <c r="A44" s="111" t="s">
        <v>23</v>
      </c>
      <c r="B44" s="33">
        <v>-4.4112999999999992E-2</v>
      </c>
      <c r="C44" s="33">
        <v>0.21628480000000003</v>
      </c>
      <c r="D44" s="33">
        <v>49.262339999999995</v>
      </c>
      <c r="E44" s="33">
        <v>16.970790000000001</v>
      </c>
      <c r="F44" s="33">
        <v>12.8978</v>
      </c>
      <c r="G44" s="33">
        <v>0.13212379999999999</v>
      </c>
      <c r="H44" s="33">
        <v>19.1465</v>
      </c>
      <c r="I44" s="33">
        <v>1.4884400000000001E-2</v>
      </c>
      <c r="J44" s="33">
        <v>-8.5783999999999982E-3</v>
      </c>
      <c r="K44" s="33">
        <v>0.34298630000000002</v>
      </c>
      <c r="L44" s="33">
        <f t="shared" si="2"/>
        <v>98.931017900000001</v>
      </c>
      <c r="M44" s="33"/>
      <c r="N44" s="33">
        <v>0.22937189202603966</v>
      </c>
      <c r="O44" s="33"/>
      <c r="P44" s="122">
        <v>0.30161989165579556</v>
      </c>
      <c r="Q44" s="33"/>
      <c r="R44" s="33"/>
      <c r="S44" s="122"/>
    </row>
    <row r="45" spans="1:19">
      <c r="A45" s="111" t="s">
        <v>20</v>
      </c>
      <c r="B45" s="33">
        <v>-5.6674000000000002E-2</v>
      </c>
      <c r="C45" s="33">
        <v>7.8063899999999992E-2</v>
      </c>
      <c r="D45" s="33">
        <v>60.238640000000011</v>
      </c>
      <c r="E45" s="33">
        <v>8.6152249999999988</v>
      </c>
      <c r="F45" s="33">
        <v>10.848089999999999</v>
      </c>
      <c r="G45" s="33">
        <v>0.10878939999999999</v>
      </c>
      <c r="H45" s="33">
        <v>20.252130000000001</v>
      </c>
      <c r="I45" s="33">
        <v>1.08387E-2</v>
      </c>
      <c r="J45" s="33">
        <v>-1.1006400000000001E-2</v>
      </c>
      <c r="K45" s="33">
        <v>0.38996259999999999</v>
      </c>
      <c r="L45" s="33">
        <f t="shared" si="2"/>
        <v>100.47405920000003</v>
      </c>
      <c r="M45" s="33"/>
      <c r="N45" s="33">
        <v>5.2520862739415822E-2</v>
      </c>
      <c r="O45" s="33"/>
      <c r="P45" s="122">
        <v>0.13547287121996587</v>
      </c>
      <c r="Q45" s="33"/>
      <c r="R45" s="33"/>
      <c r="S45" s="122"/>
    </row>
    <row r="46" spans="1:19">
      <c r="A46" s="111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122"/>
      <c r="Q46" s="33"/>
      <c r="R46" s="33"/>
      <c r="S46" s="122"/>
    </row>
    <row r="47" spans="1:19">
      <c r="A47" s="111" t="s">
        <v>198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122"/>
      <c r="Q47" s="33"/>
      <c r="R47" s="33"/>
      <c r="S47" s="122"/>
    </row>
    <row r="48" spans="1:19">
      <c r="A48" s="111" t="s">
        <v>15</v>
      </c>
      <c r="B48" s="33">
        <v>-7.0555555555556343E-4</v>
      </c>
      <c r="C48" s="33">
        <v>7.2200000000000042E-4</v>
      </c>
      <c r="D48" s="33">
        <v>0.71318750000000364</v>
      </c>
      <c r="E48" s="33">
        <v>-0.11527500000000401</v>
      </c>
      <c r="F48" s="33">
        <v>8.9425000000002086E-2</v>
      </c>
      <c r="G48" s="33">
        <v>-8.5175000000001222E-4</v>
      </c>
      <c r="H48" s="33">
        <v>0.18047500000000127</v>
      </c>
      <c r="I48" s="33">
        <v>1.4250000000001241E-5</v>
      </c>
      <c r="J48" s="33">
        <v>-2.3750000000000333E-5</v>
      </c>
      <c r="K48" s="33">
        <v>9.3249999999997502E-4</v>
      </c>
      <c r="L48" s="33"/>
      <c r="M48" s="33"/>
      <c r="N48" s="33">
        <v>-2.2098758021325687E-3</v>
      </c>
      <c r="O48" s="33"/>
      <c r="P48" s="122">
        <v>-7.0292644168168383E-4</v>
      </c>
      <c r="Q48" s="33"/>
      <c r="R48" s="33"/>
      <c r="S48" s="122"/>
    </row>
    <row r="49" spans="1:19">
      <c r="A49" s="111" t="s">
        <v>18</v>
      </c>
      <c r="B49" s="33">
        <v>-8.1699999999999828E-4</v>
      </c>
      <c r="C49" s="33">
        <v>1.921000000000006E-4</v>
      </c>
      <c r="D49" s="33">
        <v>0.71645999999999788</v>
      </c>
      <c r="E49" s="33">
        <v>-0.13615000000000066</v>
      </c>
      <c r="F49" s="33">
        <v>7.0430000000001769E-2</v>
      </c>
      <c r="G49" s="33">
        <v>-9.3570000000001152E-4</v>
      </c>
      <c r="H49" s="33">
        <v>0.15841999999999956</v>
      </c>
      <c r="I49" s="33">
        <v>6.4999999999997785E-6</v>
      </c>
      <c r="J49" s="33">
        <v>-5.7000000000001494E-5</v>
      </c>
      <c r="K49" s="33">
        <v>8.5460000000003866E-4</v>
      </c>
      <c r="L49" s="33"/>
      <c r="M49" s="33"/>
      <c r="N49" s="33">
        <v>-4.6726420480679084E-3</v>
      </c>
      <c r="O49" s="33"/>
      <c r="P49" s="122">
        <v>-1.1325303299735551E-3</v>
      </c>
      <c r="Q49" s="33"/>
      <c r="R49" s="33"/>
      <c r="S49" s="122"/>
    </row>
    <row r="50" spans="1:19">
      <c r="A50" s="111" t="s">
        <v>17</v>
      </c>
      <c r="B50" s="33">
        <v>-1.729999999999926E-4</v>
      </c>
      <c r="C50" s="33">
        <v>2.067000000000041E-4</v>
      </c>
      <c r="D50" s="33">
        <v>0.64483000000000601</v>
      </c>
      <c r="E50" s="33">
        <v>-0.12079999999999913</v>
      </c>
      <c r="F50" s="33">
        <v>3.2989999999998076E-2</v>
      </c>
      <c r="G50" s="33">
        <v>-1.0610000000000064E-3</v>
      </c>
      <c r="H50" s="33">
        <v>8.3780000000004407E-2</v>
      </c>
      <c r="I50" s="33">
        <v>-3.5000000000000309E-6</v>
      </c>
      <c r="J50" s="33">
        <v>8.200000000000221E-5</v>
      </c>
      <c r="K50" s="33">
        <v>8.6000000000002741E-4</v>
      </c>
      <c r="L50" s="33"/>
      <c r="M50" s="33"/>
      <c r="N50" s="33">
        <v>-1.2641603355168569E-2</v>
      </c>
      <c r="O50" s="33"/>
      <c r="P50" s="122">
        <v>-1.5890874930472865E-3</v>
      </c>
      <c r="Q50" s="33"/>
      <c r="R50" s="33"/>
      <c r="S50" s="122"/>
    </row>
    <row r="51" spans="1:19">
      <c r="A51" s="111" t="s">
        <v>22</v>
      </c>
      <c r="B51" s="33">
        <v>1.8719999999999848E-4</v>
      </c>
      <c r="C51" s="33">
        <v>8.6200000000008492E-5</v>
      </c>
      <c r="D51" s="33">
        <v>0.51010000000001554</v>
      </c>
      <c r="E51" s="33">
        <v>-5.6249000000000215E-2</v>
      </c>
      <c r="F51" s="33">
        <v>1.463999999999821E-2</v>
      </c>
      <c r="G51" s="33">
        <v>-1.0401000000000021E-3</v>
      </c>
      <c r="H51" s="33">
        <v>4.5910000000006335E-2</v>
      </c>
      <c r="I51" s="33">
        <v>-1.2699999999999604E-5</v>
      </c>
      <c r="J51" s="33">
        <v>2.7899999999999973E-5</v>
      </c>
      <c r="K51" s="33">
        <v>4.5169999999994381E-4</v>
      </c>
      <c r="L51" s="33"/>
      <c r="M51" s="33"/>
      <c r="N51" s="33">
        <v>-1.4537024968925005E-2</v>
      </c>
      <c r="O51" s="33"/>
      <c r="P51" s="122">
        <v>7.5823795268015193E-4</v>
      </c>
      <c r="Q51" s="33"/>
      <c r="R51" s="33"/>
      <c r="S51" s="122"/>
    </row>
    <row r="52" spans="1:19">
      <c r="A52" s="111" t="s">
        <v>23</v>
      </c>
      <c r="B52" s="33">
        <v>-2.1199999999999691E-4</v>
      </c>
      <c r="C52" s="33">
        <v>9.5929999999996851E-4</v>
      </c>
      <c r="D52" s="33">
        <v>0.64915000000000589</v>
      </c>
      <c r="E52" s="33">
        <v>-0.11460000000000647</v>
      </c>
      <c r="F52" s="33">
        <v>4.3820000000000192E-2</v>
      </c>
      <c r="G52" s="33">
        <v>-1.0441999999999951E-3</v>
      </c>
      <c r="H52" s="33">
        <v>0.10135000000000005</v>
      </c>
      <c r="I52" s="33">
        <v>-1.4000000000000123E-5</v>
      </c>
      <c r="J52" s="33">
        <v>-9.0000000000159397E-7</v>
      </c>
      <c r="K52" s="33">
        <v>1.1599999999999944E-3</v>
      </c>
      <c r="L52" s="33"/>
      <c r="M52" s="33"/>
      <c r="N52" s="33">
        <v>-1.0048411061350432E-2</v>
      </c>
      <c r="O52" s="33"/>
      <c r="P52" s="122">
        <v>4.3848281349334606E-4</v>
      </c>
      <c r="Q52" s="33"/>
      <c r="R52" s="33"/>
      <c r="S52" s="122"/>
    </row>
    <row r="53" spans="1:19">
      <c r="A53" s="111" t="s">
        <v>20</v>
      </c>
      <c r="B53" s="33">
        <v>1.3100000000001305E-4</v>
      </c>
      <c r="C53" s="33">
        <v>1.1460000000002024E-4</v>
      </c>
      <c r="D53" s="33">
        <v>0.55426999999998117</v>
      </c>
      <c r="E53" s="33">
        <v>-7.6054999999998429E-2</v>
      </c>
      <c r="F53" s="33">
        <v>1.7860000000002429E-2</v>
      </c>
      <c r="G53" s="33">
        <v>-1.0804999999999981E-3</v>
      </c>
      <c r="H53" s="33">
        <v>5.1989999999999981E-2</v>
      </c>
      <c r="I53" s="33">
        <v>-4.0500000000000605E-5</v>
      </c>
      <c r="J53" s="33">
        <v>3.9400000000001933E-5</v>
      </c>
      <c r="K53" s="33">
        <v>6.3829999999998055E-4</v>
      </c>
      <c r="L53" s="33"/>
      <c r="M53" s="33"/>
      <c r="N53" s="33">
        <v>-1.5113618482703407E-2</v>
      </c>
      <c r="O53" s="33"/>
      <c r="P53" s="122">
        <v>-7.6576761001209692E-4</v>
      </c>
      <c r="Q53" s="33"/>
      <c r="R53" s="33"/>
      <c r="S53" s="122"/>
    </row>
    <row r="54" spans="1:19">
      <c r="A54" s="111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122"/>
      <c r="Q54" s="33"/>
      <c r="R54" s="33"/>
      <c r="S54" s="122"/>
    </row>
    <row r="55" spans="1:19">
      <c r="A55" s="121" t="s">
        <v>64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122"/>
      <c r="Q55" s="33"/>
      <c r="R55" s="33"/>
      <c r="S55" s="122"/>
    </row>
    <row r="56" spans="1:19">
      <c r="A56" s="111" t="s">
        <v>195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122"/>
      <c r="Q56" s="33"/>
      <c r="R56" s="33"/>
      <c r="S56" s="122"/>
    </row>
    <row r="57" spans="1:19">
      <c r="A57" s="111" t="s">
        <v>15</v>
      </c>
      <c r="B57" s="33">
        <v>-5.6185777777777779E-2</v>
      </c>
      <c r="C57" s="33">
        <v>6.9551777777777782E-2</v>
      </c>
      <c r="D57" s="33">
        <v>31.279133333333334</v>
      </c>
      <c r="E57" s="33">
        <v>35.983577777777775</v>
      </c>
      <c r="F57" s="33">
        <v>15.335455555555553</v>
      </c>
      <c r="G57" s="33">
        <v>0.20128133333333334</v>
      </c>
      <c r="H57" s="33">
        <v>15.026622222222223</v>
      </c>
      <c r="I57" s="33">
        <v>2.4372222222222217E-3</v>
      </c>
      <c r="J57" s="33">
        <v>-7.1468888888888893E-3</v>
      </c>
      <c r="K57" s="33">
        <v>0.13998511111111112</v>
      </c>
      <c r="L57" s="33">
        <f>SUM(B57:K57)</f>
        <v>97.974711666666678</v>
      </c>
      <c r="M57" s="33"/>
      <c r="N57" s="33">
        <v>0.14678185988263912</v>
      </c>
      <c r="O57" s="33"/>
      <c r="P57" s="122">
        <v>0.14697950460889939</v>
      </c>
      <c r="Q57" s="33">
        <v>1.0080548868133343E-2</v>
      </c>
      <c r="R57" s="33">
        <v>-4.1932345097719726E-3</v>
      </c>
      <c r="S57" s="122">
        <v>8.4901987459497681E-3</v>
      </c>
    </row>
    <row r="58" spans="1:19">
      <c r="A58" s="111" t="s">
        <v>18</v>
      </c>
      <c r="B58" s="33">
        <v>-6.4423750000000002E-2</v>
      </c>
      <c r="C58" s="33">
        <v>2.0962750000000002E-2</v>
      </c>
      <c r="D58" s="33">
        <v>35.697987499999996</v>
      </c>
      <c r="E58" s="33">
        <v>31.768962499999997</v>
      </c>
      <c r="F58" s="33">
        <v>13.2485625</v>
      </c>
      <c r="G58" s="33">
        <v>0.16655162499999998</v>
      </c>
      <c r="H58" s="33">
        <v>15.969062500000001</v>
      </c>
      <c r="I58" s="33">
        <v>5.4749999999999981E-4</v>
      </c>
      <c r="J58" s="33">
        <v>-7.3711249999999992E-3</v>
      </c>
      <c r="K58" s="33">
        <v>0.16327687499999999</v>
      </c>
      <c r="L58" s="33">
        <f t="shared" ref="L58:L62" si="3">SUM(B58:K58)</f>
        <v>96.964118874999983</v>
      </c>
      <c r="M58" s="33"/>
      <c r="N58" s="33">
        <v>9.7543455294106782E-2</v>
      </c>
      <c r="O58" s="33"/>
      <c r="P58" s="122">
        <v>9.7118590077655775E-2</v>
      </c>
      <c r="Q58" s="33"/>
      <c r="R58" s="33"/>
      <c r="S58" s="122"/>
    </row>
    <row r="59" spans="1:19">
      <c r="A59" s="111" t="s">
        <v>17</v>
      </c>
      <c r="B59" s="33">
        <v>-7.0489999999999997E-2</v>
      </c>
      <c r="C59" s="33">
        <v>6.7879666666666671E-2</v>
      </c>
      <c r="D59" s="33">
        <v>49.499622222222222</v>
      </c>
      <c r="E59" s="33">
        <v>17.082544444444444</v>
      </c>
      <c r="F59" s="33">
        <v>11.760433333333332</v>
      </c>
      <c r="G59" s="33">
        <v>0.12829533333333332</v>
      </c>
      <c r="H59" s="33">
        <v>18.451611111111109</v>
      </c>
      <c r="I59" s="33">
        <v>2.1188888888888877E-4</v>
      </c>
      <c r="J59" s="33">
        <v>-1.0701666666666667E-2</v>
      </c>
      <c r="K59" s="33">
        <v>0.28910455555555559</v>
      </c>
      <c r="L59" s="33">
        <f t="shared" si="3"/>
        <v>97.198510888888876</v>
      </c>
      <c r="M59" s="33"/>
      <c r="N59" s="33">
        <v>0.11818288792177489</v>
      </c>
      <c r="O59" s="33"/>
      <c r="P59" s="122">
        <v>0.11588466786090662</v>
      </c>
      <c r="Q59" s="33"/>
      <c r="R59" s="33"/>
      <c r="S59" s="122"/>
    </row>
    <row r="60" spans="1:19">
      <c r="A60" s="111" t="s">
        <v>22</v>
      </c>
      <c r="B60" s="33">
        <v>-5.3051250000000001E-2</v>
      </c>
      <c r="C60" s="33">
        <v>9.5879999999999993E-2</v>
      </c>
      <c r="D60" s="33">
        <v>58.840537499999996</v>
      </c>
      <c r="E60" s="33">
        <v>6.2296449999999997</v>
      </c>
      <c r="F60" s="33">
        <v>11.2780375</v>
      </c>
      <c r="G60" s="33">
        <v>9.1236874999999995E-2</v>
      </c>
      <c r="H60" s="33">
        <v>20.896500000000003</v>
      </c>
      <c r="I60" s="33">
        <v>3.1712499999999992E-4</v>
      </c>
      <c r="J60" s="33">
        <v>-9.667499999999999E-3</v>
      </c>
      <c r="K60" s="33">
        <v>0.36680699999999999</v>
      </c>
      <c r="L60" s="33">
        <f t="shared" si="3"/>
        <v>97.736242249999989</v>
      </c>
      <c r="M60" s="33"/>
      <c r="N60" s="33">
        <v>0.26361509728940907</v>
      </c>
      <c r="O60" s="33"/>
      <c r="P60" s="122">
        <v>0.2600903401313755</v>
      </c>
      <c r="Q60" s="33"/>
      <c r="R60" s="33"/>
      <c r="S60" s="122"/>
    </row>
    <row r="61" spans="1:19">
      <c r="A61" s="111" t="s">
        <v>23</v>
      </c>
      <c r="B61" s="33">
        <v>-2.7164999999999998E-2</v>
      </c>
      <c r="C61" s="33">
        <v>0.20620983333333334</v>
      </c>
      <c r="D61" s="33">
        <v>47.732283333333328</v>
      </c>
      <c r="E61" s="33">
        <v>17.240433333333335</v>
      </c>
      <c r="F61" s="33">
        <v>12.9572</v>
      </c>
      <c r="G61" s="33">
        <v>0.13223266666666667</v>
      </c>
      <c r="H61" s="33">
        <v>19.168166666666668</v>
      </c>
      <c r="I61" s="33">
        <v>2.2978333333333333E-2</v>
      </c>
      <c r="J61" s="33">
        <v>-8.4393333333333351E-3</v>
      </c>
      <c r="K61" s="33">
        <v>0.34465883333333336</v>
      </c>
      <c r="L61" s="33">
        <f t="shared" si="3"/>
        <v>97.76855866666665</v>
      </c>
      <c r="M61" s="33"/>
      <c r="N61" s="33">
        <v>0.28179150055592544</v>
      </c>
      <c r="O61" s="33"/>
      <c r="P61" s="122">
        <v>0.27956438136685435</v>
      </c>
      <c r="Q61" s="33"/>
      <c r="R61" s="33"/>
      <c r="S61" s="122"/>
    </row>
    <row r="62" spans="1:19">
      <c r="A62" s="111" t="s">
        <v>20</v>
      </c>
      <c r="B62" s="33">
        <v>-5.1829E-2</v>
      </c>
      <c r="C62" s="33">
        <v>7.8474799999999983E-2</v>
      </c>
      <c r="D62" s="33">
        <v>57.180699999999987</v>
      </c>
      <c r="E62" s="33">
        <v>8.5678370000000008</v>
      </c>
      <c r="F62" s="33">
        <v>10.86206</v>
      </c>
      <c r="G62" s="33">
        <v>9.7644700000000001E-2</v>
      </c>
      <c r="H62" s="33">
        <v>20.258430000000004</v>
      </c>
      <c r="I62" s="33">
        <v>9.316399999999999E-3</v>
      </c>
      <c r="J62" s="33">
        <v>-7.3120000000000008E-3</v>
      </c>
      <c r="K62" s="33">
        <v>0.37472890000000003</v>
      </c>
      <c r="L62" s="33">
        <f t="shared" si="3"/>
        <v>97.370050799999987</v>
      </c>
      <c r="M62" s="33"/>
      <c r="N62" s="33">
        <v>0.186478773640045</v>
      </c>
      <c r="O62" s="33"/>
      <c r="P62" s="122">
        <v>0.18320625204612728</v>
      </c>
      <c r="Q62" s="33"/>
      <c r="R62" s="33"/>
      <c r="S62" s="122"/>
    </row>
    <row r="63" spans="1:19">
      <c r="A63" s="111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122"/>
      <c r="Q63" s="33"/>
      <c r="R63" s="33"/>
      <c r="S63" s="122"/>
    </row>
    <row r="64" spans="1:19">
      <c r="A64" s="111" t="s">
        <v>198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122"/>
      <c r="Q64" s="33"/>
      <c r="R64" s="33"/>
      <c r="S64" s="122"/>
    </row>
    <row r="65" spans="1:19">
      <c r="A65" s="111" t="s">
        <v>15</v>
      </c>
      <c r="B65" s="33">
        <v>-9.9433333333333318E-4</v>
      </c>
      <c r="C65" s="33">
        <v>7.1922222222220444E-4</v>
      </c>
      <c r="D65" s="33">
        <v>0.70616666666666816</v>
      </c>
      <c r="E65" s="33">
        <v>-0.10139999999999816</v>
      </c>
      <c r="F65" s="33">
        <v>0.10214444444444659</v>
      </c>
      <c r="G65" s="33">
        <v>-8.0633333333335333E-4</v>
      </c>
      <c r="H65" s="33">
        <v>0.19098888888889043</v>
      </c>
      <c r="I65" s="33">
        <v>1.7222222222222725E-5</v>
      </c>
      <c r="J65" s="33">
        <v>-8.5444444444441811E-5</v>
      </c>
      <c r="K65" s="33">
        <v>9.2899999999998539E-4</v>
      </c>
      <c r="L65" s="33"/>
      <c r="M65" s="33"/>
      <c r="N65" s="33">
        <v>-1.2490873353558363E-3</v>
      </c>
      <c r="O65" s="33"/>
      <c r="P65" s="122">
        <v>-8.2226040926211552E-4</v>
      </c>
      <c r="Q65" s="33"/>
      <c r="R65" s="33"/>
      <c r="S65" s="122"/>
    </row>
    <row r="66" spans="1:19">
      <c r="A66" s="111" t="s">
        <v>18</v>
      </c>
      <c r="B66" s="33">
        <v>-8.6875000000000147E-4</v>
      </c>
      <c r="C66" s="33">
        <v>1.8362499999999976E-4</v>
      </c>
      <c r="D66" s="33">
        <v>0.70351250000000221</v>
      </c>
      <c r="E66" s="33">
        <v>-0.12813749999999757</v>
      </c>
      <c r="F66" s="33">
        <v>7.5237500000000068E-2</v>
      </c>
      <c r="G66" s="33">
        <v>-8.5274999999995771E-4</v>
      </c>
      <c r="H66" s="33">
        <v>0.16298750000000162</v>
      </c>
      <c r="I66" s="33">
        <v>6.2499999999999622E-6</v>
      </c>
      <c r="J66" s="33">
        <v>-6.3500000000001923E-5</v>
      </c>
      <c r="K66" s="33">
        <v>9.3387500000002843E-4</v>
      </c>
      <c r="L66" s="33"/>
      <c r="M66" s="33"/>
      <c r="N66" s="33">
        <v>-3.9536780383105791E-3</v>
      </c>
      <c r="O66" s="33"/>
      <c r="P66" s="122">
        <v>-1.1747567455858698E-3</v>
      </c>
      <c r="Q66" s="33"/>
      <c r="R66" s="33"/>
      <c r="S66" s="122"/>
    </row>
    <row r="67" spans="1:19">
      <c r="A67" s="111" t="s">
        <v>17</v>
      </c>
      <c r="B67" s="33">
        <v>-2.6111111111110086E-4</v>
      </c>
      <c r="C67" s="33">
        <v>2.9511111111109323E-4</v>
      </c>
      <c r="D67" s="33">
        <v>0.63877777777778277</v>
      </c>
      <c r="E67" s="33">
        <v>-0.11892222222222415</v>
      </c>
      <c r="F67" s="33">
        <v>3.7955555555557297E-2</v>
      </c>
      <c r="G67" s="33">
        <v>-1.0339999999999794E-3</v>
      </c>
      <c r="H67" s="33">
        <v>9.1988888888888454E-2</v>
      </c>
      <c r="I67" s="33">
        <v>3.6888888888888795E-5</v>
      </c>
      <c r="J67" s="33">
        <v>2.488888888888853E-5</v>
      </c>
      <c r="K67" s="33">
        <v>9.3077777777772486E-4</v>
      </c>
      <c r="L67" s="33"/>
      <c r="M67" s="33"/>
      <c r="N67" s="33">
        <v>-1.1221691793058444E-2</v>
      </c>
      <c r="O67" s="33"/>
      <c r="P67" s="122">
        <v>-1.3775926584425335E-3</v>
      </c>
      <c r="Q67" s="33"/>
      <c r="R67" s="33"/>
      <c r="S67" s="122"/>
    </row>
    <row r="68" spans="1:19">
      <c r="A68" s="111" t="s">
        <v>22</v>
      </c>
      <c r="B68" s="33">
        <v>1.7124999999999779E-4</v>
      </c>
      <c r="C68" s="33">
        <v>1.0225000000001205E-4</v>
      </c>
      <c r="D68" s="33">
        <v>0.49942500000000223</v>
      </c>
      <c r="E68" s="33">
        <v>-5.5871250000000039E-2</v>
      </c>
      <c r="F68" s="33">
        <v>1.6750000000001819E-2</v>
      </c>
      <c r="G68" s="33">
        <v>-9.2712500000000087E-4</v>
      </c>
      <c r="H68" s="33">
        <v>4.9937499999998636E-2</v>
      </c>
      <c r="I68" s="33">
        <v>7.5000000000031639E-7</v>
      </c>
      <c r="J68" s="33">
        <v>2.9999999999998778E-5</v>
      </c>
      <c r="K68" s="33">
        <v>5.2962499999997803E-4</v>
      </c>
      <c r="L68" s="33"/>
      <c r="M68" s="33"/>
      <c r="N68" s="33">
        <v>-1.3412567162656652E-2</v>
      </c>
      <c r="O68" s="33"/>
      <c r="P68" s="122">
        <v>1.0488036234687637E-3</v>
      </c>
      <c r="Q68" s="33"/>
      <c r="R68" s="33"/>
      <c r="S68" s="122"/>
    </row>
    <row r="69" spans="1:19">
      <c r="A69" s="111" t="s">
        <v>23</v>
      </c>
      <c r="B69" s="33">
        <v>-1.3500000000000317E-4</v>
      </c>
      <c r="C69" s="33">
        <v>9.5216666666669836E-4</v>
      </c>
      <c r="D69" s="33">
        <v>0.63915000000000788</v>
      </c>
      <c r="E69" s="33">
        <v>-0.11400000000000077</v>
      </c>
      <c r="F69" s="33">
        <v>4.5583333333333087E-2</v>
      </c>
      <c r="G69" s="33">
        <v>-1.0271666666666623E-3</v>
      </c>
      <c r="H69" s="33">
        <v>0.10569999999999879</v>
      </c>
      <c r="I69" s="33">
        <v>-1.7166666666661862E-5</v>
      </c>
      <c r="J69" s="33">
        <v>6.5000000000000821E-5</v>
      </c>
      <c r="K69" s="33">
        <v>1.2048333333332661E-3</v>
      </c>
      <c r="L69" s="33"/>
      <c r="M69" s="33"/>
      <c r="N69" s="33">
        <v>-9.3676246548887732E-3</v>
      </c>
      <c r="O69" s="33"/>
      <c r="P69" s="122">
        <v>2.0864403051484848E-4</v>
      </c>
      <c r="Q69" s="33"/>
      <c r="R69" s="33"/>
      <c r="S69" s="122"/>
    </row>
    <row r="70" spans="1:19">
      <c r="A70" s="114" t="s">
        <v>20</v>
      </c>
      <c r="B70" s="116">
        <v>1.0199999999999793E-4</v>
      </c>
      <c r="C70" s="116">
        <v>1.2740000000001361E-4</v>
      </c>
      <c r="D70" s="116">
        <v>0.52805000000002167</v>
      </c>
      <c r="E70" s="116">
        <v>-7.4457000000002438E-2</v>
      </c>
      <c r="F70" s="116">
        <v>1.9059999999999633E-2</v>
      </c>
      <c r="G70" s="116">
        <v>-9.5860000000000389E-4</v>
      </c>
      <c r="H70" s="116">
        <v>5.5349999999993571E-2</v>
      </c>
      <c r="I70" s="116">
        <v>-3.3199999999998855E-5</v>
      </c>
      <c r="J70" s="116">
        <v>3.3800000000000496E-5</v>
      </c>
      <c r="K70" s="116">
        <v>6.5219999999999168E-4</v>
      </c>
      <c r="L70" s="116"/>
      <c r="M70" s="116"/>
      <c r="N70" s="116">
        <v>-1.3796960227678595E-2</v>
      </c>
      <c r="O70" s="116"/>
      <c r="P70" s="123">
        <v>-2.8495024306746108E-4</v>
      </c>
      <c r="Q70" s="116"/>
      <c r="R70" s="116"/>
      <c r="S70" s="123"/>
    </row>
    <row r="71" spans="1:19" ht="16">
      <c r="A71" s="143" t="s">
        <v>200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sqref="A1:A2"/>
    </sheetView>
  </sheetViews>
  <sheetFormatPr baseColWidth="10" defaultColWidth="8.83203125" defaultRowHeight="14" x14ac:dyDescent="0"/>
  <cols>
    <col min="1" max="1" width="12.6640625" customWidth="1"/>
    <col min="3" max="3" width="18.5" bestFit="1" customWidth="1"/>
    <col min="5" max="5" width="12.5" bestFit="1" customWidth="1"/>
  </cols>
  <sheetData>
    <row r="1" spans="1:7" ht="16">
      <c r="A1" s="149" t="s">
        <v>211</v>
      </c>
    </row>
    <row r="2" spans="1:7" ht="16">
      <c r="A2" s="149" t="s">
        <v>212</v>
      </c>
    </row>
    <row r="3" spans="1:7" ht="16">
      <c r="A3" s="6" t="s">
        <v>207</v>
      </c>
    </row>
    <row r="4" spans="1:7" ht="16">
      <c r="A4" t="s">
        <v>28</v>
      </c>
      <c r="B4" s="1" t="s">
        <v>177</v>
      </c>
      <c r="C4" s="1" t="s">
        <v>178</v>
      </c>
      <c r="D4" s="1" t="s">
        <v>191</v>
      </c>
      <c r="E4" s="103" t="s">
        <v>192</v>
      </c>
      <c r="F4" s="139" t="s">
        <v>180</v>
      </c>
      <c r="G4" s="139" t="s">
        <v>181</v>
      </c>
    </row>
    <row r="5" spans="1:7">
      <c r="A5" t="s">
        <v>24</v>
      </c>
      <c r="B5" s="1" t="s">
        <v>169</v>
      </c>
      <c r="C5" s="105">
        <v>5.32717E-3</v>
      </c>
      <c r="D5" s="138">
        <v>901.65642425026874</v>
      </c>
      <c r="E5" s="3">
        <v>8.7386696386543505E-2</v>
      </c>
      <c r="F5" s="3">
        <v>0.29681591946669</v>
      </c>
      <c r="G5" s="3">
        <v>0.31433919308929414</v>
      </c>
    </row>
    <row r="6" spans="1:7">
      <c r="A6" t="s">
        <v>24</v>
      </c>
      <c r="B6" s="1" t="s">
        <v>170</v>
      </c>
      <c r="C6" s="105">
        <v>5.6339800000000002E-3</v>
      </c>
      <c r="D6" s="138">
        <v>911.53038007785187</v>
      </c>
      <c r="E6" s="3">
        <v>0.12128230423353692</v>
      </c>
      <c r="F6" s="3">
        <v>0.2879779416200634</v>
      </c>
      <c r="G6" s="3">
        <v>0.30373191502656982</v>
      </c>
    </row>
    <row r="7" spans="1:7">
      <c r="A7" t="s">
        <v>24</v>
      </c>
      <c r="B7" s="1" t="s">
        <v>171</v>
      </c>
      <c r="C7" s="105">
        <v>6.4489999999999999E-3</v>
      </c>
      <c r="D7" s="138">
        <v>869.04202296862093</v>
      </c>
      <c r="E7" s="3">
        <v>0.27437968861876172</v>
      </c>
      <c r="F7" s="3">
        <v>0.28140820896391444</v>
      </c>
      <c r="G7" s="3">
        <v>0.29591337995922778</v>
      </c>
    </row>
    <row r="8" spans="1:7">
      <c r="A8" t="s">
        <v>24</v>
      </c>
      <c r="B8" s="1" t="s">
        <v>172</v>
      </c>
      <c r="C8" s="105">
        <v>8.3028900000000003E-3</v>
      </c>
      <c r="D8" s="138">
        <v>928.00280361138186</v>
      </c>
      <c r="E8" s="3">
        <v>0.43730977756007761</v>
      </c>
      <c r="F8" s="3">
        <v>0.25615222890714412</v>
      </c>
      <c r="G8" s="3">
        <v>0.26637210644175646</v>
      </c>
    </row>
    <row r="9" spans="1:7">
      <c r="A9" t="s">
        <v>25</v>
      </c>
      <c r="B9" s="1" t="s">
        <v>173</v>
      </c>
      <c r="C9" s="105">
        <v>8.4598899999999994E-3</v>
      </c>
      <c r="D9" s="138">
        <v>1117.892130653267</v>
      </c>
      <c r="E9" s="3">
        <v>9.1031914402835312E-2</v>
      </c>
      <c r="F9" s="3">
        <v>0.34451384478452096</v>
      </c>
      <c r="G9" s="3">
        <v>0.37546244188267458</v>
      </c>
    </row>
    <row r="10" spans="1:7">
      <c r="A10" t="s">
        <v>25</v>
      </c>
      <c r="B10" s="1" t="s">
        <v>174</v>
      </c>
      <c r="C10" s="105">
        <v>9.8921300000000007E-3</v>
      </c>
      <c r="D10" s="138">
        <v>1198.6789944321886</v>
      </c>
      <c r="E10" s="3">
        <v>0.11024719358528579</v>
      </c>
      <c r="F10" s="3">
        <v>0.32526508150612754</v>
      </c>
      <c r="G10" s="3">
        <v>0.35103668362868901</v>
      </c>
    </row>
    <row r="11" spans="1:7">
      <c r="A11" t="s">
        <v>25</v>
      </c>
      <c r="B11" s="1" t="s">
        <v>175</v>
      </c>
      <c r="C11" s="105">
        <v>8.8165599999999993E-3</v>
      </c>
      <c r="D11" s="138">
        <v>1116.8472598135627</v>
      </c>
      <c r="E11" s="3">
        <v>0.12873160907637882</v>
      </c>
      <c r="F11" s="3">
        <v>0.34547933091829264</v>
      </c>
      <c r="G11" s="3">
        <v>0.37670173365253701</v>
      </c>
    </row>
    <row r="12" spans="1:7">
      <c r="A12" t="s">
        <v>25</v>
      </c>
      <c r="B12" s="1" t="s">
        <v>176</v>
      </c>
      <c r="C12" s="105">
        <v>8.1433100000000008E-3</v>
      </c>
      <c r="D12" s="138">
        <v>1085.2825781247702</v>
      </c>
      <c r="E12" s="3">
        <v>0.10847374375584451</v>
      </c>
      <c r="F12" s="3">
        <v>0.35119956203810737</v>
      </c>
      <c r="G12" s="3">
        <v>0.38407231431816846</v>
      </c>
    </row>
    <row r="13" spans="1:7">
      <c r="A13" t="s">
        <v>25</v>
      </c>
      <c r="B13" s="1" t="s">
        <v>169</v>
      </c>
      <c r="C13" s="105">
        <v>1.0381E-2</v>
      </c>
      <c r="D13" s="138">
        <v>1147.2320635804581</v>
      </c>
      <c r="E13" s="3">
        <v>0.22504581542398583</v>
      </c>
      <c r="F13" s="3">
        <v>0.32084285925768369</v>
      </c>
      <c r="G13" s="3">
        <v>0.34549982332625495</v>
      </c>
    </row>
    <row r="14" spans="1:7">
      <c r="A14" t="s">
        <v>25</v>
      </c>
      <c r="B14" s="1" t="s">
        <v>170</v>
      </c>
      <c r="C14" s="105">
        <v>1.03401E-2</v>
      </c>
      <c r="D14" s="138">
        <v>1150.8713478514314</v>
      </c>
      <c r="E14" s="3">
        <v>0.21634044890809534</v>
      </c>
      <c r="F14" s="3">
        <v>0.31911994437631952</v>
      </c>
      <c r="G14" s="3">
        <v>0.34335008744899126</v>
      </c>
    </row>
    <row r="15" spans="1:7">
      <c r="A15" t="s">
        <v>25</v>
      </c>
      <c r="B15" s="1" t="s">
        <v>171</v>
      </c>
      <c r="C15" s="105">
        <v>6.63549E-3</v>
      </c>
      <c r="D15" s="138">
        <v>1008.7250412597122</v>
      </c>
      <c r="E15" s="3">
        <v>5.6814693846293451E-2</v>
      </c>
      <c r="F15" s="3">
        <v>0.38648344663388684</v>
      </c>
      <c r="G15" s="3">
        <v>0.43062742004794963</v>
      </c>
    </row>
    <row r="16" spans="1:7">
      <c r="A16" t="s">
        <v>25</v>
      </c>
      <c r="B16" s="1" t="s">
        <v>172</v>
      </c>
      <c r="C16" s="105">
        <v>1.0029E-2</v>
      </c>
      <c r="D16" s="138">
        <v>1135.7260727340013</v>
      </c>
      <c r="E16" s="3">
        <v>0.21189734667682103</v>
      </c>
      <c r="F16" s="3">
        <v>0.32517337492359183</v>
      </c>
      <c r="G16" s="3">
        <v>0.35092158175309035</v>
      </c>
    </row>
    <row r="17" spans="1:7">
      <c r="A17" t="s">
        <v>26</v>
      </c>
      <c r="B17" s="1" t="s">
        <v>173</v>
      </c>
      <c r="C17" s="105">
        <v>1.93446E-2</v>
      </c>
      <c r="D17" s="138">
        <v>1249.8973084069621</v>
      </c>
      <c r="E17" s="3">
        <v>0.54283991918121188</v>
      </c>
      <c r="F17" s="3">
        <v>0.26472976150102345</v>
      </c>
      <c r="G17" s="3">
        <v>0.2780937612563299</v>
      </c>
    </row>
    <row r="18" spans="1:7">
      <c r="A18" t="s">
        <v>26</v>
      </c>
      <c r="B18" s="1" t="s">
        <v>174</v>
      </c>
      <c r="C18" s="105">
        <v>2.2224000000000001E-2</v>
      </c>
      <c r="D18" s="138">
        <v>1370.0413243175385</v>
      </c>
      <c r="E18" s="3">
        <v>0.51604392491403406</v>
      </c>
      <c r="F18" s="3">
        <v>0.25190200981677541</v>
      </c>
      <c r="G18" s="3">
        <v>0.26309105307726144</v>
      </c>
    </row>
    <row r="19" spans="1:7">
      <c r="A19" t="s">
        <v>26</v>
      </c>
      <c r="B19" s="1" t="s">
        <v>175</v>
      </c>
      <c r="C19" s="105">
        <v>1.6785899999999999E-2</v>
      </c>
      <c r="D19" s="138">
        <v>1176.8500462759421</v>
      </c>
      <c r="E19" s="3">
        <v>0.52009477369956159</v>
      </c>
      <c r="F19" s="3">
        <v>0.28341436489738536</v>
      </c>
      <c r="G19" s="3">
        <v>0.30032515395518855</v>
      </c>
    </row>
    <row r="20" spans="1:7">
      <c r="A20" t="s">
        <v>26</v>
      </c>
      <c r="B20" s="1" t="s">
        <v>176</v>
      </c>
      <c r="C20" s="105">
        <v>1.7937399999999999E-2</v>
      </c>
      <c r="D20" s="138">
        <v>1165.0794799419368</v>
      </c>
      <c r="E20" s="3">
        <v>0.59506689563838844</v>
      </c>
      <c r="F20" s="3">
        <v>0.27397004779758177</v>
      </c>
      <c r="G20" s="3">
        <v>0.28903123667887853</v>
      </c>
    </row>
    <row r="21" spans="1:7">
      <c r="A21" t="s">
        <v>26</v>
      </c>
      <c r="B21" s="1" t="s">
        <v>169</v>
      </c>
      <c r="C21" s="105">
        <v>1.6148800000000001E-2</v>
      </c>
      <c r="D21" s="138">
        <v>1169.5955164146972</v>
      </c>
      <c r="E21" s="3">
        <v>0.4970625999375109</v>
      </c>
      <c r="F21" s="3">
        <v>0.28422678732002338</v>
      </c>
      <c r="G21" s="3">
        <v>0.30130217074390442</v>
      </c>
    </row>
    <row r="22" spans="1:7">
      <c r="A22" t="s">
        <v>26</v>
      </c>
      <c r="B22" s="1" t="s">
        <v>170</v>
      </c>
      <c r="C22" s="105">
        <v>1.9222099999999999E-2</v>
      </c>
      <c r="D22" s="138">
        <v>1218.8669110997116</v>
      </c>
      <c r="E22" s="3">
        <v>0.57932453070710821</v>
      </c>
      <c r="F22" s="3">
        <v>0.26536439669827688</v>
      </c>
      <c r="G22" s="3">
        <v>0.27884144042681769</v>
      </c>
    </row>
    <row r="23" spans="1:7">
      <c r="A23" t="s">
        <v>26</v>
      </c>
      <c r="B23" s="1" t="s">
        <v>171</v>
      </c>
      <c r="C23" s="105">
        <v>1.6693099999999999E-2</v>
      </c>
      <c r="D23" s="138">
        <v>1099.5080685466319</v>
      </c>
      <c r="E23" s="3">
        <v>0.6322698271552305</v>
      </c>
      <c r="F23" s="3">
        <v>0.28647407317227652</v>
      </c>
      <c r="G23" s="3">
        <v>0.30400931026913636</v>
      </c>
    </row>
    <row r="24" spans="1:7">
      <c r="A24" t="s">
        <v>26</v>
      </c>
      <c r="B24" s="1" t="s">
        <v>172</v>
      </c>
      <c r="C24" s="105">
        <v>1.6618299999999999E-2</v>
      </c>
      <c r="D24" s="138">
        <v>1149.1363173100144</v>
      </c>
      <c r="E24" s="3">
        <v>0.55229720162789597</v>
      </c>
      <c r="F24" s="3">
        <v>0.28176610495206111</v>
      </c>
      <c r="G24" s="3">
        <v>0.2983456441375742</v>
      </c>
    </row>
    <row r="25" spans="1:7">
      <c r="A25" t="s">
        <v>27</v>
      </c>
      <c r="B25" s="1" t="s">
        <v>169</v>
      </c>
      <c r="C25" s="105">
        <v>1.3476E-2</v>
      </c>
      <c r="D25" s="138">
        <v>1039.9873499278351</v>
      </c>
      <c r="E25" s="3">
        <v>0.94138440056909545</v>
      </c>
      <c r="F25" s="3">
        <v>0.24501177012162509</v>
      </c>
      <c r="G25" s="3">
        <v>0.25296717481464154</v>
      </c>
    </row>
    <row r="26" spans="1:7">
      <c r="A26" t="s">
        <v>27</v>
      </c>
      <c r="B26" s="1" t="s">
        <v>170</v>
      </c>
      <c r="C26" s="105">
        <v>1.52595E-2</v>
      </c>
      <c r="D26" s="138">
        <v>1073.2801990171538</v>
      </c>
      <c r="E26" s="3">
        <v>1.0150762997457861</v>
      </c>
      <c r="F26" s="3">
        <v>0.2334702781713956</v>
      </c>
      <c r="G26" s="3">
        <v>0.2399536487967448</v>
      </c>
    </row>
    <row r="27" spans="1:7">
      <c r="A27" t="s">
        <v>27</v>
      </c>
      <c r="B27" s="1" t="s">
        <v>171</v>
      </c>
      <c r="C27" s="105">
        <v>1.24703E-2</v>
      </c>
      <c r="D27" s="138">
        <v>982.68048673359147</v>
      </c>
      <c r="E27" s="3">
        <v>0.92819565707152485</v>
      </c>
      <c r="F27" s="3">
        <v>0.25257992034189664</v>
      </c>
      <c r="G27" s="3">
        <v>0.26158795516731093</v>
      </c>
    </row>
    <row r="28" spans="1:7">
      <c r="A28" t="s">
        <v>27</v>
      </c>
      <c r="B28" s="1" t="s">
        <v>172</v>
      </c>
      <c r="C28" s="105">
        <v>1.5248599999999999E-2</v>
      </c>
      <c r="D28" s="138">
        <v>1059.7033779606659</v>
      </c>
      <c r="E28" s="3">
        <v>1.0269024060049805</v>
      </c>
      <c r="F28" s="3">
        <v>0.23481504240300172</v>
      </c>
      <c r="G28" s="3">
        <v>0.24146172420516254</v>
      </c>
    </row>
    <row r="30" spans="1:7" ht="16">
      <c r="A30" t="s">
        <v>179</v>
      </c>
    </row>
    <row r="31" spans="1:7">
      <c r="A31" s="102" t="s">
        <v>194</v>
      </c>
    </row>
    <row r="32" spans="1:7">
      <c r="A32" s="102" t="s">
        <v>193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sqref="A1:A2"/>
    </sheetView>
  </sheetViews>
  <sheetFormatPr baseColWidth="10" defaultColWidth="8.83203125" defaultRowHeight="14" x14ac:dyDescent="0"/>
  <cols>
    <col min="1" max="1" width="12.6640625" customWidth="1"/>
  </cols>
  <sheetData>
    <row r="1" spans="1:9" ht="16">
      <c r="A1" s="149" t="s">
        <v>211</v>
      </c>
    </row>
    <row r="2" spans="1:9" ht="16">
      <c r="A2" s="149" t="s">
        <v>212</v>
      </c>
    </row>
    <row r="3" spans="1:9">
      <c r="A3" s="6" t="s">
        <v>208</v>
      </c>
    </row>
    <row r="4" spans="1:9">
      <c r="A4" t="s">
        <v>151</v>
      </c>
      <c r="B4" t="s">
        <v>152</v>
      </c>
      <c r="C4" t="s">
        <v>153</v>
      </c>
      <c r="D4" t="s">
        <v>154</v>
      </c>
      <c r="E4" t="s">
        <v>11</v>
      </c>
      <c r="F4" t="s">
        <v>12</v>
      </c>
      <c r="G4" t="s">
        <v>13</v>
      </c>
      <c r="H4" t="s">
        <v>155</v>
      </c>
      <c r="I4" t="s">
        <v>135</v>
      </c>
    </row>
    <row r="5" spans="1:9">
      <c r="A5" t="s">
        <v>156</v>
      </c>
      <c r="C5">
        <v>71.67</v>
      </c>
      <c r="F5">
        <v>28.33</v>
      </c>
      <c r="I5">
        <v>100</v>
      </c>
    </row>
    <row r="6" spans="1:9">
      <c r="A6" t="s">
        <v>157</v>
      </c>
      <c r="B6">
        <v>51.73</v>
      </c>
      <c r="G6">
        <v>48.27</v>
      </c>
      <c r="I6">
        <v>100</v>
      </c>
    </row>
    <row r="7" spans="1:9">
      <c r="A7" t="s">
        <v>158</v>
      </c>
      <c r="D7">
        <v>0.1</v>
      </c>
      <c r="E7">
        <v>80.599999999999994</v>
      </c>
      <c r="H7">
        <v>19.3</v>
      </c>
      <c r="I7">
        <v>99.999999999999986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8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sqref="A1:A2"/>
    </sheetView>
  </sheetViews>
  <sheetFormatPr baseColWidth="10" defaultColWidth="8.83203125" defaultRowHeight="14" x14ac:dyDescent="0"/>
  <cols>
    <col min="1" max="1" width="15.5" customWidth="1"/>
    <col min="3" max="9" width="9.33203125" bestFit="1" customWidth="1"/>
    <col min="11" max="11" width="9.33203125" bestFit="1" customWidth="1"/>
    <col min="12" max="12" width="9.5" bestFit="1" customWidth="1"/>
    <col min="13" max="13" width="9.5" customWidth="1"/>
    <col min="14" max="14" width="12.1640625" customWidth="1"/>
    <col min="16" max="16" width="11.5" customWidth="1"/>
    <col min="18" max="18" width="10.5" customWidth="1"/>
    <col min="19" max="19" width="9.5" customWidth="1"/>
    <col min="33" max="43" width="9.5" bestFit="1" customWidth="1"/>
  </cols>
  <sheetData>
    <row r="1" spans="1:52" ht="16">
      <c r="A1" s="149" t="s">
        <v>211</v>
      </c>
    </row>
    <row r="2" spans="1:52" ht="16">
      <c r="A2" s="149" t="s">
        <v>212</v>
      </c>
    </row>
    <row r="3" spans="1:52">
      <c r="A3" s="6" t="s">
        <v>209</v>
      </c>
      <c r="T3" t="s">
        <v>29</v>
      </c>
      <c r="U3" s="7">
        <v>60.09</v>
      </c>
      <c r="V3" s="7">
        <v>79.88</v>
      </c>
      <c r="W3" s="7">
        <v>101.96</v>
      </c>
      <c r="X3" s="7">
        <v>151.99</v>
      </c>
      <c r="Y3" s="8">
        <v>71.849999999999994</v>
      </c>
      <c r="Z3" s="8">
        <v>70.930000000000007</v>
      </c>
      <c r="AA3" s="7">
        <v>40.31</v>
      </c>
      <c r="AB3" s="8">
        <v>56.08</v>
      </c>
      <c r="AC3" s="8">
        <v>61.98</v>
      </c>
      <c r="AD3" s="8">
        <v>74.69</v>
      </c>
      <c r="AG3" t="s">
        <v>30</v>
      </c>
    </row>
    <row r="4" spans="1:52" ht="30">
      <c r="A4" t="s">
        <v>33</v>
      </c>
      <c r="B4" s="1" t="s">
        <v>34</v>
      </c>
      <c r="C4" s="1" t="s">
        <v>35</v>
      </c>
      <c r="D4" s="1" t="s">
        <v>36</v>
      </c>
      <c r="E4" s="1" t="s">
        <v>37</v>
      </c>
      <c r="F4" s="1" t="s">
        <v>38</v>
      </c>
      <c r="G4" s="1" t="s">
        <v>39</v>
      </c>
      <c r="H4" s="1" t="s">
        <v>40</v>
      </c>
      <c r="I4" s="1" t="s">
        <v>41</v>
      </c>
      <c r="J4" s="1" t="s">
        <v>42</v>
      </c>
      <c r="K4" s="1" t="s">
        <v>14</v>
      </c>
      <c r="L4" s="1" t="s">
        <v>43</v>
      </c>
      <c r="M4" s="1"/>
      <c r="N4" s="106" t="s">
        <v>184</v>
      </c>
      <c r="O4" s="1"/>
      <c r="P4" s="107" t="s">
        <v>185</v>
      </c>
      <c r="Q4" s="1"/>
      <c r="R4" s="106" t="s">
        <v>187</v>
      </c>
      <c r="S4" s="1"/>
      <c r="T4" s="1"/>
      <c r="U4" s="1" t="s">
        <v>0</v>
      </c>
      <c r="V4" s="1" t="s">
        <v>1</v>
      </c>
      <c r="W4" s="1" t="s">
        <v>2</v>
      </c>
      <c r="X4" s="1" t="s">
        <v>3</v>
      </c>
      <c r="Y4" s="1" t="s">
        <v>4</v>
      </c>
      <c r="Z4" s="1" t="s">
        <v>5</v>
      </c>
      <c r="AA4" s="1" t="s">
        <v>6</v>
      </c>
      <c r="AB4" s="1" t="s">
        <v>7</v>
      </c>
      <c r="AC4" s="1" t="s">
        <v>8</v>
      </c>
      <c r="AD4" s="1" t="s">
        <v>9</v>
      </c>
      <c r="AE4" s="1" t="s">
        <v>43</v>
      </c>
      <c r="AF4" s="1"/>
      <c r="AG4" s="1" t="s">
        <v>0</v>
      </c>
      <c r="AH4" s="1" t="s">
        <v>1</v>
      </c>
      <c r="AI4" s="1" t="s">
        <v>2</v>
      </c>
      <c r="AJ4" s="1" t="s">
        <v>3</v>
      </c>
      <c r="AK4" s="1" t="s">
        <v>4</v>
      </c>
      <c r="AL4" s="1" t="s">
        <v>5</v>
      </c>
      <c r="AM4" s="1" t="s">
        <v>6</v>
      </c>
      <c r="AN4" s="1" t="s">
        <v>7</v>
      </c>
      <c r="AO4" s="1" t="s">
        <v>8</v>
      </c>
      <c r="AP4" s="1" t="s">
        <v>9</v>
      </c>
      <c r="AQ4" s="1" t="s">
        <v>43</v>
      </c>
      <c r="AR4" s="1"/>
      <c r="AS4" s="1" t="s">
        <v>46</v>
      </c>
      <c r="AT4" s="1" t="s">
        <v>47</v>
      </c>
      <c r="AU4" s="1"/>
      <c r="AV4" s="1" t="s">
        <v>188</v>
      </c>
      <c r="AW4" s="1"/>
      <c r="AX4" s="1" t="s">
        <v>21</v>
      </c>
      <c r="AY4" s="1"/>
      <c r="AZ4" s="1" t="s">
        <v>183</v>
      </c>
    </row>
    <row r="5" spans="1:52">
      <c r="A5" s="108" t="s">
        <v>182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10"/>
      <c r="M5" s="109"/>
      <c r="N5" s="126"/>
      <c r="O5" s="109"/>
      <c r="P5" s="109"/>
      <c r="Q5" s="109"/>
      <c r="R5" s="110"/>
      <c r="S5" s="109"/>
      <c r="T5" s="109"/>
      <c r="U5" s="12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10"/>
    </row>
    <row r="6" spans="1:52">
      <c r="A6" s="111" t="s">
        <v>53</v>
      </c>
      <c r="B6" s="23"/>
      <c r="C6" s="33">
        <v>4.2041800000000004E-2</v>
      </c>
      <c r="D6" s="33">
        <v>54.095640000000003</v>
      </c>
      <c r="E6" s="33">
        <v>14.248859999999999</v>
      </c>
      <c r="F6" s="33">
        <v>10.917902202700406</v>
      </c>
      <c r="G6" s="33">
        <v>0.1130882</v>
      </c>
      <c r="H6" s="33">
        <v>19.401339999999998</v>
      </c>
      <c r="I6" s="33"/>
      <c r="J6" s="33"/>
      <c r="K6" s="33">
        <v>0.27836240000000001</v>
      </c>
      <c r="L6" s="122">
        <f>SUM(B6:K6)</f>
        <v>99.097234602700425</v>
      </c>
      <c r="M6" s="33"/>
      <c r="N6" s="127">
        <f t="shared" ref="N6:N12" si="0">AS6/(SUM(AS6:AT6))</f>
        <v>5.7999977986302319E-2</v>
      </c>
      <c r="O6" s="23"/>
      <c r="P6" s="23">
        <v>5.8000000000000003E-2</v>
      </c>
      <c r="Q6" s="23"/>
      <c r="R6" s="122"/>
      <c r="S6" s="33"/>
      <c r="T6" s="112"/>
      <c r="U6" s="130">
        <f t="shared" ref="U6:V12" si="1">B6/U$3</f>
        <v>0</v>
      </c>
      <c r="V6" s="112">
        <f t="shared" si="1"/>
        <v>5.2631196795192793E-4</v>
      </c>
      <c r="W6" s="112">
        <f t="shared" ref="W6:X12" si="2">2*D6/W$3</f>
        <v>1.0611149470380543</v>
      </c>
      <c r="X6" s="112">
        <f t="shared" si="2"/>
        <v>0.1874973353510099</v>
      </c>
      <c r="Y6" s="112">
        <f t="shared" ref="Y6:AB12" si="3">F6/Y$3</f>
        <v>0.15195410163814066</v>
      </c>
      <c r="Z6" s="112">
        <f t="shared" si="3"/>
        <v>1.5943634569293669E-3</v>
      </c>
      <c r="AA6" s="112">
        <f t="shared" si="3"/>
        <v>0.48130339866038196</v>
      </c>
      <c r="AB6" s="112">
        <f t="shared" si="3"/>
        <v>0</v>
      </c>
      <c r="AC6" s="112">
        <f t="shared" ref="AC6:AC12" si="4">2*J6/AC$3</f>
        <v>0</v>
      </c>
      <c r="AD6" s="112">
        <f t="shared" ref="AD6:AD12" si="5">K6/AD$3</f>
        <v>3.726903199892891E-3</v>
      </c>
      <c r="AE6" s="112">
        <f>SUM(U6:AD6)</f>
        <v>1.8877173613123612</v>
      </c>
      <c r="AF6" s="23"/>
      <c r="AG6" s="112">
        <f t="shared" ref="AG6:AP12" si="6">3*U6/$AE6</f>
        <v>0</v>
      </c>
      <c r="AH6" s="112">
        <f t="shared" si="6"/>
        <v>8.3642601176168161E-4</v>
      </c>
      <c r="AI6" s="112">
        <f t="shared" si="6"/>
        <v>1.6863461164022286</v>
      </c>
      <c r="AJ6" s="112">
        <f t="shared" si="6"/>
        <v>0.29797469556670247</v>
      </c>
      <c r="AK6" s="112">
        <f t="shared" si="6"/>
        <v>0.24148864351043614</v>
      </c>
      <c r="AL6" s="112">
        <f t="shared" si="6"/>
        <v>2.5337958260143586E-3</v>
      </c>
      <c r="AM6" s="112">
        <f t="shared" si="6"/>
        <v>0.76489744999607567</v>
      </c>
      <c r="AN6" s="112">
        <f t="shared" si="6"/>
        <v>0</v>
      </c>
      <c r="AO6" s="112">
        <f t="shared" si="6"/>
        <v>0</v>
      </c>
      <c r="AP6" s="112">
        <f t="shared" si="6"/>
        <v>5.9228726867806766E-3</v>
      </c>
      <c r="AQ6" s="112">
        <f>SUM(AG6:AP6)</f>
        <v>3</v>
      </c>
      <c r="AR6" s="23"/>
      <c r="AS6" s="33">
        <f>-1*((AG6+AH6)*4+(AI6+AJ6)*3+SUM(AK6:AN6,AP6)*2+AO6-8)</f>
        <v>1.4006336007547304E-2</v>
      </c>
      <c r="AT6" s="33">
        <f>AK6-AS6</f>
        <v>0.22748230750288884</v>
      </c>
      <c r="AU6" s="23"/>
      <c r="AV6" s="23"/>
      <c r="AW6" s="23"/>
      <c r="AX6" s="33">
        <f t="shared" ref="AX6:AX12" si="7">AJ6/(AJ6+AI6)</f>
        <v>0.15016457710335598</v>
      </c>
      <c r="AY6" s="23"/>
      <c r="AZ6" s="113"/>
    </row>
    <row r="7" spans="1:52">
      <c r="A7" s="111" t="s">
        <v>54</v>
      </c>
      <c r="B7" s="23"/>
      <c r="C7" s="33">
        <v>0.49496639999999992</v>
      </c>
      <c r="D7" s="33">
        <v>44.735469999999999</v>
      </c>
      <c r="E7" s="33">
        <v>20.798220000000001</v>
      </c>
      <c r="F7" s="33">
        <v>15.74467702487031</v>
      </c>
      <c r="G7" s="33">
        <v>0.12616049999999998</v>
      </c>
      <c r="H7" s="33">
        <v>18.351350000000004</v>
      </c>
      <c r="I7" s="33"/>
      <c r="J7" s="33"/>
      <c r="K7" s="33">
        <v>0.2880162</v>
      </c>
      <c r="L7" s="122">
        <f t="shared" ref="L7:L12" si="8">SUM(B7:K7)</f>
        <v>100.53886012487031</v>
      </c>
      <c r="M7" s="33"/>
      <c r="N7" s="127">
        <f t="shared" si="0"/>
        <v>0.27999998710990853</v>
      </c>
      <c r="O7" s="23"/>
      <c r="P7" s="23">
        <v>0.28000000000000003</v>
      </c>
      <c r="Q7" s="23"/>
      <c r="R7" s="122"/>
      <c r="S7" s="33"/>
      <c r="T7" s="112"/>
      <c r="U7" s="130">
        <f t="shared" si="1"/>
        <v>0</v>
      </c>
      <c r="V7" s="112">
        <f t="shared" si="1"/>
        <v>6.1963745618427634E-3</v>
      </c>
      <c r="W7" s="112">
        <f t="shared" si="2"/>
        <v>0.87751020007846214</v>
      </c>
      <c r="X7" s="112">
        <f t="shared" si="2"/>
        <v>0.27367879465754325</v>
      </c>
      <c r="Y7" s="112">
        <f t="shared" si="3"/>
        <v>0.21913259603159793</v>
      </c>
      <c r="Z7" s="112">
        <f t="shared" si="3"/>
        <v>1.7786620611870854E-3</v>
      </c>
      <c r="AA7" s="112">
        <f t="shared" si="3"/>
        <v>0.45525551972215339</v>
      </c>
      <c r="AB7" s="112">
        <f t="shared" si="3"/>
        <v>0</v>
      </c>
      <c r="AC7" s="112">
        <f t="shared" si="4"/>
        <v>0</v>
      </c>
      <c r="AD7" s="112">
        <f t="shared" si="5"/>
        <v>3.8561547730619895E-3</v>
      </c>
      <c r="AE7" s="112">
        <f>SUM(U7:AD7)</f>
        <v>1.8374083018858485</v>
      </c>
      <c r="AF7" s="23"/>
      <c r="AG7" s="112">
        <f t="shared" si="6"/>
        <v>0</v>
      </c>
      <c r="AH7" s="112">
        <f t="shared" si="6"/>
        <v>1.0117034774714524E-2</v>
      </c>
      <c r="AI7" s="112">
        <f t="shared" si="6"/>
        <v>1.4327412135525095</v>
      </c>
      <c r="AJ7" s="112">
        <f t="shared" si="6"/>
        <v>0.44684482111567048</v>
      </c>
      <c r="AK7" s="112">
        <f t="shared" si="6"/>
        <v>0.35778535855098986</v>
      </c>
      <c r="AL7" s="112">
        <f t="shared" si="6"/>
        <v>2.904082983670312E-3</v>
      </c>
      <c r="AM7" s="112">
        <f t="shared" si="6"/>
        <v>0.7433114119298837</v>
      </c>
      <c r="AN7" s="112">
        <f t="shared" si="6"/>
        <v>0</v>
      </c>
      <c r="AO7" s="112">
        <f t="shared" si="6"/>
        <v>0</v>
      </c>
      <c r="AP7" s="112">
        <f t="shared" si="6"/>
        <v>6.2960770925615831E-3</v>
      </c>
      <c r="AQ7" s="112">
        <f>SUM(AG7:AP7)</f>
        <v>3</v>
      </c>
      <c r="AR7" s="23"/>
      <c r="AS7" s="33">
        <f>-1*((AG7+AH7)*4+(AI7+AJ7)*3+SUM(AK7:AN7,AP7)*2+AO7-8)</f>
        <v>0.10017989578239117</v>
      </c>
      <c r="AT7" s="33">
        <f>AK7-AS7</f>
        <v>0.25760546276859869</v>
      </c>
      <c r="AU7" s="23"/>
      <c r="AV7" s="23"/>
      <c r="AW7" s="23"/>
      <c r="AX7" s="33">
        <f t="shared" si="7"/>
        <v>0.23773576355314638</v>
      </c>
      <c r="AY7" s="23"/>
      <c r="AZ7" s="113"/>
    </row>
    <row r="8" spans="1:52">
      <c r="A8" s="111" t="s">
        <v>55</v>
      </c>
      <c r="B8" s="23"/>
      <c r="C8" s="33">
        <v>6.5498866666666669E-2</v>
      </c>
      <c r="D8" s="33">
        <v>50.184659999999994</v>
      </c>
      <c r="E8" s="33">
        <v>14.438453333333335</v>
      </c>
      <c r="F8" s="33">
        <v>16.201992337662318</v>
      </c>
      <c r="G8" s="33">
        <v>0.14120260000000001</v>
      </c>
      <c r="H8" s="33">
        <v>18.712879999999998</v>
      </c>
      <c r="I8" s="33">
        <v>2.28784E-2</v>
      </c>
      <c r="J8" s="33"/>
      <c r="K8" s="33">
        <v>0.36999686666666665</v>
      </c>
      <c r="L8" s="122">
        <f t="shared" si="8"/>
        <v>100.13756240432897</v>
      </c>
      <c r="M8" s="33"/>
      <c r="N8" s="127">
        <f t="shared" si="0"/>
        <v>0.31999971327130361</v>
      </c>
      <c r="O8" s="23"/>
      <c r="P8" s="23">
        <v>0.32</v>
      </c>
      <c r="Q8" s="23"/>
      <c r="R8" s="122"/>
      <c r="S8" s="33"/>
      <c r="T8" s="112"/>
      <c r="U8" s="130">
        <f t="shared" si="1"/>
        <v>0</v>
      </c>
      <c r="V8" s="112">
        <f t="shared" si="1"/>
        <v>8.199657820063429E-4</v>
      </c>
      <c r="W8" s="112">
        <f t="shared" si="2"/>
        <v>0.98439897999215376</v>
      </c>
      <c r="X8" s="112">
        <f t="shared" si="2"/>
        <v>0.18999214860626798</v>
      </c>
      <c r="Y8" s="112">
        <f t="shared" si="3"/>
        <v>0.22549745772668503</v>
      </c>
      <c r="Z8" s="112">
        <f t="shared" si="3"/>
        <v>1.9907317073170733E-3</v>
      </c>
      <c r="AA8" s="112">
        <f t="shared" si="3"/>
        <v>0.46422426196973449</v>
      </c>
      <c r="AB8" s="112">
        <f t="shared" si="3"/>
        <v>4.0796005706134097E-4</v>
      </c>
      <c r="AC8" s="112">
        <f t="shared" si="4"/>
        <v>0</v>
      </c>
      <c r="AD8" s="112">
        <f t="shared" si="5"/>
        <v>4.9537671263444457E-3</v>
      </c>
      <c r="AE8" s="112">
        <f t="shared" ref="AE8:AE12" si="9">SUM(U8:AD8)</f>
        <v>1.8722852729675707</v>
      </c>
      <c r="AF8" s="23"/>
      <c r="AG8" s="112">
        <f t="shared" si="6"/>
        <v>0</v>
      </c>
      <c r="AH8" s="112">
        <f t="shared" si="6"/>
        <v>1.3138475111327949E-3</v>
      </c>
      <c r="AI8" s="112">
        <f t="shared" si="6"/>
        <v>1.5773221007585272</v>
      </c>
      <c r="AJ8" s="112">
        <f t="shared" si="6"/>
        <v>0.30442820549209987</v>
      </c>
      <c r="AK8" s="112">
        <f t="shared" si="6"/>
        <v>0.36131906977392136</v>
      </c>
      <c r="AL8" s="112">
        <f t="shared" si="6"/>
        <v>3.1897890819198161E-3</v>
      </c>
      <c r="AM8" s="112">
        <f t="shared" si="6"/>
        <v>0.74383578507874393</v>
      </c>
      <c r="AN8" s="112">
        <f t="shared" si="6"/>
        <v>6.5368252843444827E-4</v>
      </c>
      <c r="AO8" s="112">
        <f t="shared" si="6"/>
        <v>0</v>
      </c>
      <c r="AP8" s="112">
        <f t="shared" si="6"/>
        <v>7.9375197752200363E-3</v>
      </c>
      <c r="AQ8" s="112">
        <f t="shared" ref="AQ8:AQ12" si="10">SUM(AG8:AP8)</f>
        <v>2.9999999999999991</v>
      </c>
      <c r="AR8" s="23"/>
      <c r="AS8" s="33">
        <f t="shared" ref="AS8:AS12" si="11">-1*((AG8+AH8)*4+(AI8+AJ8)*3+SUM(AK8:AN8,AP8)*2+AO8-8)</f>
        <v>0.11562199872710899</v>
      </c>
      <c r="AT8" s="33">
        <f t="shared" ref="AT8:AT12" si="12">AK8-AS8</f>
        <v>0.24569707104681238</v>
      </c>
      <c r="AU8" s="23"/>
      <c r="AV8" s="23"/>
      <c r="AW8" s="23"/>
      <c r="AX8" s="33">
        <f t="shared" si="7"/>
        <v>0.16177927777180529</v>
      </c>
      <c r="AY8" s="23"/>
      <c r="AZ8" s="113"/>
    </row>
    <row r="9" spans="1:52">
      <c r="A9" s="111" t="s">
        <v>56</v>
      </c>
      <c r="B9" s="23"/>
      <c r="C9" s="33">
        <v>9.6849333333333329E-2</v>
      </c>
      <c r="D9" s="33">
        <v>22.742486666666661</v>
      </c>
      <c r="E9" s="33">
        <v>45.047739999999997</v>
      </c>
      <c r="F9" s="33">
        <v>15.217214699932937</v>
      </c>
      <c r="G9" s="33">
        <v>0.22308573333333334</v>
      </c>
      <c r="H9" s="33">
        <v>14.840453333333334</v>
      </c>
      <c r="I9" s="33">
        <v>2.1980666666666666E-2</v>
      </c>
      <c r="J9" s="33"/>
      <c r="K9" s="33">
        <v>0.14302239999999999</v>
      </c>
      <c r="L9" s="122">
        <f t="shared" si="8"/>
        <v>98.332832833266266</v>
      </c>
      <c r="M9" s="33"/>
      <c r="N9" s="127">
        <f t="shared" si="0"/>
        <v>0.19999997298211897</v>
      </c>
      <c r="O9" s="23"/>
      <c r="P9" s="23">
        <v>0.2</v>
      </c>
      <c r="Q9" s="23"/>
      <c r="R9" s="122"/>
      <c r="S9" s="33"/>
      <c r="T9" s="112"/>
      <c r="U9" s="130">
        <f t="shared" si="1"/>
        <v>0</v>
      </c>
      <c r="V9" s="112">
        <f t="shared" si="1"/>
        <v>1.2124353196461359E-3</v>
      </c>
      <c r="W9" s="112">
        <f t="shared" si="2"/>
        <v>0.44610605466195885</v>
      </c>
      <c r="X9" s="112">
        <f t="shared" si="2"/>
        <v>0.59277241923810775</v>
      </c>
      <c r="Y9" s="112">
        <f t="shared" si="3"/>
        <v>0.21179143632474515</v>
      </c>
      <c r="Z9" s="112">
        <f t="shared" si="3"/>
        <v>3.1451534376615441E-3</v>
      </c>
      <c r="AA9" s="112">
        <f t="shared" si="3"/>
        <v>0.36815810799636156</v>
      </c>
      <c r="AB9" s="112">
        <f t="shared" si="3"/>
        <v>3.919519733713742E-4</v>
      </c>
      <c r="AC9" s="112">
        <f t="shared" si="4"/>
        <v>0</v>
      </c>
      <c r="AD9" s="112">
        <f t="shared" si="5"/>
        <v>1.9148801713750167E-3</v>
      </c>
      <c r="AE9" s="112">
        <f t="shared" si="9"/>
        <v>1.6254924391232275</v>
      </c>
      <c r="AF9" s="23"/>
      <c r="AG9" s="112">
        <f t="shared" si="6"/>
        <v>0</v>
      </c>
      <c r="AH9" s="112">
        <f t="shared" si="6"/>
        <v>2.2376640280777496E-3</v>
      </c>
      <c r="AI9" s="112">
        <f t="shared" si="6"/>
        <v>0.82333090685291066</v>
      </c>
      <c r="AJ9" s="112">
        <f t="shared" si="6"/>
        <v>1.0940175511819221</v>
      </c>
      <c r="AK9" s="112">
        <f t="shared" si="6"/>
        <v>0.39088112234895983</v>
      </c>
      <c r="AL9" s="112">
        <f t="shared" si="6"/>
        <v>5.804678069172696E-3</v>
      </c>
      <c r="AM9" s="112">
        <f t="shared" si="6"/>
        <v>0.67947060066599008</v>
      </c>
      <c r="AN9" s="112">
        <f t="shared" si="6"/>
        <v>7.2338442912005555E-4</v>
      </c>
      <c r="AO9" s="112">
        <f t="shared" si="6"/>
        <v>0</v>
      </c>
      <c r="AP9" s="112">
        <f t="shared" si="6"/>
        <v>3.5340924238464284E-3</v>
      </c>
      <c r="AQ9" s="112">
        <f t="shared" si="10"/>
        <v>2.9999999999999996</v>
      </c>
      <c r="AR9" s="23"/>
      <c r="AS9" s="33">
        <f t="shared" si="11"/>
        <v>7.8176213909012304E-2</v>
      </c>
      <c r="AT9" s="33">
        <f t="shared" si="12"/>
        <v>0.31270490843994753</v>
      </c>
      <c r="AU9" s="23"/>
      <c r="AV9" s="23"/>
      <c r="AW9" s="23"/>
      <c r="AX9" s="33">
        <f t="shared" si="7"/>
        <v>0.57058879756433245</v>
      </c>
      <c r="AY9" s="23"/>
      <c r="AZ9" s="113"/>
    </row>
    <row r="10" spans="1:52">
      <c r="A10" s="111" t="s">
        <v>57</v>
      </c>
      <c r="B10" s="23"/>
      <c r="C10" s="33">
        <v>0.17441593333333333</v>
      </c>
      <c r="D10" s="33">
        <v>38.655226666666664</v>
      </c>
      <c r="E10" s="33">
        <v>29.60942</v>
      </c>
      <c r="F10" s="33">
        <v>12.200982111247317</v>
      </c>
      <c r="G10" s="33">
        <v>0.15441613333333332</v>
      </c>
      <c r="H10" s="33">
        <v>18.086566666666663</v>
      </c>
      <c r="I10" s="33">
        <v>1.0731533333333333E-2</v>
      </c>
      <c r="J10" s="33"/>
      <c r="K10" s="33">
        <v>0.24514359999999996</v>
      </c>
      <c r="L10" s="122">
        <f t="shared" si="8"/>
        <v>99.136902644580644</v>
      </c>
      <c r="M10" s="33"/>
      <c r="N10" s="127">
        <f t="shared" si="0"/>
        <v>0.17999986120386405</v>
      </c>
      <c r="O10" s="23"/>
      <c r="P10" s="23">
        <v>0.18</v>
      </c>
      <c r="Q10" s="23"/>
      <c r="R10" s="122"/>
      <c r="S10" s="33"/>
      <c r="T10" s="112"/>
      <c r="U10" s="130">
        <f t="shared" si="1"/>
        <v>0</v>
      </c>
      <c r="V10" s="112">
        <f t="shared" si="1"/>
        <v>2.1834743782340178E-3</v>
      </c>
      <c r="W10" s="112">
        <f t="shared" si="2"/>
        <v>0.75824297109977767</v>
      </c>
      <c r="X10" s="112">
        <f t="shared" si="2"/>
        <v>0.38962326468846631</v>
      </c>
      <c r="Y10" s="112">
        <f t="shared" si="3"/>
        <v>0.16981185958590561</v>
      </c>
      <c r="Z10" s="112">
        <f t="shared" si="3"/>
        <v>2.1770214765731467E-3</v>
      </c>
      <c r="AA10" s="112">
        <f t="shared" si="3"/>
        <v>0.44868684362854533</v>
      </c>
      <c r="AB10" s="112">
        <f t="shared" si="3"/>
        <v>1.9136115073704231E-4</v>
      </c>
      <c r="AC10" s="112">
        <f t="shared" si="4"/>
        <v>0</v>
      </c>
      <c r="AD10" s="112">
        <f t="shared" si="5"/>
        <v>3.2821475431784705E-3</v>
      </c>
      <c r="AE10" s="112">
        <f t="shared" si="9"/>
        <v>1.7741989435514176</v>
      </c>
      <c r="AF10" s="23"/>
      <c r="AG10" s="112">
        <f t="shared" si="6"/>
        <v>0</v>
      </c>
      <c r="AH10" s="112">
        <f t="shared" si="6"/>
        <v>3.6920454487420996E-3</v>
      </c>
      <c r="AI10" s="112">
        <f t="shared" si="6"/>
        <v>1.2821160341500393</v>
      </c>
      <c r="AJ10" s="112">
        <f t="shared" si="6"/>
        <v>0.65881551689218676</v>
      </c>
      <c r="AK10" s="112">
        <f t="shared" si="6"/>
        <v>0.28713554396440943</v>
      </c>
      <c r="AL10" s="112">
        <f t="shared" si="6"/>
        <v>3.6811342118410889E-3</v>
      </c>
      <c r="AM10" s="112">
        <f t="shared" si="6"/>
        <v>0.75868635576528065</v>
      </c>
      <c r="AN10" s="112">
        <f t="shared" si="6"/>
        <v>3.2357332547047003E-4</v>
      </c>
      <c r="AO10" s="112">
        <f t="shared" si="6"/>
        <v>0</v>
      </c>
      <c r="AP10" s="112">
        <f t="shared" si="6"/>
        <v>5.5497962420300896E-3</v>
      </c>
      <c r="AQ10" s="112">
        <f t="shared" si="10"/>
        <v>2.9999999999999996</v>
      </c>
      <c r="AR10" s="23"/>
      <c r="AS10" s="33">
        <f t="shared" si="11"/>
        <v>5.1684358060289703E-2</v>
      </c>
      <c r="AT10" s="33">
        <f t="shared" si="12"/>
        <v>0.23545118590411973</v>
      </c>
      <c r="AU10" s="23"/>
      <c r="AV10" s="23"/>
      <c r="AW10" s="23"/>
      <c r="AX10" s="33">
        <f t="shared" si="7"/>
        <v>0.33943263817748814</v>
      </c>
      <c r="AY10" s="23"/>
      <c r="AZ10" s="113"/>
    </row>
    <row r="11" spans="1:52">
      <c r="A11" s="111" t="s">
        <v>58</v>
      </c>
      <c r="B11" s="23"/>
      <c r="C11" s="33">
        <v>0.14545800000000003</v>
      </c>
      <c r="D11" s="33">
        <v>63.204393333333336</v>
      </c>
      <c r="E11" s="33">
        <v>4.3123393333333331</v>
      </c>
      <c r="F11" s="33">
        <v>10.603034243276374</v>
      </c>
      <c r="G11" s="33">
        <v>8.3701999999999985E-2</v>
      </c>
      <c r="H11" s="33">
        <v>21.429773333333333</v>
      </c>
      <c r="I11" s="33"/>
      <c r="J11" s="33"/>
      <c r="K11" s="33">
        <v>0.51906046666666672</v>
      </c>
      <c r="L11" s="122">
        <f t="shared" si="8"/>
        <v>100.29776070994303</v>
      </c>
      <c r="M11" s="33"/>
      <c r="N11" s="127">
        <f t="shared" si="0"/>
        <v>0.159999863980929</v>
      </c>
      <c r="O11" s="23"/>
      <c r="P11" s="23">
        <v>0.16</v>
      </c>
      <c r="Q11" s="23"/>
      <c r="R11" s="122"/>
      <c r="S11" s="33"/>
      <c r="T11" s="112"/>
      <c r="U11" s="130">
        <f t="shared" si="1"/>
        <v>0</v>
      </c>
      <c r="V11" s="112">
        <f t="shared" si="1"/>
        <v>1.8209564346519786E-3</v>
      </c>
      <c r="W11" s="112">
        <f t="shared" si="2"/>
        <v>1.2397880214463188</v>
      </c>
      <c r="X11" s="112">
        <f t="shared" si="2"/>
        <v>5.6745040243875687E-2</v>
      </c>
      <c r="Y11" s="112">
        <f t="shared" si="3"/>
        <v>0.14757180575193285</v>
      </c>
      <c r="Z11" s="112">
        <f t="shared" si="3"/>
        <v>1.1800648526716477E-3</v>
      </c>
      <c r="AA11" s="112">
        <f t="shared" si="3"/>
        <v>0.5316242454312412</v>
      </c>
      <c r="AB11" s="112">
        <f t="shared" si="3"/>
        <v>0</v>
      </c>
      <c r="AC11" s="112">
        <f t="shared" si="4"/>
        <v>0</v>
      </c>
      <c r="AD11" s="112">
        <f t="shared" si="5"/>
        <v>6.9495309501495075E-3</v>
      </c>
      <c r="AE11" s="112">
        <f t="shared" si="9"/>
        <v>1.9856796651108417</v>
      </c>
      <c r="AF11" s="23"/>
      <c r="AG11" s="112">
        <f t="shared" si="6"/>
        <v>0</v>
      </c>
      <c r="AH11" s="112">
        <f t="shared" si="6"/>
        <v>2.7511332265423563E-3</v>
      </c>
      <c r="AI11" s="112">
        <f t="shared" si="6"/>
        <v>1.8730936966770719</v>
      </c>
      <c r="AJ11" s="112">
        <f t="shared" si="6"/>
        <v>8.5731411628332532E-2</v>
      </c>
      <c r="AK11" s="112">
        <f t="shared" si="6"/>
        <v>0.2229540972970008</v>
      </c>
      <c r="AL11" s="112">
        <f t="shared" si="6"/>
        <v>1.7828628757284109E-3</v>
      </c>
      <c r="AM11" s="112">
        <f t="shared" si="6"/>
        <v>0.80318732387517144</v>
      </c>
      <c r="AN11" s="112">
        <f t="shared" si="6"/>
        <v>0</v>
      </c>
      <c r="AO11" s="112">
        <f t="shared" si="6"/>
        <v>0</v>
      </c>
      <c r="AP11" s="112">
        <f t="shared" si="6"/>
        <v>1.049947442015263E-2</v>
      </c>
      <c r="AQ11" s="112">
        <f t="shared" si="10"/>
        <v>3.0000000000000004</v>
      </c>
      <c r="AR11" s="23"/>
      <c r="AS11" s="33">
        <f t="shared" si="11"/>
        <v>3.5672625241510936E-2</v>
      </c>
      <c r="AT11" s="33">
        <f t="shared" si="12"/>
        <v>0.18728147205548987</v>
      </c>
      <c r="AU11" s="23"/>
      <c r="AV11" s="23"/>
      <c r="AW11" s="23"/>
      <c r="AX11" s="33">
        <f t="shared" si="7"/>
        <v>4.3766751439335734E-2</v>
      </c>
      <c r="AY11" s="23"/>
      <c r="AZ11" s="113"/>
    </row>
    <row r="12" spans="1:52">
      <c r="A12" s="111" t="s">
        <v>59</v>
      </c>
      <c r="B12" s="23"/>
      <c r="C12" s="33">
        <v>0.12669886666666666</v>
      </c>
      <c r="D12" s="33">
        <v>57.504206666666683</v>
      </c>
      <c r="E12" s="33">
        <v>9.3607086666666657</v>
      </c>
      <c r="F12" s="33">
        <v>11.447241508978992</v>
      </c>
      <c r="G12" s="33">
        <v>0.11068473333333334</v>
      </c>
      <c r="H12" s="33">
        <v>20.777446666666666</v>
      </c>
      <c r="I12" s="33">
        <v>1.3555866666666668E-2</v>
      </c>
      <c r="J12" s="33"/>
      <c r="K12" s="33">
        <v>0.35543213333333334</v>
      </c>
      <c r="L12" s="122">
        <f t="shared" si="8"/>
        <v>99.695975108978999</v>
      </c>
      <c r="M12" s="33"/>
      <c r="N12" s="127">
        <f t="shared" si="0"/>
        <v>0.21999997728387835</v>
      </c>
      <c r="O12" s="23"/>
      <c r="P12" s="23">
        <v>0.22</v>
      </c>
      <c r="Q12" s="23"/>
      <c r="R12" s="122"/>
      <c r="S12" s="33"/>
      <c r="T12" s="112"/>
      <c r="U12" s="130">
        <f t="shared" si="1"/>
        <v>0</v>
      </c>
      <c r="V12" s="112">
        <f t="shared" si="1"/>
        <v>1.5861150058420965E-3</v>
      </c>
      <c r="W12" s="112">
        <f t="shared" si="2"/>
        <v>1.1279758075062121</v>
      </c>
      <c r="X12" s="112">
        <f t="shared" si="2"/>
        <v>0.12317532293791256</v>
      </c>
      <c r="Y12" s="112">
        <f t="shared" si="3"/>
        <v>0.15932138495447451</v>
      </c>
      <c r="Z12" s="112">
        <f t="shared" si="3"/>
        <v>1.5604784059401286E-3</v>
      </c>
      <c r="AA12" s="112">
        <f t="shared" si="3"/>
        <v>0.5154414950797982</v>
      </c>
      <c r="AB12" s="112">
        <f t="shared" si="3"/>
        <v>2.4172372800760819E-4</v>
      </c>
      <c r="AC12" s="112">
        <f t="shared" si="4"/>
        <v>0</v>
      </c>
      <c r="AD12" s="112">
        <f t="shared" si="5"/>
        <v>4.7587646717543626E-3</v>
      </c>
      <c r="AE12" s="112">
        <f t="shared" si="9"/>
        <v>1.9340610922899419</v>
      </c>
      <c r="AF12" s="23"/>
      <c r="AG12" s="112">
        <f t="shared" si="6"/>
        <v>0</v>
      </c>
      <c r="AH12" s="112">
        <f t="shared" si="6"/>
        <v>2.4602868215979545E-3</v>
      </c>
      <c r="AI12" s="112">
        <f t="shared" si="6"/>
        <v>1.7496486724274269</v>
      </c>
      <c r="AJ12" s="112">
        <f t="shared" si="6"/>
        <v>0.19106220082025244</v>
      </c>
      <c r="AK12" s="112">
        <f t="shared" si="6"/>
        <v>0.24712981237707987</v>
      </c>
      <c r="AL12" s="112">
        <f t="shared" si="6"/>
        <v>2.4205208596991806E-3</v>
      </c>
      <c r="AM12" s="112">
        <f t="shared" si="6"/>
        <v>0.7995220478834697</v>
      </c>
      <c r="AN12" s="112">
        <f t="shared" si="6"/>
        <v>3.7494740311652555E-4</v>
      </c>
      <c r="AO12" s="112">
        <f t="shared" si="6"/>
        <v>0</v>
      </c>
      <c r="AP12" s="112">
        <f t="shared" si="6"/>
        <v>7.3815114073567632E-3</v>
      </c>
      <c r="AQ12" s="112">
        <f t="shared" si="10"/>
        <v>2.9999999999999996</v>
      </c>
      <c r="AR12" s="23"/>
      <c r="AS12" s="33">
        <f t="shared" si="11"/>
        <v>5.4368553109126694E-2</v>
      </c>
      <c r="AT12" s="33">
        <f t="shared" si="12"/>
        <v>0.19276125926795318</v>
      </c>
      <c r="AU12" s="23"/>
      <c r="AV12" s="23"/>
      <c r="AW12" s="23"/>
      <c r="AX12" s="33">
        <f t="shared" si="7"/>
        <v>9.844959568888266E-2</v>
      </c>
      <c r="AY12" s="23"/>
      <c r="AZ12" s="113"/>
    </row>
    <row r="13" spans="1:52">
      <c r="A13" s="111"/>
      <c r="B13" s="23"/>
      <c r="C13" s="33"/>
      <c r="D13" s="33"/>
      <c r="E13" s="33"/>
      <c r="F13" s="33"/>
      <c r="G13" s="33"/>
      <c r="H13" s="33"/>
      <c r="I13" s="33"/>
      <c r="J13" s="33"/>
      <c r="K13" s="33"/>
      <c r="L13" s="122"/>
      <c r="M13" s="33"/>
      <c r="N13" s="127"/>
      <c r="O13" s="23"/>
      <c r="P13" s="23"/>
      <c r="Q13" s="23"/>
      <c r="R13" s="122"/>
      <c r="S13" s="33"/>
      <c r="T13" s="23"/>
      <c r="U13" s="130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23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23"/>
      <c r="AS13" s="33"/>
      <c r="AT13" s="33"/>
      <c r="AU13" s="23"/>
      <c r="AV13" s="23"/>
      <c r="AW13" s="23"/>
      <c r="AX13" s="33"/>
      <c r="AY13" s="23"/>
      <c r="AZ13" s="113"/>
    </row>
    <row r="14" spans="1:52">
      <c r="A14" s="111" t="s">
        <v>164</v>
      </c>
      <c r="B14" s="23"/>
      <c r="C14" s="33">
        <v>4.5478425000000003E-2</v>
      </c>
      <c r="D14" s="33">
        <v>16.325467777777778</v>
      </c>
      <c r="E14" s="33">
        <v>50.853402500000001</v>
      </c>
      <c r="F14" s="33">
        <v>21.599215277777777</v>
      </c>
      <c r="G14" s="33">
        <v>0.3529412833333333</v>
      </c>
      <c r="H14" s="33">
        <v>9.1214754722222224</v>
      </c>
      <c r="I14" s="33"/>
      <c r="J14" s="33"/>
      <c r="K14" s="33">
        <v>4.8079402777777773E-2</v>
      </c>
      <c r="L14" s="122">
        <f t="shared" ref="L14:L16" si="13">SUM(B14:K14)</f>
        <v>98.346060138888873</v>
      </c>
      <c r="M14" s="33"/>
      <c r="N14" s="127">
        <f>AS14/(SUM(AS14:AT14))</f>
        <v>8.1342629810540926E-2</v>
      </c>
      <c r="O14" s="23"/>
      <c r="P14" s="33">
        <v>8.1342629810540926E-2</v>
      </c>
      <c r="Q14" s="23"/>
      <c r="R14" s="122"/>
      <c r="S14" s="33"/>
      <c r="T14" s="112"/>
      <c r="U14" s="130">
        <f>B14/U$3</f>
        <v>0</v>
      </c>
      <c r="V14" s="112">
        <f>C14/V$3</f>
        <v>5.6933431397095655E-4</v>
      </c>
      <c r="W14" s="112">
        <f>2*D14/W$3</f>
        <v>0.32023279281635503</v>
      </c>
      <c r="X14" s="112">
        <f>2*E14/X$3</f>
        <v>0.66916774129876966</v>
      </c>
      <c r="Y14" s="112">
        <f>F14/Y$3</f>
        <v>0.30061538312843117</v>
      </c>
      <c r="Z14" s="112">
        <f>G14/Z$3</f>
        <v>4.9759098171906569E-3</v>
      </c>
      <c r="AA14" s="112">
        <f>H14/AA$3</f>
        <v>0.22628319206703601</v>
      </c>
      <c r="AB14" s="112">
        <f>I14/AB$3</f>
        <v>0</v>
      </c>
      <c r="AC14" s="112">
        <f t="shared" ref="AC14" si="14">2*J14/AC$3</f>
        <v>0</v>
      </c>
      <c r="AD14" s="112">
        <f t="shared" ref="AD14" si="15">K14/AD$3</f>
        <v>6.4371941060085384E-4</v>
      </c>
      <c r="AE14" s="112">
        <f t="shared" ref="AE14" si="16">SUM(U14:AD14)</f>
        <v>1.5224880728523544</v>
      </c>
      <c r="AF14" s="23"/>
      <c r="AG14" s="112">
        <f t="shared" ref="AG14:AP14" si="17">3*U14/$AE14</f>
        <v>0</v>
      </c>
      <c r="AH14" s="112">
        <f t="shared" si="17"/>
        <v>1.121849801235524E-3</v>
      </c>
      <c r="AI14" s="112">
        <f t="shared" si="17"/>
        <v>0.63100552022664691</v>
      </c>
      <c r="AJ14" s="112">
        <f t="shared" si="17"/>
        <v>1.3185674552676705</v>
      </c>
      <c r="AK14" s="112">
        <f t="shared" si="17"/>
        <v>0.59235022294506434</v>
      </c>
      <c r="AL14" s="112">
        <f t="shared" si="17"/>
        <v>9.8048252185024571E-3</v>
      </c>
      <c r="AM14" s="112">
        <f t="shared" si="17"/>
        <v>0.44588170397242938</v>
      </c>
      <c r="AN14" s="112">
        <f t="shared" si="17"/>
        <v>0</v>
      </c>
      <c r="AO14" s="112">
        <f t="shared" si="17"/>
        <v>0</v>
      </c>
      <c r="AP14" s="112">
        <f t="shared" si="17"/>
        <v>1.2684225684504516E-3</v>
      </c>
      <c r="AQ14" s="112">
        <f t="shared" ref="AQ14" si="18">SUM(AG14:AP14)</f>
        <v>2.9999999999999991</v>
      </c>
      <c r="AR14" s="23"/>
      <c r="AS14" s="33">
        <f t="shared" ref="AS14" si="19">-1*((AG14+AH14)*4+(AI14+AJ14)*3+SUM(AK14:AN14,AP14)*2+AO14-8)</f>
        <v>4.8183324903211755E-2</v>
      </c>
      <c r="AT14" s="33">
        <f t="shared" ref="AT14" si="20">AK14-AS14</f>
        <v>0.54416689804185259</v>
      </c>
      <c r="AU14" s="23"/>
      <c r="AV14" s="23"/>
      <c r="AW14" s="23"/>
      <c r="AX14" s="33">
        <f>AJ14/(AJ14+AI14)</f>
        <v>0.67633654746026917</v>
      </c>
      <c r="AY14" s="23"/>
      <c r="AZ14" s="113"/>
    </row>
    <row r="15" spans="1:52">
      <c r="A15" s="111"/>
      <c r="B15" s="23"/>
      <c r="C15" s="33"/>
      <c r="D15" s="33"/>
      <c r="E15" s="33"/>
      <c r="F15" s="33"/>
      <c r="G15" s="33"/>
      <c r="H15" s="33"/>
      <c r="I15" s="33"/>
      <c r="J15" s="33"/>
      <c r="K15" s="33"/>
      <c r="L15" s="122"/>
      <c r="M15" s="33"/>
      <c r="N15" s="127"/>
      <c r="O15" s="23"/>
      <c r="P15" s="23"/>
      <c r="Q15" s="23"/>
      <c r="R15" s="122"/>
      <c r="S15" s="33"/>
      <c r="T15" s="112"/>
      <c r="U15" s="130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23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23"/>
      <c r="AS15" s="33"/>
      <c r="AT15" s="33"/>
      <c r="AU15" s="23"/>
      <c r="AV15" s="23"/>
      <c r="AW15" s="23"/>
      <c r="AX15" s="33"/>
      <c r="AY15" s="23"/>
      <c r="AZ15" s="113"/>
    </row>
    <row r="16" spans="1:52">
      <c r="A16" s="114" t="s">
        <v>20</v>
      </c>
      <c r="B16" s="115"/>
      <c r="C16" s="116">
        <v>7.1380555555555558E-2</v>
      </c>
      <c r="D16" s="116">
        <v>59.247955555555563</v>
      </c>
      <c r="E16" s="116">
        <v>8.4677233333333319</v>
      </c>
      <c r="F16" s="116">
        <v>10.930895574244966</v>
      </c>
      <c r="G16" s="116">
        <v>0.10642788888888889</v>
      </c>
      <c r="H16" s="116">
        <v>20.620205555555554</v>
      </c>
      <c r="I16" s="116">
        <v>1.1521611111111111E-2</v>
      </c>
      <c r="J16" s="116"/>
      <c r="K16" s="116">
        <v>0.38514111111111099</v>
      </c>
      <c r="L16" s="123">
        <f t="shared" si="13"/>
        <v>99.841251185356086</v>
      </c>
      <c r="M16" s="132"/>
      <c r="N16" s="128">
        <f>AS16/(SUM(AS16:AT16))</f>
        <v>0.13999995742191323</v>
      </c>
      <c r="O16" s="115"/>
      <c r="P16" s="115">
        <v>0.14000000000000001</v>
      </c>
      <c r="Q16" s="115"/>
      <c r="R16" s="123"/>
      <c r="S16" s="127"/>
      <c r="T16" s="133"/>
      <c r="U16" s="131">
        <f>B16/U$3</f>
        <v>0</v>
      </c>
      <c r="V16" s="117">
        <f>C16/V$3</f>
        <v>8.9359734045512719E-4</v>
      </c>
      <c r="W16" s="117">
        <f>2*D16/W$3</f>
        <v>1.1621803757464804</v>
      </c>
      <c r="X16" s="117">
        <f>2*E16/X$3</f>
        <v>0.11142474285588962</v>
      </c>
      <c r="Y16" s="117">
        <f>F16/Y$3</f>
        <v>0.15213494188232382</v>
      </c>
      <c r="Z16" s="117">
        <f>G16/Z$3</f>
        <v>1.5004636809373873E-3</v>
      </c>
      <c r="AA16" s="117">
        <f>H16/AA$3</f>
        <v>0.51154069847570216</v>
      </c>
      <c r="AB16" s="117">
        <f>I16/AB$3</f>
        <v>2.0544955618957046E-4</v>
      </c>
      <c r="AC16" s="117">
        <f t="shared" ref="AC16" si="21">2*J16/AC$3</f>
        <v>0</v>
      </c>
      <c r="AD16" s="117">
        <f t="shared" ref="AD16" si="22">K16/AD$3</f>
        <v>5.1565284658068146E-3</v>
      </c>
      <c r="AE16" s="117">
        <f t="shared" ref="AE16" si="23">SUM(U16:AD16)</f>
        <v>1.9450367980037853</v>
      </c>
      <c r="AF16" s="115"/>
      <c r="AG16" s="117">
        <f t="shared" ref="AG16:AP16" si="24">3*U16/$AE16</f>
        <v>0</v>
      </c>
      <c r="AH16" s="117">
        <f t="shared" si="24"/>
        <v>1.3782731638376769E-3</v>
      </c>
      <c r="AI16" s="117">
        <f t="shared" si="24"/>
        <v>1.7925322188339676</v>
      </c>
      <c r="AJ16" s="117">
        <f t="shared" si="24"/>
        <v>0.17186010512024169</v>
      </c>
      <c r="AK16" s="117">
        <f t="shared" si="24"/>
        <v>0.23465099792219113</v>
      </c>
      <c r="AL16" s="117">
        <f t="shared" si="24"/>
        <v>2.3142960829491731E-3</v>
      </c>
      <c r="AM16" s="117">
        <f t="shared" si="24"/>
        <v>0.78899386222518131</v>
      </c>
      <c r="AN16" s="117">
        <f t="shared" si="24"/>
        <v>3.168827804190016E-4</v>
      </c>
      <c r="AO16" s="117">
        <f t="shared" si="24"/>
        <v>0</v>
      </c>
      <c r="AP16" s="117">
        <f t="shared" si="24"/>
        <v>7.9533638712116234E-3</v>
      </c>
      <c r="AQ16" s="117">
        <f t="shared" ref="AQ16" si="25">SUM(AG16:AP16)</f>
        <v>2.9999999999999987</v>
      </c>
      <c r="AR16" s="115"/>
      <c r="AS16" s="116">
        <f t="shared" ref="AS16" si="26">-1*((AG16+AH16)*4+(AI16+AJ16)*3+SUM(AK16:AN16,AP16)*2+AO16-8)</f>
        <v>3.2851129718116212E-2</v>
      </c>
      <c r="AT16" s="116">
        <f t="shared" ref="AT16" si="27">AK16-AS16</f>
        <v>0.20179986820407492</v>
      </c>
      <c r="AU16" s="115"/>
      <c r="AV16" s="115"/>
      <c r="AW16" s="115"/>
      <c r="AX16" s="116">
        <f>AJ16/(AJ16+AI16)</f>
        <v>8.7487668845242242E-2</v>
      </c>
      <c r="AY16" s="115"/>
      <c r="AZ16" s="118"/>
    </row>
    <row r="17" spans="1:5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2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2"/>
      <c r="AY17" s="1"/>
      <c r="AZ17" s="1"/>
    </row>
    <row r="18" spans="1:5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2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2"/>
      <c r="AY18" s="1"/>
      <c r="AZ18" s="1"/>
    </row>
    <row r="19" spans="1:52">
      <c r="A19" s="119">
        <v>1.05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10"/>
      <c r="M19" s="137"/>
      <c r="N19" s="129"/>
      <c r="O19" s="109"/>
      <c r="P19" s="109"/>
      <c r="Q19" s="109"/>
      <c r="R19" s="125"/>
      <c r="S19" s="134"/>
      <c r="T19" s="113"/>
      <c r="U19" s="12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20"/>
      <c r="AY19" s="109"/>
      <c r="AZ19" s="110"/>
    </row>
    <row r="20" spans="1:52">
      <c r="A20" s="121" t="s">
        <v>189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113"/>
      <c r="M20" s="23"/>
      <c r="N20" s="134"/>
      <c r="O20" s="23"/>
      <c r="P20" s="23"/>
      <c r="Q20" s="23"/>
      <c r="R20" s="122"/>
      <c r="S20" s="23"/>
      <c r="T20" s="23"/>
      <c r="U20" s="134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33"/>
      <c r="AY20" s="23"/>
      <c r="AZ20" s="113"/>
    </row>
    <row r="21" spans="1:52">
      <c r="A21" s="111" t="s">
        <v>53</v>
      </c>
      <c r="B21" s="23"/>
      <c r="C21" s="33">
        <v>4.2041800000000004E-2</v>
      </c>
      <c r="D21" s="33">
        <v>56.800422000000005</v>
      </c>
      <c r="E21" s="33">
        <v>14.248859999999999</v>
      </c>
      <c r="F21" s="33">
        <v>10.917902202700406</v>
      </c>
      <c r="G21" s="33">
        <v>0.1130882</v>
      </c>
      <c r="H21" s="33">
        <v>19.401339999999998</v>
      </c>
      <c r="I21" s="33"/>
      <c r="J21" s="33"/>
      <c r="K21" s="33">
        <v>0.27836240000000001</v>
      </c>
      <c r="L21" s="122">
        <f t="shared" ref="L21:L29" si="28">SUM(B21:K21)</f>
        <v>101.80201660270042</v>
      </c>
      <c r="M21" s="33"/>
      <c r="N21" s="127">
        <f t="shared" ref="N21:N27" si="29">AS21/(SUM(AS21:AT21))</f>
        <v>-5.8385489247859253E-2</v>
      </c>
      <c r="O21" s="23"/>
      <c r="P21" s="23">
        <v>5.8000000000000003E-2</v>
      </c>
      <c r="Q21" s="23"/>
      <c r="R21" s="122">
        <f t="shared" ref="R21:R27" si="30">AZ$22+AZ$21*AX21+N21</f>
        <v>4.4927070122488942E-2</v>
      </c>
      <c r="S21" s="33"/>
      <c r="T21" s="112"/>
      <c r="U21" s="130">
        <f t="shared" ref="U21:V27" si="31">B21/U$3</f>
        <v>0</v>
      </c>
      <c r="V21" s="112">
        <f t="shared" si="31"/>
        <v>5.2631196795192793E-4</v>
      </c>
      <c r="W21" s="112">
        <f t="shared" ref="W21:X27" si="32">2*D21/W$3</f>
        <v>1.114170694389957</v>
      </c>
      <c r="X21" s="112">
        <f t="shared" si="32"/>
        <v>0.1874973353510099</v>
      </c>
      <c r="Y21" s="112">
        <f t="shared" ref="Y21:AB27" si="33">F21/Y$3</f>
        <v>0.15195410163814066</v>
      </c>
      <c r="Z21" s="112">
        <f t="shared" si="33"/>
        <v>1.5943634569293669E-3</v>
      </c>
      <c r="AA21" s="112">
        <f t="shared" si="33"/>
        <v>0.48130339866038196</v>
      </c>
      <c r="AB21" s="112">
        <f t="shared" si="33"/>
        <v>0</v>
      </c>
      <c r="AC21" s="112">
        <f t="shared" ref="AC21:AC27" si="34">2*J21/AC$3</f>
        <v>0</v>
      </c>
      <c r="AD21" s="112">
        <f t="shared" ref="AD21:AD27" si="35">K21/AD$3</f>
        <v>3.726903199892891E-3</v>
      </c>
      <c r="AE21" s="112">
        <f>SUM(U21:AD21)</f>
        <v>1.9407731086642639</v>
      </c>
      <c r="AF21" s="23"/>
      <c r="AG21" s="112">
        <f t="shared" ref="AG21:AP27" si="36">3*U21/$AE21</f>
        <v>0</v>
      </c>
      <c r="AH21" s="112">
        <f t="shared" si="36"/>
        <v>8.1356027492697773E-4</v>
      </c>
      <c r="AI21" s="112">
        <f t="shared" si="36"/>
        <v>1.7222580363710591</v>
      </c>
      <c r="AJ21" s="112">
        <f t="shared" si="36"/>
        <v>0.28982883343852833</v>
      </c>
      <c r="AK21" s="112">
        <f t="shared" si="36"/>
        <v>0.23488696482824259</v>
      </c>
      <c r="AL21" s="112">
        <f t="shared" si="36"/>
        <v>2.4645283621433007E-3</v>
      </c>
      <c r="AM21" s="112">
        <f t="shared" si="36"/>
        <v>0.74398712015075075</v>
      </c>
      <c r="AN21" s="112">
        <f t="shared" si="36"/>
        <v>0</v>
      </c>
      <c r="AO21" s="112">
        <f t="shared" si="36"/>
        <v>0</v>
      </c>
      <c r="AP21" s="112">
        <f t="shared" si="36"/>
        <v>5.7609565743487615E-3</v>
      </c>
      <c r="AQ21" s="112">
        <f>SUM(AG21:AP21)</f>
        <v>2.9999999999999996</v>
      </c>
      <c r="AR21" s="23"/>
      <c r="AS21" s="33">
        <f>-1*((AG21+AH21)*4+(AI21+AJ21)*3+SUM(AK21:AN21,AP21)*2+AO21-8)</f>
        <v>-1.3713990359441652E-2</v>
      </c>
      <c r="AT21" s="33">
        <f>AK21-AS21</f>
        <v>0.24860095518768424</v>
      </c>
      <c r="AU21" s="23"/>
      <c r="AV21" s="33">
        <f t="shared" ref="AV21:AV27" si="37">P21-N21</f>
        <v>0.11638548924785926</v>
      </c>
      <c r="AW21" s="23"/>
      <c r="AX21" s="33">
        <f t="shared" ref="AX21:AX27" si="38">AJ21/(AJ21+AI21)</f>
        <v>0.14404389680548738</v>
      </c>
      <c r="AY21" s="23"/>
      <c r="AZ21" s="122">
        <f>SLOPE(AV21:AV27,AX21:AX27)</f>
        <v>-0.183661798477013</v>
      </c>
    </row>
    <row r="22" spans="1:52">
      <c r="A22" s="111" t="s">
        <v>54</v>
      </c>
      <c r="B22" s="23"/>
      <c r="C22" s="33">
        <v>0.49496639999999992</v>
      </c>
      <c r="D22" s="33">
        <v>46.972243500000005</v>
      </c>
      <c r="E22" s="33">
        <v>20.798220000000001</v>
      </c>
      <c r="F22" s="33">
        <v>15.74467702487031</v>
      </c>
      <c r="G22" s="33">
        <v>0.12616049999999998</v>
      </c>
      <c r="H22" s="33">
        <v>18.351350000000004</v>
      </c>
      <c r="I22" s="33"/>
      <c r="J22" s="33"/>
      <c r="K22" s="33">
        <v>0.2880162</v>
      </c>
      <c r="L22" s="122">
        <f t="shared" si="28"/>
        <v>102.77563362487034</v>
      </c>
      <c r="M22" s="33"/>
      <c r="N22" s="127">
        <f t="shared" si="29"/>
        <v>0.21325879813956017</v>
      </c>
      <c r="O22" s="23"/>
      <c r="P22" s="23">
        <v>0.28000000000000003</v>
      </c>
      <c r="Q22" s="23"/>
      <c r="R22" s="122">
        <f t="shared" si="30"/>
        <v>0.30096678010752931</v>
      </c>
      <c r="S22" s="33"/>
      <c r="T22" s="112"/>
      <c r="U22" s="130">
        <f t="shared" si="31"/>
        <v>0</v>
      </c>
      <c r="V22" s="112">
        <f t="shared" si="31"/>
        <v>6.1963745618427634E-3</v>
      </c>
      <c r="W22" s="112">
        <f t="shared" si="32"/>
        <v>0.92138571008238535</v>
      </c>
      <c r="X22" s="112">
        <f t="shared" si="32"/>
        <v>0.27367879465754325</v>
      </c>
      <c r="Y22" s="112">
        <f t="shared" si="33"/>
        <v>0.21913259603159793</v>
      </c>
      <c r="Z22" s="112">
        <f t="shared" si="33"/>
        <v>1.7786620611870854E-3</v>
      </c>
      <c r="AA22" s="112">
        <f t="shared" si="33"/>
        <v>0.45525551972215339</v>
      </c>
      <c r="AB22" s="112">
        <f t="shared" si="33"/>
        <v>0</v>
      </c>
      <c r="AC22" s="112">
        <f t="shared" si="34"/>
        <v>0</v>
      </c>
      <c r="AD22" s="112">
        <f t="shared" si="35"/>
        <v>3.8561547730619895E-3</v>
      </c>
      <c r="AE22" s="112">
        <f>SUM(U22:AD22)</f>
        <v>1.8812838118897719</v>
      </c>
      <c r="AF22" s="23"/>
      <c r="AG22" s="112">
        <f t="shared" si="36"/>
        <v>0</v>
      </c>
      <c r="AH22" s="112">
        <f t="shared" si="36"/>
        <v>9.8810841660596088E-3</v>
      </c>
      <c r="AI22" s="112">
        <f t="shared" si="36"/>
        <v>1.4692929970361717</v>
      </c>
      <c r="AJ22" s="112">
        <f t="shared" si="36"/>
        <v>0.43642345656920795</v>
      </c>
      <c r="AK22" s="112">
        <f t="shared" si="36"/>
        <v>0.3494410486817669</v>
      </c>
      <c r="AL22" s="112">
        <f t="shared" si="36"/>
        <v>2.8363536377858877E-3</v>
      </c>
      <c r="AM22" s="112">
        <f t="shared" si="36"/>
        <v>0.72597582062566701</v>
      </c>
      <c r="AN22" s="112">
        <f t="shared" si="36"/>
        <v>0</v>
      </c>
      <c r="AO22" s="112">
        <f t="shared" si="36"/>
        <v>0</v>
      </c>
      <c r="AP22" s="112">
        <f t="shared" si="36"/>
        <v>6.1492392833409374E-3</v>
      </c>
      <c r="AQ22" s="112">
        <f>SUM(AG22:AP22)</f>
        <v>3</v>
      </c>
      <c r="AR22" s="23"/>
      <c r="AS22" s="33">
        <f>-1*((AG22+AH22)*4+(AI22+AJ22)*3+SUM(AK22:AN22,AP22)*2+AO22-8)</f>
        <v>7.4521378062501142E-2</v>
      </c>
      <c r="AT22" s="33">
        <f>AK22-AS22</f>
        <v>0.27491967061926575</v>
      </c>
      <c r="AU22" s="23"/>
      <c r="AV22" s="33">
        <f t="shared" si="37"/>
        <v>6.6741201860439858E-2</v>
      </c>
      <c r="AW22" s="23"/>
      <c r="AX22" s="33">
        <f t="shared" si="38"/>
        <v>0.22900755028039391</v>
      </c>
      <c r="AY22" s="23"/>
      <c r="AZ22" s="122">
        <f>INTERCEPT(AV21:AV27,AX21:AX27)</f>
        <v>0.12976792051728128</v>
      </c>
    </row>
    <row r="23" spans="1:52">
      <c r="A23" s="111" t="s">
        <v>55</v>
      </c>
      <c r="B23" s="23"/>
      <c r="C23" s="33">
        <v>6.5498866666666669E-2</v>
      </c>
      <c r="D23" s="33">
        <v>52.693892999999996</v>
      </c>
      <c r="E23" s="33">
        <v>14.438453333333335</v>
      </c>
      <c r="F23" s="33">
        <v>16.201992337662318</v>
      </c>
      <c r="G23" s="33">
        <v>0.14120260000000001</v>
      </c>
      <c r="H23" s="33">
        <v>18.712879999999998</v>
      </c>
      <c r="I23" s="33">
        <v>2.28784E-2</v>
      </c>
      <c r="J23" s="33"/>
      <c r="K23" s="33">
        <v>0.36999686666666665</v>
      </c>
      <c r="L23" s="122">
        <f t="shared" si="28"/>
        <v>102.64679540432897</v>
      </c>
      <c r="M23" s="33"/>
      <c r="N23" s="127">
        <f t="shared" si="29"/>
        <v>0.24724213173607124</v>
      </c>
      <c r="O23" s="23"/>
      <c r="P23" s="23">
        <v>0.32</v>
      </c>
      <c r="Q23" s="23"/>
      <c r="R23" s="122">
        <f t="shared" si="30"/>
        <v>0.34849257611376311</v>
      </c>
      <c r="S23" s="33"/>
      <c r="T23" s="112"/>
      <c r="U23" s="130">
        <f t="shared" si="31"/>
        <v>0</v>
      </c>
      <c r="V23" s="112">
        <f t="shared" si="31"/>
        <v>8.199657820063429E-4</v>
      </c>
      <c r="W23" s="112">
        <f t="shared" si="32"/>
        <v>1.0336189289917614</v>
      </c>
      <c r="X23" s="112">
        <f t="shared" si="32"/>
        <v>0.18999214860626798</v>
      </c>
      <c r="Y23" s="112">
        <f t="shared" si="33"/>
        <v>0.22549745772668503</v>
      </c>
      <c r="Z23" s="112">
        <f t="shared" si="33"/>
        <v>1.9907317073170733E-3</v>
      </c>
      <c r="AA23" s="112">
        <f t="shared" si="33"/>
        <v>0.46422426196973449</v>
      </c>
      <c r="AB23" s="112">
        <f t="shared" si="33"/>
        <v>4.0796005706134097E-4</v>
      </c>
      <c r="AC23" s="112">
        <f t="shared" si="34"/>
        <v>0</v>
      </c>
      <c r="AD23" s="112">
        <f t="shared" si="35"/>
        <v>4.9537671263444457E-3</v>
      </c>
      <c r="AE23" s="112">
        <f t="shared" ref="AE23:AE27" si="39">SUM(U23:AD23)</f>
        <v>1.9215052219671782</v>
      </c>
      <c r="AF23" s="23"/>
      <c r="AG23" s="112">
        <f t="shared" si="36"/>
        <v>0</v>
      </c>
      <c r="AH23" s="112">
        <f t="shared" si="36"/>
        <v>1.2801929018442433E-3</v>
      </c>
      <c r="AI23" s="112">
        <f t="shared" si="36"/>
        <v>1.6137644340100841</v>
      </c>
      <c r="AJ23" s="112">
        <f t="shared" si="36"/>
        <v>0.29663018309951794</v>
      </c>
      <c r="AK23" s="112">
        <f t="shared" si="36"/>
        <v>0.35206377034327435</v>
      </c>
      <c r="AL23" s="112">
        <f t="shared" si="36"/>
        <v>3.1080816506119453E-3</v>
      </c>
      <c r="AM23" s="112">
        <f t="shared" si="36"/>
        <v>0.72478220198820364</v>
      </c>
      <c r="AN23" s="112">
        <f t="shared" si="36"/>
        <v>6.3693824882299918E-4</v>
      </c>
      <c r="AO23" s="112">
        <f t="shared" si="36"/>
        <v>0</v>
      </c>
      <c r="AP23" s="112">
        <f t="shared" si="36"/>
        <v>7.7341977576406437E-3</v>
      </c>
      <c r="AQ23" s="112">
        <f t="shared" ref="AQ23:AQ27" si="40">SUM(AG23:AP23)</f>
        <v>3.0000000000000004</v>
      </c>
      <c r="AR23" s="23"/>
      <c r="AS23" s="33">
        <f t="shared" ref="AS23:AS27" si="41">-1*((AG23+AH23)*4+(AI23+AJ23)*3+SUM(AK23:AN23,AP23)*2+AO23-8)</f>
        <v>8.7044997086709763E-2</v>
      </c>
      <c r="AT23" s="33">
        <f t="shared" ref="AT23:AT27" si="42">AK23-AS23</f>
        <v>0.26501877325656459</v>
      </c>
      <c r="AU23" s="23"/>
      <c r="AV23" s="33">
        <f t="shared" si="37"/>
        <v>7.2757868263928771E-2</v>
      </c>
      <c r="AW23" s="23"/>
      <c r="AX23" s="33">
        <f t="shared" si="38"/>
        <v>0.15527168075269962</v>
      </c>
      <c r="AY23" s="23"/>
      <c r="AZ23" s="122"/>
    </row>
    <row r="24" spans="1:52">
      <c r="A24" s="111" t="s">
        <v>56</v>
      </c>
      <c r="B24" s="23"/>
      <c r="C24" s="33">
        <v>9.6849333333333329E-2</v>
      </c>
      <c r="D24" s="33">
        <v>23.879610999999993</v>
      </c>
      <c r="E24" s="33">
        <v>45.047739999999997</v>
      </c>
      <c r="F24" s="33">
        <v>15.217214699932937</v>
      </c>
      <c r="G24" s="33">
        <v>0.22308573333333334</v>
      </c>
      <c r="H24" s="33">
        <v>14.840453333333334</v>
      </c>
      <c r="I24" s="33">
        <v>2.1980666666666666E-2</v>
      </c>
      <c r="J24" s="33"/>
      <c r="K24" s="33">
        <v>0.14302239999999999</v>
      </c>
      <c r="L24" s="122">
        <f t="shared" si="28"/>
        <v>99.469957166599599</v>
      </c>
      <c r="M24" s="33"/>
      <c r="N24" s="127">
        <f t="shared" si="29"/>
        <v>0.16489420553441336</v>
      </c>
      <c r="O24" s="23"/>
      <c r="P24" s="23">
        <v>0.2</v>
      </c>
      <c r="Q24" s="23"/>
      <c r="R24" s="122">
        <f t="shared" si="30"/>
        <v>0.19206948281486214</v>
      </c>
      <c r="S24" s="33"/>
      <c r="T24" s="112"/>
      <c r="U24" s="130">
        <f t="shared" si="31"/>
        <v>0</v>
      </c>
      <c r="V24" s="112">
        <f t="shared" si="31"/>
        <v>1.2124353196461359E-3</v>
      </c>
      <c r="W24" s="112">
        <f t="shared" si="32"/>
        <v>0.46841135739505679</v>
      </c>
      <c r="X24" s="112">
        <f t="shared" si="32"/>
        <v>0.59277241923810775</v>
      </c>
      <c r="Y24" s="112">
        <f t="shared" si="33"/>
        <v>0.21179143632474515</v>
      </c>
      <c r="Z24" s="112">
        <f t="shared" si="33"/>
        <v>3.1451534376615441E-3</v>
      </c>
      <c r="AA24" s="112">
        <f t="shared" si="33"/>
        <v>0.36815810799636156</v>
      </c>
      <c r="AB24" s="112">
        <f t="shared" si="33"/>
        <v>3.919519733713742E-4</v>
      </c>
      <c r="AC24" s="112">
        <f t="shared" si="34"/>
        <v>0</v>
      </c>
      <c r="AD24" s="112">
        <f t="shared" si="35"/>
        <v>1.9148801713750167E-3</v>
      </c>
      <c r="AE24" s="112">
        <f t="shared" si="39"/>
        <v>1.6477977418563254</v>
      </c>
      <c r="AF24" s="23"/>
      <c r="AG24" s="112">
        <f t="shared" si="36"/>
        <v>0</v>
      </c>
      <c r="AH24" s="112">
        <f t="shared" si="36"/>
        <v>2.2073740402391881E-3</v>
      </c>
      <c r="AI24" s="112">
        <f t="shared" si="36"/>
        <v>0.85279524087835246</v>
      </c>
      <c r="AJ24" s="112">
        <f t="shared" si="36"/>
        <v>1.0792084565615201</v>
      </c>
      <c r="AK24" s="112">
        <f t="shared" si="36"/>
        <v>0.38558998646184267</v>
      </c>
      <c r="AL24" s="112">
        <f t="shared" si="36"/>
        <v>5.7261034369152138E-3</v>
      </c>
      <c r="AM24" s="112">
        <f t="shared" si="36"/>
        <v>0.67027299281575647</v>
      </c>
      <c r="AN24" s="112">
        <f t="shared" si="36"/>
        <v>7.1359238469975261E-4</v>
      </c>
      <c r="AO24" s="112">
        <f t="shared" si="36"/>
        <v>0</v>
      </c>
      <c r="AP24" s="112">
        <f t="shared" si="36"/>
        <v>3.4862534206737228E-3</v>
      </c>
      <c r="AQ24" s="112">
        <f t="shared" si="40"/>
        <v>2.9999999999999996</v>
      </c>
      <c r="AR24" s="23"/>
      <c r="AS24" s="33">
        <f t="shared" si="41"/>
        <v>6.3581554479650748E-2</v>
      </c>
      <c r="AT24" s="33">
        <f t="shared" si="42"/>
        <v>0.32200843198219192</v>
      </c>
      <c r="AU24" s="23"/>
      <c r="AV24" s="33">
        <f t="shared" si="37"/>
        <v>3.5105794465586648E-2</v>
      </c>
      <c r="AW24" s="23"/>
      <c r="AX24" s="33">
        <f t="shared" si="38"/>
        <v>0.55859544057373989</v>
      </c>
      <c r="AY24" s="23"/>
      <c r="AZ24" s="122"/>
    </row>
    <row r="25" spans="1:52">
      <c r="A25" s="111" t="s">
        <v>57</v>
      </c>
      <c r="B25" s="23"/>
      <c r="C25" s="33">
        <v>0.17441593333333333</v>
      </c>
      <c r="D25" s="33">
        <v>40.587987999999996</v>
      </c>
      <c r="E25" s="33">
        <v>29.60942</v>
      </c>
      <c r="F25" s="33">
        <v>12.200982111247317</v>
      </c>
      <c r="G25" s="33">
        <v>0.15441613333333332</v>
      </c>
      <c r="H25" s="33">
        <v>18.086566666666663</v>
      </c>
      <c r="I25" s="33">
        <v>1.0731533333333333E-2</v>
      </c>
      <c r="J25" s="33"/>
      <c r="K25" s="33">
        <v>0.24514359999999996</v>
      </c>
      <c r="L25" s="122">
        <f t="shared" si="28"/>
        <v>101.06966397791398</v>
      </c>
      <c r="M25" s="33"/>
      <c r="N25" s="127">
        <f t="shared" si="29"/>
        <v>0.10557995388715417</v>
      </c>
      <c r="O25" s="23"/>
      <c r="P25" s="23">
        <v>0.18</v>
      </c>
      <c r="Q25" s="23"/>
      <c r="R25" s="122">
        <f t="shared" si="30"/>
        <v>0.17500024919384155</v>
      </c>
      <c r="S25" s="33"/>
      <c r="T25" s="112"/>
      <c r="U25" s="130">
        <f t="shared" si="31"/>
        <v>0</v>
      </c>
      <c r="V25" s="112">
        <f t="shared" si="31"/>
        <v>2.1834743782340178E-3</v>
      </c>
      <c r="W25" s="112">
        <f t="shared" si="32"/>
        <v>0.79615511965476649</v>
      </c>
      <c r="X25" s="112">
        <f t="shared" si="32"/>
        <v>0.38962326468846631</v>
      </c>
      <c r="Y25" s="112">
        <f t="shared" si="33"/>
        <v>0.16981185958590561</v>
      </c>
      <c r="Z25" s="112">
        <f t="shared" si="33"/>
        <v>2.1770214765731467E-3</v>
      </c>
      <c r="AA25" s="112">
        <f t="shared" si="33"/>
        <v>0.44868684362854533</v>
      </c>
      <c r="AB25" s="112">
        <f t="shared" si="33"/>
        <v>1.9136115073704231E-4</v>
      </c>
      <c r="AC25" s="112">
        <f t="shared" si="34"/>
        <v>0</v>
      </c>
      <c r="AD25" s="112">
        <f t="shared" si="35"/>
        <v>3.2821475431784705E-3</v>
      </c>
      <c r="AE25" s="112">
        <f t="shared" si="39"/>
        <v>1.8121110921064068</v>
      </c>
      <c r="AF25" s="23"/>
      <c r="AG25" s="112">
        <f t="shared" si="36"/>
        <v>0</v>
      </c>
      <c r="AH25" s="112">
        <f t="shared" si="36"/>
        <v>3.6148021847202585E-3</v>
      </c>
      <c r="AI25" s="112">
        <f t="shared" si="36"/>
        <v>1.3180568064333933</v>
      </c>
      <c r="AJ25" s="112">
        <f t="shared" si="36"/>
        <v>0.64503208393625522</v>
      </c>
      <c r="AK25" s="112">
        <f t="shared" si="36"/>
        <v>0.28112822716931024</v>
      </c>
      <c r="AL25" s="112">
        <f t="shared" si="36"/>
        <v>3.6041192276615331E-3</v>
      </c>
      <c r="AM25" s="112">
        <f t="shared" si="36"/>
        <v>0.74281347139758891</v>
      </c>
      <c r="AN25" s="112">
        <f t="shared" si="36"/>
        <v>3.1680367429560264E-4</v>
      </c>
      <c r="AO25" s="112">
        <f t="shared" si="36"/>
        <v>0</v>
      </c>
      <c r="AP25" s="112">
        <f t="shared" si="36"/>
        <v>5.433685976774117E-3</v>
      </c>
      <c r="AQ25" s="112">
        <f t="shared" si="40"/>
        <v>2.9999999999999996</v>
      </c>
      <c r="AR25" s="23"/>
      <c r="AS25" s="33">
        <f t="shared" si="41"/>
        <v>2.9681505260913177E-2</v>
      </c>
      <c r="AT25" s="33">
        <f t="shared" si="42"/>
        <v>0.25144672190839706</v>
      </c>
      <c r="AU25" s="23"/>
      <c r="AV25" s="33">
        <f t="shared" si="37"/>
        <v>7.442004611284582E-2</v>
      </c>
      <c r="AW25" s="23"/>
      <c r="AX25" s="33">
        <f t="shared" si="38"/>
        <v>0.32858017133131245</v>
      </c>
      <c r="AY25" s="23"/>
      <c r="AZ25" s="122"/>
    </row>
    <row r="26" spans="1:52">
      <c r="A26" s="111" t="s">
        <v>58</v>
      </c>
      <c r="B26" s="23"/>
      <c r="C26" s="33">
        <v>0.14545800000000003</v>
      </c>
      <c r="D26" s="33">
        <v>66.364613000000006</v>
      </c>
      <c r="E26" s="33">
        <v>4.3123393333333331</v>
      </c>
      <c r="F26" s="33">
        <v>10.603034243276374</v>
      </c>
      <c r="G26" s="33">
        <v>8.3701999999999985E-2</v>
      </c>
      <c r="H26" s="33">
        <v>21.429773333333333</v>
      </c>
      <c r="I26" s="33"/>
      <c r="J26" s="33"/>
      <c r="K26" s="33">
        <v>0.51906046666666672</v>
      </c>
      <c r="L26" s="122">
        <f t="shared" si="28"/>
        <v>103.45798037660971</v>
      </c>
      <c r="M26" s="33"/>
      <c r="N26" s="127">
        <f t="shared" si="29"/>
        <v>1.9978986785008718E-2</v>
      </c>
      <c r="O26" s="23"/>
      <c r="P26" s="23">
        <v>0.16</v>
      </c>
      <c r="Q26" s="23"/>
      <c r="R26" s="122">
        <f t="shared" si="30"/>
        <v>0.14207541387357767</v>
      </c>
      <c r="S26" s="33"/>
      <c r="T26" s="112"/>
      <c r="U26" s="130">
        <f t="shared" si="31"/>
        <v>0</v>
      </c>
      <c r="V26" s="112">
        <f t="shared" si="31"/>
        <v>1.8209564346519786E-3</v>
      </c>
      <c r="W26" s="112">
        <f t="shared" si="32"/>
        <v>1.3017774225186349</v>
      </c>
      <c r="X26" s="112">
        <f t="shared" si="32"/>
        <v>5.6745040243875687E-2</v>
      </c>
      <c r="Y26" s="112">
        <f t="shared" si="33"/>
        <v>0.14757180575193285</v>
      </c>
      <c r="Z26" s="112">
        <f t="shared" si="33"/>
        <v>1.1800648526716477E-3</v>
      </c>
      <c r="AA26" s="112">
        <f t="shared" si="33"/>
        <v>0.5316242454312412</v>
      </c>
      <c r="AB26" s="112">
        <f t="shared" si="33"/>
        <v>0</v>
      </c>
      <c r="AC26" s="112">
        <f t="shared" si="34"/>
        <v>0</v>
      </c>
      <c r="AD26" s="112">
        <f t="shared" si="35"/>
        <v>6.9495309501495075E-3</v>
      </c>
      <c r="AE26" s="112">
        <f t="shared" si="39"/>
        <v>2.047669066183158</v>
      </c>
      <c r="AF26" s="23"/>
      <c r="AG26" s="112">
        <f t="shared" si="36"/>
        <v>0</v>
      </c>
      <c r="AH26" s="112">
        <f t="shared" si="36"/>
        <v>2.6678477465788401E-3</v>
      </c>
      <c r="AI26" s="112">
        <f t="shared" si="36"/>
        <v>1.9072087047910624</v>
      </c>
      <c r="AJ26" s="112">
        <f t="shared" si="36"/>
        <v>8.3136051397672495E-2</v>
      </c>
      <c r="AK26" s="112">
        <f t="shared" si="36"/>
        <v>0.21620457356472023</v>
      </c>
      <c r="AL26" s="112">
        <f t="shared" si="36"/>
        <v>1.7288899932516161E-3</v>
      </c>
      <c r="AM26" s="112">
        <f t="shared" si="36"/>
        <v>0.77887231029306714</v>
      </c>
      <c r="AN26" s="112">
        <f t="shared" si="36"/>
        <v>0</v>
      </c>
      <c r="AO26" s="112">
        <f t="shared" si="36"/>
        <v>0</v>
      </c>
      <c r="AP26" s="112">
        <f t="shared" si="36"/>
        <v>1.0181622213647133E-2</v>
      </c>
      <c r="AQ26" s="112">
        <f t="shared" si="40"/>
        <v>2.9999999999999996</v>
      </c>
      <c r="AR26" s="23"/>
      <c r="AS26" s="33">
        <f t="shared" si="41"/>
        <v>4.3195483181079908E-3</v>
      </c>
      <c r="AT26" s="33">
        <f t="shared" si="42"/>
        <v>0.21188502524661224</v>
      </c>
      <c r="AU26" s="23"/>
      <c r="AV26" s="33">
        <f t="shared" si="37"/>
        <v>0.14002101321499127</v>
      </c>
      <c r="AW26" s="23"/>
      <c r="AX26" s="33">
        <f t="shared" si="38"/>
        <v>4.1769673891506008E-2</v>
      </c>
      <c r="AY26" s="23"/>
      <c r="AZ26" s="122"/>
    </row>
    <row r="27" spans="1:52">
      <c r="A27" s="111" t="s">
        <v>59</v>
      </c>
      <c r="B27" s="23"/>
      <c r="C27" s="33">
        <v>0.12669886666666666</v>
      </c>
      <c r="D27" s="33">
        <v>60.379417000000018</v>
      </c>
      <c r="E27" s="33">
        <v>9.3607086666666657</v>
      </c>
      <c r="F27" s="33">
        <v>11.447241508978992</v>
      </c>
      <c r="G27" s="33">
        <v>0.11068473333333334</v>
      </c>
      <c r="H27" s="33">
        <v>20.777446666666666</v>
      </c>
      <c r="I27" s="33">
        <v>1.3555866666666668E-2</v>
      </c>
      <c r="J27" s="33"/>
      <c r="K27" s="33">
        <v>0.35543213333333334</v>
      </c>
      <c r="L27" s="122">
        <f t="shared" si="28"/>
        <v>102.57118544231233</v>
      </c>
      <c r="M27" s="33"/>
      <c r="N27" s="127">
        <f t="shared" si="29"/>
        <v>0.10200202743462868</v>
      </c>
      <c r="O27" s="23"/>
      <c r="P27" s="23">
        <v>0.22</v>
      </c>
      <c r="Q27" s="23"/>
      <c r="R27" s="122">
        <f t="shared" si="30"/>
        <v>0.21446842777393738</v>
      </c>
      <c r="S27" s="33"/>
      <c r="T27" s="112"/>
      <c r="U27" s="130">
        <f t="shared" si="31"/>
        <v>0</v>
      </c>
      <c r="V27" s="112">
        <f t="shared" si="31"/>
        <v>1.5861150058420965E-3</v>
      </c>
      <c r="W27" s="112">
        <f t="shared" si="32"/>
        <v>1.1843745978815226</v>
      </c>
      <c r="X27" s="112">
        <f t="shared" si="32"/>
        <v>0.12317532293791256</v>
      </c>
      <c r="Y27" s="112">
        <f t="shared" si="33"/>
        <v>0.15932138495447451</v>
      </c>
      <c r="Z27" s="112">
        <f t="shared" si="33"/>
        <v>1.5604784059401286E-3</v>
      </c>
      <c r="AA27" s="112">
        <f t="shared" si="33"/>
        <v>0.5154414950797982</v>
      </c>
      <c r="AB27" s="112">
        <f t="shared" si="33"/>
        <v>2.4172372800760819E-4</v>
      </c>
      <c r="AC27" s="112">
        <f t="shared" si="34"/>
        <v>0</v>
      </c>
      <c r="AD27" s="112">
        <f t="shared" si="35"/>
        <v>4.7587646717543626E-3</v>
      </c>
      <c r="AE27" s="112">
        <f t="shared" si="39"/>
        <v>1.9904598826652522</v>
      </c>
      <c r="AF27" s="23"/>
      <c r="AG27" s="112">
        <f t="shared" si="36"/>
        <v>0</v>
      </c>
      <c r="AH27" s="112">
        <f t="shared" si="36"/>
        <v>2.3905756950774624E-3</v>
      </c>
      <c r="AI27" s="112">
        <f t="shared" si="36"/>
        <v>1.7850768179697687</v>
      </c>
      <c r="AJ27" s="112">
        <f t="shared" si="36"/>
        <v>0.18564853882859347</v>
      </c>
      <c r="AK27" s="112">
        <f t="shared" si="36"/>
        <v>0.24012749969289668</v>
      </c>
      <c r="AL27" s="112">
        <f t="shared" si="36"/>
        <v>2.3519364839204304E-3</v>
      </c>
      <c r="AM27" s="112">
        <f t="shared" si="36"/>
        <v>0.77686794830993811</v>
      </c>
      <c r="AN27" s="112">
        <f t="shared" si="36"/>
        <v>3.6432343617587043E-4</v>
      </c>
      <c r="AO27" s="112">
        <f t="shared" si="36"/>
        <v>0</v>
      </c>
      <c r="AP27" s="112">
        <f t="shared" si="36"/>
        <v>7.1723595836289556E-3</v>
      </c>
      <c r="AQ27" s="112">
        <f t="shared" si="40"/>
        <v>2.9999999999999996</v>
      </c>
      <c r="AR27" s="23"/>
      <c r="AS27" s="33">
        <f t="shared" si="41"/>
        <v>2.4493491811483636E-2</v>
      </c>
      <c r="AT27" s="33">
        <f t="shared" si="42"/>
        <v>0.21563400788141304</v>
      </c>
      <c r="AU27" s="23"/>
      <c r="AV27" s="33">
        <f t="shared" si="37"/>
        <v>0.11799797256537133</v>
      </c>
      <c r="AW27" s="23"/>
      <c r="AX27" s="33">
        <f t="shared" si="38"/>
        <v>9.4203151234730054E-2</v>
      </c>
      <c r="AY27" s="23"/>
      <c r="AZ27" s="122"/>
    </row>
    <row r="28" spans="1:52">
      <c r="A28" s="111"/>
      <c r="B28" s="23"/>
      <c r="C28" s="33"/>
      <c r="D28" s="33"/>
      <c r="E28" s="33"/>
      <c r="F28" s="33"/>
      <c r="G28" s="33"/>
      <c r="H28" s="33"/>
      <c r="I28" s="33"/>
      <c r="J28" s="33"/>
      <c r="K28" s="33"/>
      <c r="L28" s="122"/>
      <c r="M28" s="33"/>
      <c r="N28" s="127"/>
      <c r="O28" s="23"/>
      <c r="P28" s="23"/>
      <c r="Q28" s="23"/>
      <c r="R28" s="122"/>
      <c r="S28" s="33"/>
      <c r="T28" s="23"/>
      <c r="U28" s="130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23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23"/>
      <c r="AS28" s="33"/>
      <c r="AT28" s="33"/>
      <c r="AU28" s="23"/>
      <c r="AV28" s="33"/>
      <c r="AW28" s="23"/>
      <c r="AX28" s="33"/>
      <c r="AY28" s="23"/>
      <c r="AZ28" s="122"/>
    </row>
    <row r="29" spans="1:52">
      <c r="A29" s="111" t="s">
        <v>164</v>
      </c>
      <c r="B29" s="23"/>
      <c r="C29" s="33">
        <v>4.5478425000000003E-2</v>
      </c>
      <c r="D29" s="33">
        <v>17.141741166666666</v>
      </c>
      <c r="E29" s="33">
        <v>50.853402500000001</v>
      </c>
      <c r="F29" s="33">
        <v>21.599215277777777</v>
      </c>
      <c r="G29" s="33">
        <v>0.3529412833333333</v>
      </c>
      <c r="H29" s="33">
        <v>9.1214754722222224</v>
      </c>
      <c r="I29" s="33"/>
      <c r="J29" s="33"/>
      <c r="K29" s="33">
        <v>4.8079402777777773E-2</v>
      </c>
      <c r="L29" s="122">
        <f t="shared" si="28"/>
        <v>99.162333527777776</v>
      </c>
      <c r="M29" s="33"/>
      <c r="N29" s="127">
        <f>AS29/(SUM(AS29:AT29))</f>
        <v>6.3588338070498698E-2</v>
      </c>
      <c r="O29" s="23"/>
      <c r="P29" s="33">
        <v>8.1342629810540926E-2</v>
      </c>
      <c r="Q29" s="23"/>
      <c r="R29" s="122">
        <f>AZ$22+AZ$21*AX29+N29</f>
        <v>7.1117286295839188E-2</v>
      </c>
      <c r="S29" s="33"/>
      <c r="T29" s="112"/>
      <c r="U29" s="130">
        <f>B29/U$3</f>
        <v>0</v>
      </c>
      <c r="V29" s="112">
        <f>C29/V$3</f>
        <v>5.6933431397095655E-4</v>
      </c>
      <c r="W29" s="112">
        <f>2*D29/W$3</f>
        <v>0.33624443245717273</v>
      </c>
      <c r="X29" s="112">
        <f>2*E29/X$3</f>
        <v>0.66916774129876966</v>
      </c>
      <c r="Y29" s="112">
        <f>F29/Y$3</f>
        <v>0.30061538312843117</v>
      </c>
      <c r="Z29" s="112">
        <f>G29/Z$3</f>
        <v>4.9759098171906569E-3</v>
      </c>
      <c r="AA29" s="112">
        <f>H29/AA$3</f>
        <v>0.22628319206703601</v>
      </c>
      <c r="AB29" s="112">
        <f>I29/AB$3</f>
        <v>0</v>
      </c>
      <c r="AC29" s="112">
        <f>2*J29/AC$3</f>
        <v>0</v>
      </c>
      <c r="AD29" s="112">
        <f>K29/AD$3</f>
        <v>6.4371941060085384E-4</v>
      </c>
      <c r="AE29" s="112">
        <f t="shared" ref="AE29" si="43">SUM(U29:AD29)</f>
        <v>1.5384997124931719</v>
      </c>
      <c r="AF29" s="23"/>
      <c r="AG29" s="112">
        <f t="shared" ref="AG29:AP29" si="44">3*U29/$AE29</f>
        <v>0</v>
      </c>
      <c r="AH29" s="112">
        <f t="shared" si="44"/>
        <v>1.1101743653529933E-3</v>
      </c>
      <c r="AI29" s="112">
        <f t="shared" si="44"/>
        <v>0.65566037431157154</v>
      </c>
      <c r="AJ29" s="112">
        <f t="shared" si="44"/>
        <v>1.3048447182632923</v>
      </c>
      <c r="AK29" s="112">
        <f t="shared" si="44"/>
        <v>0.58618545201014849</v>
      </c>
      <c r="AL29" s="112">
        <f t="shared" si="44"/>
        <v>9.7027833871878109E-3</v>
      </c>
      <c r="AM29" s="112">
        <f t="shared" si="44"/>
        <v>0.44124127595774304</v>
      </c>
      <c r="AN29" s="112">
        <f t="shared" si="44"/>
        <v>0</v>
      </c>
      <c r="AO29" s="112">
        <f t="shared" si="44"/>
        <v>0</v>
      </c>
      <c r="AP29" s="112">
        <f t="shared" si="44"/>
        <v>1.2552217047041745E-3</v>
      </c>
      <c r="AQ29" s="112">
        <f t="shared" ref="AQ29" si="45">SUM(AG29:AP29)</f>
        <v>3.0000000000000004</v>
      </c>
      <c r="AR29" s="23"/>
      <c r="AS29" s="33">
        <f t="shared" ref="AS29" si="46">-1*((AG29+AH29)*4+(AI29+AJ29)*3+SUM(AK29:AN29,AP29)*2+AO29-8)</f>
        <v>3.7274558694429416E-2</v>
      </c>
      <c r="AT29" s="33">
        <f t="shared" ref="AT29" si="47">AK29-AS29</f>
        <v>0.54891089331571907</v>
      </c>
      <c r="AU29" s="23"/>
      <c r="AV29" s="33">
        <f>P29-N29</f>
        <v>1.7754291740042227E-2</v>
      </c>
      <c r="AW29" s="23"/>
      <c r="AX29" s="33">
        <f>AJ29/(AJ29+AI29)</f>
        <v>0.6655655847083527</v>
      </c>
      <c r="AY29" s="23"/>
      <c r="AZ29" s="122"/>
    </row>
    <row r="30" spans="1:52">
      <c r="A30" s="111"/>
      <c r="B30" s="23"/>
      <c r="C30" s="33"/>
      <c r="D30" s="33"/>
      <c r="E30" s="33"/>
      <c r="F30" s="33"/>
      <c r="G30" s="33"/>
      <c r="H30" s="33"/>
      <c r="I30" s="33"/>
      <c r="J30" s="33"/>
      <c r="K30" s="33"/>
      <c r="L30" s="122"/>
      <c r="M30" s="33"/>
      <c r="N30" s="127"/>
      <c r="O30" s="23"/>
      <c r="P30" s="23"/>
      <c r="Q30" s="23"/>
      <c r="R30" s="122"/>
      <c r="S30" s="33"/>
      <c r="T30" s="112"/>
      <c r="U30" s="130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23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23"/>
      <c r="AS30" s="33"/>
      <c r="AT30" s="33"/>
      <c r="AU30" s="23"/>
      <c r="AV30" s="33"/>
      <c r="AW30" s="23"/>
      <c r="AX30" s="33"/>
      <c r="AY30" s="23"/>
      <c r="AZ30" s="122"/>
    </row>
    <row r="31" spans="1:52">
      <c r="A31" s="114" t="s">
        <v>20</v>
      </c>
      <c r="B31" s="115"/>
      <c r="C31" s="116">
        <v>7.1380555555555558E-2</v>
      </c>
      <c r="D31" s="116">
        <v>62.210353333333344</v>
      </c>
      <c r="E31" s="116">
        <v>8.4677233333333319</v>
      </c>
      <c r="F31" s="116">
        <v>10.930895574244966</v>
      </c>
      <c r="G31" s="116">
        <v>0.10642788888888889</v>
      </c>
      <c r="H31" s="116">
        <v>20.620205555555554</v>
      </c>
      <c r="I31" s="116">
        <v>1.1521611111111111E-2</v>
      </c>
      <c r="J31" s="116"/>
      <c r="K31" s="116">
        <v>0.38514111111111099</v>
      </c>
      <c r="L31" s="123">
        <f t="shared" ref="L31" si="48">SUM(B31:K31)</f>
        <v>102.80364896313387</v>
      </c>
      <c r="M31" s="132"/>
      <c r="N31" s="128">
        <f>AS31/(SUM(AS31:AT31))</f>
        <v>1.2680929396846088E-2</v>
      </c>
      <c r="O31" s="115"/>
      <c r="P31" s="115">
        <v>0.14000000000000001</v>
      </c>
      <c r="Q31" s="115"/>
      <c r="R31" s="123">
        <f>AZ$22+AZ$21*AX31+N31</f>
        <v>0.12708183675928919</v>
      </c>
      <c r="S31" s="127"/>
      <c r="T31" s="133"/>
      <c r="U31" s="131">
        <f>B31/U$3</f>
        <v>0</v>
      </c>
      <c r="V31" s="117">
        <f>C31/V$3</f>
        <v>8.9359734045512719E-4</v>
      </c>
      <c r="W31" s="117">
        <f>2*D31/W$3</f>
        <v>1.2202893945338045</v>
      </c>
      <c r="X31" s="117">
        <f>2*E31/X$3</f>
        <v>0.11142474285588962</v>
      </c>
      <c r="Y31" s="117">
        <f>F31/Y$3</f>
        <v>0.15213494188232382</v>
      </c>
      <c r="Z31" s="117">
        <f>G31/Z$3</f>
        <v>1.5004636809373873E-3</v>
      </c>
      <c r="AA31" s="117">
        <f>H31/AA$3</f>
        <v>0.51154069847570216</v>
      </c>
      <c r="AB31" s="117">
        <f>I31/AB$3</f>
        <v>2.0544955618957046E-4</v>
      </c>
      <c r="AC31" s="117">
        <f t="shared" ref="AC31" si="49">2*J31/AC$3</f>
        <v>0</v>
      </c>
      <c r="AD31" s="117">
        <f t="shared" ref="AD31" si="50">K31/AD$3</f>
        <v>5.1565284658068146E-3</v>
      </c>
      <c r="AE31" s="117">
        <f t="shared" ref="AE31" si="51">SUM(U31:AD31)</f>
        <v>2.0031458167911094</v>
      </c>
      <c r="AF31" s="115"/>
      <c r="AG31" s="117">
        <f t="shared" ref="AG31:AP31" si="52">3*U31/$AE31</f>
        <v>0</v>
      </c>
      <c r="AH31" s="117">
        <f t="shared" si="52"/>
        <v>1.338291001530688E-3</v>
      </c>
      <c r="AI31" s="117">
        <f t="shared" si="52"/>
        <v>1.8275595081070293</v>
      </c>
      <c r="AJ31" s="117">
        <f t="shared" si="52"/>
        <v>0.16687463576822945</v>
      </c>
      <c r="AK31" s="117">
        <f t="shared" si="52"/>
        <v>0.22784403502791328</v>
      </c>
      <c r="AL31" s="117">
        <f t="shared" si="52"/>
        <v>2.2471609430925283E-3</v>
      </c>
      <c r="AM31" s="117">
        <f t="shared" si="52"/>
        <v>0.7661060331022016</v>
      </c>
      <c r="AN31" s="117">
        <f t="shared" si="52"/>
        <v>3.0769036552518987E-4</v>
      </c>
      <c r="AO31" s="117">
        <f t="shared" si="52"/>
        <v>0</v>
      </c>
      <c r="AP31" s="117">
        <f t="shared" si="52"/>
        <v>7.7226456844772138E-3</v>
      </c>
      <c r="AQ31" s="117">
        <f t="shared" ref="AQ31" si="53">SUM(AG31:AP31)</f>
        <v>2.9999999999999991</v>
      </c>
      <c r="AR31" s="115"/>
      <c r="AS31" s="116">
        <f t="shared" ref="AS31" si="54">-1*((AG31+AH31)*4+(AI31+AJ31)*3+SUM(AK31:AN31,AP31)*2+AO31-8)</f>
        <v>2.8892741216814954E-3</v>
      </c>
      <c r="AT31" s="116">
        <f t="shared" ref="AT31" si="55">AK31-AS31</f>
        <v>0.22495476090623179</v>
      </c>
      <c r="AU31" s="115"/>
      <c r="AV31" s="116">
        <f>P31-N31</f>
        <v>0.12731907060315392</v>
      </c>
      <c r="AW31" s="115"/>
      <c r="AX31" s="116">
        <f>AJ31/(AJ31+AI31)</f>
        <v>8.3670165936883686E-2</v>
      </c>
      <c r="AY31" s="115"/>
      <c r="AZ31" s="123"/>
    </row>
    <row r="32" spans="1:52"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"/>
      <c r="P32" s="1"/>
      <c r="Q32" s="1"/>
      <c r="R32" s="2"/>
      <c r="S32" s="2"/>
      <c r="T32" s="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"/>
      <c r="AS32" s="2"/>
      <c r="AT32" s="2"/>
      <c r="AU32" s="1"/>
      <c r="AV32" s="2"/>
      <c r="AW32" s="1"/>
      <c r="AX32" s="2"/>
      <c r="AY32" s="1"/>
      <c r="AZ32" s="2"/>
    </row>
    <row r="33" spans="1:52"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"/>
      <c r="P33" s="1"/>
      <c r="Q33" s="1"/>
      <c r="R33" s="2"/>
      <c r="S33" s="2"/>
      <c r="T33" s="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"/>
      <c r="AS33" s="2"/>
      <c r="AT33" s="2"/>
      <c r="AU33" s="1"/>
      <c r="AV33" s="2"/>
      <c r="AW33" s="1"/>
      <c r="AX33" s="2"/>
      <c r="AY33" s="1"/>
      <c r="AZ33" s="2"/>
    </row>
    <row r="34" spans="1:52">
      <c r="A34" s="119">
        <v>0.95</v>
      </c>
      <c r="B34" s="109"/>
      <c r="C34" s="120"/>
      <c r="D34" s="120"/>
      <c r="E34" s="120"/>
      <c r="F34" s="120"/>
      <c r="G34" s="120"/>
      <c r="H34" s="120"/>
      <c r="I34" s="120"/>
      <c r="J34" s="120"/>
      <c r="K34" s="120"/>
      <c r="L34" s="125"/>
      <c r="M34" s="132"/>
      <c r="N34" s="135"/>
      <c r="O34" s="109"/>
      <c r="P34" s="109"/>
      <c r="Q34" s="109"/>
      <c r="R34" s="125"/>
      <c r="S34" s="127"/>
      <c r="T34" s="113"/>
      <c r="U34" s="136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09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09"/>
      <c r="AS34" s="120"/>
      <c r="AT34" s="120"/>
      <c r="AU34" s="109"/>
      <c r="AV34" s="120"/>
      <c r="AW34" s="109"/>
      <c r="AX34" s="120"/>
      <c r="AY34" s="109"/>
      <c r="AZ34" s="125"/>
    </row>
    <row r="35" spans="1:52">
      <c r="A35" s="111" t="s">
        <v>190</v>
      </c>
      <c r="B35" s="23"/>
      <c r="C35" s="33"/>
      <c r="D35" s="33"/>
      <c r="E35" s="33"/>
      <c r="F35" s="33"/>
      <c r="G35" s="33"/>
      <c r="H35" s="33"/>
      <c r="I35" s="33"/>
      <c r="J35" s="33"/>
      <c r="K35" s="33"/>
      <c r="L35" s="122"/>
      <c r="M35" s="33"/>
      <c r="N35" s="127"/>
      <c r="O35" s="23"/>
      <c r="P35" s="23"/>
      <c r="Q35" s="23"/>
      <c r="R35" s="122"/>
      <c r="S35" s="33"/>
      <c r="T35" s="23"/>
      <c r="U35" s="130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23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23"/>
      <c r="AS35" s="33"/>
      <c r="AT35" s="33"/>
      <c r="AU35" s="23"/>
      <c r="AV35" s="33"/>
      <c r="AW35" s="23"/>
      <c r="AX35" s="33"/>
      <c r="AY35" s="23"/>
      <c r="AZ35" s="122"/>
    </row>
    <row r="36" spans="1:52">
      <c r="A36" s="111" t="s">
        <v>53</v>
      </c>
      <c r="B36" s="23">
        <v>0</v>
      </c>
      <c r="C36" s="33">
        <v>4.2041800000000004E-2</v>
      </c>
      <c r="D36" s="33">
        <v>54.095640000000003</v>
      </c>
      <c r="E36" s="33">
        <v>14.248859999999999</v>
      </c>
      <c r="F36" s="33">
        <v>10.917902202700406</v>
      </c>
      <c r="G36" s="33">
        <v>0.1130882</v>
      </c>
      <c r="H36" s="33">
        <v>18.431272999999997</v>
      </c>
      <c r="I36" s="33">
        <v>0</v>
      </c>
      <c r="J36" s="33">
        <v>0</v>
      </c>
      <c r="K36" s="33">
        <v>0.27836240000000001</v>
      </c>
      <c r="L36" s="122">
        <f>SUM(B36:K36)</f>
        <v>98.127167602700425</v>
      </c>
      <c r="M36" s="33"/>
      <c r="N36" s="127">
        <f t="shared" ref="N36:N42" si="56">AS36/(SUM(AS36:AT36))</f>
        <v>-4.7580894455162656E-2</v>
      </c>
      <c r="O36" s="23"/>
      <c r="P36" s="23">
        <v>5.8000000000000003E-2</v>
      </c>
      <c r="Q36" s="23"/>
      <c r="R36" s="122">
        <f t="shared" ref="R36:R42" si="57">AZ$37+AZ$36*AX36+N36</f>
        <v>4.8459782529279391E-2</v>
      </c>
      <c r="S36" s="33"/>
      <c r="T36" s="112"/>
      <c r="U36" s="130">
        <f t="shared" ref="U36:V42" si="58">B36/U$3</f>
        <v>0</v>
      </c>
      <c r="V36" s="112">
        <f t="shared" si="58"/>
        <v>5.2631196795192793E-4</v>
      </c>
      <c r="W36" s="112">
        <f t="shared" ref="W36:X42" si="59">2*D36/W$3</f>
        <v>1.0611149470380543</v>
      </c>
      <c r="X36" s="112">
        <f t="shared" si="59"/>
        <v>0.1874973353510099</v>
      </c>
      <c r="Y36" s="112">
        <f t="shared" ref="Y36:AB42" si="60">F36/Y$3</f>
        <v>0.15195410163814066</v>
      </c>
      <c r="Z36" s="112">
        <f t="shared" si="60"/>
        <v>1.5943634569293669E-3</v>
      </c>
      <c r="AA36" s="112">
        <f t="shared" si="60"/>
        <v>0.45723822872736286</v>
      </c>
      <c r="AB36" s="112">
        <f t="shared" si="60"/>
        <v>0</v>
      </c>
      <c r="AC36" s="112">
        <f t="shared" ref="AC36:AC42" si="61">2*J36/AC$3</f>
        <v>0</v>
      </c>
      <c r="AD36" s="112">
        <f t="shared" ref="AD36:AD42" si="62">K36/AD$3</f>
        <v>3.726903199892891E-3</v>
      </c>
      <c r="AE36" s="112">
        <f>SUM(U36:AD36)</f>
        <v>1.863652191379342</v>
      </c>
      <c r="AF36" s="23"/>
      <c r="AG36" s="112">
        <f t="shared" ref="AG36:AP42" si="63">3*U36/$AE36</f>
        <v>0</v>
      </c>
      <c r="AH36" s="112">
        <f t="shared" si="63"/>
        <v>8.4722670418838628E-4</v>
      </c>
      <c r="AI36" s="112">
        <f t="shared" si="63"/>
        <v>1.7081217492401728</v>
      </c>
      <c r="AJ36" s="112">
        <f t="shared" si="63"/>
        <v>0.3018224154994894</v>
      </c>
      <c r="AK36" s="112">
        <f t="shared" si="63"/>
        <v>0.24460696423028661</v>
      </c>
      <c r="AL36" s="112">
        <f t="shared" si="63"/>
        <v>2.566514499278966E-3</v>
      </c>
      <c r="AM36" s="112">
        <f t="shared" si="63"/>
        <v>0.73603577562766342</v>
      </c>
      <c r="AN36" s="112">
        <f t="shared" si="63"/>
        <v>0</v>
      </c>
      <c r="AO36" s="112">
        <f t="shared" si="63"/>
        <v>0</v>
      </c>
      <c r="AP36" s="112">
        <f t="shared" si="63"/>
        <v>5.9993541989202996E-3</v>
      </c>
      <c r="AQ36" s="112">
        <f>SUM(AG36:AP36)</f>
        <v>2.9999999999999996</v>
      </c>
      <c r="AR36" s="23"/>
      <c r="AS36" s="33">
        <f>-1*((AG36+AH36)*4+(AI36+AJ36)*3+SUM(AK36:AN36,AP36)*2+AO36-8)</f>
        <v>-1.1638618148039015E-2</v>
      </c>
      <c r="AT36" s="33">
        <f>AK36-AS36</f>
        <v>0.25624558237832562</v>
      </c>
      <c r="AU36" s="23"/>
      <c r="AV36" s="33">
        <f t="shared" ref="AV36:AV42" si="64">P36-N36</f>
        <v>0.10558089445516267</v>
      </c>
      <c r="AW36" s="23"/>
      <c r="AX36" s="33">
        <f t="shared" ref="AX36:AX42" si="65">AJ36/(AJ36+AI36)</f>
        <v>0.15016457710335596</v>
      </c>
      <c r="AY36" s="23"/>
      <c r="AZ36" s="122">
        <f>SLOPE(AV36:AV42,AX36:AX42)</f>
        <v>-9.9656576294216453E-2</v>
      </c>
    </row>
    <row r="37" spans="1:52">
      <c r="A37" s="111" t="s">
        <v>54</v>
      </c>
      <c r="B37" s="23">
        <v>0</v>
      </c>
      <c r="C37" s="33">
        <v>0.49496639999999992</v>
      </c>
      <c r="D37" s="33">
        <v>44.735469999999999</v>
      </c>
      <c r="E37" s="33">
        <v>20.798220000000001</v>
      </c>
      <c r="F37" s="33">
        <v>15.74467702487031</v>
      </c>
      <c r="G37" s="33">
        <v>0.12616049999999998</v>
      </c>
      <c r="H37" s="33">
        <v>17.433782500000003</v>
      </c>
      <c r="I37" s="33">
        <v>0</v>
      </c>
      <c r="J37" s="33">
        <v>0</v>
      </c>
      <c r="K37" s="33">
        <v>0.2880162</v>
      </c>
      <c r="L37" s="122">
        <f t="shared" ref="L37:L42" si="66">SUM(B37:K37)</f>
        <v>99.621292624870321</v>
      </c>
      <c r="M37" s="33"/>
      <c r="N37" s="127">
        <f t="shared" si="56"/>
        <v>0.21074883841932568</v>
      </c>
      <c r="O37" s="23"/>
      <c r="P37" s="23">
        <v>0.28000000000000003</v>
      </c>
      <c r="Q37" s="23"/>
      <c r="R37" s="122">
        <f t="shared" si="57"/>
        <v>0.29806247078015913</v>
      </c>
      <c r="S37" s="33"/>
      <c r="T37" s="112"/>
      <c r="U37" s="130">
        <f t="shared" si="58"/>
        <v>0</v>
      </c>
      <c r="V37" s="112">
        <f t="shared" si="58"/>
        <v>6.1963745618427634E-3</v>
      </c>
      <c r="W37" s="112">
        <f t="shared" si="59"/>
        <v>0.87751020007846214</v>
      </c>
      <c r="X37" s="112">
        <f t="shared" si="59"/>
        <v>0.27367879465754325</v>
      </c>
      <c r="Y37" s="112">
        <f t="shared" si="60"/>
        <v>0.21913259603159793</v>
      </c>
      <c r="Z37" s="112">
        <f t="shared" si="60"/>
        <v>1.7786620611870854E-3</v>
      </c>
      <c r="AA37" s="112">
        <f t="shared" si="60"/>
        <v>0.43249274373604568</v>
      </c>
      <c r="AB37" s="112">
        <f t="shared" si="60"/>
        <v>0</v>
      </c>
      <c r="AC37" s="112">
        <f t="shared" si="61"/>
        <v>0</v>
      </c>
      <c r="AD37" s="112">
        <f t="shared" si="62"/>
        <v>3.8561547730619895E-3</v>
      </c>
      <c r="AE37" s="112">
        <f>SUM(U37:AD37)</f>
        <v>1.8146455258997409</v>
      </c>
      <c r="AF37" s="23"/>
      <c r="AG37" s="112">
        <f t="shared" si="63"/>
        <v>0</v>
      </c>
      <c r="AH37" s="112">
        <f t="shared" si="63"/>
        <v>1.0243942092388207E-2</v>
      </c>
      <c r="AI37" s="112">
        <f t="shared" si="63"/>
        <v>1.4507134107803892</v>
      </c>
      <c r="AJ37" s="112">
        <f t="shared" si="63"/>
        <v>0.45245000869552304</v>
      </c>
      <c r="AK37" s="112">
        <f t="shared" si="63"/>
        <v>0.36227339098022548</v>
      </c>
      <c r="AL37" s="112">
        <f t="shared" si="63"/>
        <v>2.9405115805829669E-3</v>
      </c>
      <c r="AM37" s="112">
        <f t="shared" si="63"/>
        <v>0.7150036812643169</v>
      </c>
      <c r="AN37" s="112">
        <f t="shared" si="63"/>
        <v>0</v>
      </c>
      <c r="AO37" s="112">
        <f t="shared" si="63"/>
        <v>0</v>
      </c>
      <c r="AP37" s="112">
        <f t="shared" si="63"/>
        <v>6.3750546065739593E-3</v>
      </c>
      <c r="AQ37" s="112">
        <f>SUM(AG37:AP37)</f>
        <v>2.9999999999999996</v>
      </c>
      <c r="AR37" s="23"/>
      <c r="AS37" s="33">
        <f>-1*((AG37+AH37)*4+(AI37+AJ37)*3+SUM(AK37:AN37,AP37)*2+AO37-8)</f>
        <v>7.6348696339312738E-2</v>
      </c>
      <c r="AT37" s="33">
        <f>AK37-AS37</f>
        <v>0.28592469464091275</v>
      </c>
      <c r="AU37" s="23"/>
      <c r="AV37" s="33">
        <f t="shared" si="64"/>
        <v>6.9251161580674347E-2</v>
      </c>
      <c r="AW37" s="23"/>
      <c r="AX37" s="33">
        <f t="shared" si="65"/>
        <v>0.23773576355314641</v>
      </c>
      <c r="AY37" s="23"/>
      <c r="AZ37" s="122">
        <f>INTERCEPT(AV36:AV42,AX36:AX42)</f>
        <v>0.11100556461923139</v>
      </c>
    </row>
    <row r="38" spans="1:52">
      <c r="A38" s="111" t="s">
        <v>55</v>
      </c>
      <c r="B38" s="23">
        <v>0</v>
      </c>
      <c r="C38" s="33">
        <v>6.5498866666666669E-2</v>
      </c>
      <c r="D38" s="33">
        <v>50.184659999999994</v>
      </c>
      <c r="E38" s="33">
        <v>14.438453333333335</v>
      </c>
      <c r="F38" s="33">
        <v>16.201992337662318</v>
      </c>
      <c r="G38" s="33">
        <v>0.14120260000000001</v>
      </c>
      <c r="H38" s="33">
        <v>17.777235999999998</v>
      </c>
      <c r="I38" s="33">
        <v>2.28784E-2</v>
      </c>
      <c r="J38" s="33">
        <v>0</v>
      </c>
      <c r="K38" s="33">
        <v>0.36999686666666665</v>
      </c>
      <c r="L38" s="122">
        <f t="shared" si="66"/>
        <v>99.201918404328978</v>
      </c>
      <c r="M38" s="33"/>
      <c r="N38" s="127">
        <f t="shared" si="56"/>
        <v>0.25137746705328556</v>
      </c>
      <c r="O38" s="23"/>
      <c r="P38" s="23">
        <v>0.32</v>
      </c>
      <c r="Q38" s="23"/>
      <c r="R38" s="122">
        <f t="shared" si="57"/>
        <v>0.34626066273442779</v>
      </c>
      <c r="S38" s="33"/>
      <c r="T38" s="112"/>
      <c r="U38" s="130">
        <f t="shared" si="58"/>
        <v>0</v>
      </c>
      <c r="V38" s="112">
        <f t="shared" si="58"/>
        <v>8.199657820063429E-4</v>
      </c>
      <c r="W38" s="112">
        <f t="shared" si="59"/>
        <v>0.98439897999215376</v>
      </c>
      <c r="X38" s="112">
        <f t="shared" si="59"/>
        <v>0.18999214860626798</v>
      </c>
      <c r="Y38" s="112">
        <f t="shared" si="60"/>
        <v>0.22549745772668503</v>
      </c>
      <c r="Z38" s="112">
        <f t="shared" si="60"/>
        <v>1.9907317073170733E-3</v>
      </c>
      <c r="AA38" s="112">
        <f t="shared" si="60"/>
        <v>0.44101304887124776</v>
      </c>
      <c r="AB38" s="112">
        <f t="shared" si="60"/>
        <v>4.0796005706134097E-4</v>
      </c>
      <c r="AC38" s="112">
        <f t="shared" si="61"/>
        <v>0</v>
      </c>
      <c r="AD38" s="112">
        <f t="shared" si="62"/>
        <v>4.9537671263444457E-3</v>
      </c>
      <c r="AE38" s="112">
        <f t="shared" ref="AE38:AE42" si="67">SUM(U38:AD38)</f>
        <v>1.849074059869084</v>
      </c>
      <c r="AF38" s="23"/>
      <c r="AG38" s="112">
        <f t="shared" si="63"/>
        <v>0</v>
      </c>
      <c r="AH38" s="112">
        <f t="shared" si="63"/>
        <v>1.3303400871856866E-3</v>
      </c>
      <c r="AI38" s="112">
        <f t="shared" si="63"/>
        <v>1.5971220429026787</v>
      </c>
      <c r="AJ38" s="112">
        <f t="shared" si="63"/>
        <v>0.30824965759303263</v>
      </c>
      <c r="AK38" s="112">
        <f t="shared" si="63"/>
        <v>0.36585466632307378</v>
      </c>
      <c r="AL38" s="112">
        <f t="shared" si="63"/>
        <v>3.2298301358324481E-3</v>
      </c>
      <c r="AM38" s="112">
        <f t="shared" si="63"/>
        <v>0.71551441628434043</v>
      </c>
      <c r="AN38" s="112">
        <f t="shared" si="63"/>
        <v>6.6188812971108065E-4</v>
      </c>
      <c r="AO38" s="112">
        <f t="shared" si="63"/>
        <v>0</v>
      </c>
      <c r="AP38" s="112">
        <f t="shared" si="63"/>
        <v>8.0371585441448082E-3</v>
      </c>
      <c r="AQ38" s="112">
        <f t="shared" ref="AQ38:AQ42" si="68">SUM(AG38:AP38)</f>
        <v>3</v>
      </c>
      <c r="AR38" s="23"/>
      <c r="AS38" s="33">
        <f t="shared" ref="AS38:AS42" si="69">-1*((AG38+AH38)*4+(AI38+AJ38)*3+SUM(AK38:AN38,AP38)*2+AO38-8)</f>
        <v>9.1967619329919259E-2</v>
      </c>
      <c r="AT38" s="33">
        <f t="shared" ref="AT38:AT42" si="70">AK38-AS38</f>
        <v>0.27388704699315453</v>
      </c>
      <c r="AU38" s="23"/>
      <c r="AV38" s="33">
        <f t="shared" si="64"/>
        <v>6.8622532946714443E-2</v>
      </c>
      <c r="AW38" s="23"/>
      <c r="AX38" s="33">
        <f t="shared" si="65"/>
        <v>0.16177927777180526</v>
      </c>
      <c r="AY38" s="23"/>
      <c r="AZ38" s="113"/>
    </row>
    <row r="39" spans="1:52">
      <c r="A39" s="111" t="s">
        <v>56</v>
      </c>
      <c r="B39" s="23">
        <v>0</v>
      </c>
      <c r="C39" s="33">
        <v>9.6849333333333329E-2</v>
      </c>
      <c r="D39" s="33">
        <v>22.742486666666661</v>
      </c>
      <c r="E39" s="33">
        <v>45.047739999999997</v>
      </c>
      <c r="F39" s="33">
        <v>15.217214699932937</v>
      </c>
      <c r="G39" s="33">
        <v>0.22308573333333334</v>
      </c>
      <c r="H39" s="33">
        <v>14.098430666666667</v>
      </c>
      <c r="I39" s="33">
        <v>2.1980666666666666E-2</v>
      </c>
      <c r="J39" s="33">
        <v>0</v>
      </c>
      <c r="K39" s="33">
        <v>0.14302239999999999</v>
      </c>
      <c r="L39" s="122">
        <f t="shared" si="66"/>
        <v>97.59081016659961</v>
      </c>
      <c r="M39" s="33"/>
      <c r="N39" s="127">
        <f t="shared" si="56"/>
        <v>0.14205647372563734</v>
      </c>
      <c r="O39" s="23"/>
      <c r="P39" s="23">
        <v>0.2</v>
      </c>
      <c r="Q39" s="23"/>
      <c r="R39" s="122">
        <f t="shared" si="57"/>
        <v>0.19619911230777359</v>
      </c>
      <c r="S39" s="33"/>
      <c r="T39" s="112"/>
      <c r="U39" s="130">
        <f t="shared" si="58"/>
        <v>0</v>
      </c>
      <c r="V39" s="112">
        <f t="shared" si="58"/>
        <v>1.2124353196461359E-3</v>
      </c>
      <c r="W39" s="112">
        <f t="shared" si="59"/>
        <v>0.44610605466195885</v>
      </c>
      <c r="X39" s="112">
        <f t="shared" si="59"/>
        <v>0.59277241923810775</v>
      </c>
      <c r="Y39" s="112">
        <f t="shared" si="60"/>
        <v>0.21179143632474515</v>
      </c>
      <c r="Z39" s="112">
        <f t="shared" si="60"/>
        <v>3.1451534376615441E-3</v>
      </c>
      <c r="AA39" s="112">
        <f t="shared" si="60"/>
        <v>0.34975020259654344</v>
      </c>
      <c r="AB39" s="112">
        <f t="shared" si="60"/>
        <v>3.919519733713742E-4</v>
      </c>
      <c r="AC39" s="112">
        <f t="shared" si="61"/>
        <v>0</v>
      </c>
      <c r="AD39" s="112">
        <f t="shared" si="62"/>
        <v>1.9148801713750167E-3</v>
      </c>
      <c r="AE39" s="112">
        <f t="shared" si="67"/>
        <v>1.6070845337234094</v>
      </c>
      <c r="AF39" s="23"/>
      <c r="AG39" s="112">
        <f t="shared" si="63"/>
        <v>0</v>
      </c>
      <c r="AH39" s="112">
        <f t="shared" si="63"/>
        <v>2.2632947319275328E-3</v>
      </c>
      <c r="AI39" s="112">
        <f t="shared" si="63"/>
        <v>0.83276152305763562</v>
      </c>
      <c r="AJ39" s="112">
        <f t="shared" si="63"/>
        <v>1.1065486727037248</v>
      </c>
      <c r="AK39" s="112">
        <f t="shared" si="63"/>
        <v>0.3953583620782874</v>
      </c>
      <c r="AL39" s="112">
        <f t="shared" si="63"/>
        <v>5.8711661490039218E-3</v>
      </c>
      <c r="AM39" s="112">
        <f t="shared" si="63"/>
        <v>0.65289073833512101</v>
      </c>
      <c r="AN39" s="112">
        <f t="shared" si="63"/>
        <v>7.3167023603283316E-4</v>
      </c>
      <c r="AO39" s="112">
        <f t="shared" si="63"/>
        <v>0</v>
      </c>
      <c r="AP39" s="112">
        <f t="shared" si="63"/>
        <v>3.574572708266598E-3</v>
      </c>
      <c r="AQ39" s="112">
        <f t="shared" si="68"/>
        <v>2.9999999999999996</v>
      </c>
      <c r="AR39" s="23"/>
      <c r="AS39" s="33">
        <f t="shared" si="69"/>
        <v>5.6163214774785253E-2</v>
      </c>
      <c r="AT39" s="33">
        <f t="shared" si="70"/>
        <v>0.33919514730350214</v>
      </c>
      <c r="AU39" s="23"/>
      <c r="AV39" s="33">
        <f t="shared" si="64"/>
        <v>5.7943526274362667E-2</v>
      </c>
      <c r="AW39" s="23"/>
      <c r="AX39" s="33">
        <f t="shared" si="65"/>
        <v>0.57058879756433245</v>
      </c>
      <c r="AY39" s="23"/>
      <c r="AZ39" s="113"/>
    </row>
    <row r="40" spans="1:52">
      <c r="A40" s="111" t="s">
        <v>57</v>
      </c>
      <c r="B40" s="23">
        <v>0</v>
      </c>
      <c r="C40" s="33">
        <v>0.17441593333333333</v>
      </c>
      <c r="D40" s="33">
        <v>38.655226666666664</v>
      </c>
      <c r="E40" s="33">
        <v>29.60942</v>
      </c>
      <c r="F40" s="33">
        <v>12.200982111247317</v>
      </c>
      <c r="G40" s="33">
        <v>0.15441613333333332</v>
      </c>
      <c r="H40" s="33">
        <v>17.182238333333327</v>
      </c>
      <c r="I40" s="33">
        <v>1.0731533333333333E-2</v>
      </c>
      <c r="J40" s="33">
        <v>0</v>
      </c>
      <c r="K40" s="33">
        <v>0.24514359999999996</v>
      </c>
      <c r="L40" s="122">
        <f t="shared" si="66"/>
        <v>98.232574311247305</v>
      </c>
      <c r="M40" s="33"/>
      <c r="N40" s="127">
        <f t="shared" si="56"/>
        <v>9.1924575075888956E-2</v>
      </c>
      <c r="O40" s="23"/>
      <c r="P40" s="23">
        <v>0.18</v>
      </c>
      <c r="Q40" s="23"/>
      <c r="R40" s="122">
        <f t="shared" si="57"/>
        <v>0.16910344509183833</v>
      </c>
      <c r="S40" s="33"/>
      <c r="T40" s="112"/>
      <c r="U40" s="130">
        <f t="shared" si="58"/>
        <v>0</v>
      </c>
      <c r="V40" s="112">
        <f t="shared" si="58"/>
        <v>2.1834743782340178E-3</v>
      </c>
      <c r="W40" s="112">
        <f t="shared" si="59"/>
        <v>0.75824297109977767</v>
      </c>
      <c r="X40" s="112">
        <f t="shared" si="59"/>
        <v>0.38962326468846631</v>
      </c>
      <c r="Y40" s="112">
        <f t="shared" si="60"/>
        <v>0.16981185958590561</v>
      </c>
      <c r="Z40" s="112">
        <f t="shared" si="60"/>
        <v>2.1770214765731467E-3</v>
      </c>
      <c r="AA40" s="112">
        <f t="shared" si="60"/>
        <v>0.42625250144711802</v>
      </c>
      <c r="AB40" s="112">
        <f t="shared" si="60"/>
        <v>1.9136115073704231E-4</v>
      </c>
      <c r="AC40" s="112">
        <f t="shared" si="61"/>
        <v>0</v>
      </c>
      <c r="AD40" s="112">
        <f t="shared" si="62"/>
        <v>3.2821475431784705E-3</v>
      </c>
      <c r="AE40" s="112">
        <f t="shared" si="67"/>
        <v>1.7517646013699901</v>
      </c>
      <c r="AF40" s="23"/>
      <c r="AG40" s="112">
        <f t="shared" si="63"/>
        <v>0</v>
      </c>
      <c r="AH40" s="112">
        <f t="shared" si="63"/>
        <v>3.7393284060993183E-3</v>
      </c>
      <c r="AI40" s="112">
        <f t="shared" si="63"/>
        <v>1.2985357230762353</v>
      </c>
      <c r="AJ40" s="112">
        <f t="shared" si="63"/>
        <v>0.66725277651533155</v>
      </c>
      <c r="AK40" s="112">
        <f t="shared" si="63"/>
        <v>0.29081280576129132</v>
      </c>
      <c r="AL40" s="112">
        <f t="shared" si="63"/>
        <v>3.7282774321456985E-3</v>
      </c>
      <c r="AM40" s="112">
        <f t="shared" si="63"/>
        <v>0.72998250069745974</v>
      </c>
      <c r="AN40" s="112">
        <f t="shared" si="63"/>
        <v>3.27717235387767E-4</v>
      </c>
      <c r="AO40" s="112">
        <f t="shared" si="63"/>
        <v>0</v>
      </c>
      <c r="AP40" s="112">
        <f t="shared" si="63"/>
        <v>5.6208708760497128E-3</v>
      </c>
      <c r="AQ40" s="112">
        <f t="shared" si="68"/>
        <v>3.0000000000000009</v>
      </c>
      <c r="AR40" s="23"/>
      <c r="AS40" s="33">
        <f t="shared" si="69"/>
        <v>2.6732843596233735E-2</v>
      </c>
      <c r="AT40" s="33">
        <f t="shared" si="70"/>
        <v>0.26407996216505758</v>
      </c>
      <c r="AU40" s="23"/>
      <c r="AV40" s="33">
        <f t="shared" si="64"/>
        <v>8.8075424924111037E-2</v>
      </c>
      <c r="AW40" s="23"/>
      <c r="AX40" s="33">
        <f t="shared" si="65"/>
        <v>0.33943263817748809</v>
      </c>
      <c r="AY40" s="23"/>
      <c r="AZ40" s="113"/>
    </row>
    <row r="41" spans="1:52">
      <c r="A41" s="111" t="s">
        <v>58</v>
      </c>
      <c r="B41" s="23">
        <v>0</v>
      </c>
      <c r="C41" s="33">
        <v>0.14545800000000003</v>
      </c>
      <c r="D41" s="33">
        <v>63.204393333333336</v>
      </c>
      <c r="E41" s="33">
        <v>4.3123393333333331</v>
      </c>
      <c r="F41" s="33">
        <v>10.603034243276374</v>
      </c>
      <c r="G41" s="33">
        <v>8.3701999999999985E-2</v>
      </c>
      <c r="H41" s="33">
        <v>20.358284666666666</v>
      </c>
      <c r="I41" s="33">
        <v>0</v>
      </c>
      <c r="J41" s="33">
        <v>0</v>
      </c>
      <c r="K41" s="33">
        <v>0.51906046666666672</v>
      </c>
      <c r="L41" s="122">
        <f t="shared" si="66"/>
        <v>99.226272043276367</v>
      </c>
      <c r="M41" s="33"/>
      <c r="N41" s="127">
        <f t="shared" si="56"/>
        <v>3.9917250023969821E-2</v>
      </c>
      <c r="O41" s="23"/>
      <c r="P41" s="23">
        <v>0.16</v>
      </c>
      <c r="Q41" s="23"/>
      <c r="R41" s="122">
        <f t="shared" si="57"/>
        <v>0.14656117003923705</v>
      </c>
      <c r="S41" s="33"/>
      <c r="T41" s="112"/>
      <c r="U41" s="130">
        <f t="shared" si="58"/>
        <v>0</v>
      </c>
      <c r="V41" s="112">
        <f t="shared" si="58"/>
        <v>1.8209564346519786E-3</v>
      </c>
      <c r="W41" s="112">
        <f t="shared" si="59"/>
        <v>1.2397880214463188</v>
      </c>
      <c r="X41" s="112">
        <f t="shared" si="59"/>
        <v>5.6745040243875687E-2</v>
      </c>
      <c r="Y41" s="112">
        <f t="shared" si="60"/>
        <v>0.14757180575193285</v>
      </c>
      <c r="Z41" s="112">
        <f t="shared" si="60"/>
        <v>1.1800648526716477E-3</v>
      </c>
      <c r="AA41" s="112">
        <f t="shared" si="60"/>
        <v>0.50504303315967913</v>
      </c>
      <c r="AB41" s="112">
        <f t="shared" si="60"/>
        <v>0</v>
      </c>
      <c r="AC41" s="112">
        <f t="shared" si="61"/>
        <v>0</v>
      </c>
      <c r="AD41" s="112">
        <f t="shared" si="62"/>
        <v>6.9495309501495075E-3</v>
      </c>
      <c r="AE41" s="112">
        <f t="shared" si="67"/>
        <v>1.9590984528392796</v>
      </c>
      <c r="AF41" s="23"/>
      <c r="AG41" s="112">
        <f t="shared" si="63"/>
        <v>0</v>
      </c>
      <c r="AH41" s="112">
        <f t="shared" si="63"/>
        <v>2.7884608331136783E-3</v>
      </c>
      <c r="AI41" s="112">
        <f t="shared" si="63"/>
        <v>1.898507989197052</v>
      </c>
      <c r="AJ41" s="112">
        <f t="shared" si="63"/>
        <v>8.6894622618331877E-2</v>
      </c>
      <c r="AK41" s="112">
        <f t="shared" si="63"/>
        <v>0.22597915720579562</v>
      </c>
      <c r="AL41" s="112">
        <f t="shared" si="63"/>
        <v>1.8070529088950148E-3</v>
      </c>
      <c r="AM41" s="112">
        <f t="shared" si="63"/>
        <v>0.77338078506631103</v>
      </c>
      <c r="AN41" s="112">
        <f t="shared" si="63"/>
        <v>0</v>
      </c>
      <c r="AO41" s="112">
        <f t="shared" si="63"/>
        <v>0</v>
      </c>
      <c r="AP41" s="112">
        <f t="shared" si="63"/>
        <v>1.0641932170500723E-2</v>
      </c>
      <c r="AQ41" s="112">
        <f t="shared" si="68"/>
        <v>3</v>
      </c>
      <c r="AR41" s="23"/>
      <c r="AS41" s="33">
        <f t="shared" si="69"/>
        <v>9.0204665183897248E-3</v>
      </c>
      <c r="AT41" s="33">
        <f t="shared" si="70"/>
        <v>0.21695869068740589</v>
      </c>
      <c r="AU41" s="23"/>
      <c r="AV41" s="33">
        <f t="shared" si="64"/>
        <v>0.12008274997603019</v>
      </c>
      <c r="AW41" s="23"/>
      <c r="AX41" s="33">
        <f t="shared" si="65"/>
        <v>4.3766751439335734E-2</v>
      </c>
      <c r="AY41" s="23"/>
      <c r="AZ41" s="113"/>
    </row>
    <row r="42" spans="1:52">
      <c r="A42" s="111" t="s">
        <v>59</v>
      </c>
      <c r="B42" s="23">
        <v>0</v>
      </c>
      <c r="C42" s="33">
        <v>0.12669886666666666</v>
      </c>
      <c r="D42" s="33">
        <v>57.504206666666683</v>
      </c>
      <c r="E42" s="33">
        <v>9.3607086666666657</v>
      </c>
      <c r="F42" s="33">
        <v>11.447241508978992</v>
      </c>
      <c r="G42" s="33">
        <v>0.11068473333333334</v>
      </c>
      <c r="H42" s="33">
        <v>19.738574333333332</v>
      </c>
      <c r="I42" s="33">
        <v>1.3555866666666668E-2</v>
      </c>
      <c r="J42" s="33">
        <v>0</v>
      </c>
      <c r="K42" s="33">
        <v>0.35543213333333334</v>
      </c>
      <c r="L42" s="122">
        <f t="shared" si="66"/>
        <v>98.657102775645669</v>
      </c>
      <c r="M42" s="33"/>
      <c r="N42" s="127">
        <f t="shared" si="56"/>
        <v>0.11215894154195744</v>
      </c>
      <c r="O42" s="23"/>
      <c r="P42" s="23">
        <v>0.22</v>
      </c>
      <c r="Q42" s="23"/>
      <c r="R42" s="122">
        <f t="shared" si="57"/>
        <v>0.21335335651728493</v>
      </c>
      <c r="S42" s="33"/>
      <c r="T42" s="112"/>
      <c r="U42" s="130">
        <f t="shared" si="58"/>
        <v>0</v>
      </c>
      <c r="V42" s="112">
        <f t="shared" si="58"/>
        <v>1.5861150058420965E-3</v>
      </c>
      <c r="W42" s="112">
        <f t="shared" si="59"/>
        <v>1.1279758075062121</v>
      </c>
      <c r="X42" s="112">
        <f t="shared" si="59"/>
        <v>0.12317532293791256</v>
      </c>
      <c r="Y42" s="112">
        <f t="shared" si="60"/>
        <v>0.15932138495447451</v>
      </c>
      <c r="Z42" s="112">
        <f t="shared" si="60"/>
        <v>1.5604784059401286E-3</v>
      </c>
      <c r="AA42" s="112">
        <f t="shared" si="60"/>
        <v>0.48966942032580829</v>
      </c>
      <c r="AB42" s="112">
        <f t="shared" si="60"/>
        <v>2.4172372800760819E-4</v>
      </c>
      <c r="AC42" s="112">
        <f t="shared" si="61"/>
        <v>0</v>
      </c>
      <c r="AD42" s="112">
        <f t="shared" si="62"/>
        <v>4.7587646717543626E-3</v>
      </c>
      <c r="AE42" s="112">
        <f t="shared" si="67"/>
        <v>1.9082890175359519</v>
      </c>
      <c r="AF42" s="23"/>
      <c r="AG42" s="112">
        <f t="shared" si="63"/>
        <v>0</v>
      </c>
      <c r="AH42" s="112">
        <f t="shared" si="63"/>
        <v>2.4935138093863931E-3</v>
      </c>
      <c r="AI42" s="112">
        <f t="shared" si="63"/>
        <v>1.7732782568167158</v>
      </c>
      <c r="AJ42" s="112">
        <f t="shared" si="63"/>
        <v>0.1936425590767599</v>
      </c>
      <c r="AK42" s="112">
        <f t="shared" si="63"/>
        <v>0.25046738228394105</v>
      </c>
      <c r="AL42" s="112">
        <f t="shared" si="63"/>
        <v>2.4532107950111328E-3</v>
      </c>
      <c r="AM42" s="112">
        <f t="shared" si="63"/>
        <v>0.76980386486437924</v>
      </c>
      <c r="AN42" s="112">
        <f t="shared" si="63"/>
        <v>3.8001119188915651E-4</v>
      </c>
      <c r="AO42" s="112">
        <f t="shared" si="63"/>
        <v>0</v>
      </c>
      <c r="AP42" s="112">
        <f t="shared" si="63"/>
        <v>7.4812011619168287E-3</v>
      </c>
      <c r="AQ42" s="112">
        <f t="shared" si="68"/>
        <v>2.9999999999999996</v>
      </c>
      <c r="AR42" s="23"/>
      <c r="AS42" s="33">
        <f t="shared" si="69"/>
        <v>2.8092156487751652E-2</v>
      </c>
      <c r="AT42" s="33">
        <f t="shared" si="70"/>
        <v>0.2223752257961894</v>
      </c>
      <c r="AU42" s="23"/>
      <c r="AV42" s="33">
        <f t="shared" si="64"/>
        <v>0.10784105845804257</v>
      </c>
      <c r="AW42" s="23"/>
      <c r="AX42" s="33">
        <f t="shared" si="65"/>
        <v>9.844959568888266E-2</v>
      </c>
      <c r="AY42" s="23"/>
      <c r="AZ42" s="113"/>
    </row>
    <row r="43" spans="1:52">
      <c r="A43" s="111"/>
      <c r="B43" s="23"/>
      <c r="C43" s="33"/>
      <c r="D43" s="33"/>
      <c r="E43" s="33"/>
      <c r="F43" s="33"/>
      <c r="G43" s="33"/>
      <c r="H43" s="33"/>
      <c r="I43" s="33"/>
      <c r="J43" s="33"/>
      <c r="K43" s="33"/>
      <c r="L43" s="122"/>
      <c r="M43" s="33"/>
      <c r="N43" s="127"/>
      <c r="O43" s="23"/>
      <c r="P43" s="23"/>
      <c r="Q43" s="23"/>
      <c r="R43" s="122"/>
      <c r="S43" s="33"/>
      <c r="T43" s="23"/>
      <c r="U43" s="130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23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23"/>
      <c r="AS43" s="33"/>
      <c r="AT43" s="33"/>
      <c r="AU43" s="23"/>
      <c r="AV43" s="33"/>
      <c r="AW43" s="23"/>
      <c r="AX43" s="33"/>
      <c r="AY43" s="23"/>
      <c r="AZ43" s="113"/>
    </row>
    <row r="44" spans="1:52">
      <c r="A44" s="111" t="s">
        <v>164</v>
      </c>
      <c r="B44" s="23">
        <v>0</v>
      </c>
      <c r="C44" s="33">
        <v>4.5478425000000003E-2</v>
      </c>
      <c r="D44" s="33">
        <v>16.325467777777778</v>
      </c>
      <c r="E44" s="33">
        <v>50.853402500000001</v>
      </c>
      <c r="F44" s="33">
        <v>21.599215277777777</v>
      </c>
      <c r="G44" s="33">
        <v>0.3529412833333333</v>
      </c>
      <c r="H44" s="33">
        <v>8.6654016986111113</v>
      </c>
      <c r="I44" s="33">
        <v>0</v>
      </c>
      <c r="J44" s="33">
        <v>0</v>
      </c>
      <c r="K44" s="33">
        <v>4.8079402777777773E-2</v>
      </c>
      <c r="L44" s="122">
        <f t="shared" ref="L44" si="71">SUM(B44:K44)</f>
        <v>97.889986365277764</v>
      </c>
      <c r="M44" s="33"/>
      <c r="N44" s="127">
        <f>AS44/(SUM(AS44:AT44))</f>
        <v>5.6251521729490023E-2</v>
      </c>
      <c r="O44" s="23"/>
      <c r="P44" s="33">
        <v>8.1342629810540926E-2</v>
      </c>
      <c r="Q44" s="23"/>
      <c r="R44" s="122">
        <f>AZ$37+AZ$36*AX44+N44</f>
        <v>9.9855701606180167E-2</v>
      </c>
      <c r="S44" s="33"/>
      <c r="T44" s="112"/>
      <c r="U44" s="130">
        <f>B44/U$3</f>
        <v>0</v>
      </c>
      <c r="V44" s="112">
        <f>C44/V$3</f>
        <v>5.6933431397095655E-4</v>
      </c>
      <c r="W44" s="112">
        <f>2*D44/W$3</f>
        <v>0.32023279281635503</v>
      </c>
      <c r="X44" s="112">
        <f>2*E44/X$3</f>
        <v>0.66916774129876966</v>
      </c>
      <c r="Y44" s="112">
        <f>F44/Y$3</f>
        <v>0.30061538312843117</v>
      </c>
      <c r="Z44" s="112">
        <f>G44/Z$3</f>
        <v>4.9759098171906569E-3</v>
      </c>
      <c r="AA44" s="112">
        <f>H44/AA$3</f>
        <v>0.21496903246368421</v>
      </c>
      <c r="AB44" s="112">
        <f>I44/AB$3</f>
        <v>0</v>
      </c>
      <c r="AC44" s="112">
        <f>2*J44/AC$3</f>
        <v>0</v>
      </c>
      <c r="AD44" s="112">
        <f>K44/AD$3</f>
        <v>6.4371941060085384E-4</v>
      </c>
      <c r="AE44" s="112">
        <f t="shared" ref="AE44" si="72">SUM(U44:AD44)</f>
        <v>1.5111739132490025</v>
      </c>
      <c r="AF44" s="23"/>
      <c r="AG44" s="112">
        <f t="shared" ref="AG44:AP44" si="73">3*U44/$AE44</f>
        <v>0</v>
      </c>
      <c r="AH44" s="112">
        <f t="shared" si="73"/>
        <v>1.1302490910795884E-3</v>
      </c>
      <c r="AI44" s="112">
        <f t="shared" si="73"/>
        <v>0.63572985877156729</v>
      </c>
      <c r="AJ44" s="112">
        <f t="shared" si="73"/>
        <v>1.3284395702544953</v>
      </c>
      <c r="AK44" s="112">
        <f t="shared" si="73"/>
        <v>0.59678514926606763</v>
      </c>
      <c r="AL44" s="112">
        <f t="shared" si="73"/>
        <v>9.878233948253887E-3</v>
      </c>
      <c r="AM44" s="112">
        <f t="shared" si="73"/>
        <v>0.4267590194198837</v>
      </c>
      <c r="AN44" s="112">
        <f t="shared" si="73"/>
        <v>0</v>
      </c>
      <c r="AO44" s="112">
        <f t="shared" si="73"/>
        <v>0</v>
      </c>
      <c r="AP44" s="112">
        <f t="shared" si="73"/>
        <v>1.2779192486525913E-3</v>
      </c>
      <c r="AQ44" s="112">
        <f t="shared" ref="AQ44" si="74">SUM(AG44:AP44)</f>
        <v>3</v>
      </c>
      <c r="AR44" s="23"/>
      <c r="AS44" s="33">
        <f t="shared" ref="AS44" si="75">-1*((AG44+AH44)*4+(AI44+AJ44)*3+SUM(AK44:AN44,AP44)*2+AO44-8)</f>
        <v>3.357007279177715E-2</v>
      </c>
      <c r="AT44" s="33">
        <f t="shared" ref="AT44" si="76">AK44-AS44</f>
        <v>0.56321507647429048</v>
      </c>
      <c r="AU44" s="23"/>
      <c r="AV44" s="33">
        <f>P44-N44</f>
        <v>2.5091108081050903E-2</v>
      </c>
      <c r="AW44" s="23"/>
      <c r="AX44" s="33">
        <f>AJ44/(AJ44+AI44)</f>
        <v>0.67633654746026906</v>
      </c>
      <c r="AY44" s="23"/>
      <c r="AZ44" s="113"/>
    </row>
    <row r="45" spans="1:52">
      <c r="A45" s="111"/>
      <c r="B45" s="23"/>
      <c r="C45" s="33"/>
      <c r="D45" s="33"/>
      <c r="E45" s="33"/>
      <c r="F45" s="33"/>
      <c r="G45" s="33"/>
      <c r="H45" s="33"/>
      <c r="I45" s="33"/>
      <c r="J45" s="33"/>
      <c r="K45" s="33"/>
      <c r="L45" s="122"/>
      <c r="M45" s="33"/>
      <c r="N45" s="127"/>
      <c r="O45" s="23"/>
      <c r="P45" s="23"/>
      <c r="Q45" s="23"/>
      <c r="R45" s="122"/>
      <c r="S45" s="33"/>
      <c r="T45" s="112"/>
      <c r="U45" s="130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23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23"/>
      <c r="AS45" s="33"/>
      <c r="AT45" s="33"/>
      <c r="AU45" s="23"/>
      <c r="AV45" s="33"/>
      <c r="AW45" s="23"/>
      <c r="AX45" s="33"/>
      <c r="AY45" s="23"/>
      <c r="AZ45" s="113"/>
    </row>
    <row r="46" spans="1:52">
      <c r="A46" s="114" t="s">
        <v>20</v>
      </c>
      <c r="B46" s="115">
        <v>0</v>
      </c>
      <c r="C46" s="116">
        <v>7.1380555555555558E-2</v>
      </c>
      <c r="D46" s="116">
        <v>59.247955555555563</v>
      </c>
      <c r="E46" s="116">
        <v>8.4677233333333319</v>
      </c>
      <c r="F46" s="116">
        <v>10.930895574244966</v>
      </c>
      <c r="G46" s="116">
        <v>0.10642788888888889</v>
      </c>
      <c r="H46" s="116">
        <v>19.589195277777776</v>
      </c>
      <c r="I46" s="116">
        <v>1.1521611111111111E-2</v>
      </c>
      <c r="J46" s="116">
        <v>0</v>
      </c>
      <c r="K46" s="116">
        <v>0.38514111111111099</v>
      </c>
      <c r="L46" s="123">
        <f t="shared" ref="L46" si="77">SUM(B46:K46)</f>
        <v>98.810240907578304</v>
      </c>
      <c r="M46" s="132"/>
      <c r="N46" s="128">
        <f>AS46/(SUM(AS46:AT46))</f>
        <v>2.7919481990792635E-2</v>
      </c>
      <c r="O46" s="115"/>
      <c r="P46" s="115">
        <v>0.14000000000000001</v>
      </c>
      <c r="Q46" s="115"/>
      <c r="R46" s="123">
        <f>AZ$37+AZ$36*AX46+N46</f>
        <v>0.13020632506494501</v>
      </c>
      <c r="S46" s="127"/>
      <c r="T46" s="133"/>
      <c r="U46" s="131">
        <f>B46/U$3</f>
        <v>0</v>
      </c>
      <c r="V46" s="117">
        <f>C46/V$3</f>
        <v>8.9359734045512719E-4</v>
      </c>
      <c r="W46" s="117">
        <f>2*D46/W$3</f>
        <v>1.1621803757464804</v>
      </c>
      <c r="X46" s="117">
        <f>2*E46/X$3</f>
        <v>0.11142474285588962</v>
      </c>
      <c r="Y46" s="117">
        <f>F46/Y$3</f>
        <v>0.15213494188232382</v>
      </c>
      <c r="Z46" s="117">
        <f>G46/Z$3</f>
        <v>1.5004636809373873E-3</v>
      </c>
      <c r="AA46" s="117">
        <f>H46/AA$3</f>
        <v>0.485963663551917</v>
      </c>
      <c r="AB46" s="117">
        <f>I46/AB$3</f>
        <v>2.0544955618957046E-4</v>
      </c>
      <c r="AC46" s="117">
        <f t="shared" ref="AC46" si="78">2*J46/AC$3</f>
        <v>0</v>
      </c>
      <c r="AD46" s="117">
        <f t="shared" ref="AD46" si="79">K46/AD$3</f>
        <v>5.1565284658068146E-3</v>
      </c>
      <c r="AE46" s="117">
        <f t="shared" ref="AE46" si="80">SUM(U46:AD46)</f>
        <v>1.9194597630799999</v>
      </c>
      <c r="AF46" s="115"/>
      <c r="AG46" s="117">
        <f t="shared" ref="AG46:AP46" si="81">3*U46/$AE46</f>
        <v>0</v>
      </c>
      <c r="AH46" s="117">
        <f t="shared" si="81"/>
        <v>1.3966388214690859E-3</v>
      </c>
      <c r="AI46" s="117">
        <f t="shared" si="81"/>
        <v>1.8164179287847504</v>
      </c>
      <c r="AJ46" s="117">
        <f t="shared" si="81"/>
        <v>0.17415016193477606</v>
      </c>
      <c r="AK46" s="117">
        <f t="shared" si="81"/>
        <v>0.23777775102439033</v>
      </c>
      <c r="AL46" s="117">
        <f t="shared" si="81"/>
        <v>2.3451343598831936E-3</v>
      </c>
      <c r="AM46" s="117">
        <f t="shared" si="81"/>
        <v>0.75953193638005356</v>
      </c>
      <c r="AN46" s="117">
        <f t="shared" si="81"/>
        <v>3.2110528202982866E-4</v>
      </c>
      <c r="AO46" s="117">
        <f t="shared" si="81"/>
        <v>0</v>
      </c>
      <c r="AP46" s="117">
        <f t="shared" si="81"/>
        <v>8.0593434126473521E-3</v>
      </c>
      <c r="AQ46" s="117">
        <f t="shared" ref="AQ46" si="82">SUM(AG46:AP46)</f>
        <v>2.9999999999999996</v>
      </c>
      <c r="AR46" s="115"/>
      <c r="AS46" s="116">
        <f t="shared" ref="AS46" si="83">-1*((AG46+AH46)*4+(AI46+AJ46)*3+SUM(AK46:AN46,AP46)*2+AO46-8)</f>
        <v>6.6386316375366405E-3</v>
      </c>
      <c r="AT46" s="116">
        <f t="shared" ref="AT46" si="84">AK46-AS46</f>
        <v>0.23113911938685369</v>
      </c>
      <c r="AU46" s="115"/>
      <c r="AV46" s="116">
        <f>P46-N46</f>
        <v>0.11208051800920737</v>
      </c>
      <c r="AW46" s="115"/>
      <c r="AX46" s="116">
        <f>AJ46/(AJ46+AI46)</f>
        <v>8.7487668845242242E-2</v>
      </c>
      <c r="AY46" s="115"/>
      <c r="AZ46" s="118"/>
    </row>
    <row r="47" spans="1:52">
      <c r="N47" s="4"/>
      <c r="AS47" s="4"/>
      <c r="AT47" s="4"/>
    </row>
    <row r="48" spans="1:52" ht="16">
      <c r="A48" t="s">
        <v>186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5"/>
  <sheetViews>
    <sheetView workbookViewId="0">
      <pane xSplit="1" ySplit="6" topLeftCell="B7" activePane="bottomRight" state="frozen"/>
      <selection pane="topRight" activeCell="B1" sqref="B1"/>
      <selection pane="bottomLeft" activeCell="A5" sqref="A5"/>
      <selection pane="bottomRight" sqref="A1:A2"/>
    </sheetView>
  </sheetViews>
  <sheetFormatPr baseColWidth="10" defaultColWidth="8.83203125" defaultRowHeight="14" x14ac:dyDescent="0"/>
  <cols>
    <col min="1" max="1" width="21.83203125" bestFit="1" customWidth="1"/>
    <col min="2" max="10" width="9.33203125" bestFit="1" customWidth="1"/>
    <col min="12" max="13" width="9.33203125" bestFit="1" customWidth="1"/>
    <col min="15" max="17" width="9.33203125" bestFit="1" customWidth="1"/>
    <col min="18" max="18" width="12" bestFit="1" customWidth="1"/>
    <col min="19" max="19" width="11" bestFit="1" customWidth="1"/>
    <col min="20" max="28" width="9.33203125" bestFit="1" customWidth="1"/>
    <col min="30" max="30" width="9.33203125" bestFit="1" customWidth="1"/>
  </cols>
  <sheetData>
    <row r="1" spans="1:42" ht="16">
      <c r="A1" s="149" t="s">
        <v>211</v>
      </c>
    </row>
    <row r="2" spans="1:42" ht="16">
      <c r="A2" s="149" t="s">
        <v>212</v>
      </c>
    </row>
    <row r="3" spans="1:42">
      <c r="A3" s="6" t="s">
        <v>210</v>
      </c>
      <c r="P3" s="10" t="s">
        <v>104</v>
      </c>
      <c r="Q3" s="7">
        <v>60.09</v>
      </c>
      <c r="R3" s="7">
        <v>79.88</v>
      </c>
      <c r="S3" s="7">
        <v>101.96</v>
      </c>
      <c r="T3" s="7">
        <v>151.99</v>
      </c>
      <c r="U3" s="8">
        <v>71.849999999999994</v>
      </c>
      <c r="V3" s="8">
        <v>70.930000000000007</v>
      </c>
      <c r="W3" s="7">
        <v>40.31</v>
      </c>
      <c r="X3" s="8">
        <v>56.08</v>
      </c>
      <c r="Y3" s="8">
        <v>61.98</v>
      </c>
      <c r="Z3" s="8">
        <v>94.2</v>
      </c>
      <c r="AA3" s="8">
        <v>74.69</v>
      </c>
    </row>
    <row r="4" spans="1:42">
      <c r="A4" t="s">
        <v>28</v>
      </c>
      <c r="B4" t="s">
        <v>34</v>
      </c>
      <c r="C4" t="s">
        <v>35</v>
      </c>
      <c r="D4" t="s">
        <v>36</v>
      </c>
      <c r="E4" t="s">
        <v>37</v>
      </c>
      <c r="F4" t="s">
        <v>105</v>
      </c>
      <c r="G4" t="s">
        <v>39</v>
      </c>
      <c r="H4" t="s">
        <v>40</v>
      </c>
      <c r="I4" t="s">
        <v>41</v>
      </c>
      <c r="J4" t="s">
        <v>42</v>
      </c>
      <c r="K4" t="s">
        <v>106</v>
      </c>
      <c r="L4" t="s">
        <v>14</v>
      </c>
      <c r="M4" t="s">
        <v>43</v>
      </c>
      <c r="O4" s="10" t="s">
        <v>49</v>
      </c>
      <c r="P4" s="1" t="s">
        <v>50</v>
      </c>
      <c r="Q4" s="10" t="s">
        <v>0</v>
      </c>
      <c r="R4" s="10" t="s">
        <v>1</v>
      </c>
      <c r="S4" s="10" t="s">
        <v>2</v>
      </c>
      <c r="T4" s="10" t="s">
        <v>3</v>
      </c>
      <c r="U4" s="10" t="s">
        <v>4</v>
      </c>
      <c r="V4" s="10" t="s">
        <v>5</v>
      </c>
      <c r="W4" s="10" t="s">
        <v>6</v>
      </c>
      <c r="X4" s="10" t="s">
        <v>7</v>
      </c>
      <c r="Y4" s="10" t="s">
        <v>8</v>
      </c>
      <c r="Z4" s="10" t="s">
        <v>10</v>
      </c>
      <c r="AA4" s="10" t="s">
        <v>9</v>
      </c>
      <c r="AB4" s="10" t="s">
        <v>51</v>
      </c>
      <c r="AD4" s="10" t="s">
        <v>107</v>
      </c>
      <c r="AP4" s="10"/>
    </row>
    <row r="5" spans="1:42">
      <c r="A5" t="s">
        <v>108</v>
      </c>
      <c r="O5" s="10"/>
      <c r="P5" s="1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D5" s="10"/>
      <c r="AP5" s="10"/>
    </row>
    <row r="6" spans="1:42">
      <c r="A6" t="s">
        <v>109</v>
      </c>
      <c r="B6">
        <v>38.950000000000003</v>
      </c>
      <c r="E6">
        <v>0.02</v>
      </c>
      <c r="F6">
        <v>16.62</v>
      </c>
      <c r="G6">
        <v>0.3</v>
      </c>
      <c r="H6">
        <v>43.56</v>
      </c>
      <c r="M6" s="64">
        <f t="shared" ref="M6" si="0">SUM(B6:L6)</f>
        <v>99.45</v>
      </c>
      <c r="O6" s="25">
        <f t="shared" ref="O6" si="1">B6/Q$3*2+C6/R$3*2+D6/S$3*3+E6/T$3*3+F6/U$3+G6/V$3+H6/W$3+I6/X$3+J6/Y$3+K6/Z$3+L6/AA$3</f>
        <v>2.6129534302172539</v>
      </c>
      <c r="P6" s="65">
        <v>4</v>
      </c>
      <c r="Q6" s="25">
        <f t="shared" ref="Q6:R6" si="2">B6/Q$3*$P6/$O6</f>
        <v>0.9922784962150919</v>
      </c>
      <c r="R6" s="25">
        <f t="shared" si="2"/>
        <v>0</v>
      </c>
      <c r="S6" s="25">
        <f t="shared" ref="S6:T6" si="3">D6/S$3*$P6/$O6*2</f>
        <v>0</v>
      </c>
      <c r="T6" s="25">
        <f t="shared" si="3"/>
        <v>4.0287776406859322E-4</v>
      </c>
      <c r="U6" s="25">
        <f t="shared" ref="U6:X6" si="4">F6/U$3*$P6/$O6</f>
        <v>0.35410541559368647</v>
      </c>
      <c r="V6" s="25">
        <f t="shared" si="4"/>
        <v>6.4746994953600884E-3</v>
      </c>
      <c r="W6" s="25">
        <f t="shared" si="4"/>
        <v>1.6542585758346664</v>
      </c>
      <c r="X6" s="25">
        <f t="shared" si="4"/>
        <v>0</v>
      </c>
      <c r="Y6" s="25">
        <f t="shared" ref="Y6:Z6" si="5">J6/Y$3*$P6/$O6*2</f>
        <v>0</v>
      </c>
      <c r="Z6" s="25">
        <f t="shared" si="5"/>
        <v>0</v>
      </c>
      <c r="AA6" s="25">
        <f t="shared" ref="AA6" si="6">L6/AA$3*$P6/$O6</f>
        <v>0</v>
      </c>
      <c r="AB6" s="25">
        <f t="shared" ref="AB6" si="7">SUM(Q6:AA6)</f>
        <v>3.0075200649028737</v>
      </c>
      <c r="AC6" s="25"/>
      <c r="AD6" s="25">
        <f t="shared" ref="AD6" si="8">W6/(W6+U6)</f>
        <v>0.82368464227351246</v>
      </c>
    </row>
    <row r="7" spans="1:42">
      <c r="A7" s="12">
        <v>41744</v>
      </c>
      <c r="O7" s="66"/>
      <c r="P7" s="1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4"/>
      <c r="AD7" s="66"/>
      <c r="AP7" s="10"/>
    </row>
    <row r="8" spans="1:42" s="68" customFormat="1">
      <c r="A8" t="s">
        <v>110</v>
      </c>
      <c r="B8" s="4">
        <v>38.5929</v>
      </c>
      <c r="C8" s="4">
        <v>3.8600000000000001E-3</v>
      </c>
      <c r="D8" s="4">
        <v>-1.133E-2</v>
      </c>
      <c r="E8" s="4">
        <v>2.5878999999999999E-2</v>
      </c>
      <c r="F8" s="4">
        <v>16.545500000000001</v>
      </c>
      <c r="G8" s="4">
        <v>0.34260499999999999</v>
      </c>
      <c r="H8" s="4">
        <v>43.746899999999997</v>
      </c>
      <c r="I8" s="4">
        <v>1.0997E-2</v>
      </c>
      <c r="J8" s="4">
        <v>9.2199999999999997E-4</v>
      </c>
      <c r="K8" s="4">
        <v>-3.2200000000000002E-3</v>
      </c>
      <c r="L8" s="4">
        <v>3.6870000000000002E-3</v>
      </c>
      <c r="M8" s="67">
        <f t="shared" ref="M8:M16" si="9">SUM(B8:L8)</f>
        <v>99.258700000000019</v>
      </c>
      <c r="N8" s="65"/>
      <c r="O8" s="25">
        <f>B8/Q$3*2+C8/R$3*2+D8/S$3*3+E8/T$3*3+F8/U$3+G8/V$3+H8/W$3+I8/X$3+J8/Y$3+K8/Z$3+L8/AA$3</f>
        <v>2.6053737435307496</v>
      </c>
      <c r="P8" s="65">
        <v>4</v>
      </c>
      <c r="Q8" s="25">
        <f t="shared" ref="Q8:R16" si="10">B8/Q$3*$P8/$O8</f>
        <v>0.98604144478063926</v>
      </c>
      <c r="R8" s="25">
        <f t="shared" si="10"/>
        <v>7.4188947126031508E-5</v>
      </c>
      <c r="S8" s="25">
        <f t="shared" ref="S8:T16" si="11">D8/S$3*$P8/$O8*2</f>
        <v>-3.4120865432610167E-4</v>
      </c>
      <c r="T8" s="25">
        <f t="shared" si="11"/>
        <v>5.2282028618069211E-4</v>
      </c>
      <c r="U8" s="25">
        <f t="shared" ref="U8:X16" si="12">F8/U$3*$P8/$O8</f>
        <v>0.35354368372126549</v>
      </c>
      <c r="V8" s="25">
        <f t="shared" si="12"/>
        <v>7.4157263634419823E-3</v>
      </c>
      <c r="W8" s="25">
        <f t="shared" si="12"/>
        <v>1.6661896963564733</v>
      </c>
      <c r="X8" s="25">
        <f t="shared" si="12"/>
        <v>3.010621642537496E-4</v>
      </c>
      <c r="Y8" s="25">
        <f t="shared" ref="Y8:Z16" si="13">J8/Y$3*$P8/$O8*2</f>
        <v>4.5677182133849455E-5</v>
      </c>
      <c r="Z8" s="25">
        <f t="shared" si="13"/>
        <v>-1.0496026627556967E-4</v>
      </c>
      <c r="AA8" s="25">
        <f>L8/AA$3*$P8/$O8</f>
        <v>7.5788033323671554E-5</v>
      </c>
      <c r="AB8" s="25">
        <f>SUM(Q8:AA8)</f>
        <v>3.0137639189142367</v>
      </c>
      <c r="AC8" s="25"/>
      <c r="AD8" s="25">
        <f>W8/(W8+U8)</f>
        <v>0.82495527023093629</v>
      </c>
      <c r="AF8" s="69"/>
      <c r="AG8" s="70"/>
      <c r="AH8" s="69"/>
      <c r="AI8" s="69"/>
      <c r="AJ8" s="69"/>
      <c r="AK8" s="70"/>
      <c r="AL8" s="70"/>
      <c r="AN8" s="69"/>
    </row>
    <row r="9" spans="1:42" s="68" customFormat="1">
      <c r="A9" t="s">
        <v>110</v>
      </c>
      <c r="B9" s="4">
        <v>38.339700000000001</v>
      </c>
      <c r="C9" s="4">
        <v>7.7499999999999999E-3</v>
      </c>
      <c r="D9" s="4">
        <v>-4.3499999999999997E-3</v>
      </c>
      <c r="E9" s="4">
        <v>2.5409999999999999E-2</v>
      </c>
      <c r="F9" s="4">
        <v>16.386700000000001</v>
      </c>
      <c r="G9" s="4">
        <v>0.35580099999999998</v>
      </c>
      <c r="H9" s="4">
        <v>43.483400000000003</v>
      </c>
      <c r="I9" s="4">
        <v>1.9935999999999999E-2</v>
      </c>
      <c r="J9" s="4">
        <v>-1.4290000000000001E-2</v>
      </c>
      <c r="K9" s="4">
        <v>-9.9299999999999996E-3</v>
      </c>
      <c r="L9" s="4">
        <v>4.9126999999999997E-2</v>
      </c>
      <c r="M9" s="67">
        <f t="shared" si="9"/>
        <v>98.639254000000008</v>
      </c>
      <c r="N9" s="65"/>
      <c r="O9" s="25">
        <f>B9/Q$3*2+C9/R$3*2+D9/S$3*3+E9/T$3*3+F9/U$3+G9/V$3+H9/W$3+I9/X$3+J9/Y$3+K9/Z$3+L9/AA$3</f>
        <v>2.5891300543252056</v>
      </c>
      <c r="P9" s="65">
        <v>4</v>
      </c>
      <c r="Q9" s="25">
        <f t="shared" si="10"/>
        <v>0.98571787387738785</v>
      </c>
      <c r="R9" s="25">
        <f t="shared" si="10"/>
        <v>1.4988900327215176E-4</v>
      </c>
      <c r="S9" s="25">
        <f t="shared" si="11"/>
        <v>-1.3182432346397891E-4</v>
      </c>
      <c r="T9" s="25">
        <f t="shared" si="11"/>
        <v>5.1656594436875526E-4</v>
      </c>
      <c r="U9" s="25">
        <f t="shared" si="12"/>
        <v>0.35234722528204576</v>
      </c>
      <c r="V9" s="25">
        <f t="shared" si="12"/>
        <v>7.7496721463476484E-3</v>
      </c>
      <c r="W9" s="25">
        <f t="shared" si="12"/>
        <v>1.6665441434449357</v>
      </c>
      <c r="X9" s="25">
        <f t="shared" si="12"/>
        <v>5.4920710293677533E-4</v>
      </c>
      <c r="Y9" s="25">
        <f t="shared" si="13"/>
        <v>-7.1238829956765583E-4</v>
      </c>
      <c r="Z9" s="25">
        <f t="shared" si="13"/>
        <v>-3.2571253054749193E-4</v>
      </c>
      <c r="AA9" s="25">
        <f>L9/AA$3*$P9/$O9</f>
        <v>1.0161642461139243E-3</v>
      </c>
      <c r="AB9" s="25">
        <f>SUM(Q9:AA9)</f>
        <v>3.0134208158938298</v>
      </c>
      <c r="AC9" s="25"/>
      <c r="AD9" s="25">
        <f>W9/(W9+U9)</f>
        <v>0.82547489640107807</v>
      </c>
      <c r="AF9" s="69"/>
      <c r="AG9" s="70"/>
      <c r="AH9" s="69"/>
      <c r="AI9" s="69"/>
      <c r="AJ9" s="69"/>
      <c r="AK9" s="70"/>
      <c r="AL9" s="70"/>
      <c r="AN9" s="69"/>
    </row>
    <row r="10" spans="1:42" s="68" customFormat="1">
      <c r="A10" t="s">
        <v>110</v>
      </c>
      <c r="B10" s="4">
        <v>39.148699999999998</v>
      </c>
      <c r="C10" s="4">
        <v>-5.3499999999999997E-3</v>
      </c>
      <c r="D10" s="4">
        <v>2.068E-3</v>
      </c>
      <c r="E10" s="4">
        <v>4.1618000000000002E-2</v>
      </c>
      <c r="F10" s="4">
        <v>16.636600000000001</v>
      </c>
      <c r="G10" s="4">
        <v>0.32947799999999999</v>
      </c>
      <c r="H10" s="4">
        <v>43.482300000000002</v>
      </c>
      <c r="I10" s="4">
        <v>-2.2200000000000002E-3</v>
      </c>
      <c r="J10" s="4">
        <v>-1.9689999999999999E-2</v>
      </c>
      <c r="K10" s="4">
        <v>6.4260000000000003E-3</v>
      </c>
      <c r="L10" s="4">
        <v>1.0730999999999999E-2</v>
      </c>
      <c r="M10" s="67">
        <f t="shared" si="9"/>
        <v>99.630661000000018</v>
      </c>
      <c r="N10" s="65"/>
      <c r="O10" s="25">
        <f>B10/Q$3*2+C10/R$3*2+D10/S$3*3+E10/T$3*3+F10/U$3+G10/V$3+H10/W$3+I10/X$3+J10/Y$3+K10/Z$3+L10/AA$3</f>
        <v>2.6184941283252643</v>
      </c>
      <c r="P10" s="65">
        <v>4</v>
      </c>
      <c r="Q10" s="25">
        <f t="shared" si="10"/>
        <v>0.99523015868277542</v>
      </c>
      <c r="R10" s="25">
        <f t="shared" si="10"/>
        <v>-1.0231142009492048E-4</v>
      </c>
      <c r="S10" s="25">
        <f t="shared" si="11"/>
        <v>6.1966802955503502E-5</v>
      </c>
      <c r="T10" s="25">
        <f t="shared" si="11"/>
        <v>8.3657440551991754E-4</v>
      </c>
      <c r="U10" s="25">
        <f t="shared" si="12"/>
        <v>0.35370906424601151</v>
      </c>
      <c r="V10" s="25">
        <f t="shared" si="12"/>
        <v>7.0958568923536105E-3</v>
      </c>
      <c r="W10" s="25">
        <f t="shared" si="12"/>
        <v>1.6478136528633449</v>
      </c>
      <c r="X10" s="25">
        <f t="shared" si="12"/>
        <v>-6.0471864114497958E-5</v>
      </c>
      <c r="Y10" s="25">
        <f t="shared" si="13"/>
        <v>-9.7058265711350055E-4</v>
      </c>
      <c r="Z10" s="25">
        <f t="shared" si="13"/>
        <v>2.0841462968086645E-4</v>
      </c>
      <c r="AA10" s="25">
        <f>L10/AA$3*$P10/$O10</f>
        <v>2.1947553804623651E-4</v>
      </c>
      <c r="AB10" s="25">
        <f>SUM(Q10:AA10)</f>
        <v>3.0040417981193652</v>
      </c>
      <c r="AC10" s="25"/>
      <c r="AD10" s="25">
        <f>W10/(W10+U10)</f>
        <v>0.82328001514924298</v>
      </c>
      <c r="AF10" s="69"/>
      <c r="AG10" s="70"/>
      <c r="AH10" s="69"/>
      <c r="AI10" s="69"/>
      <c r="AJ10" s="69"/>
      <c r="AK10" s="70"/>
      <c r="AL10" s="70"/>
      <c r="AN10" s="69"/>
    </row>
    <row r="11" spans="1:42">
      <c r="A11" t="s">
        <v>111</v>
      </c>
      <c r="B11" s="4">
        <v>39.6188</v>
      </c>
      <c r="C11" s="4">
        <v>1.3089E-2</v>
      </c>
      <c r="D11" s="4">
        <v>1.3188E-2</v>
      </c>
      <c r="E11" s="4">
        <v>1.5171E-2</v>
      </c>
      <c r="F11" s="4">
        <v>16.563600000000001</v>
      </c>
      <c r="G11" s="4">
        <v>0.268841</v>
      </c>
      <c r="H11" s="4">
        <v>43.088299999999997</v>
      </c>
      <c r="I11" s="4">
        <v>1.4068000000000001E-2</v>
      </c>
      <c r="J11" s="4">
        <v>6.2500000000000003E-3</v>
      </c>
      <c r="K11" s="4">
        <v>2.9100000000000003E-4</v>
      </c>
      <c r="L11" s="4">
        <v>8.0330000000000002E-3</v>
      </c>
      <c r="M11" s="67">
        <f t="shared" si="9"/>
        <v>99.609630999999993</v>
      </c>
      <c r="N11" s="65"/>
      <c r="O11" s="25">
        <f t="shared" ref="O11:O16" si="14">B11/Q$3*2+C11/R$3*2+D11/S$3*3+E11/T$3*3+F11/U$3+G11/V$3+H11/W$3+I11/X$3+J11/Y$3+K11/Z$3+L11/AA$3</f>
        <v>2.6233700726267064</v>
      </c>
      <c r="P11" s="65">
        <v>4</v>
      </c>
      <c r="Q11" s="25">
        <f t="shared" si="10"/>
        <v>1.0053089401190747</v>
      </c>
      <c r="R11" s="25">
        <f t="shared" si="10"/>
        <v>2.4984395322781133E-4</v>
      </c>
      <c r="S11" s="25">
        <f t="shared" si="11"/>
        <v>3.9443871823895008E-4</v>
      </c>
      <c r="T11" s="25">
        <f t="shared" si="11"/>
        <v>3.0438946725905297E-4</v>
      </c>
      <c r="U11" s="25">
        <f t="shared" si="12"/>
        <v>0.35150247966033094</v>
      </c>
      <c r="V11" s="25">
        <f t="shared" si="12"/>
        <v>5.7791767064523892E-3</v>
      </c>
      <c r="W11" s="25">
        <f t="shared" si="12"/>
        <v>1.6298475845812652</v>
      </c>
      <c r="X11" s="25">
        <f t="shared" si="12"/>
        <v>3.8249414023839613E-4</v>
      </c>
      <c r="Y11" s="25">
        <f t="shared" si="13"/>
        <v>3.0750973754995636E-4</v>
      </c>
      <c r="Z11" s="25">
        <f t="shared" si="13"/>
        <v>9.4204687527877212E-6</v>
      </c>
      <c r="AA11" s="25">
        <f t="shared" ref="AA11:AA16" si="15">L11/AA$3*$P11/$O11</f>
        <v>1.6398938570986294E-4</v>
      </c>
      <c r="AB11" s="25">
        <f t="shared" ref="AB11:AB16" si="16">SUM(Q11:AA11)</f>
        <v>2.9942502669381001</v>
      </c>
      <c r="AC11" s="25"/>
      <c r="AD11" s="25">
        <f t="shared" ref="AD11:AD16" si="17">W11/(W11+U11)</f>
        <v>0.82259445920028473</v>
      </c>
      <c r="AF11" s="69"/>
      <c r="AG11" s="70"/>
      <c r="AH11" s="69"/>
      <c r="AI11" s="69"/>
      <c r="AJ11" s="69"/>
      <c r="AK11" s="69"/>
      <c r="AL11" s="69"/>
      <c r="AN11" s="69"/>
    </row>
    <row r="12" spans="1:42">
      <c r="A12" t="s">
        <v>111</v>
      </c>
      <c r="B12" s="4">
        <v>39.488500000000002</v>
      </c>
      <c r="C12" s="4">
        <v>0</v>
      </c>
      <c r="D12" s="4">
        <v>5.9880000000000003E-3</v>
      </c>
      <c r="E12" s="4">
        <v>1.6511999999999999E-2</v>
      </c>
      <c r="F12" s="4">
        <v>16.52</v>
      </c>
      <c r="G12" s="4">
        <v>0.28060499999999999</v>
      </c>
      <c r="H12" s="4">
        <v>43.515000000000001</v>
      </c>
      <c r="I12" s="4">
        <v>5.4200000000000003E-3</v>
      </c>
      <c r="J12" s="4">
        <v>-2.6780000000000002E-2</v>
      </c>
      <c r="K12" s="4">
        <v>1.0800000000000001E-2</v>
      </c>
      <c r="L12" s="4">
        <v>-2.5020000000000001E-2</v>
      </c>
      <c r="M12" s="67">
        <f t="shared" si="9"/>
        <v>99.791025000000005</v>
      </c>
      <c r="N12" s="65"/>
      <c r="O12" s="25">
        <f t="shared" si="14"/>
        <v>2.6276465481611138</v>
      </c>
      <c r="P12" s="65">
        <v>4</v>
      </c>
      <c r="Q12" s="25">
        <f t="shared" si="10"/>
        <v>1.0003718852178318</v>
      </c>
      <c r="R12" s="25">
        <f t="shared" si="10"/>
        <v>0</v>
      </c>
      <c r="S12" s="25">
        <f t="shared" si="11"/>
        <v>1.7880308397012648E-4</v>
      </c>
      <c r="T12" s="25">
        <f t="shared" si="11"/>
        <v>3.3075598027601315E-4</v>
      </c>
      <c r="U12" s="25">
        <f t="shared" si="12"/>
        <v>0.35000666554070153</v>
      </c>
      <c r="V12" s="25">
        <f t="shared" si="12"/>
        <v>6.0222459757188962E-3</v>
      </c>
      <c r="W12" s="25">
        <f t="shared" si="12"/>
        <v>1.6433090021230896</v>
      </c>
      <c r="X12" s="25">
        <f t="shared" si="12"/>
        <v>1.4712427177440951E-4</v>
      </c>
      <c r="Y12" s="25">
        <f t="shared" si="13"/>
        <v>-1.3154733102482524E-3</v>
      </c>
      <c r="Z12" s="25">
        <f t="shared" si="13"/>
        <v>3.4905663125475337E-4</v>
      </c>
      <c r="AA12" s="25">
        <f t="shared" si="15"/>
        <v>-5.0993860382062407E-4</v>
      </c>
      <c r="AB12" s="25">
        <f t="shared" si="16"/>
        <v>2.9988901269105481</v>
      </c>
      <c r="AC12" s="25"/>
      <c r="AD12" s="25">
        <f t="shared" si="17"/>
        <v>0.82440981565608384</v>
      </c>
      <c r="AF12" s="69"/>
      <c r="AG12" s="70"/>
      <c r="AH12" s="69"/>
      <c r="AI12" s="69"/>
      <c r="AJ12" s="69"/>
      <c r="AK12" s="69"/>
      <c r="AL12" s="69"/>
      <c r="AN12" s="69"/>
    </row>
    <row r="13" spans="1:42">
      <c r="A13" t="s">
        <v>111</v>
      </c>
      <c r="B13" s="4">
        <v>39.154400000000003</v>
      </c>
      <c r="C13" s="4">
        <v>4.0013E-2</v>
      </c>
      <c r="D13" s="4">
        <v>0</v>
      </c>
      <c r="E13" s="4">
        <v>2.2401999999999998E-2</v>
      </c>
      <c r="F13" s="4">
        <v>16.510000000000002</v>
      </c>
      <c r="G13" s="4">
        <v>0.33325199999999999</v>
      </c>
      <c r="H13" s="4">
        <v>43.6751</v>
      </c>
      <c r="I13" s="4">
        <v>3.457E-3</v>
      </c>
      <c r="J13" s="4">
        <v>-1.7819999999999999E-2</v>
      </c>
      <c r="K13" s="4">
        <v>-2.631E-2</v>
      </c>
      <c r="L13" s="4">
        <v>0</v>
      </c>
      <c r="M13" s="67">
        <f t="shared" si="9"/>
        <v>99.694494000000006</v>
      </c>
      <c r="N13" s="65"/>
      <c r="O13" s="25">
        <f t="shared" si="14"/>
        <v>2.6220938340375883</v>
      </c>
      <c r="P13" s="65">
        <v>4</v>
      </c>
      <c r="Q13" s="25">
        <f t="shared" si="10"/>
        <v>0.99400857584237967</v>
      </c>
      <c r="R13" s="25">
        <f t="shared" si="10"/>
        <v>7.6414331829595178E-4</v>
      </c>
      <c r="S13" s="25">
        <f t="shared" si="11"/>
        <v>0</v>
      </c>
      <c r="T13" s="25">
        <f t="shared" si="11"/>
        <v>4.4969031642888861E-4</v>
      </c>
      <c r="U13" s="25">
        <f t="shared" si="12"/>
        <v>0.35053554500253153</v>
      </c>
      <c r="V13" s="25">
        <f t="shared" si="12"/>
        <v>7.1672832277655633E-3</v>
      </c>
      <c r="W13" s="25">
        <f t="shared" si="12"/>
        <v>1.6528478300194291</v>
      </c>
      <c r="X13" s="25">
        <f t="shared" si="12"/>
        <v>9.403794644672299E-5</v>
      </c>
      <c r="Y13" s="25">
        <f t="shared" si="13"/>
        <v>-8.7719851042833853E-4</v>
      </c>
      <c r="Z13" s="25">
        <f t="shared" si="13"/>
        <v>-8.5214147390675265E-4</v>
      </c>
      <c r="AA13" s="25">
        <f t="shared" si="15"/>
        <v>0</v>
      </c>
      <c r="AB13" s="25">
        <f t="shared" si="16"/>
        <v>3.0041377656889421</v>
      </c>
      <c r="AC13" s="25"/>
      <c r="AD13" s="25">
        <f t="shared" si="17"/>
        <v>0.8250282250651656</v>
      </c>
      <c r="AF13" s="69"/>
      <c r="AG13" s="70"/>
      <c r="AH13" s="69"/>
      <c r="AI13" s="69"/>
      <c r="AJ13" s="69"/>
      <c r="AK13" s="69"/>
      <c r="AL13" s="69"/>
      <c r="AN13" s="69"/>
    </row>
    <row r="14" spans="1:42">
      <c r="A14" t="s">
        <v>112</v>
      </c>
      <c r="B14" s="4">
        <v>39.3187</v>
      </c>
      <c r="C14" s="4">
        <v>9.3439999999999999E-3</v>
      </c>
      <c r="D14" s="4">
        <v>-6.8100000000000001E-3</v>
      </c>
      <c r="E14" s="4">
        <v>3.7266000000000001E-2</v>
      </c>
      <c r="F14" s="4">
        <v>16.485600000000002</v>
      </c>
      <c r="G14" s="4">
        <v>0.32779199999999997</v>
      </c>
      <c r="H14" s="4">
        <v>43.925800000000002</v>
      </c>
      <c r="I14" s="4">
        <v>1.4189999999999999E-3</v>
      </c>
      <c r="J14" s="4">
        <v>-6.2199999999999998E-3</v>
      </c>
      <c r="K14" s="4">
        <v>1.94E-4</v>
      </c>
      <c r="L14" s="4">
        <v>-1.6060000000000001E-2</v>
      </c>
      <c r="M14" s="67">
        <f t="shared" si="9"/>
        <v>100.07702499999999</v>
      </c>
      <c r="N14" s="65"/>
      <c r="O14" s="25">
        <f t="shared" si="14"/>
        <v>2.6329073158852792</v>
      </c>
      <c r="P14" s="65">
        <v>4</v>
      </c>
      <c r="Q14" s="25">
        <f t="shared" si="10"/>
        <v>0.99408006876921562</v>
      </c>
      <c r="R14" s="25">
        <f t="shared" si="10"/>
        <v>1.7771299808244225E-4</v>
      </c>
      <c r="S14" s="25">
        <f t="shared" si="11"/>
        <v>-2.0294189009556856E-4</v>
      </c>
      <c r="T14" s="25">
        <f t="shared" si="11"/>
        <v>7.4499297985318089E-4</v>
      </c>
      <c r="U14" s="25">
        <f t="shared" si="12"/>
        <v>0.34857995194113123</v>
      </c>
      <c r="V14" s="25">
        <f t="shared" si="12"/>
        <v>7.0209003714397575E-3</v>
      </c>
      <c r="W14" s="25">
        <f t="shared" si="12"/>
        <v>1.6555080686224966</v>
      </c>
      <c r="X14" s="25">
        <f t="shared" si="12"/>
        <v>3.8441365894027221E-5</v>
      </c>
      <c r="Y14" s="25">
        <f t="shared" si="13"/>
        <v>-3.0492513763848963E-4</v>
      </c>
      <c r="Z14" s="25">
        <f t="shared" si="13"/>
        <v>6.2575631753976895E-6</v>
      </c>
      <c r="AA14" s="25">
        <f t="shared" si="15"/>
        <v>-3.266686829626631E-4</v>
      </c>
      <c r="AB14" s="25">
        <f t="shared" si="16"/>
        <v>3.0053218589005914</v>
      </c>
      <c r="AC14" s="25"/>
      <c r="AD14" s="25">
        <f t="shared" si="17"/>
        <v>0.82606554783801522</v>
      </c>
      <c r="AF14" s="69"/>
      <c r="AG14" s="70"/>
      <c r="AH14" s="69"/>
      <c r="AI14" s="69"/>
      <c r="AJ14" s="69"/>
      <c r="AK14" s="69"/>
      <c r="AL14" s="69"/>
      <c r="AN14" s="69"/>
    </row>
    <row r="15" spans="1:42">
      <c r="A15" t="s">
        <v>112</v>
      </c>
      <c r="B15" s="4">
        <v>39.338799999999999</v>
      </c>
      <c r="C15" s="4">
        <v>9.3390000000000001E-3</v>
      </c>
      <c r="D15" s="4">
        <v>-2.3699999999999999E-2</v>
      </c>
      <c r="E15" s="4">
        <v>1.7471E-2</v>
      </c>
      <c r="F15" s="4">
        <v>16.290500000000002</v>
      </c>
      <c r="G15" s="4">
        <v>0.28850900000000002</v>
      </c>
      <c r="H15" s="4">
        <v>43.634399999999999</v>
      </c>
      <c r="I15" s="4">
        <v>-7.1000000000000002E-4</v>
      </c>
      <c r="J15" s="4">
        <v>2.6649999999999998E-3</v>
      </c>
      <c r="K15" s="4">
        <v>6.1149999999999998E-3</v>
      </c>
      <c r="L15" s="4">
        <v>-2.3179999999999999E-2</v>
      </c>
      <c r="M15" s="67">
        <f t="shared" si="9"/>
        <v>99.54020899999999</v>
      </c>
      <c r="N15" s="65"/>
      <c r="O15" s="25">
        <f t="shared" si="14"/>
        <v>2.6222632460403692</v>
      </c>
      <c r="P15" s="65">
        <v>4</v>
      </c>
      <c r="Q15" s="25">
        <f t="shared" si="10"/>
        <v>0.99862539834735564</v>
      </c>
      <c r="R15" s="25">
        <f t="shared" si="10"/>
        <v>1.7833887498594196E-4</v>
      </c>
      <c r="S15" s="25">
        <f t="shared" si="11"/>
        <v>-7.0914038420758873E-4</v>
      </c>
      <c r="T15" s="25">
        <f t="shared" si="11"/>
        <v>3.5068440070256675E-4</v>
      </c>
      <c r="U15" s="25">
        <f t="shared" si="12"/>
        <v>0.34585283912924625</v>
      </c>
      <c r="V15" s="25">
        <f t="shared" si="12"/>
        <v>6.2045902930461302E-3</v>
      </c>
      <c r="W15" s="25">
        <f t="shared" si="12"/>
        <v>1.6512008892166243</v>
      </c>
      <c r="X15" s="25">
        <f t="shared" si="12"/>
        <v>-1.931230213521148E-5</v>
      </c>
      <c r="Y15" s="25">
        <f t="shared" si="13"/>
        <v>1.3117749721510295E-4</v>
      </c>
      <c r="Z15" s="25">
        <f t="shared" si="13"/>
        <v>1.9804289110332719E-4</v>
      </c>
      <c r="AA15" s="25">
        <f t="shared" si="15"/>
        <v>-4.7340700036686573E-4</v>
      </c>
      <c r="AB15" s="25">
        <f t="shared" si="16"/>
        <v>3.0015401009635698</v>
      </c>
      <c r="AC15" s="25"/>
      <c r="AD15" s="25">
        <f t="shared" si="17"/>
        <v>0.82681846050496055</v>
      </c>
      <c r="AF15" s="69"/>
      <c r="AG15" s="70"/>
      <c r="AH15" s="69"/>
      <c r="AI15" s="69"/>
      <c r="AJ15" s="69"/>
      <c r="AK15" s="69"/>
      <c r="AL15" s="69"/>
      <c r="AN15" s="69"/>
    </row>
    <row r="16" spans="1:42">
      <c r="A16" t="s">
        <v>112</v>
      </c>
      <c r="B16" s="4">
        <v>39.139299999999999</v>
      </c>
      <c r="C16" s="4">
        <v>-7.2100000000000003E-3</v>
      </c>
      <c r="D16" s="4">
        <v>-1.6500000000000001E-2</v>
      </c>
      <c r="E16" s="4">
        <v>1.3834000000000001E-2</v>
      </c>
      <c r="F16" s="4">
        <v>16.596599999999999</v>
      </c>
      <c r="G16" s="4">
        <v>0.29905700000000002</v>
      </c>
      <c r="H16" s="4">
        <v>43.205599999999997</v>
      </c>
      <c r="I16" s="4">
        <v>7.0489999999999997E-3</v>
      </c>
      <c r="J16" s="4">
        <v>-3.5699999999999998E-3</v>
      </c>
      <c r="K16" s="4">
        <v>1.94E-4</v>
      </c>
      <c r="L16" s="4">
        <v>3.0322000000000002E-2</v>
      </c>
      <c r="M16" s="67">
        <f t="shared" si="9"/>
        <v>99.26467599999998</v>
      </c>
      <c r="N16" s="65"/>
      <c r="O16" s="25">
        <f t="shared" si="14"/>
        <v>2.6098115593831634</v>
      </c>
      <c r="P16" s="65">
        <v>4</v>
      </c>
      <c r="Q16" s="25">
        <f t="shared" si="10"/>
        <v>0.99830142502100905</v>
      </c>
      <c r="R16" s="25">
        <f t="shared" si="10"/>
        <v>-1.3834008859584044E-4</v>
      </c>
      <c r="S16" s="25">
        <f t="shared" si="11"/>
        <v>-4.9606085106690997E-4</v>
      </c>
      <c r="T16" s="25">
        <f t="shared" si="11"/>
        <v>2.7900603219938155E-4</v>
      </c>
      <c r="U16" s="25">
        <f t="shared" si="12"/>
        <v>0.35403255190000599</v>
      </c>
      <c r="V16" s="25">
        <f t="shared" si="12"/>
        <v>6.4621175443263391E-3</v>
      </c>
      <c r="W16" s="25">
        <f t="shared" si="12"/>
        <v>1.6427749936710845</v>
      </c>
      <c r="X16" s="25">
        <f t="shared" si="12"/>
        <v>1.9265059140504865E-4</v>
      </c>
      <c r="Y16" s="25">
        <f t="shared" si="13"/>
        <v>-1.7656209805506391E-4</v>
      </c>
      <c r="Z16" s="25">
        <f t="shared" si="13"/>
        <v>6.312940030050655E-6</v>
      </c>
      <c r="AA16" s="25">
        <f t="shared" si="15"/>
        <v>6.2222323566586094E-4</v>
      </c>
      <c r="AB16" s="25">
        <f t="shared" si="16"/>
        <v>3.0018603178980081</v>
      </c>
      <c r="AC16" s="25"/>
      <c r="AD16" s="25">
        <f t="shared" si="17"/>
        <v>0.82270071410474754</v>
      </c>
      <c r="AF16" s="69"/>
      <c r="AG16" s="70"/>
      <c r="AH16" s="69"/>
      <c r="AI16" s="69"/>
      <c r="AJ16" s="69"/>
      <c r="AK16" s="69"/>
      <c r="AL16" s="69"/>
      <c r="AN16" s="69"/>
    </row>
    <row r="17" spans="1:30">
      <c r="A17" s="12">
        <v>41796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O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>
      <c r="A18" t="s">
        <v>113</v>
      </c>
      <c r="B18" s="4">
        <v>38.455199999999998</v>
      </c>
      <c r="C18" s="4">
        <v>1.4840000000000001E-2</v>
      </c>
      <c r="D18" s="4">
        <v>2.3709999999999998E-3</v>
      </c>
      <c r="E18" s="4">
        <v>3.0360999999999999E-2</v>
      </c>
      <c r="F18" s="4">
        <v>16.3751</v>
      </c>
      <c r="G18" s="4">
        <v>0.29509400000000002</v>
      </c>
      <c r="H18" s="4">
        <v>43.6081</v>
      </c>
      <c r="I18" s="4">
        <v>2.6825999999999999E-2</v>
      </c>
      <c r="J18" s="4">
        <v>1.0059999999999999E-2</v>
      </c>
      <c r="K18" s="4">
        <v>1.2304000000000001E-2</v>
      </c>
      <c r="L18" s="4">
        <v>6.9060999999999997E-2</v>
      </c>
      <c r="M18" s="67">
        <f t="shared" ref="M18:M32" si="18">SUM(B18:L18)</f>
        <v>98.899316999999996</v>
      </c>
      <c r="N18" s="65"/>
      <c r="O18" s="25">
        <f t="shared" ref="O18:O32" si="19">B18/Q$3*2+C18/R$3*2+D18/S$3*3+E18/T$3*3+F18/U$3+G18/V$3+H18/W$3+I18/X$3+J18/Y$3+K18/Z$3+L18/AA$3</f>
        <v>2.5965421359404122</v>
      </c>
      <c r="P18" s="65">
        <v>4</v>
      </c>
      <c r="Q18" s="25">
        <f t="shared" ref="Q18:R32" si="20">B18/Q$3*$P18/$O18</f>
        <v>0.98586508734371814</v>
      </c>
      <c r="R18" s="25">
        <f t="shared" si="20"/>
        <v>2.8619395838876761E-4</v>
      </c>
      <c r="S18" s="25">
        <f t="shared" ref="S18:T32" si="21">D18/S$3*$P18/$O18*2</f>
        <v>7.1646724367016535E-5</v>
      </c>
      <c r="T18" s="25">
        <f t="shared" si="21"/>
        <v>6.1545410002576131E-4</v>
      </c>
      <c r="U18" s="25">
        <f t="shared" ref="U18:X32" si="22">F18/U$3*$P18/$O18</f>
        <v>0.35109270443852147</v>
      </c>
      <c r="V18" s="25">
        <f t="shared" si="22"/>
        <v>6.4090703128090541E-3</v>
      </c>
      <c r="W18" s="25">
        <f t="shared" si="22"/>
        <v>1.6665524389054898</v>
      </c>
      <c r="X18" s="25">
        <f t="shared" si="22"/>
        <v>7.369067455661602E-4</v>
      </c>
      <c r="Y18" s="25">
        <f t="shared" ref="Y18:Z32" si="23">J18/Y$3*$P18/$O18*2</f>
        <v>5.0008176788772225E-4</v>
      </c>
      <c r="Z18" s="25">
        <f t="shared" si="23"/>
        <v>4.0242970663088498E-4</v>
      </c>
      <c r="AA18" s="25">
        <f t="shared" ref="AA18:AA32" si="24">L18/AA$3*$P18/$O18</f>
        <v>1.4244100195522445E-3</v>
      </c>
      <c r="AB18" s="25">
        <f t="shared" ref="AB18:AB32" si="25">SUM(Q18:AA18)</f>
        <v>3.0139564240229566</v>
      </c>
      <c r="AC18" s="25"/>
      <c r="AD18" s="25">
        <f t="shared" ref="AD18:AD32" si="26">W18/(W18+U18)</f>
        <v>0.82598887341674643</v>
      </c>
    </row>
    <row r="19" spans="1:30">
      <c r="A19" t="s">
        <v>113</v>
      </c>
      <c r="B19" s="4">
        <v>39.305799999999998</v>
      </c>
      <c r="C19" s="4">
        <v>1.1756000000000001E-2</v>
      </c>
      <c r="D19" s="4">
        <v>-2.9260000000000001E-2</v>
      </c>
      <c r="E19" s="4">
        <v>1.5173000000000001E-2</v>
      </c>
      <c r="F19" s="4">
        <v>16.512</v>
      </c>
      <c r="G19" s="4">
        <v>0.26531900000000003</v>
      </c>
      <c r="H19" s="4">
        <v>43.537999999999997</v>
      </c>
      <c r="I19" s="4">
        <v>-6.7499999999999999E-3</v>
      </c>
      <c r="J19" s="4">
        <v>-1.644E-2</v>
      </c>
      <c r="K19" s="4">
        <v>5.2719999999999998E-3</v>
      </c>
      <c r="L19" s="4">
        <v>-2.2009999999999998E-2</v>
      </c>
      <c r="M19" s="67">
        <f t="shared" si="18"/>
        <v>99.578860000000006</v>
      </c>
      <c r="N19" s="65"/>
      <c r="O19" s="25">
        <f t="shared" si="19"/>
        <v>2.6209716285760409</v>
      </c>
      <c r="P19" s="65">
        <v>4</v>
      </c>
      <c r="Q19" s="25">
        <f t="shared" si="20"/>
        <v>0.99827939577034486</v>
      </c>
      <c r="R19" s="25">
        <f t="shared" si="20"/>
        <v>2.2460488244835884E-4</v>
      </c>
      <c r="S19" s="25">
        <f t="shared" si="21"/>
        <v>-8.7593556922606407E-4</v>
      </c>
      <c r="T19" s="25">
        <f t="shared" si="21"/>
        <v>3.0470817776369303E-4</v>
      </c>
      <c r="U19" s="25">
        <f t="shared" si="22"/>
        <v>0.3507281132750828</v>
      </c>
      <c r="V19" s="25">
        <f t="shared" si="22"/>
        <v>5.7086847857760878E-3</v>
      </c>
      <c r="W19" s="25">
        <f t="shared" si="22"/>
        <v>1.6483648628502683</v>
      </c>
      <c r="X19" s="25">
        <f t="shared" si="22"/>
        <v>-1.8369335209308631E-4</v>
      </c>
      <c r="Y19" s="25">
        <f t="shared" si="23"/>
        <v>-8.0961381170820612E-4</v>
      </c>
      <c r="Z19" s="25">
        <f t="shared" si="23"/>
        <v>1.7082528971714976E-4</v>
      </c>
      <c r="AA19" s="25">
        <f t="shared" si="24"/>
        <v>-4.4973351643131358E-4</v>
      </c>
      <c r="AB19" s="25">
        <f t="shared" si="25"/>
        <v>3.0014622187819429</v>
      </c>
      <c r="AC19" s="25"/>
      <c r="AD19" s="25">
        <f t="shared" si="26"/>
        <v>0.82455637758536615</v>
      </c>
    </row>
    <row r="20" spans="1:30">
      <c r="A20" t="s">
        <v>113</v>
      </c>
      <c r="B20" s="4">
        <v>39.348300000000002</v>
      </c>
      <c r="C20" s="4">
        <v>-1.1199999999999999E-3</v>
      </c>
      <c r="D20" s="4">
        <v>6.4539999999999997E-3</v>
      </c>
      <c r="E20" s="4">
        <v>2.6405999999999999E-2</v>
      </c>
      <c r="F20" s="4">
        <v>16.508700000000001</v>
      </c>
      <c r="G20" s="4">
        <v>0.28080899999999998</v>
      </c>
      <c r="H20" s="4">
        <v>43.527999999999999</v>
      </c>
      <c r="I20" s="4">
        <v>1.1403999999999999E-2</v>
      </c>
      <c r="J20" s="4">
        <v>-2.0109999999999999E-2</v>
      </c>
      <c r="K20" s="4">
        <v>-1.5339999999999999E-2</v>
      </c>
      <c r="L20" s="4">
        <v>-9.0100000000000006E-3</v>
      </c>
      <c r="M20" s="67">
        <f t="shared" si="18"/>
        <v>99.664492999999993</v>
      </c>
      <c r="N20" s="65"/>
      <c r="O20" s="25">
        <f t="shared" si="19"/>
        <v>2.6234804553219293</v>
      </c>
      <c r="P20" s="65">
        <v>4</v>
      </c>
      <c r="Q20" s="25">
        <f t="shared" si="20"/>
        <v>0.99840311678002469</v>
      </c>
      <c r="R20" s="25">
        <f t="shared" si="20"/>
        <v>-2.1377756436306973E-5</v>
      </c>
      <c r="S20" s="25">
        <f t="shared" si="21"/>
        <v>1.9302398977171065E-4</v>
      </c>
      <c r="T20" s="25">
        <f t="shared" si="21"/>
        <v>5.2978512204979297E-4</v>
      </c>
      <c r="U20" s="25">
        <f t="shared" si="22"/>
        <v>0.35032268538477079</v>
      </c>
      <c r="V20" s="25">
        <f t="shared" si="22"/>
        <v>6.036194444736501E-3</v>
      </c>
      <c r="W20" s="25">
        <f t="shared" si="22"/>
        <v>1.6464102946562897</v>
      </c>
      <c r="X20" s="25">
        <f t="shared" si="22"/>
        <v>3.1004973315931994E-4</v>
      </c>
      <c r="Y20" s="25">
        <f t="shared" si="23"/>
        <v>-9.8940170080494185E-4</v>
      </c>
      <c r="Z20" s="25">
        <f t="shared" si="23"/>
        <v>-4.9657701176425472E-4</v>
      </c>
      <c r="AA20" s="25">
        <f t="shared" si="24"/>
        <v>-1.8392657758056077E-4</v>
      </c>
      <c r="AB20" s="25">
        <f t="shared" si="25"/>
        <v>3.0005138670642166</v>
      </c>
      <c r="AC20" s="25"/>
      <c r="AD20" s="25">
        <f t="shared" si="26"/>
        <v>0.82455206134895076</v>
      </c>
    </row>
    <row r="21" spans="1:30">
      <c r="A21" t="s">
        <v>111</v>
      </c>
      <c r="B21" s="4">
        <v>39.661299999999997</v>
      </c>
      <c r="C21" s="4">
        <v>1.4581999999999999E-2</v>
      </c>
      <c r="D21" s="4">
        <v>-9.7000000000000003E-3</v>
      </c>
      <c r="E21" s="4">
        <v>1.2231000000000001E-2</v>
      </c>
      <c r="F21" s="4">
        <v>16.581299999999999</v>
      </c>
      <c r="G21" s="4">
        <v>0.32624399999999998</v>
      </c>
      <c r="H21" s="4">
        <v>44.1892</v>
      </c>
      <c r="I21" s="4">
        <v>4.1190000000000003E-3</v>
      </c>
      <c r="J21" s="4">
        <v>1.4630000000000001E-2</v>
      </c>
      <c r="K21" s="4">
        <v>-4.4999999999999997E-3</v>
      </c>
      <c r="L21" s="4">
        <v>-6.0099999999999997E-3</v>
      </c>
      <c r="M21" s="67">
        <f t="shared" si="18"/>
        <v>100.783396</v>
      </c>
      <c r="N21" s="65"/>
      <c r="O21" s="25">
        <f t="shared" si="19"/>
        <v>2.6521759268564353</v>
      </c>
      <c r="P21" s="65">
        <v>4</v>
      </c>
      <c r="Q21" s="25">
        <f t="shared" si="20"/>
        <v>0.99545676823954965</v>
      </c>
      <c r="R21" s="25">
        <f t="shared" si="20"/>
        <v>2.7531932763031041E-4</v>
      </c>
      <c r="S21" s="25">
        <f t="shared" si="21"/>
        <v>-2.8696541954587523E-4</v>
      </c>
      <c r="T21" s="25">
        <f t="shared" si="21"/>
        <v>2.4273623385262901E-4</v>
      </c>
      <c r="U21" s="25">
        <f t="shared" si="22"/>
        <v>0.34805627427228075</v>
      </c>
      <c r="V21" s="25">
        <f t="shared" si="22"/>
        <v>6.9369767029260187E-3</v>
      </c>
      <c r="W21" s="25">
        <f t="shared" si="22"/>
        <v>1.6533355483172374</v>
      </c>
      <c r="X21" s="25">
        <f t="shared" si="22"/>
        <v>1.1077492114968358E-4</v>
      </c>
      <c r="Y21" s="25">
        <f t="shared" si="23"/>
        <v>7.1200068663321639E-4</v>
      </c>
      <c r="Z21" s="25">
        <f t="shared" si="23"/>
        <v>-1.4409511873841402E-4</v>
      </c>
      <c r="AA21" s="25">
        <f t="shared" si="24"/>
        <v>-1.2135835336100804E-4</v>
      </c>
      <c r="AB21" s="25">
        <f t="shared" si="25"/>
        <v>3.0045739798096145</v>
      </c>
      <c r="AC21" s="25"/>
      <c r="AD21" s="25">
        <f t="shared" si="26"/>
        <v>0.8260928867881826</v>
      </c>
    </row>
    <row r="22" spans="1:30">
      <c r="A22" t="s">
        <v>111</v>
      </c>
      <c r="B22" s="4">
        <v>38.991799999999998</v>
      </c>
      <c r="C22" s="4">
        <v>-9.8300000000000002E-3</v>
      </c>
      <c r="D22" s="4">
        <v>2.807E-3</v>
      </c>
      <c r="E22" s="4">
        <v>2.0844999999999999E-2</v>
      </c>
      <c r="F22" s="4">
        <v>16.429500000000001</v>
      </c>
      <c r="G22" s="4">
        <v>0.32559900000000003</v>
      </c>
      <c r="H22" s="4">
        <v>43.984900000000003</v>
      </c>
      <c r="I22" s="4">
        <v>1.2503999999999999E-2</v>
      </c>
      <c r="J22" s="4">
        <v>1.2810999999999999E-2</v>
      </c>
      <c r="K22" s="4">
        <v>3.4259999999999998E-3</v>
      </c>
      <c r="L22" s="4">
        <v>-1.0030000000000001E-2</v>
      </c>
      <c r="M22" s="67">
        <f t="shared" si="18"/>
        <v>99.76433200000001</v>
      </c>
      <c r="N22" s="65"/>
      <c r="O22" s="25">
        <f t="shared" si="19"/>
        <v>2.6227799282322897</v>
      </c>
      <c r="P22" s="65">
        <v>4</v>
      </c>
      <c r="Q22" s="25">
        <f t="shared" si="20"/>
        <v>0.98962172365436796</v>
      </c>
      <c r="R22" s="25">
        <f t="shared" si="20"/>
        <v>-1.8767810148221815E-4</v>
      </c>
      <c r="S22" s="25">
        <f t="shared" si="21"/>
        <v>8.3973203496601179E-5</v>
      </c>
      <c r="T22" s="25">
        <f t="shared" si="21"/>
        <v>4.1832615618042992E-4</v>
      </c>
      <c r="U22" s="25">
        <f t="shared" si="22"/>
        <v>0.34873514262995914</v>
      </c>
      <c r="V22" s="25">
        <f t="shared" si="22"/>
        <v>7.000857574538992E-3</v>
      </c>
      <c r="W22" s="25">
        <f t="shared" si="22"/>
        <v>1.6641365171894196</v>
      </c>
      <c r="X22" s="25">
        <f t="shared" si="22"/>
        <v>3.4004711920947915E-4</v>
      </c>
      <c r="Y22" s="25">
        <f t="shared" si="23"/>
        <v>6.3046298644601031E-4</v>
      </c>
      <c r="Z22" s="25">
        <f t="shared" si="23"/>
        <v>1.1093397920306564E-4</v>
      </c>
      <c r="AA22" s="25">
        <f t="shared" si="24"/>
        <v>-2.0480314123931694E-4</v>
      </c>
      <c r="AB22" s="25">
        <f t="shared" si="25"/>
        <v>3.0106855032500999</v>
      </c>
      <c r="AC22" s="25"/>
      <c r="AD22" s="25">
        <f t="shared" si="26"/>
        <v>0.82674745261143356</v>
      </c>
    </row>
    <row r="23" spans="1:30">
      <c r="A23" t="s">
        <v>111</v>
      </c>
      <c r="B23" s="4">
        <v>39.137700000000002</v>
      </c>
      <c r="C23" s="4">
        <v>4.4879999999999998E-3</v>
      </c>
      <c r="D23" s="4">
        <v>-8.8400000000000006E-3</v>
      </c>
      <c r="E23" s="4">
        <v>1.1904E-2</v>
      </c>
      <c r="F23" s="4">
        <v>16.386800000000001</v>
      </c>
      <c r="G23" s="4">
        <v>0.35034300000000002</v>
      </c>
      <c r="H23" s="4">
        <v>43.470300000000002</v>
      </c>
      <c r="I23" s="4">
        <v>3.9420000000000002E-3</v>
      </c>
      <c r="J23" s="4">
        <v>1.0074E-2</v>
      </c>
      <c r="K23" s="4">
        <v>1.957E-3</v>
      </c>
      <c r="L23" s="4">
        <v>3.1081000000000001E-2</v>
      </c>
      <c r="M23" s="67">
        <f t="shared" si="18"/>
        <v>99.399749000000014</v>
      </c>
      <c r="N23" s="65"/>
      <c r="O23" s="25">
        <f t="shared" si="19"/>
        <v>2.6148017807021766</v>
      </c>
      <c r="P23" s="65">
        <v>4</v>
      </c>
      <c r="Q23" s="25">
        <f t="shared" si="20"/>
        <v>0.99635548326825329</v>
      </c>
      <c r="R23" s="25">
        <f t="shared" si="20"/>
        <v>8.5948046738034962E-5</v>
      </c>
      <c r="S23" s="25">
        <f t="shared" si="21"/>
        <v>-2.6526115308036737E-4</v>
      </c>
      <c r="T23" s="25">
        <f t="shared" si="21"/>
        <v>2.3962334046205398E-4</v>
      </c>
      <c r="U23" s="25">
        <f t="shared" si="22"/>
        <v>0.34889006288065511</v>
      </c>
      <c r="V23" s="25">
        <f t="shared" si="22"/>
        <v>7.5558739450473427E-3</v>
      </c>
      <c r="W23" s="25">
        <f t="shared" si="22"/>
        <v>1.6496851252402731</v>
      </c>
      <c r="X23" s="25">
        <f t="shared" si="22"/>
        <v>1.0753004666143217E-4</v>
      </c>
      <c r="Y23" s="25">
        <f t="shared" si="23"/>
        <v>4.9728068332358707E-4</v>
      </c>
      <c r="Z23" s="25">
        <f t="shared" si="23"/>
        <v>6.3561060956184148E-5</v>
      </c>
      <c r="AA23" s="25">
        <f t="shared" si="24"/>
        <v>6.3658110416790292E-4</v>
      </c>
      <c r="AB23" s="25">
        <f t="shared" si="25"/>
        <v>3.0038518084634576</v>
      </c>
      <c r="AC23" s="25"/>
      <c r="AD23" s="25">
        <f t="shared" si="26"/>
        <v>0.82543060428530413</v>
      </c>
    </row>
    <row r="24" spans="1:30">
      <c r="A24" t="s">
        <v>114</v>
      </c>
      <c r="B24" s="4">
        <v>39.676699999999997</v>
      </c>
      <c r="C24" s="4">
        <v>4.764E-3</v>
      </c>
      <c r="D24" s="4">
        <v>1.5719E-2</v>
      </c>
      <c r="E24" s="4">
        <v>1.3872000000000001E-2</v>
      </c>
      <c r="F24" s="4">
        <v>16.663599999999999</v>
      </c>
      <c r="G24" s="4">
        <v>0.33665099999999998</v>
      </c>
      <c r="H24" s="4">
        <v>43.764099999999999</v>
      </c>
      <c r="I24" s="4">
        <v>-3.0999999999999999E-3</v>
      </c>
      <c r="J24" s="4">
        <v>3.663E-3</v>
      </c>
      <c r="K24" s="4">
        <v>-8.5199999999999998E-3</v>
      </c>
      <c r="L24" s="4">
        <v>-1E-3</v>
      </c>
      <c r="M24" s="67">
        <f t="shared" si="18"/>
        <v>100.46644899999998</v>
      </c>
      <c r="N24" s="65"/>
      <c r="O24" s="25">
        <f t="shared" si="19"/>
        <v>2.643688098681193</v>
      </c>
      <c r="P24" s="65">
        <v>4</v>
      </c>
      <c r="Q24" s="25">
        <f t="shared" si="20"/>
        <v>0.99904054765083217</v>
      </c>
      <c r="R24" s="25">
        <f t="shared" si="20"/>
        <v>9.0236755566641E-5</v>
      </c>
      <c r="S24" s="25">
        <f t="shared" si="21"/>
        <v>4.6652493195859949E-4</v>
      </c>
      <c r="T24" s="25">
        <f t="shared" si="21"/>
        <v>2.7618738380046396E-4</v>
      </c>
      <c r="U24" s="25">
        <f t="shared" si="22"/>
        <v>0.35090684103408093</v>
      </c>
      <c r="V24" s="25">
        <f t="shared" si="22"/>
        <v>7.1812446815252406E-3</v>
      </c>
      <c r="W24" s="25">
        <f t="shared" si="22"/>
        <v>1.6426876004427449</v>
      </c>
      <c r="X24" s="25">
        <f t="shared" si="22"/>
        <v>-8.3637966316322192E-5</v>
      </c>
      <c r="Y24" s="25">
        <f t="shared" si="23"/>
        <v>1.78840188033433E-4</v>
      </c>
      <c r="Z24" s="25">
        <f t="shared" si="23"/>
        <v>-2.7369600799044482E-4</v>
      </c>
      <c r="AA24" s="25">
        <f t="shared" si="24"/>
        <v>-2.0257568491784747E-5</v>
      </c>
      <c r="AB24" s="25">
        <f t="shared" si="25"/>
        <v>3.0004504315257439</v>
      </c>
      <c r="AC24" s="25"/>
      <c r="AD24" s="25">
        <f t="shared" si="26"/>
        <v>0.82398283535836192</v>
      </c>
    </row>
    <row r="25" spans="1:30">
      <c r="A25" t="s">
        <v>114</v>
      </c>
      <c r="B25" s="4">
        <v>38.652999999999999</v>
      </c>
      <c r="C25" s="4">
        <v>8.9720000000000008E-3</v>
      </c>
      <c r="D25" s="4">
        <v>-2.53E-2</v>
      </c>
      <c r="E25" s="4">
        <v>8.5900000000000004E-3</v>
      </c>
      <c r="F25" s="4">
        <v>16.596499999999999</v>
      </c>
      <c r="G25" s="4">
        <v>0.34935500000000003</v>
      </c>
      <c r="H25" s="4">
        <v>43.973799999999997</v>
      </c>
      <c r="I25" s="4">
        <v>7.3879999999999996E-3</v>
      </c>
      <c r="J25" s="4">
        <v>1.2822E-2</v>
      </c>
      <c r="K25" s="4">
        <v>-2.5080000000000002E-2</v>
      </c>
      <c r="L25" s="4">
        <v>-3.2079999999999997E-2</v>
      </c>
      <c r="M25" s="67">
        <f t="shared" si="18"/>
        <v>99.527967000000004</v>
      </c>
      <c r="N25" s="65"/>
      <c r="O25" s="25">
        <f t="shared" si="19"/>
        <v>2.6126003354599479</v>
      </c>
      <c r="P25" s="65">
        <v>4</v>
      </c>
      <c r="Q25" s="25">
        <f t="shared" si="20"/>
        <v>0.98484529800069465</v>
      </c>
      <c r="R25" s="25">
        <f t="shared" si="20"/>
        <v>1.7196427052712789E-4</v>
      </c>
      <c r="S25" s="25">
        <f t="shared" si="21"/>
        <v>-7.5981472025165079E-4</v>
      </c>
      <c r="T25" s="25">
        <f t="shared" si="21"/>
        <v>1.7305938560348725E-4</v>
      </c>
      <c r="U25" s="25">
        <f t="shared" si="22"/>
        <v>0.35365251494928746</v>
      </c>
      <c r="V25" s="25">
        <f t="shared" si="22"/>
        <v>7.5409144961365452E-3</v>
      </c>
      <c r="W25" s="25">
        <f t="shared" si="22"/>
        <v>1.6701989708264859</v>
      </c>
      <c r="X25" s="25">
        <f t="shared" si="22"/>
        <v>2.0169999844315761E-4</v>
      </c>
      <c r="Y25" s="25">
        <f t="shared" si="23"/>
        <v>6.3346293603513406E-4</v>
      </c>
      <c r="Z25" s="25">
        <f t="shared" si="23"/>
        <v>-8.152553135753576E-4</v>
      </c>
      <c r="AA25" s="25">
        <f t="shared" si="24"/>
        <v>-6.5759562205458836E-4</v>
      </c>
      <c r="AB25" s="25">
        <f t="shared" si="25"/>
        <v>3.0151852192073316</v>
      </c>
      <c r="AC25" s="25"/>
      <c r="AD25" s="25">
        <f t="shared" si="26"/>
        <v>0.82525767457006505</v>
      </c>
    </row>
    <row r="26" spans="1:30">
      <c r="A26" t="s">
        <v>114</v>
      </c>
      <c r="B26" s="4">
        <v>39.731499999999997</v>
      </c>
      <c r="C26" s="4">
        <v>1.6281E-2</v>
      </c>
      <c r="D26" s="4">
        <v>-1.0120000000000001E-2</v>
      </c>
      <c r="E26" s="4">
        <v>3.0783999999999999E-2</v>
      </c>
      <c r="F26" s="4">
        <v>16.307200000000002</v>
      </c>
      <c r="G26" s="4">
        <v>0.32269199999999998</v>
      </c>
      <c r="H26" s="4">
        <v>43.386099999999999</v>
      </c>
      <c r="I26" s="4">
        <v>8.2459999999999999E-3</v>
      </c>
      <c r="J26" s="4">
        <v>1.3724999999999999E-2</v>
      </c>
      <c r="K26" s="4">
        <v>-3.0400000000000002E-3</v>
      </c>
      <c r="L26" s="4">
        <v>-1E-3</v>
      </c>
      <c r="M26" s="67">
        <f t="shared" si="18"/>
        <v>99.802367999999987</v>
      </c>
      <c r="N26" s="65"/>
      <c r="O26" s="25">
        <f t="shared" si="19"/>
        <v>2.6312623051794746</v>
      </c>
      <c r="P26" s="65">
        <v>4</v>
      </c>
      <c r="Q26" s="25">
        <f t="shared" si="20"/>
        <v>1.0051447407046217</v>
      </c>
      <c r="R26" s="25">
        <f t="shared" si="20"/>
        <v>3.0984098687509513E-4</v>
      </c>
      <c r="S26" s="25">
        <f t="shared" si="21"/>
        <v>-3.0177032356057247E-4</v>
      </c>
      <c r="T26" s="25">
        <f t="shared" si="21"/>
        <v>6.1579460281752454E-4</v>
      </c>
      <c r="U26" s="25">
        <f t="shared" si="22"/>
        <v>0.34502333784194128</v>
      </c>
      <c r="V26" s="25">
        <f t="shared" si="22"/>
        <v>6.9159856909331236E-3</v>
      </c>
      <c r="W26" s="25">
        <f t="shared" si="22"/>
        <v>1.6361897283157758</v>
      </c>
      <c r="X26" s="25">
        <f t="shared" si="22"/>
        <v>2.2352760900989636E-4</v>
      </c>
      <c r="Y26" s="25">
        <f t="shared" si="23"/>
        <v>6.7326590842288253E-4</v>
      </c>
      <c r="Z26" s="25">
        <f t="shared" si="23"/>
        <v>-9.811796306143405E-5</v>
      </c>
      <c r="AA26" s="25">
        <f t="shared" si="24"/>
        <v>-2.0353232220342083E-5</v>
      </c>
      <c r="AB26" s="25">
        <f t="shared" si="25"/>
        <v>2.9946759801415546</v>
      </c>
      <c r="AC26" s="25"/>
      <c r="AD26" s="25">
        <f t="shared" si="26"/>
        <v>0.82585248213052354</v>
      </c>
    </row>
    <row r="27" spans="1:30">
      <c r="A27" t="s">
        <v>115</v>
      </c>
      <c r="B27" s="4">
        <v>40.266800000000003</v>
      </c>
      <c r="C27" s="4">
        <v>6.4419999999999998E-3</v>
      </c>
      <c r="D27" s="4">
        <v>-2.3199999999999998E-2</v>
      </c>
      <c r="E27" s="4">
        <v>1.6514999999999998E-2</v>
      </c>
      <c r="F27" s="4">
        <v>16.513300000000001</v>
      </c>
      <c r="G27" s="4">
        <v>0.32391599999999998</v>
      </c>
      <c r="H27" s="4">
        <v>43.939</v>
      </c>
      <c r="I27" s="4">
        <v>-2.7E-4</v>
      </c>
      <c r="J27" s="4">
        <v>1.8259999999999999E-3</v>
      </c>
      <c r="K27" s="4">
        <v>2.3440000000000002E-3</v>
      </c>
      <c r="L27" s="4">
        <v>1.7016E-2</v>
      </c>
      <c r="M27" s="67">
        <f t="shared" si="18"/>
        <v>101.06368899999998</v>
      </c>
      <c r="N27" s="65"/>
      <c r="O27" s="25">
        <f t="shared" si="19"/>
        <v>2.6647225301911051</v>
      </c>
      <c r="P27" s="65">
        <v>4</v>
      </c>
      <c r="Q27" s="25">
        <f t="shared" si="20"/>
        <v>1.0058956059919084</v>
      </c>
      <c r="R27" s="25">
        <f t="shared" si="20"/>
        <v>1.2105721033198377E-4</v>
      </c>
      <c r="S27" s="25">
        <f t="shared" si="21"/>
        <v>-6.8311866401029003E-4</v>
      </c>
      <c r="T27" s="25">
        <f t="shared" si="21"/>
        <v>3.2621321924985097E-4</v>
      </c>
      <c r="U27" s="25">
        <f t="shared" si="22"/>
        <v>0.3449968230543573</v>
      </c>
      <c r="V27" s="25">
        <f t="shared" si="22"/>
        <v>6.8550470245348624E-3</v>
      </c>
      <c r="W27" s="25">
        <f t="shared" si="22"/>
        <v>1.6362338309735283</v>
      </c>
      <c r="X27" s="25">
        <f t="shared" si="22"/>
        <v>-7.2270948849519459E-6</v>
      </c>
      <c r="Y27" s="25">
        <f t="shared" si="23"/>
        <v>8.8447832464049329E-5</v>
      </c>
      <c r="Z27" s="25">
        <f t="shared" si="23"/>
        <v>7.4704144673363087E-5</v>
      </c>
      <c r="AA27" s="25">
        <f t="shared" si="24"/>
        <v>3.4198181655614349E-4</v>
      </c>
      <c r="AB27" s="25">
        <f t="shared" si="25"/>
        <v>2.9942433655087086</v>
      </c>
      <c r="AC27" s="25"/>
      <c r="AD27" s="25">
        <f t="shared" si="26"/>
        <v>0.82586741106949302</v>
      </c>
    </row>
    <row r="28" spans="1:30">
      <c r="A28" t="s">
        <v>115</v>
      </c>
      <c r="B28" s="4">
        <v>40.2684</v>
      </c>
      <c r="C28" s="4">
        <v>-1.5959999999999998E-2</v>
      </c>
      <c r="D28" s="4">
        <v>1.714E-3</v>
      </c>
      <c r="E28" s="4">
        <v>2.5419000000000001E-2</v>
      </c>
      <c r="F28" s="4">
        <v>16.512899999999998</v>
      </c>
      <c r="G28" s="4">
        <v>0.28166799999999997</v>
      </c>
      <c r="H28" s="4">
        <v>43.729300000000002</v>
      </c>
      <c r="I28" s="4">
        <v>-3.1E-4</v>
      </c>
      <c r="J28" s="4">
        <v>1.1856E-2</v>
      </c>
      <c r="K28" s="4">
        <v>-2.2499999999999998E-3</v>
      </c>
      <c r="L28" s="4">
        <v>-6.003E-2</v>
      </c>
      <c r="M28" s="67">
        <f t="shared" si="18"/>
        <v>100.752707</v>
      </c>
      <c r="N28" s="65"/>
      <c r="O28" s="25">
        <f t="shared" si="19"/>
        <v>2.6584011139976345</v>
      </c>
      <c r="P28" s="65">
        <v>4</v>
      </c>
      <c r="Q28" s="25">
        <f t="shared" si="20"/>
        <v>1.0083275910091141</v>
      </c>
      <c r="R28" s="25">
        <f t="shared" si="20"/>
        <v>-3.0063138101664482E-4</v>
      </c>
      <c r="S28" s="25">
        <f t="shared" si="21"/>
        <v>5.0588344515853722E-5</v>
      </c>
      <c r="T28" s="25">
        <f t="shared" si="21"/>
        <v>5.0328376704977134E-4</v>
      </c>
      <c r="U28" s="25">
        <f t="shared" si="22"/>
        <v>0.34580881484800169</v>
      </c>
      <c r="V28" s="25">
        <f t="shared" si="22"/>
        <v>5.9751254965592481E-3</v>
      </c>
      <c r="W28" s="25">
        <f t="shared" si="22"/>
        <v>1.6322970972601847</v>
      </c>
      <c r="X28" s="25">
        <f t="shared" si="22"/>
        <v>-8.3175069023295731E-6</v>
      </c>
      <c r="Y28" s="25">
        <f t="shared" si="23"/>
        <v>5.7564680090891013E-4</v>
      </c>
      <c r="Z28" s="25">
        <f t="shared" si="23"/>
        <v>-7.1878845348670992E-5</v>
      </c>
      <c r="AA28" s="25">
        <f t="shared" si="24"/>
        <v>-1.2093314991673551E-3</v>
      </c>
      <c r="AB28" s="25">
        <f t="shared" si="25"/>
        <v>2.9919479882938993</v>
      </c>
      <c r="AC28" s="25"/>
      <c r="AD28" s="25">
        <f t="shared" si="26"/>
        <v>0.8251818506121078</v>
      </c>
    </row>
    <row r="29" spans="1:30">
      <c r="A29" t="s">
        <v>115</v>
      </c>
      <c r="B29" s="4">
        <v>40.102699999999999</v>
      </c>
      <c r="C29" s="4">
        <v>-6.1700000000000001E-3</v>
      </c>
      <c r="D29" s="4">
        <v>1.5020000000000001E-3</v>
      </c>
      <c r="E29" s="4">
        <v>1.0907999999999999E-2</v>
      </c>
      <c r="F29" s="4">
        <v>16.3291</v>
      </c>
      <c r="G29" s="4">
        <v>0.31545400000000001</v>
      </c>
      <c r="H29" s="4">
        <v>43.805199999999999</v>
      </c>
      <c r="I29" s="4">
        <v>4.4749999999999998E-3</v>
      </c>
      <c r="J29" s="4">
        <v>-1.004E-2</v>
      </c>
      <c r="K29" s="4">
        <v>-1.8380000000000001E-2</v>
      </c>
      <c r="L29" s="4">
        <v>1.9026999999999999E-2</v>
      </c>
      <c r="M29" s="67">
        <f t="shared" si="18"/>
        <v>100.553776</v>
      </c>
      <c r="N29" s="65"/>
      <c r="O29" s="25">
        <f t="shared" si="19"/>
        <v>2.653258928306264</v>
      </c>
      <c r="P29" s="65">
        <v>4</v>
      </c>
      <c r="Q29" s="25">
        <f t="shared" si="20"/>
        <v>1.0061245969057566</v>
      </c>
      <c r="R29" s="25">
        <f t="shared" si="20"/>
        <v>-1.1644677489693091E-4</v>
      </c>
      <c r="S29" s="25">
        <f t="shared" si="21"/>
        <v>4.4417126444564317E-5</v>
      </c>
      <c r="T29" s="25">
        <f t="shared" si="21"/>
        <v>2.1639163430330744E-4</v>
      </c>
      <c r="U29" s="25">
        <f t="shared" si="22"/>
        <v>0.34262246336116148</v>
      </c>
      <c r="V29" s="25">
        <f t="shared" si="22"/>
        <v>6.7048093896658325E-3</v>
      </c>
      <c r="W29" s="25">
        <f t="shared" si="22"/>
        <v>1.6382992271225281</v>
      </c>
      <c r="X29" s="25">
        <f t="shared" si="22"/>
        <v>1.2029993472794597E-4</v>
      </c>
      <c r="Y29" s="25">
        <f t="shared" si="23"/>
        <v>-4.8841893643120657E-4</v>
      </c>
      <c r="Z29" s="25">
        <f t="shared" si="23"/>
        <v>-5.8830827475502825E-4</v>
      </c>
      <c r="AA29" s="25">
        <f t="shared" si="24"/>
        <v>3.8405039466813269E-4</v>
      </c>
      <c r="AB29" s="25">
        <f t="shared" si="25"/>
        <v>2.9933230818831729</v>
      </c>
      <c r="AC29" s="25"/>
      <c r="AD29" s="25">
        <f t="shared" si="26"/>
        <v>0.82703886528825787</v>
      </c>
    </row>
    <row r="30" spans="1:30">
      <c r="A30" t="s">
        <v>116</v>
      </c>
      <c r="B30" s="4">
        <v>39.7346</v>
      </c>
      <c r="C30" s="4">
        <v>1.6282999999999999E-2</v>
      </c>
      <c r="D30" s="4">
        <v>9.6919999999999992E-3</v>
      </c>
      <c r="E30" s="4">
        <v>3.3080000000000002E-3</v>
      </c>
      <c r="F30" s="4">
        <v>16.591000000000001</v>
      </c>
      <c r="G30" s="4">
        <v>0.27954600000000002</v>
      </c>
      <c r="H30" s="4">
        <v>43.366500000000002</v>
      </c>
      <c r="I30" s="4">
        <v>-1.98E-3</v>
      </c>
      <c r="J30" s="4">
        <v>-2.3800000000000002E-2</v>
      </c>
      <c r="K30" s="4">
        <v>9.1059999999999995E-3</v>
      </c>
      <c r="L30" s="4">
        <v>4.0140000000000002E-3</v>
      </c>
      <c r="M30" s="67">
        <f t="shared" si="18"/>
        <v>99.988269000000017</v>
      </c>
      <c r="N30" s="65"/>
      <c r="O30" s="25">
        <f t="shared" si="19"/>
        <v>2.6336698025502892</v>
      </c>
      <c r="P30" s="65">
        <v>4</v>
      </c>
      <c r="Q30" s="25">
        <f t="shared" si="20"/>
        <v>1.0043042685287169</v>
      </c>
      <c r="R30" s="25">
        <f t="shared" si="20"/>
        <v>3.0959578106557828E-4</v>
      </c>
      <c r="S30" s="25">
        <f t="shared" si="21"/>
        <v>2.8874351662737526E-4</v>
      </c>
      <c r="T30" s="25">
        <f t="shared" si="21"/>
        <v>6.6111825421903995E-5</v>
      </c>
      <c r="U30" s="25">
        <f t="shared" si="22"/>
        <v>0.35070701909547058</v>
      </c>
      <c r="V30" s="25">
        <f t="shared" si="22"/>
        <v>5.9857970742822923E-3</v>
      </c>
      <c r="W30" s="25">
        <f t="shared" si="22"/>
        <v>1.6339555646857935</v>
      </c>
      <c r="X30" s="25">
        <f t="shared" si="22"/>
        <v>-5.362358587757921E-5</v>
      </c>
      <c r="Y30" s="25">
        <f t="shared" si="23"/>
        <v>-1.1664175567411529E-3</v>
      </c>
      <c r="Z30" s="25">
        <f t="shared" si="23"/>
        <v>2.9363336762432525E-4</v>
      </c>
      <c r="AA30" s="25">
        <f t="shared" si="24"/>
        <v>8.1623192250546538E-5</v>
      </c>
      <c r="AB30" s="25">
        <f t="shared" si="25"/>
        <v>2.9947723159246342</v>
      </c>
      <c r="AC30" s="25"/>
      <c r="AD30" s="25">
        <f t="shared" si="26"/>
        <v>0.82329136349853049</v>
      </c>
    </row>
    <row r="31" spans="1:30">
      <c r="A31" t="s">
        <v>116</v>
      </c>
      <c r="B31" s="4">
        <v>39.936999999999998</v>
      </c>
      <c r="C31" s="4">
        <v>2.1051E-2</v>
      </c>
      <c r="D31" s="4">
        <v>7.3200000000000001E-3</v>
      </c>
      <c r="E31" s="4">
        <v>3.0107999999999999E-2</v>
      </c>
      <c r="F31" s="4">
        <v>16.610700000000001</v>
      </c>
      <c r="G31" s="4">
        <v>0.32274000000000003</v>
      </c>
      <c r="H31" s="4">
        <v>43.552700000000002</v>
      </c>
      <c r="I31" s="4">
        <v>4.5719999999999997E-3</v>
      </c>
      <c r="J31" s="4">
        <v>-4.5799999999999999E-3</v>
      </c>
      <c r="K31" s="4">
        <v>-1.4880000000000001E-2</v>
      </c>
      <c r="L31" s="4">
        <v>-6.0200000000000002E-3</v>
      </c>
      <c r="M31" s="67">
        <f t="shared" si="18"/>
        <v>100.46071099999998</v>
      </c>
      <c r="N31" s="65"/>
      <c r="O31" s="25">
        <f t="shared" si="19"/>
        <v>2.6465252463702402</v>
      </c>
      <c r="P31" s="65">
        <v>4</v>
      </c>
      <c r="Q31" s="25">
        <f t="shared" si="20"/>
        <v>1.0045167533884116</v>
      </c>
      <c r="R31" s="25">
        <f t="shared" si="20"/>
        <v>3.9830762931166206E-4</v>
      </c>
      <c r="S31" s="25">
        <f t="shared" si="21"/>
        <v>2.170177217649196E-4</v>
      </c>
      <c r="T31" s="25">
        <f t="shared" si="21"/>
        <v>5.9879868520338762E-4</v>
      </c>
      <c r="U31" s="25">
        <f t="shared" si="22"/>
        <v>0.34941787020532616</v>
      </c>
      <c r="V31" s="25">
        <f t="shared" si="22"/>
        <v>6.8771228881327404E-3</v>
      </c>
      <c r="W31" s="25">
        <f t="shared" si="22"/>
        <v>1.6330001915199805</v>
      </c>
      <c r="X31" s="25">
        <f t="shared" si="22"/>
        <v>1.2322027304595025E-4</v>
      </c>
      <c r="Y31" s="25">
        <f t="shared" si="23"/>
        <v>-2.2337154690538395E-4</v>
      </c>
      <c r="Z31" s="25">
        <f t="shared" si="23"/>
        <v>-4.7749186192314031E-4</v>
      </c>
      <c r="AA31" s="25">
        <f t="shared" si="24"/>
        <v>-1.2181982797121564E-4</v>
      </c>
      <c r="AB31" s="25">
        <f t="shared" si="25"/>
        <v>2.9943265990743773</v>
      </c>
      <c r="AC31" s="25"/>
      <c r="AD31" s="25">
        <f t="shared" si="26"/>
        <v>0.82374158258968533</v>
      </c>
    </row>
    <row r="32" spans="1:30">
      <c r="A32" t="s">
        <v>116</v>
      </c>
      <c r="B32" s="4">
        <v>39.949599999999997</v>
      </c>
      <c r="C32" s="4">
        <v>1.0387E-2</v>
      </c>
      <c r="D32" s="4">
        <v>7.3229999999999996E-3</v>
      </c>
      <c r="E32" s="4">
        <v>7.9439999999999997E-3</v>
      </c>
      <c r="F32" s="4">
        <v>16.507100000000001</v>
      </c>
      <c r="G32" s="4">
        <v>0.33716499999999999</v>
      </c>
      <c r="H32" s="4">
        <v>43.860500000000002</v>
      </c>
      <c r="I32" s="4">
        <v>3.5409999999999999E-3</v>
      </c>
      <c r="J32" s="4">
        <v>6.4070000000000004E-3</v>
      </c>
      <c r="K32" s="4">
        <v>-1.116E-2</v>
      </c>
      <c r="L32" s="4">
        <v>-7.0200000000000002E-3</v>
      </c>
      <c r="M32" s="67">
        <f t="shared" si="18"/>
        <v>100.67178699999999</v>
      </c>
      <c r="N32" s="65"/>
      <c r="O32" s="25">
        <f t="shared" si="19"/>
        <v>2.6528225121789424</v>
      </c>
      <c r="P32" s="65">
        <v>4</v>
      </c>
      <c r="Q32" s="25">
        <f t="shared" si="20"/>
        <v>1.0024484027569533</v>
      </c>
      <c r="R32" s="25">
        <f t="shared" si="20"/>
        <v>1.9606671494419781E-4</v>
      </c>
      <c r="S32" s="25">
        <f t="shared" si="21"/>
        <v>2.1659129600597424E-4</v>
      </c>
      <c r="T32" s="25">
        <f t="shared" si="21"/>
        <v>1.5761807281612931E-4</v>
      </c>
      <c r="U32" s="25">
        <f t="shared" si="22"/>
        <v>0.34641429627621062</v>
      </c>
      <c r="V32" s="25">
        <f t="shared" si="22"/>
        <v>7.1674442355337872E-3</v>
      </c>
      <c r="W32" s="25">
        <f t="shared" si="22"/>
        <v>1.6406372848956781</v>
      </c>
      <c r="X32" s="25">
        <f t="shared" si="22"/>
        <v>9.5207183738393815E-5</v>
      </c>
      <c r="Y32" s="25">
        <f t="shared" si="23"/>
        <v>3.1173455450472131E-4</v>
      </c>
      <c r="Z32" s="25">
        <f t="shared" si="23"/>
        <v>-3.5726879438250638E-4</v>
      </c>
      <c r="AA32" s="25">
        <f t="shared" si="24"/>
        <v>-1.4171846824967416E-4</v>
      </c>
      <c r="AB32" s="25">
        <f t="shared" si="25"/>
        <v>2.9971456587237535</v>
      </c>
      <c r="AC32" s="25"/>
      <c r="AD32" s="25">
        <f t="shared" si="26"/>
        <v>0.82566416515875829</v>
      </c>
    </row>
    <row r="33" spans="1:30">
      <c r="A33" s="12">
        <v>41808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O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>
      <c r="A34" t="s">
        <v>117</v>
      </c>
      <c r="B34" s="4">
        <v>39.580399999999997</v>
      </c>
      <c r="C34" s="4">
        <v>9.6050000000000007E-3</v>
      </c>
      <c r="D34" s="4">
        <v>-6.3600000000000002E-3</v>
      </c>
      <c r="E34" s="4">
        <v>8.5679999999999992E-3</v>
      </c>
      <c r="F34" s="4">
        <v>16.4909</v>
      </c>
      <c r="G34" s="4">
        <v>0.36181200000000002</v>
      </c>
      <c r="H34" s="4">
        <v>43.747900000000001</v>
      </c>
      <c r="I34" s="4">
        <v>1.9729999999999999E-3</v>
      </c>
      <c r="J34" s="4">
        <v>1.9404999999999999E-2</v>
      </c>
      <c r="K34" s="4">
        <v>-1.162E-2</v>
      </c>
      <c r="L34" s="4">
        <v>2.1347999999999999E-2</v>
      </c>
      <c r="M34" s="67">
        <f t="shared" ref="M34" si="27">SUM(B34:L34)</f>
        <v>100.22393100000002</v>
      </c>
      <c r="N34" s="65"/>
      <c r="O34" s="25">
        <f t="shared" ref="O34:O42" si="28">B34/Q$3*2+C34/R$3*2+D34/S$3*3+E34/T$3*3+F34/U$3+G34/V$3+H34/W$3+I34/X$3+J34/Y$3+K34/Z$3+L34/AA$3</f>
        <v>2.6380097576232995</v>
      </c>
      <c r="P34" s="65">
        <v>4</v>
      </c>
      <c r="Q34" s="25">
        <f t="shared" ref="Q34:R42" si="29">B34/Q$3*$P34/$O34</f>
        <v>0.99876098406657798</v>
      </c>
      <c r="R34" s="25">
        <f t="shared" si="29"/>
        <v>1.8232360808972419E-4</v>
      </c>
      <c r="S34" s="25">
        <f t="shared" ref="S34:T42" si="30">D34/S$3*$P34/$O34*2</f>
        <v>-1.8916504072160169E-4</v>
      </c>
      <c r="T34" s="25">
        <f t="shared" si="30"/>
        <v>1.7095351397385623E-4</v>
      </c>
      <c r="U34" s="25">
        <f t="shared" ref="U34:X42" si="31">F34/U$3*$P34/$O34</f>
        <v>0.3480175773174114</v>
      </c>
      <c r="V34" s="25">
        <f t="shared" si="31"/>
        <v>7.7345775925717801E-3</v>
      </c>
      <c r="W34" s="25">
        <f t="shared" si="31"/>
        <v>1.6456141244526021</v>
      </c>
      <c r="X34" s="25">
        <f t="shared" si="31"/>
        <v>5.3346099911242176E-5</v>
      </c>
      <c r="Y34" s="25">
        <f t="shared" ref="Y34:Z42" si="32">J34/Y$3*$P34/$O34*2</f>
        <v>9.4945779538861512E-4</v>
      </c>
      <c r="Z34" s="25">
        <f t="shared" si="32"/>
        <v>-3.7408372550365172E-4</v>
      </c>
      <c r="AA34" s="25">
        <f t="shared" ref="AA34:AA42" si="33">L34/AA$3*$P34/$O34</f>
        <v>4.3338944334649445E-4</v>
      </c>
      <c r="AB34" s="25">
        <f t="shared" ref="AB34:AB42" si="34">SUM(Q34:AA34)</f>
        <v>3.0013534851236479</v>
      </c>
      <c r="AC34" s="25"/>
      <c r="AD34" s="25">
        <f t="shared" ref="AD34:AD42" si="35">W34/(W34+U34)</f>
        <v>0.82543537153405533</v>
      </c>
    </row>
    <row r="35" spans="1:30">
      <c r="A35" t="s">
        <v>117</v>
      </c>
      <c r="B35" s="4">
        <v>40.025399999999998</v>
      </c>
      <c r="C35" s="4">
        <v>2.7725E-2</v>
      </c>
      <c r="D35" s="4">
        <v>6.3299999999999999E-4</v>
      </c>
      <c r="E35" s="4">
        <v>2.8310999999999999E-2</v>
      </c>
      <c r="F35" s="4">
        <v>16.652000000000001</v>
      </c>
      <c r="G35" s="4">
        <v>0.28460000000000002</v>
      </c>
      <c r="H35" s="4">
        <v>43.604599999999998</v>
      </c>
      <c r="I35" s="4">
        <v>5.8230000000000001E-3</v>
      </c>
      <c r="J35" s="4">
        <v>-1.499E-2</v>
      </c>
      <c r="K35" s="4">
        <v>-7.9000000000000008E-3</v>
      </c>
      <c r="L35" s="4">
        <v>-9.2700000000000005E-3</v>
      </c>
      <c r="M35" s="67">
        <f t="shared" ref="M35:M42" si="36">SUM(B35:L35)</f>
        <v>100.596932</v>
      </c>
      <c r="N35" s="65"/>
      <c r="O35" s="25">
        <f t="shared" si="28"/>
        <v>2.650611928826816</v>
      </c>
      <c r="P35" s="65">
        <v>4</v>
      </c>
      <c r="Q35" s="25">
        <f t="shared" si="29"/>
        <v>1.0051880570827445</v>
      </c>
      <c r="R35" s="25">
        <f t="shared" si="29"/>
        <v>5.2377810710397361E-4</v>
      </c>
      <c r="S35" s="25">
        <f t="shared" si="30"/>
        <v>1.8737762158345381E-5</v>
      </c>
      <c r="T35" s="25">
        <f t="shared" si="30"/>
        <v>5.6219118747671457E-4</v>
      </c>
      <c r="U35" s="25">
        <f t="shared" si="31"/>
        <v>0.34974657718302277</v>
      </c>
      <c r="V35" s="25">
        <f t="shared" si="31"/>
        <v>6.0550645749645384E-3</v>
      </c>
      <c r="W35" s="25">
        <f t="shared" si="31"/>
        <v>1.6324254312577891</v>
      </c>
      <c r="X35" s="25">
        <f t="shared" si="31"/>
        <v>1.5669409424331021E-4</v>
      </c>
      <c r="Y35" s="25">
        <f t="shared" si="32"/>
        <v>-7.2995132259136687E-4</v>
      </c>
      <c r="Z35" s="25">
        <f t="shared" si="32"/>
        <v>-2.5311624982563187E-4</v>
      </c>
      <c r="AA35" s="25">
        <f t="shared" si="33"/>
        <v>-1.8729712796032531E-4</v>
      </c>
      <c r="AB35" s="25">
        <f t="shared" si="34"/>
        <v>2.993506166549126</v>
      </c>
      <c r="AC35" s="25"/>
      <c r="AD35" s="25">
        <f t="shared" si="35"/>
        <v>0.82355387136248814</v>
      </c>
    </row>
    <row r="36" spans="1:30">
      <c r="A36" t="s">
        <v>117</v>
      </c>
      <c r="B36" s="4">
        <v>39.801400000000001</v>
      </c>
      <c r="C36" s="4">
        <v>1.1733E-2</v>
      </c>
      <c r="D36" s="4">
        <v>1.9266999999999999E-2</v>
      </c>
      <c r="E36" s="4">
        <v>2.0088999999999999E-2</v>
      </c>
      <c r="F36" s="4">
        <v>16.622499999999999</v>
      </c>
      <c r="G36" s="4">
        <v>0.34815400000000002</v>
      </c>
      <c r="H36" s="4">
        <v>43.738799999999998</v>
      </c>
      <c r="I36" s="4">
        <v>8.5769999999999996E-3</v>
      </c>
      <c r="J36" s="4">
        <v>-3.5300000000000002E-3</v>
      </c>
      <c r="K36" s="4">
        <v>-3.6099999999999999E-3</v>
      </c>
      <c r="L36" s="4">
        <v>5.1026000000000002E-2</v>
      </c>
      <c r="M36" s="67">
        <f t="shared" si="36"/>
        <v>100.61440599999999</v>
      </c>
      <c r="N36" s="65"/>
      <c r="O36" s="25">
        <f t="shared" si="28"/>
        <v>2.6480434945037068</v>
      </c>
      <c r="P36" s="65">
        <v>4</v>
      </c>
      <c r="Q36" s="25">
        <f t="shared" si="29"/>
        <v>1.0005320884773916</v>
      </c>
      <c r="R36" s="25">
        <f t="shared" si="29"/>
        <v>2.21873733631982E-4</v>
      </c>
      <c r="S36" s="25">
        <f t="shared" si="30"/>
        <v>5.7088567214595167E-4</v>
      </c>
      <c r="T36" s="25">
        <f t="shared" si="30"/>
        <v>3.9930815203539504E-4</v>
      </c>
      <c r="U36" s="25">
        <f t="shared" si="31"/>
        <v>0.34946561153531286</v>
      </c>
      <c r="V36" s="25">
        <f t="shared" si="31"/>
        <v>7.4144050263453892E-3</v>
      </c>
      <c r="W36" s="25">
        <f t="shared" si="31"/>
        <v>1.6390376989127171</v>
      </c>
      <c r="X36" s="25">
        <f t="shared" si="31"/>
        <v>2.3102675724132843E-4</v>
      </c>
      <c r="Y36" s="25">
        <f t="shared" si="32"/>
        <v>-1.7206320425120216E-4</v>
      </c>
      <c r="Z36" s="25">
        <f t="shared" si="32"/>
        <v>-1.157767014072798E-4</v>
      </c>
      <c r="AA36" s="25">
        <f t="shared" si="33"/>
        <v>1.0319625628923471E-3</v>
      </c>
      <c r="AB36" s="25">
        <f t="shared" si="34"/>
        <v>2.9986170209240557</v>
      </c>
      <c r="AC36" s="25"/>
      <c r="AD36" s="25">
        <f t="shared" si="35"/>
        <v>0.82425696266174442</v>
      </c>
    </row>
    <row r="37" spans="1:30">
      <c r="A37" t="s">
        <v>118</v>
      </c>
      <c r="B37" s="4">
        <v>39.008200000000002</v>
      </c>
      <c r="C37" s="4">
        <v>5.6119999999999998E-3</v>
      </c>
      <c r="D37" s="4">
        <v>3.833E-3</v>
      </c>
      <c r="E37" s="4">
        <v>1.9800000000000002E-2</v>
      </c>
      <c r="F37" s="4">
        <v>16.677700000000002</v>
      </c>
      <c r="G37" s="4">
        <v>0.293043</v>
      </c>
      <c r="H37" s="4">
        <v>44.626399999999997</v>
      </c>
      <c r="I37" s="4">
        <v>9.9290000000000003E-3</v>
      </c>
      <c r="J37" s="4">
        <v>-2.647E-2</v>
      </c>
      <c r="K37" s="4">
        <v>7.8110000000000002E-3</v>
      </c>
      <c r="L37" s="4">
        <v>2.4176E-2</v>
      </c>
      <c r="M37" s="67">
        <f t="shared" si="36"/>
        <v>100.65003399999999</v>
      </c>
      <c r="N37" s="65"/>
      <c r="O37" s="25">
        <f t="shared" si="28"/>
        <v>2.6424564017808665</v>
      </c>
      <c r="P37" s="65">
        <v>4</v>
      </c>
      <c r="Q37" s="25">
        <f t="shared" si="29"/>
        <v>0.98266585869987122</v>
      </c>
      <c r="R37" s="25">
        <f t="shared" si="29"/>
        <v>1.0634859750535714E-4</v>
      </c>
      <c r="S37" s="25">
        <f t="shared" si="30"/>
        <v>1.1381281074172922E-4</v>
      </c>
      <c r="T37" s="25">
        <f t="shared" si="30"/>
        <v>3.9439584566962354E-4</v>
      </c>
      <c r="U37" s="25">
        <f t="shared" si="31"/>
        <v>0.35136746530487112</v>
      </c>
      <c r="V37" s="25">
        <f t="shared" si="31"/>
        <v>6.2539377293916272E-3</v>
      </c>
      <c r="W37" s="25">
        <f t="shared" si="31"/>
        <v>1.6758348455689007</v>
      </c>
      <c r="X37" s="25">
        <f t="shared" si="31"/>
        <v>2.6800917785551877E-4</v>
      </c>
      <c r="Y37" s="25">
        <f t="shared" si="32"/>
        <v>-1.292958322105079E-3</v>
      </c>
      <c r="Z37" s="25">
        <f t="shared" si="32"/>
        <v>2.5103708969759166E-4</v>
      </c>
      <c r="AA37" s="25">
        <f t="shared" si="33"/>
        <v>4.899752558137579E-4</v>
      </c>
      <c r="AB37" s="25">
        <f t="shared" si="34"/>
        <v>3.0164527277582134</v>
      </c>
      <c r="AC37" s="25"/>
      <c r="AD37" s="25">
        <f t="shared" si="35"/>
        <v>0.82667370522411077</v>
      </c>
    </row>
    <row r="38" spans="1:30">
      <c r="A38" t="s">
        <v>118</v>
      </c>
      <c r="B38" s="4">
        <v>40.457599999999999</v>
      </c>
      <c r="C38" s="4">
        <v>6.4180000000000001E-3</v>
      </c>
      <c r="D38" s="4">
        <v>-1.634E-2</v>
      </c>
      <c r="E38" s="4">
        <v>1.6853E-2</v>
      </c>
      <c r="F38" s="4">
        <v>16.52</v>
      </c>
      <c r="G38" s="4">
        <v>0.299875</v>
      </c>
      <c r="H38" s="4">
        <v>44.688499999999998</v>
      </c>
      <c r="I38" s="4">
        <v>7.8200000000000003E-4</v>
      </c>
      <c r="J38" s="4">
        <v>1.761E-3</v>
      </c>
      <c r="K38" s="4">
        <v>-2.6759999999999999E-2</v>
      </c>
      <c r="L38" s="4">
        <v>-2.1389999999999999E-2</v>
      </c>
      <c r="M38" s="67">
        <f t="shared" si="36"/>
        <v>101.927299</v>
      </c>
      <c r="N38" s="65"/>
      <c r="O38" s="25">
        <f t="shared" si="28"/>
        <v>2.6888231752454783</v>
      </c>
      <c r="P38" s="65">
        <v>4</v>
      </c>
      <c r="Q38" s="25">
        <f t="shared" si="29"/>
        <v>1.0016031019362719</v>
      </c>
      <c r="R38" s="25">
        <f t="shared" si="29"/>
        <v>1.1952517966538416E-4</v>
      </c>
      <c r="S38" s="25">
        <f t="shared" si="30"/>
        <v>-4.7681506629092014E-4</v>
      </c>
      <c r="T38" s="25">
        <f t="shared" si="30"/>
        <v>3.2990579941040107E-4</v>
      </c>
      <c r="U38" s="25">
        <f t="shared" si="31"/>
        <v>0.34204324591089613</v>
      </c>
      <c r="V38" s="25">
        <f t="shared" si="31"/>
        <v>6.2893831056938685E-3</v>
      </c>
      <c r="W38" s="25">
        <f t="shared" si="31"/>
        <v>1.6492281082097706</v>
      </c>
      <c r="X38" s="25">
        <f t="shared" si="31"/>
        <v>2.0744190723971968E-5</v>
      </c>
      <c r="Y38" s="25">
        <f t="shared" si="32"/>
        <v>8.4534799775540703E-5</v>
      </c>
      <c r="Z38" s="25">
        <f t="shared" si="32"/>
        <v>-8.4520673798516813E-4</v>
      </c>
      <c r="AA38" s="25">
        <f t="shared" si="33"/>
        <v>-4.2603577953357155E-4</v>
      </c>
      <c r="AB38" s="25">
        <f t="shared" si="34"/>
        <v>2.9979704915483976</v>
      </c>
      <c r="AC38" s="25"/>
      <c r="AD38" s="25">
        <f t="shared" si="35"/>
        <v>0.82822871167051948</v>
      </c>
    </row>
    <row r="39" spans="1:30">
      <c r="A39" t="s">
        <v>118</v>
      </c>
      <c r="B39" s="4">
        <v>39.871499999999997</v>
      </c>
      <c r="C39" s="4">
        <v>1.3897E-2</v>
      </c>
      <c r="D39" s="4">
        <v>-6.1599999999999997E-3</v>
      </c>
      <c r="E39" s="4">
        <v>3.1694E-2</v>
      </c>
      <c r="F39" s="4">
        <v>16.595400000000001</v>
      </c>
      <c r="G39" s="4">
        <v>0.33347199999999999</v>
      </c>
      <c r="H39" s="4">
        <v>44.357199999999999</v>
      </c>
      <c r="I39" s="4">
        <v>1.1214E-2</v>
      </c>
      <c r="J39" s="4">
        <v>1.4121999999999999E-2</v>
      </c>
      <c r="K39" s="4">
        <v>8.4939999999999998E-3</v>
      </c>
      <c r="L39" s="4">
        <v>2.0452000000000001E-2</v>
      </c>
      <c r="M39" s="67">
        <f t="shared" si="36"/>
        <v>101.251285</v>
      </c>
      <c r="N39" s="65"/>
      <c r="O39" s="25">
        <f t="shared" si="28"/>
        <v>2.6647196673636731</v>
      </c>
      <c r="P39" s="65">
        <v>4</v>
      </c>
      <c r="Q39" s="25">
        <f t="shared" si="29"/>
        <v>0.99602177830330196</v>
      </c>
      <c r="R39" s="25">
        <f t="shared" si="29"/>
        <v>2.6115086299101055E-4</v>
      </c>
      <c r="S39" s="25">
        <f t="shared" si="30"/>
        <v>-1.8137997806713963E-4</v>
      </c>
      <c r="T39" s="25">
        <f t="shared" si="30"/>
        <v>6.2603771592833536E-4</v>
      </c>
      <c r="U39" s="25">
        <f t="shared" si="31"/>
        <v>0.34671243351278724</v>
      </c>
      <c r="V39" s="25">
        <f t="shared" si="31"/>
        <v>7.0572886096438225E-3</v>
      </c>
      <c r="W39" s="25">
        <f t="shared" si="31"/>
        <v>1.6518088545905742</v>
      </c>
      <c r="X39" s="25">
        <f t="shared" si="31"/>
        <v>3.0016566336937839E-4</v>
      </c>
      <c r="Y39" s="25">
        <f t="shared" si="32"/>
        <v>6.8404251477469763E-4</v>
      </c>
      <c r="Z39" s="25">
        <f t="shared" si="32"/>
        <v>2.7070720416681293E-4</v>
      </c>
      <c r="AA39" s="25">
        <f t="shared" si="33"/>
        <v>4.1103782477673422E-4</v>
      </c>
      <c r="AB39" s="25">
        <f t="shared" si="34"/>
        <v>3.0039721168242473</v>
      </c>
      <c r="AC39" s="25"/>
      <c r="AD39" s="25">
        <f t="shared" si="35"/>
        <v>0.82651551645875909</v>
      </c>
    </row>
    <row r="40" spans="1:30">
      <c r="A40" t="s">
        <v>114</v>
      </c>
      <c r="B40" s="4">
        <v>40.035800000000002</v>
      </c>
      <c r="C40" s="4">
        <v>-7.28E-3</v>
      </c>
      <c r="D40" s="4">
        <v>-1.359E-2</v>
      </c>
      <c r="E40" s="4">
        <v>2.2464999999999999E-2</v>
      </c>
      <c r="F40" s="4">
        <v>16.528500000000001</v>
      </c>
      <c r="G40" s="4">
        <v>0.36067900000000003</v>
      </c>
      <c r="H40" s="4">
        <v>44.203899999999997</v>
      </c>
      <c r="I40" s="4">
        <v>7.6800000000000002E-3</v>
      </c>
      <c r="J40" s="4">
        <v>-1.234E-2</v>
      </c>
      <c r="K40" s="4">
        <v>-1.008E-2</v>
      </c>
      <c r="L40" s="4">
        <v>2.7899999999999999E-3</v>
      </c>
      <c r="M40" s="67">
        <f t="shared" si="36"/>
        <v>101.11852399999999</v>
      </c>
      <c r="N40" s="65"/>
      <c r="O40" s="25">
        <f t="shared" si="28"/>
        <v>2.6639829666398658</v>
      </c>
      <c r="P40" s="65">
        <v>4</v>
      </c>
      <c r="Q40" s="25">
        <f t="shared" si="29"/>
        <v>1.0004026989220047</v>
      </c>
      <c r="R40" s="25">
        <f t="shared" si="29"/>
        <v>-1.368427744454221E-4</v>
      </c>
      <c r="S40" s="25">
        <f t="shared" si="30"/>
        <v>-4.0026551346492614E-4</v>
      </c>
      <c r="T40" s="25">
        <f t="shared" si="30"/>
        <v>4.438640293027566E-4</v>
      </c>
      <c r="U40" s="25">
        <f t="shared" si="31"/>
        <v>0.34541024703863016</v>
      </c>
      <c r="V40" s="25">
        <f t="shared" si="31"/>
        <v>7.6351828953222858E-3</v>
      </c>
      <c r="W40" s="25">
        <f t="shared" si="31"/>
        <v>1.6465553610158716</v>
      </c>
      <c r="X40" s="25">
        <f t="shared" si="31"/>
        <v>2.0562776860748978E-4</v>
      </c>
      <c r="Y40" s="25">
        <f t="shared" si="32"/>
        <v>-5.9789115840328639E-4</v>
      </c>
      <c r="Z40" s="25">
        <f t="shared" si="32"/>
        <v>-3.2134250336208673E-4</v>
      </c>
      <c r="AA40" s="25">
        <f t="shared" si="33"/>
        <v>5.6088043575227935E-5</v>
      </c>
      <c r="AB40" s="25">
        <f t="shared" si="34"/>
        <v>2.9992527277636385</v>
      </c>
      <c r="AC40" s="25"/>
      <c r="AD40" s="25">
        <f t="shared" si="35"/>
        <v>0.82659828782085099</v>
      </c>
    </row>
    <row r="41" spans="1:30">
      <c r="A41" t="s">
        <v>114</v>
      </c>
      <c r="B41" s="4">
        <v>39.818600000000004</v>
      </c>
      <c r="C41" s="4">
        <v>-7.0000000000000001E-3</v>
      </c>
      <c r="D41" s="4">
        <v>-9.3299999999999998E-3</v>
      </c>
      <c r="E41" s="4">
        <v>1.3200999999999999E-2</v>
      </c>
      <c r="F41" s="4">
        <v>16.561299999999999</v>
      </c>
      <c r="G41" s="4">
        <v>0.32482100000000003</v>
      </c>
      <c r="H41" s="4">
        <v>43.538600000000002</v>
      </c>
      <c r="I41" s="4">
        <v>3.0339999999999998E-3</v>
      </c>
      <c r="J41" s="4">
        <v>-2.65E-3</v>
      </c>
      <c r="K41" s="4">
        <v>-1.017E-2</v>
      </c>
      <c r="L41" s="4">
        <v>3.7190000000000001E-3</v>
      </c>
      <c r="M41" s="67">
        <f t="shared" si="36"/>
        <v>100.23412500000001</v>
      </c>
      <c r="N41" s="65"/>
      <c r="O41" s="25">
        <f t="shared" si="28"/>
        <v>2.6402346640160341</v>
      </c>
      <c r="P41" s="65">
        <v>4</v>
      </c>
      <c r="Q41" s="25">
        <f t="shared" si="29"/>
        <v>1.0039249439842479</v>
      </c>
      <c r="R41" s="25">
        <f t="shared" si="29"/>
        <v>-1.3276311892286246E-4</v>
      </c>
      <c r="S41" s="25">
        <f t="shared" si="30"/>
        <v>-2.7726769706909856E-4</v>
      </c>
      <c r="T41" s="25">
        <f t="shared" si="30"/>
        <v>2.6317175363061194E-4</v>
      </c>
      <c r="U41" s="25">
        <f t="shared" si="31"/>
        <v>0.34920874785248257</v>
      </c>
      <c r="V41" s="25">
        <f t="shared" si="31"/>
        <v>6.9379569681280355E-3</v>
      </c>
      <c r="W41" s="25">
        <f t="shared" si="31"/>
        <v>1.6363610161365523</v>
      </c>
      <c r="X41" s="25">
        <f t="shared" si="31"/>
        <v>8.1964356604391026E-5</v>
      </c>
      <c r="Y41" s="25">
        <f t="shared" si="32"/>
        <v>-1.2955129553233474E-4</v>
      </c>
      <c r="Z41" s="25">
        <f t="shared" si="32"/>
        <v>-3.271278418116695E-4</v>
      </c>
      <c r="AA41" s="25">
        <f t="shared" si="33"/>
        <v>7.5436439410931172E-5</v>
      </c>
      <c r="AB41" s="25">
        <f t="shared" si="34"/>
        <v>2.9959865275377209</v>
      </c>
      <c r="AC41" s="25"/>
      <c r="AD41" s="25">
        <f t="shared" si="35"/>
        <v>0.82412667931097128</v>
      </c>
    </row>
    <row r="42" spans="1:30">
      <c r="A42" t="s">
        <v>114</v>
      </c>
      <c r="B42" s="4">
        <v>40.008000000000003</v>
      </c>
      <c r="C42" s="4">
        <v>-1.078E-2</v>
      </c>
      <c r="D42" s="4">
        <v>-9.7599999999999996E-3</v>
      </c>
      <c r="E42" s="4">
        <v>1.8155999999999999E-2</v>
      </c>
      <c r="F42" s="4">
        <v>16.6997</v>
      </c>
      <c r="G42" s="4">
        <v>0.29605799999999999</v>
      </c>
      <c r="H42" s="4">
        <v>43.630800000000001</v>
      </c>
      <c r="I42" s="4">
        <v>2.1150000000000001E-3</v>
      </c>
      <c r="J42" s="4">
        <v>4.1568000000000001E-2</v>
      </c>
      <c r="K42" s="4">
        <v>-9.8799999999999999E-3</v>
      </c>
      <c r="L42" s="4">
        <v>-2.418E-2</v>
      </c>
      <c r="M42" s="67">
        <f t="shared" si="36"/>
        <v>100.64179700000001</v>
      </c>
      <c r="N42" s="65"/>
      <c r="O42" s="25">
        <f t="shared" si="28"/>
        <v>2.6506636307456359</v>
      </c>
      <c r="P42" s="65">
        <v>4</v>
      </c>
      <c r="Q42" s="25">
        <f t="shared" si="29"/>
        <v>1.0047314798153091</v>
      </c>
      <c r="R42" s="25">
        <f t="shared" si="29"/>
        <v>-2.0365077949177898E-4</v>
      </c>
      <c r="S42" s="25">
        <f t="shared" si="30"/>
        <v>-2.8890519988965854E-4</v>
      </c>
      <c r="T42" s="25">
        <f t="shared" si="30"/>
        <v>3.6052926801273153E-4</v>
      </c>
      <c r="U42" s="25">
        <f t="shared" si="31"/>
        <v>0.35074159207640565</v>
      </c>
      <c r="V42" s="25">
        <f t="shared" si="31"/>
        <v>6.2987186992286611E-3</v>
      </c>
      <c r="W42" s="25">
        <f t="shared" si="31"/>
        <v>1.6333744206343577</v>
      </c>
      <c r="X42" s="25">
        <f t="shared" si="31"/>
        <v>5.6912509895375407E-5</v>
      </c>
      <c r="Y42" s="25">
        <f t="shared" si="32"/>
        <v>2.024151083151821E-3</v>
      </c>
      <c r="Z42" s="25">
        <f t="shared" si="32"/>
        <v>-3.1654933793833959E-4</v>
      </c>
      <c r="AA42" s="25">
        <f t="shared" si="33"/>
        <v>-4.8853896631385473E-4</v>
      </c>
      <c r="AB42" s="25">
        <f t="shared" si="34"/>
        <v>2.9962901598027272</v>
      </c>
      <c r="AC42" s="25"/>
      <c r="AD42" s="25">
        <f t="shared" si="35"/>
        <v>0.82322526010099017</v>
      </c>
    </row>
    <row r="43" spans="1:30">
      <c r="A43" s="12">
        <v>41814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>
      <c r="A44" t="s">
        <v>113</v>
      </c>
      <c r="B44" s="4">
        <v>39.564100000000003</v>
      </c>
      <c r="C44" s="4">
        <v>-1.04E-2</v>
      </c>
      <c r="D44" s="4">
        <v>-3.5200000000000001E-3</v>
      </c>
      <c r="E44" s="4">
        <v>9.6380000000000007E-3</v>
      </c>
      <c r="F44" s="4">
        <v>16.4682</v>
      </c>
      <c r="G44" s="4">
        <v>0.277868</v>
      </c>
      <c r="H44" s="4">
        <v>43.7498</v>
      </c>
      <c r="I44" s="4">
        <v>-3.5400000000000002E-3</v>
      </c>
      <c r="J44" s="4">
        <v>-3.6069999999999998E-2</v>
      </c>
      <c r="K44" s="4">
        <v>-6.0200000000000002E-3</v>
      </c>
      <c r="L44" s="4">
        <v>-3.066E-2</v>
      </c>
      <c r="M44" s="67">
        <f t="shared" ref="M44:M52" si="37">SUM(B44:L44)</f>
        <v>99.979396000000008</v>
      </c>
      <c r="N44" s="65"/>
      <c r="O44" s="25">
        <f t="shared" ref="O44:O52" si="38">B44/Q$3*2+C44/R$3*2+D44/S$3*3+E44/T$3*3+F44/U$3+G44/V$3+H44/W$3+I44/X$3+J44/Y$3+K44/Z$3+L44/AA$3</f>
        <v>2.633988542895159</v>
      </c>
      <c r="P44" s="65">
        <v>4</v>
      </c>
      <c r="Q44" s="25">
        <f t="shared" ref="Q44:R52" si="39">B44/Q$3*$P44/$O44</f>
        <v>0.99987381854678969</v>
      </c>
      <c r="R44" s="25">
        <f t="shared" si="39"/>
        <v>-1.9771580752026268E-4</v>
      </c>
      <c r="S44" s="25">
        <f t="shared" ref="S44:T52" si="40">D44/S$3*$P44/$O44*2</f>
        <v>-1.0485495111319941E-4</v>
      </c>
      <c r="T44" s="25">
        <f t="shared" si="40"/>
        <v>1.9259633229422698E-4</v>
      </c>
      <c r="U44" s="25">
        <f t="shared" ref="U44:X52" si="41">F44/U$3*$P44/$O44</f>
        <v>0.3480690997498081</v>
      </c>
      <c r="V44" s="25">
        <f t="shared" si="41"/>
        <v>5.9491467926161539E-3</v>
      </c>
      <c r="W44" s="25">
        <f t="shared" si="41"/>
        <v>1.6481980030334547</v>
      </c>
      <c r="X44" s="25">
        <f t="shared" si="41"/>
        <v>-9.5860870142076889E-5</v>
      </c>
      <c r="Y44" s="25">
        <f t="shared" ref="Y44:Z52" si="42">J44/Y$3*$P44/$O44*2</f>
        <v>-1.7675457997592256E-3</v>
      </c>
      <c r="Z44" s="25">
        <f t="shared" si="42"/>
        <v>-1.9409828311776474E-4</v>
      </c>
      <c r="AA44" s="25">
        <f t="shared" ref="AA44:AA52" si="43">L44/AA$3*$P44/$O44</f>
        <v>-6.2338421460842223E-4</v>
      </c>
      <c r="AB44" s="25">
        <f t="shared" ref="AB44:AB52" si="44">SUM(Q44:AA44)</f>
        <v>2.9992992045287017</v>
      </c>
      <c r="AC44" s="25"/>
      <c r="AD44" s="25">
        <f t="shared" ref="AD44:AD52" si="45">W44/(W44+U44)</f>
        <v>0.8256400161759323</v>
      </c>
    </row>
    <row r="45" spans="1:30">
      <c r="A45" t="s">
        <v>113</v>
      </c>
      <c r="B45" s="4">
        <v>39.713000000000001</v>
      </c>
      <c r="C45" s="4">
        <v>-3.0100000000000001E-3</v>
      </c>
      <c r="D45" s="4">
        <v>-1.9570000000000001E-2</v>
      </c>
      <c r="E45" s="4">
        <v>2.3608000000000001E-2</v>
      </c>
      <c r="F45" s="4">
        <v>16.547599999999999</v>
      </c>
      <c r="G45" s="4">
        <v>0.31307600000000002</v>
      </c>
      <c r="H45" s="4">
        <v>43.881799999999998</v>
      </c>
      <c r="I45" s="4">
        <v>6.326E-3</v>
      </c>
      <c r="J45" s="4">
        <v>3.6180000000000001E-3</v>
      </c>
      <c r="K45" s="4">
        <v>1.0766E-2</v>
      </c>
      <c r="L45" s="4">
        <v>-4.6499999999999996E-3</v>
      </c>
      <c r="M45" s="67">
        <f t="shared" si="37"/>
        <v>100.47256400000001</v>
      </c>
      <c r="N45" s="65"/>
      <c r="O45" s="25">
        <f t="shared" si="38"/>
        <v>2.6451517437051493</v>
      </c>
      <c r="P45" s="65">
        <v>4</v>
      </c>
      <c r="Q45" s="25">
        <f t="shared" si="39"/>
        <v>0.99940125841641148</v>
      </c>
      <c r="R45" s="25">
        <f t="shared" si="39"/>
        <v>-5.6982019837763137E-5</v>
      </c>
      <c r="S45" s="25">
        <f t="shared" si="40"/>
        <v>-5.8049755478739606E-4</v>
      </c>
      <c r="T45" s="25">
        <f t="shared" si="40"/>
        <v>4.6976815953083713E-4</v>
      </c>
      <c r="U45" s="25">
        <f t="shared" si="41"/>
        <v>0.34827126390026031</v>
      </c>
      <c r="V45" s="25">
        <f t="shared" si="41"/>
        <v>6.6746610554558024E-3</v>
      </c>
      <c r="W45" s="25">
        <f t="shared" si="41"/>
        <v>1.6461940807377897</v>
      </c>
      <c r="X45" s="25">
        <f t="shared" si="41"/>
        <v>1.7058097123115484E-4</v>
      </c>
      <c r="Y45" s="25">
        <f t="shared" si="42"/>
        <v>1.7654539196664446E-4</v>
      </c>
      <c r="Z45" s="25">
        <f t="shared" si="42"/>
        <v>3.4565501996035737E-4</v>
      </c>
      <c r="AA45" s="25">
        <f t="shared" si="43"/>
        <v>-9.4145570962763086E-5</v>
      </c>
      <c r="AB45" s="25">
        <f t="shared" si="44"/>
        <v>3.0009721885070184</v>
      </c>
      <c r="AC45" s="25"/>
      <c r="AD45" s="25">
        <f t="shared" si="45"/>
        <v>0.82538114044620636</v>
      </c>
    </row>
    <row r="46" spans="1:30">
      <c r="A46" t="s">
        <v>113</v>
      </c>
      <c r="B46" s="4">
        <v>40.053899999999999</v>
      </c>
      <c r="C46" s="4">
        <v>1.4419E-2</v>
      </c>
      <c r="D46" s="4">
        <v>-8.3599999999999994E-3</v>
      </c>
      <c r="E46" s="4">
        <v>1.3322000000000001E-2</v>
      </c>
      <c r="F46" s="4">
        <v>16.639700000000001</v>
      </c>
      <c r="G46" s="4">
        <v>0.29411100000000001</v>
      </c>
      <c r="H46" s="4">
        <v>43.613399999999999</v>
      </c>
      <c r="I46" s="4">
        <v>-5.1000000000000004E-4</v>
      </c>
      <c r="J46" s="4">
        <v>7.2560000000000003E-3</v>
      </c>
      <c r="K46" s="4">
        <v>-4.1799999999999997E-3</v>
      </c>
      <c r="L46" s="4">
        <v>0</v>
      </c>
      <c r="M46" s="67">
        <f t="shared" si="37"/>
        <v>100.62305799999999</v>
      </c>
      <c r="N46" s="65"/>
      <c r="O46" s="25">
        <f t="shared" si="38"/>
        <v>2.6512577032799123</v>
      </c>
      <c r="P46" s="65">
        <v>4</v>
      </c>
      <c r="Q46" s="25">
        <f t="shared" si="39"/>
        <v>1.0056587881999919</v>
      </c>
      <c r="R46" s="25">
        <f t="shared" si="39"/>
        <v>2.723360496722454E-4</v>
      </c>
      <c r="S46" s="25">
        <f t="shared" si="40"/>
        <v>-2.474084305144197E-4</v>
      </c>
      <c r="T46" s="25">
        <f t="shared" si="40"/>
        <v>2.6447976962527093E-4</v>
      </c>
      <c r="U46" s="25">
        <f t="shared" si="41"/>
        <v>0.34940311101601501</v>
      </c>
      <c r="V46" s="25">
        <f t="shared" si="41"/>
        <v>6.2558936323098557E-3</v>
      </c>
      <c r="W46" s="25">
        <f t="shared" si="41"/>
        <v>1.6323571820674736</v>
      </c>
      <c r="X46" s="25">
        <f t="shared" si="41"/>
        <v>-1.3720508875924025E-5</v>
      </c>
      <c r="Y46" s="25">
        <f t="shared" si="42"/>
        <v>3.5325128128616825E-4</v>
      </c>
      <c r="Z46" s="25">
        <f t="shared" si="42"/>
        <v>-1.3389471112128573E-4</v>
      </c>
      <c r="AA46" s="25">
        <f t="shared" si="43"/>
        <v>0</v>
      </c>
      <c r="AB46" s="25">
        <f t="shared" si="44"/>
        <v>2.9941700183658622</v>
      </c>
      <c r="AC46" s="25"/>
      <c r="AD46" s="25">
        <f t="shared" si="45"/>
        <v>0.82369052794353514</v>
      </c>
    </row>
    <row r="47" spans="1:30">
      <c r="A47" t="s">
        <v>119</v>
      </c>
      <c r="B47" s="4">
        <v>40.396000000000001</v>
      </c>
      <c r="C47" s="4">
        <v>-2.7399999999999998E-3</v>
      </c>
      <c r="D47" s="4">
        <v>3.7369999999999999E-3</v>
      </c>
      <c r="E47" s="4">
        <v>2.6026000000000001E-2</v>
      </c>
      <c r="F47" s="4">
        <v>16.341000000000001</v>
      </c>
      <c r="G47" s="4">
        <v>0.32270100000000002</v>
      </c>
      <c r="H47" s="4">
        <v>43.924300000000002</v>
      </c>
      <c r="I47" s="4">
        <v>-7.0499999999999998E-3</v>
      </c>
      <c r="J47" s="4">
        <v>3.7970999999999998E-2</v>
      </c>
      <c r="K47" s="4">
        <v>3.4039999999999999E-3</v>
      </c>
      <c r="L47" s="4">
        <v>-4.3790000000000003E-2</v>
      </c>
      <c r="M47" s="67">
        <f t="shared" si="37"/>
        <v>101.001559</v>
      </c>
      <c r="N47" s="65"/>
      <c r="O47" s="25">
        <f t="shared" si="38"/>
        <v>2.6666527160951796</v>
      </c>
      <c r="P47" s="65">
        <v>4</v>
      </c>
      <c r="Q47" s="25">
        <f t="shared" si="39"/>
        <v>1.0083926942420804</v>
      </c>
      <c r="R47" s="25">
        <f t="shared" si="39"/>
        <v>-5.1452447439043418E-5</v>
      </c>
      <c r="S47" s="25">
        <f t="shared" si="40"/>
        <v>1.0995545949640233E-4</v>
      </c>
      <c r="T47" s="25">
        <f t="shared" si="40"/>
        <v>5.1370753644586534E-4</v>
      </c>
      <c r="U47" s="25">
        <f t="shared" si="41"/>
        <v>0.34115001018383045</v>
      </c>
      <c r="V47" s="25">
        <f t="shared" si="41"/>
        <v>6.8243906994416041E-3</v>
      </c>
      <c r="W47" s="25">
        <f t="shared" si="41"/>
        <v>1.6345024729450441</v>
      </c>
      <c r="X47" s="25">
        <f t="shared" si="41"/>
        <v>-1.8857088664451629E-4</v>
      </c>
      <c r="Y47" s="25">
        <f t="shared" si="42"/>
        <v>1.8379089373170585E-3</v>
      </c>
      <c r="Z47" s="25">
        <f t="shared" si="42"/>
        <v>1.0840821044578551E-4</v>
      </c>
      <c r="AA47" s="25">
        <f t="shared" si="43"/>
        <v>-8.7943959874857078E-4</v>
      </c>
      <c r="AB47" s="25">
        <f t="shared" si="44"/>
        <v>2.9923200852812699</v>
      </c>
      <c r="AC47" s="25"/>
      <c r="AD47" s="25">
        <f t="shared" si="45"/>
        <v>0.8273228651814587</v>
      </c>
    </row>
    <row r="48" spans="1:30">
      <c r="A48" t="s">
        <v>119</v>
      </c>
      <c r="B48" s="4">
        <v>39.989199999999997</v>
      </c>
      <c r="C48" s="4">
        <v>2.7099999999999997E-4</v>
      </c>
      <c r="D48" s="4">
        <v>-9.0100000000000006E-3</v>
      </c>
      <c r="E48" s="4">
        <v>4.9909999999999998E-3</v>
      </c>
      <c r="F48" s="4">
        <v>16.3901</v>
      </c>
      <c r="G48" s="4">
        <v>0.31510300000000002</v>
      </c>
      <c r="H48" s="4">
        <v>43.572800000000001</v>
      </c>
      <c r="I48" s="4">
        <v>7.8879999999999992E-3</v>
      </c>
      <c r="J48" s="4">
        <v>-7.2300000000000003E-3</v>
      </c>
      <c r="K48" s="4">
        <v>8.829E-3</v>
      </c>
      <c r="L48" s="4">
        <v>2.5101999999999999E-2</v>
      </c>
      <c r="M48" s="67">
        <f t="shared" si="37"/>
        <v>100.29804399999999</v>
      </c>
      <c r="N48" s="65"/>
      <c r="O48" s="25">
        <f t="shared" si="38"/>
        <v>2.6447715394335298</v>
      </c>
      <c r="P48" s="65">
        <v>4</v>
      </c>
      <c r="Q48" s="25">
        <f t="shared" si="39"/>
        <v>1.0064966657319379</v>
      </c>
      <c r="R48" s="25">
        <f t="shared" si="39"/>
        <v>5.1310123883919723E-6</v>
      </c>
      <c r="S48" s="25">
        <f t="shared" si="40"/>
        <v>-2.6729866418627408E-4</v>
      </c>
      <c r="T48" s="25">
        <f t="shared" si="40"/>
        <v>9.9328614816982313E-5</v>
      </c>
      <c r="U48" s="25">
        <f t="shared" si="41"/>
        <v>0.34500600908622281</v>
      </c>
      <c r="V48" s="25">
        <f t="shared" si="41"/>
        <v>6.7188416645881681E-3</v>
      </c>
      <c r="W48" s="25">
        <f t="shared" si="41"/>
        <v>1.6348371539903779</v>
      </c>
      <c r="X48" s="25">
        <f t="shared" si="41"/>
        <v>2.1273097252241883E-4</v>
      </c>
      <c r="Y48" s="25">
        <f t="shared" si="42"/>
        <v>-3.5284872266827516E-4</v>
      </c>
      <c r="Z48" s="25">
        <f t="shared" si="42"/>
        <v>2.8350611991160868E-4</v>
      </c>
      <c r="AA48" s="25">
        <f t="shared" si="43"/>
        <v>5.082971730689266E-4</v>
      </c>
      <c r="AB48" s="25">
        <f t="shared" si="44"/>
        <v>2.9935475169789805</v>
      </c>
      <c r="AC48" s="25"/>
      <c r="AD48" s="25">
        <f t="shared" si="45"/>
        <v>0.82574073769050649</v>
      </c>
    </row>
    <row r="49" spans="1:30">
      <c r="A49" t="s">
        <v>119</v>
      </c>
      <c r="B49" s="4">
        <v>39.942900000000002</v>
      </c>
      <c r="C49" s="4">
        <v>8.9689999999999995E-3</v>
      </c>
      <c r="D49" s="4">
        <v>9.8779999999999996E-3</v>
      </c>
      <c r="E49" s="4">
        <v>1.6639999999999999E-3</v>
      </c>
      <c r="F49" s="4">
        <v>16.480599999999999</v>
      </c>
      <c r="G49" s="4">
        <v>0.33970800000000001</v>
      </c>
      <c r="H49" s="4">
        <v>43.159500000000001</v>
      </c>
      <c r="I49" s="4">
        <v>1.2526000000000001E-2</v>
      </c>
      <c r="J49" s="4">
        <v>2.3559E-2</v>
      </c>
      <c r="K49" s="4">
        <v>-9.7000000000000005E-4</v>
      </c>
      <c r="L49" s="4">
        <v>-9.2999999999999992E-3</v>
      </c>
      <c r="M49" s="67">
        <f t="shared" si="37"/>
        <v>99.969034000000008</v>
      </c>
      <c r="N49" s="65"/>
      <c r="O49" s="25">
        <f t="shared" si="38"/>
        <v>2.6353066335645425</v>
      </c>
      <c r="P49" s="65">
        <v>4</v>
      </c>
      <c r="Q49" s="25">
        <f t="shared" si="39"/>
        <v>1.0089420557731801</v>
      </c>
      <c r="R49" s="25">
        <f t="shared" si="39"/>
        <v>1.7042558911666502E-4</v>
      </c>
      <c r="S49" s="25">
        <f t="shared" si="40"/>
        <v>2.9410203312485922E-4</v>
      </c>
      <c r="T49" s="25">
        <f t="shared" si="40"/>
        <v>3.3235111392671294E-5</v>
      </c>
      <c r="U49" s="25">
        <f t="shared" si="41"/>
        <v>0.34815696065929597</v>
      </c>
      <c r="V49" s="25">
        <f t="shared" si="41"/>
        <v>7.2695018384567886E-3</v>
      </c>
      <c r="W49" s="25">
        <f t="shared" si="41"/>
        <v>1.6251462225087454</v>
      </c>
      <c r="X49" s="25">
        <f t="shared" si="41"/>
        <v>3.3902618177803959E-4</v>
      </c>
      <c r="Y49" s="25">
        <f t="shared" si="42"/>
        <v>1.1538892093147523E-3</v>
      </c>
      <c r="Z49" s="25">
        <f t="shared" si="42"/>
        <v>-3.1259329852317511E-5</v>
      </c>
      <c r="AA49" s="25">
        <f t="shared" si="43"/>
        <v>-1.8899456937762879E-4</v>
      </c>
      <c r="AB49" s="25">
        <f t="shared" si="44"/>
        <v>2.9912851650051753</v>
      </c>
      <c r="AC49" s="25"/>
      <c r="AD49" s="25">
        <f t="shared" si="45"/>
        <v>0.82356641208050596</v>
      </c>
    </row>
    <row r="50" spans="1:30">
      <c r="A50" t="s">
        <v>120</v>
      </c>
      <c r="B50" s="4">
        <v>40.202300000000001</v>
      </c>
      <c r="C50" s="4">
        <v>-2.3029999999999998E-2</v>
      </c>
      <c r="D50" s="4">
        <v>-6.3699999999999998E-3</v>
      </c>
      <c r="E50" s="4">
        <v>1.9987000000000001E-2</v>
      </c>
      <c r="F50" s="4">
        <v>16.420400000000001</v>
      </c>
      <c r="G50" s="4">
        <v>0.31065399999999999</v>
      </c>
      <c r="H50" s="4">
        <v>43.197000000000003</v>
      </c>
      <c r="I50" s="4">
        <v>-1.8000000000000001E-4</v>
      </c>
      <c r="J50" s="4">
        <v>-2.5319999999999999E-2</v>
      </c>
      <c r="K50" s="4">
        <v>-2.4299999999999999E-3</v>
      </c>
      <c r="L50" s="4">
        <v>5.5859999999999998E-3</v>
      </c>
      <c r="M50" s="67">
        <f t="shared" si="37"/>
        <v>100.09859700000001</v>
      </c>
      <c r="N50" s="65"/>
      <c r="O50" s="25">
        <f t="shared" si="38"/>
        <v>2.6418741938040053</v>
      </c>
      <c r="P50" s="65">
        <v>4</v>
      </c>
      <c r="Q50" s="25">
        <f t="shared" si="39"/>
        <v>1.0129699328312907</v>
      </c>
      <c r="R50" s="25">
        <f t="shared" si="39"/>
        <v>-4.365195918381821E-4</v>
      </c>
      <c r="S50" s="25">
        <f t="shared" si="40"/>
        <v>-1.891853313140914E-4</v>
      </c>
      <c r="T50" s="25">
        <f t="shared" si="40"/>
        <v>3.9820843191755976E-4</v>
      </c>
      <c r="U50" s="25">
        <f t="shared" si="41"/>
        <v>0.34602288159970246</v>
      </c>
      <c r="V50" s="25">
        <f t="shared" si="41"/>
        <v>6.6312415650651513E-3</v>
      </c>
      <c r="W50" s="25">
        <f t="shared" si="41"/>
        <v>1.6225147252450478</v>
      </c>
      <c r="X50" s="25">
        <f t="shared" si="41"/>
        <v>-4.8597324361436692E-6</v>
      </c>
      <c r="Y50" s="25">
        <f t="shared" si="42"/>
        <v>-1.2370577766805571E-3</v>
      </c>
      <c r="Z50" s="25">
        <f t="shared" si="42"/>
        <v>-7.8114782011797201E-5</v>
      </c>
      <c r="AA50" s="25">
        <f t="shared" si="43"/>
        <v>1.1323647215719654E-4</v>
      </c>
      <c r="AB50" s="25">
        <f t="shared" si="44"/>
        <v>2.9867044889309002</v>
      </c>
      <c r="AC50" s="25"/>
      <c r="AD50" s="25">
        <f t="shared" si="45"/>
        <v>0.82422338267932738</v>
      </c>
    </row>
    <row r="51" spans="1:30">
      <c r="A51" t="s">
        <v>120</v>
      </c>
      <c r="B51" s="4">
        <v>40.396999999999998</v>
      </c>
      <c r="C51" s="4">
        <v>1.3877E-2</v>
      </c>
      <c r="D51" s="4">
        <v>-1.5820000000000001E-2</v>
      </c>
      <c r="E51" s="4">
        <v>2.0990000000000002E-2</v>
      </c>
      <c r="F51" s="4">
        <v>16.6221</v>
      </c>
      <c r="G51" s="4">
        <v>0.33717799999999998</v>
      </c>
      <c r="H51" s="4">
        <v>43.419499999999999</v>
      </c>
      <c r="I51" s="4">
        <v>6.7980000000000002E-3</v>
      </c>
      <c r="J51" s="4">
        <v>-9.1E-4</v>
      </c>
      <c r="K51" s="4">
        <v>6.123E-3</v>
      </c>
      <c r="L51" s="4">
        <v>-2.98E-2</v>
      </c>
      <c r="M51" s="67">
        <f t="shared" si="37"/>
        <v>100.77703600000001</v>
      </c>
      <c r="N51" s="65"/>
      <c r="O51" s="25">
        <f t="shared" si="38"/>
        <v>2.6578564779101406</v>
      </c>
      <c r="P51" s="65">
        <v>4</v>
      </c>
      <c r="Q51" s="25">
        <f t="shared" si="39"/>
        <v>1.0117550387529004</v>
      </c>
      <c r="R51" s="25">
        <f t="shared" si="39"/>
        <v>2.6144840561675178E-4</v>
      </c>
      <c r="S51" s="25">
        <f t="shared" si="40"/>
        <v>-4.6701960659541419E-4</v>
      </c>
      <c r="T51" s="25">
        <f t="shared" si="40"/>
        <v>4.1567689456703408E-4</v>
      </c>
      <c r="U51" s="25">
        <f t="shared" si="41"/>
        <v>0.34816698277526797</v>
      </c>
      <c r="V51" s="25">
        <f t="shared" si="41"/>
        <v>7.1541449653143565E-3</v>
      </c>
      <c r="W51" s="25">
        <f t="shared" si="41"/>
        <v>1.6210652102979364</v>
      </c>
      <c r="X51" s="25">
        <f t="shared" si="41"/>
        <v>1.8243225271206406E-4</v>
      </c>
      <c r="Y51" s="25">
        <f t="shared" si="42"/>
        <v>-4.4192470604997442E-5</v>
      </c>
      <c r="Z51" s="25">
        <f t="shared" si="42"/>
        <v>1.9564638057841007E-4</v>
      </c>
      <c r="AA51" s="25">
        <f t="shared" si="43"/>
        <v>-6.0045749520959662E-4</v>
      </c>
      <c r="AB51" s="25">
        <f t="shared" si="44"/>
        <v>2.988084911152483</v>
      </c>
      <c r="AC51" s="25"/>
      <c r="AD51" s="25">
        <f t="shared" si="45"/>
        <v>0.82319658189625933</v>
      </c>
    </row>
    <row r="52" spans="1:30">
      <c r="A52" t="s">
        <v>120</v>
      </c>
      <c r="B52" s="4">
        <v>40.407899999999998</v>
      </c>
      <c r="C52" s="4">
        <v>-2.1800000000000001E-3</v>
      </c>
      <c r="D52" s="4">
        <v>2.1699999999999999E-4</v>
      </c>
      <c r="E52" s="4">
        <v>3.3340000000000002E-2</v>
      </c>
      <c r="F52" s="4">
        <v>16.504000000000001</v>
      </c>
      <c r="G52" s="4">
        <v>0.346022</v>
      </c>
      <c r="H52" s="4">
        <v>43.896500000000003</v>
      </c>
      <c r="I52" s="4">
        <v>1.3828999999999999E-2</v>
      </c>
      <c r="J52" s="4">
        <v>1.1767E-2</v>
      </c>
      <c r="K52" s="4">
        <v>1.7010000000000001E-2</v>
      </c>
      <c r="L52" s="4">
        <v>-5.4019999999999999E-2</v>
      </c>
      <c r="M52" s="67">
        <f t="shared" si="37"/>
        <v>101.17438500000002</v>
      </c>
      <c r="N52" s="65"/>
      <c r="O52" s="25">
        <f t="shared" si="38"/>
        <v>2.668968350479052</v>
      </c>
      <c r="P52" s="65">
        <v>4</v>
      </c>
      <c r="Q52" s="25">
        <f t="shared" si="39"/>
        <v>1.0078145968362808</v>
      </c>
      <c r="R52" s="25">
        <f t="shared" si="39"/>
        <v>-4.0901101580629047E-5</v>
      </c>
      <c r="S52" s="25">
        <f t="shared" si="40"/>
        <v>6.3793505885970805E-6</v>
      </c>
      <c r="T52" s="25">
        <f t="shared" si="40"/>
        <v>6.5750209911594854E-4</v>
      </c>
      <c r="U52" s="25">
        <f t="shared" si="41"/>
        <v>0.34425401176813147</v>
      </c>
      <c r="V52" s="25">
        <f t="shared" si="41"/>
        <v>7.3112278675969309E-3</v>
      </c>
      <c r="W52" s="25">
        <f t="shared" si="41"/>
        <v>1.6320507650349985</v>
      </c>
      <c r="X52" s="25">
        <f t="shared" si="41"/>
        <v>3.6957223740520176E-4</v>
      </c>
      <c r="Y52" s="25">
        <f t="shared" si="42"/>
        <v>5.6906351845468117E-4</v>
      </c>
      <c r="Z52" s="25">
        <f t="shared" si="42"/>
        <v>5.4125257311569779E-4</v>
      </c>
      <c r="AA52" s="25">
        <f t="shared" si="43"/>
        <v>-1.0839485978740274E-3</v>
      </c>
      <c r="AB52" s="25">
        <f t="shared" si="44"/>
        <v>2.992449521586233</v>
      </c>
      <c r="AC52" s="25"/>
      <c r="AD52" s="25">
        <f t="shared" si="45"/>
        <v>0.82580924976308734</v>
      </c>
    </row>
    <row r="53" spans="1:30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O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>
      <c r="A54" t="s">
        <v>121</v>
      </c>
      <c r="B54" s="4">
        <f>AVERAGE(B8:B52)</f>
        <v>39.634128571428562</v>
      </c>
      <c r="C54" s="4">
        <f t="shared" ref="C54:L54" si="46">AVERAGE(C8:C52)</f>
        <v>5.0882619047619053E-3</v>
      </c>
      <c r="D54" s="4">
        <f t="shared" si="46"/>
        <v>-4.275928571428572E-3</v>
      </c>
      <c r="E54" s="4">
        <f t="shared" si="46"/>
        <v>1.9348428571428569E-2</v>
      </c>
      <c r="F54" s="4">
        <f t="shared" si="46"/>
        <v>16.517180952380947</v>
      </c>
      <c r="G54" s="4">
        <f t="shared" si="46"/>
        <v>0.31660642857142851</v>
      </c>
      <c r="H54" s="4">
        <f t="shared" si="46"/>
        <v>43.714376190476187</v>
      </c>
      <c r="I54" s="4">
        <f t="shared" si="46"/>
        <v>5.2675476190476179E-3</v>
      </c>
      <c r="J54" s="4">
        <f t="shared" si="46"/>
        <v>-5.7409523809523867E-4</v>
      </c>
      <c r="K54" s="4">
        <f t="shared" si="46"/>
        <v>-2.7467619047619055E-3</v>
      </c>
      <c r="L54" s="4">
        <f t="shared" si="46"/>
        <v>-1.1721904761904758E-3</v>
      </c>
      <c r="M54" s="67">
        <f>SUM(B54:L54)</f>
        <v>100.20322740476188</v>
      </c>
      <c r="N54" s="65"/>
      <c r="O54" s="25">
        <f>B54/Q$3*2+C54/R$3*2+D54/S$3*3+E54/T$3*3+F54/U$3+G54/V$3+H54/W$3+I54/X$3+J54/Y$3+K54/Z$3+L54/AA$3</f>
        <v>2.6383849242564725</v>
      </c>
      <c r="P54" s="65">
        <v>4</v>
      </c>
      <c r="Q54" s="25">
        <f>B54/Q$3*$P54/$O54</f>
        <v>0.9999745439708978</v>
      </c>
      <c r="R54" s="25">
        <f>C54/R$3*$P54/$O54</f>
        <v>9.6572446964748738E-5</v>
      </c>
      <c r="S54" s="25">
        <f>D54/S$3*$P54/$O54*2</f>
        <v>-1.2716056392654223E-4</v>
      </c>
      <c r="T54" s="25">
        <f>E54/T$3*$P54/$O54*2</f>
        <v>3.8599574188492787E-4</v>
      </c>
      <c r="U54" s="25">
        <f>F54/U$3*$P54/$O54</f>
        <v>0.34852263495407215</v>
      </c>
      <c r="V54" s="25">
        <f>G54/V$3*$P54/$O54</f>
        <v>6.7672403822405941E-3</v>
      </c>
      <c r="W54" s="25">
        <f>H54/W$3*$P54/$O54</f>
        <v>1.6441192783904472</v>
      </c>
      <c r="X54" s="25">
        <f>I54/X$3*$P54/$O54</f>
        <v>1.4240403658159908E-4</v>
      </c>
      <c r="Y54" s="25">
        <f>J54/Y$3*$P54/$O54*2</f>
        <v>-2.808563211856206E-5</v>
      </c>
      <c r="Z54" s="25">
        <f>K54/Z$3*$P54/$O54*2</f>
        <v>-8.8414183973430319E-5</v>
      </c>
      <c r="AA54" s="25">
        <f>L54/AA$3*$P54/$O54</f>
        <v>-2.3793457958393366E-5</v>
      </c>
      <c r="AB54" s="25">
        <f t="shared" ref="AB54" si="47">SUM(Q54:AA54)</f>
        <v>2.9997412160851114</v>
      </c>
      <c r="AC54" s="4"/>
      <c r="AD54" s="104">
        <f>W54/(W54+U54)</f>
        <v>0.82509520018621929</v>
      </c>
    </row>
    <row r="55" spans="1:30">
      <c r="A55" t="s">
        <v>150</v>
      </c>
      <c r="B55" s="4">
        <f>STDEV(B8:B52)</f>
        <v>0.5466767494891801</v>
      </c>
      <c r="C55" s="4">
        <f t="shared" ref="C55:L55" si="48">STDEV(C8:C52)</f>
        <v>1.1941262379766044E-2</v>
      </c>
      <c r="D55" s="4">
        <f t="shared" si="48"/>
        <v>1.1411416560690562E-2</v>
      </c>
      <c r="E55" s="4">
        <f t="shared" si="48"/>
        <v>9.2045296806037326E-3</v>
      </c>
      <c r="F55" s="4">
        <f t="shared" si="48"/>
        <v>0.10456093622589965</v>
      </c>
      <c r="G55" s="4">
        <f t="shared" si="48"/>
        <v>2.6729552163031783E-2</v>
      </c>
      <c r="H55" s="4">
        <f t="shared" si="48"/>
        <v>0.34838667528601114</v>
      </c>
      <c r="I55" s="4">
        <f t="shared" si="48"/>
        <v>6.7918849720299936E-3</v>
      </c>
      <c r="J55" s="4">
        <f t="shared" si="48"/>
        <v>1.696948587520427E-2</v>
      </c>
      <c r="K55" s="4">
        <f t="shared" si="48"/>
        <v>1.0561574865958443E-2</v>
      </c>
      <c r="L55" s="4">
        <f t="shared" si="48"/>
        <v>2.676024765392539E-2</v>
      </c>
      <c r="M55" s="4"/>
      <c r="AD55" s="104">
        <f>STDEV(AD8:AD52)</f>
        <v>1.3600500104871403E-3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5"/>
  <sheetViews>
    <sheetView workbookViewId="0">
      <pane xSplit="1" ySplit="6" topLeftCell="B7" activePane="bottomRight" state="frozen"/>
      <selection pane="topRight" activeCell="B1" sqref="B1"/>
      <selection pane="bottomLeft" activeCell="A5" sqref="A5"/>
      <selection pane="bottomRight" sqref="A1:A2"/>
    </sheetView>
  </sheetViews>
  <sheetFormatPr baseColWidth="10" defaultColWidth="8.83203125" defaultRowHeight="14" x14ac:dyDescent="0"/>
  <cols>
    <col min="1" max="1" width="22.6640625" bestFit="1" customWidth="1"/>
  </cols>
  <sheetData>
    <row r="1" spans="1:46" ht="16">
      <c r="A1" s="149" t="s">
        <v>211</v>
      </c>
    </row>
    <row r="2" spans="1:46" ht="16">
      <c r="A2" s="149" t="s">
        <v>212</v>
      </c>
    </row>
    <row r="3" spans="1:46">
      <c r="A3" s="6" t="s">
        <v>199</v>
      </c>
      <c r="P3" s="10" t="s">
        <v>104</v>
      </c>
      <c r="Q3" s="7">
        <v>60.09</v>
      </c>
      <c r="R3" s="7">
        <v>79.88</v>
      </c>
      <c r="S3" s="7">
        <v>101.96</v>
      </c>
      <c r="T3" s="7">
        <v>151.99</v>
      </c>
      <c r="U3" s="8">
        <v>71.849999999999994</v>
      </c>
      <c r="V3" s="8">
        <v>70.930000000000007</v>
      </c>
      <c r="W3" s="7">
        <v>40.31</v>
      </c>
      <c r="X3" s="8">
        <v>56.08</v>
      </c>
      <c r="Y3" s="8">
        <v>61.98</v>
      </c>
      <c r="Z3" s="8">
        <v>94.2</v>
      </c>
      <c r="AA3" s="8">
        <v>74.69</v>
      </c>
      <c r="AF3" t="s">
        <v>122</v>
      </c>
      <c r="AM3" t="s">
        <v>123</v>
      </c>
    </row>
    <row r="4" spans="1:46" ht="17">
      <c r="A4" t="s">
        <v>28</v>
      </c>
      <c r="B4" t="s">
        <v>124</v>
      </c>
      <c r="C4" t="s">
        <v>125</v>
      </c>
      <c r="D4" t="s">
        <v>126</v>
      </c>
      <c r="E4" t="s">
        <v>127</v>
      </c>
      <c r="F4" t="s">
        <v>128</v>
      </c>
      <c r="G4" t="s">
        <v>129</v>
      </c>
      <c r="H4" t="s">
        <v>130</v>
      </c>
      <c r="I4" t="s">
        <v>131</v>
      </c>
      <c r="J4" t="s">
        <v>132</v>
      </c>
      <c r="K4" t="s">
        <v>133</v>
      </c>
      <c r="L4" t="s">
        <v>134</v>
      </c>
      <c r="M4" t="s">
        <v>135</v>
      </c>
      <c r="O4" s="10" t="s">
        <v>49</v>
      </c>
      <c r="P4" s="1" t="s">
        <v>50</v>
      </c>
      <c r="Q4" s="10" t="s">
        <v>0</v>
      </c>
      <c r="R4" s="10" t="s">
        <v>1</v>
      </c>
      <c r="S4" s="10" t="s">
        <v>2</v>
      </c>
      <c r="T4" s="10" t="s">
        <v>3</v>
      </c>
      <c r="U4" s="10" t="s">
        <v>4</v>
      </c>
      <c r="V4" s="10" t="s">
        <v>5</v>
      </c>
      <c r="W4" s="10" t="s">
        <v>6</v>
      </c>
      <c r="X4" s="10" t="s">
        <v>7</v>
      </c>
      <c r="Y4" s="10" t="s">
        <v>8</v>
      </c>
      <c r="Z4" s="10" t="s">
        <v>10</v>
      </c>
      <c r="AA4" s="10" t="s">
        <v>9</v>
      </c>
      <c r="AB4" s="10" t="s">
        <v>51</v>
      </c>
      <c r="AC4" s="10"/>
      <c r="AD4" s="10" t="s">
        <v>136</v>
      </c>
      <c r="AF4" s="10" t="s">
        <v>137</v>
      </c>
      <c r="AG4" s="10" t="s">
        <v>3</v>
      </c>
      <c r="AH4" s="10" t="s">
        <v>1</v>
      </c>
      <c r="AI4" s="10" t="s">
        <v>6</v>
      </c>
      <c r="AJ4" s="10" t="s">
        <v>4</v>
      </c>
      <c r="AM4" s="10" t="s">
        <v>7</v>
      </c>
      <c r="AN4" s="10" t="s">
        <v>8</v>
      </c>
      <c r="AO4" s="10" t="s">
        <v>5</v>
      </c>
      <c r="AP4" s="10" t="s">
        <v>6</v>
      </c>
      <c r="AQ4" s="10" t="s">
        <v>4</v>
      </c>
      <c r="AT4" t="s">
        <v>138</v>
      </c>
    </row>
    <row r="5" spans="1:46">
      <c r="A5" t="s">
        <v>108</v>
      </c>
      <c r="O5" s="10"/>
      <c r="P5" s="1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F5" s="10"/>
      <c r="AG5" s="10"/>
      <c r="AH5" s="10"/>
      <c r="AI5" s="10"/>
      <c r="AJ5" s="10"/>
      <c r="AM5" s="10"/>
      <c r="AN5" s="10"/>
      <c r="AO5" s="10"/>
      <c r="AP5" s="10"/>
      <c r="AQ5" s="10"/>
    </row>
    <row r="6" spans="1:46">
      <c r="A6" t="s">
        <v>109</v>
      </c>
      <c r="B6">
        <v>54.09</v>
      </c>
      <c r="C6">
        <v>0.16</v>
      </c>
      <c r="D6">
        <v>1.23</v>
      </c>
      <c r="E6">
        <v>0.75</v>
      </c>
      <c r="F6">
        <v>15.22</v>
      </c>
      <c r="G6">
        <v>0.49</v>
      </c>
      <c r="H6">
        <v>26.79</v>
      </c>
      <c r="I6">
        <v>1.52</v>
      </c>
      <c r="M6">
        <f>SUM(B6:L6)</f>
        <v>100.24999999999999</v>
      </c>
      <c r="O6" s="4">
        <f>B6/Q$3*2+C6/R$3*2+D6/S$3*3+E6/T$3*3+F6/U$3+G6/V$3+H6/W$3+I6/X$3+J6/Y$3+K6/Z$3+L6/AA$3</f>
        <v>2.7657417413194856</v>
      </c>
      <c r="P6" s="4">
        <v>6</v>
      </c>
      <c r="Q6" s="4">
        <f>B6/Q$3*$P6/$O6</f>
        <v>1.9527848791280473</v>
      </c>
      <c r="R6" s="4">
        <f>C6/R$3*$P6/$O6</f>
        <v>4.3453178801963121E-3</v>
      </c>
      <c r="S6" s="4">
        <f>D6/S$3*$P6/$O6*2</f>
        <v>5.2341348383214019E-2</v>
      </c>
      <c r="T6" s="4">
        <f>E6/T$3*$P6/$O6*2</f>
        <v>2.140996070486224E-2</v>
      </c>
      <c r="U6" s="4">
        <f>F6/U$3*$P6/$O6</f>
        <v>0.45954442957121078</v>
      </c>
      <c r="V6" s="4">
        <f>G6/V$3*$P6/$O6</f>
        <v>1.4986690770155421E-2</v>
      </c>
      <c r="W6" s="4">
        <f>H6/W$3*$P6/$O6</f>
        <v>1.4417818086261904</v>
      </c>
      <c r="X6" s="4">
        <f>I6/X$3*$P6/$O6</f>
        <v>5.8799713383840449E-2</v>
      </c>
      <c r="Y6" s="4">
        <f>J6/Y$3*$P6/$O6*2</f>
        <v>0</v>
      </c>
      <c r="Z6" s="4">
        <f>K6/Z$3*$P6/$O6*2</f>
        <v>0</v>
      </c>
      <c r="AA6" s="4">
        <f>L6/AA$3*$P6/$O6</f>
        <v>0</v>
      </c>
      <c r="AB6" s="4">
        <f t="shared" ref="AB6" si="0">SUM(Q6:AA6)</f>
        <v>4.0059941484477166</v>
      </c>
      <c r="AC6" s="5"/>
      <c r="AD6" s="4">
        <f>2-Q6</f>
        <v>4.7215120871952676E-2</v>
      </c>
      <c r="AE6" s="4"/>
      <c r="AF6" s="4">
        <f>S6-AD6</f>
        <v>5.1262275112613429E-3</v>
      </c>
      <c r="AG6" s="4">
        <f>T6</f>
        <v>2.140996070486224E-2</v>
      </c>
      <c r="AH6" s="4">
        <f>R6</f>
        <v>4.3453178801963121E-3</v>
      </c>
      <c r="AI6" s="4">
        <f>(1-AF6-AG6-AH6)*W6/(W6+U6)</f>
        <v>0.73488567445334452</v>
      </c>
      <c r="AJ6" s="4">
        <f>(1-AF6-AG6-AH6)*U6/(W6+U6)</f>
        <v>0.23423281945033556</v>
      </c>
      <c r="AK6" s="4">
        <f>SUM(AF6:AJ6)</f>
        <v>1</v>
      </c>
      <c r="AL6" s="4"/>
      <c r="AM6" s="4">
        <f>X6</f>
        <v>5.8799713383840449E-2</v>
      </c>
      <c r="AN6" s="4">
        <f>Y6</f>
        <v>0</v>
      </c>
      <c r="AO6" s="4">
        <f>V6</f>
        <v>1.4986690770155421E-2</v>
      </c>
      <c r="AP6" s="4">
        <f>(1-AM6-AN6-AO6)*W6/(W6+U6)</f>
        <v>0.70235075210400277</v>
      </c>
      <c r="AQ6" s="4">
        <f>(1-AM6-AN6-AO6)*U6/(W6+U6)</f>
        <v>0.22386284374200127</v>
      </c>
      <c r="AR6" s="4">
        <f>SUM(AM6:AQ6)</f>
        <v>0.99999999999999989</v>
      </c>
      <c r="AS6" s="4"/>
      <c r="AT6" s="4">
        <f>AJ6*AQ6</f>
        <v>5.2436025059858865E-2</v>
      </c>
    </row>
    <row r="7" spans="1:46">
      <c r="A7" s="12">
        <v>41744</v>
      </c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>
      <c r="A8" t="s">
        <v>139</v>
      </c>
      <c r="B8" s="4">
        <v>53.947400000000002</v>
      </c>
      <c r="C8" s="4">
        <v>0.13553499999999999</v>
      </c>
      <c r="D8" s="4">
        <v>1.07677</v>
      </c>
      <c r="E8" s="4">
        <v>0.696326</v>
      </c>
      <c r="F8" s="4">
        <v>14.9437</v>
      </c>
      <c r="G8" s="4">
        <v>0.45560499999999998</v>
      </c>
      <c r="H8" s="4">
        <v>26.187100000000001</v>
      </c>
      <c r="I8" s="4">
        <v>1.46082</v>
      </c>
      <c r="J8" s="4">
        <v>-8.6700000000000006E-3</v>
      </c>
      <c r="K8" s="4">
        <v>-7.1599999999999997E-3</v>
      </c>
      <c r="L8" s="4">
        <v>5.0072999999999999E-2</v>
      </c>
      <c r="M8" s="4">
        <f t="shared" ref="M8:M16" si="1">SUM(B8:L8)</f>
        <v>98.937499000000017</v>
      </c>
      <c r="O8" s="4">
        <f t="shared" ref="O8:O16" si="2">B8/Q$3*2+C8/R$3*2+D8/S$3*3+E8/T$3*3+F8/U$3+G8/V$3+H8/W$3+I8/X$3+J8/Y$3+K8/Z$3+L8/AA$3</f>
        <v>2.7349272536616329</v>
      </c>
      <c r="P8" s="4">
        <v>6</v>
      </c>
      <c r="Q8" s="4">
        <f t="shared" ref="Q8:R16" si="3">B8/Q$3*$P8/$O8</f>
        <v>1.9695807275214139</v>
      </c>
      <c r="R8" s="4">
        <f t="shared" si="3"/>
        <v>3.722364307774605E-3</v>
      </c>
      <c r="S8" s="4">
        <f t="shared" ref="S8:T16" si="4">D8/S$3*$P8/$O8*2</f>
        <v>4.6337071971093068E-2</v>
      </c>
      <c r="T8" s="4">
        <f t="shared" si="4"/>
        <v>2.0101712789313907E-2</v>
      </c>
      <c r="U8" s="4">
        <f t="shared" ref="U8:X16" si="5">F8/U$3*$P8/$O8</f>
        <v>0.45628568010051124</v>
      </c>
      <c r="V8" s="4">
        <f t="shared" si="5"/>
        <v>1.409171960527921E-2</v>
      </c>
      <c r="W8" s="4">
        <f t="shared" si="5"/>
        <v>1.4252140001325826</v>
      </c>
      <c r="X8" s="4">
        <f t="shared" si="5"/>
        <v>5.7147096848676811E-2</v>
      </c>
      <c r="Y8" s="4">
        <f t="shared" ref="Y8:Z16" si="6">J8/Y$3*$P8/$O8*2</f>
        <v>-6.137662344359332E-4</v>
      </c>
      <c r="Z8" s="4">
        <f t="shared" si="6"/>
        <v>-3.335013425336509E-4</v>
      </c>
      <c r="AA8" s="4">
        <f t="shared" ref="AA8:AA16" si="7">L8/AA$3*$P8/$O8</f>
        <v>1.4707763024463527E-3</v>
      </c>
      <c r="AB8" s="4">
        <f t="shared" ref="AB8:AB16" si="8">SUM(Q8:AA8)</f>
        <v>3.9930038820021219</v>
      </c>
      <c r="AC8" s="5"/>
      <c r="AD8" s="4">
        <f t="shared" ref="AD8:AD16" si="9">2-Q8</f>
        <v>3.0419272478586112E-2</v>
      </c>
      <c r="AE8" s="4"/>
      <c r="AF8" s="4">
        <f t="shared" ref="AF8:AF16" si="10">S8-AD8</f>
        <v>1.5917799492506955E-2</v>
      </c>
      <c r="AG8" s="4">
        <f t="shared" ref="AG8:AG16" si="11">T8</f>
        <v>2.0101712789313907E-2</v>
      </c>
      <c r="AH8" s="4">
        <f t="shared" ref="AH8:AH16" si="12">R8</f>
        <v>3.722364307774605E-3</v>
      </c>
      <c r="AI8" s="4">
        <f t="shared" ref="AI8:AI16" si="13">(1-AF8-AG8-AH8)*W8/(W8+U8)</f>
        <v>0.72738429647567138</v>
      </c>
      <c r="AJ8" s="4">
        <f t="shared" ref="AJ8:AJ16" si="14">(1-AF8-AG8-AH8)*U8/(W8+U8)</f>
        <v>0.23287382693473305</v>
      </c>
      <c r="AK8" s="4">
        <f t="shared" ref="AK8:AK16" si="15">SUM(AF8:AJ8)</f>
        <v>0.99999999999999989</v>
      </c>
      <c r="AL8" s="4"/>
      <c r="AM8" s="4">
        <f t="shared" ref="AM8:AN16" si="16">X8</f>
        <v>5.7147096848676811E-2</v>
      </c>
      <c r="AN8" s="4">
        <f t="shared" si="16"/>
        <v>-6.137662344359332E-4</v>
      </c>
      <c r="AO8" s="4">
        <f t="shared" ref="AO8:AO16" si="17">V8</f>
        <v>1.409171960527921E-2</v>
      </c>
      <c r="AP8" s="4">
        <f t="shared" ref="AP8:AP16" si="18">(1-AM8-AN8-AO8)*W8/(W8+U8)</f>
        <v>0.70399065368725444</v>
      </c>
      <c r="AQ8" s="4">
        <f t="shared" ref="AQ8:AQ16" si="19">(1-AM8-AN8-AO8)*U8/(W8+U8)</f>
        <v>0.22538429609322552</v>
      </c>
      <c r="AR8" s="4">
        <f t="shared" ref="AR8:AR16" si="20">SUM(AM8:AQ8)</f>
        <v>1</v>
      </c>
      <c r="AS8" s="4"/>
      <c r="AT8" s="4">
        <f t="shared" ref="AT8:AT16" si="21">AJ8*AQ8</f>
        <v>5.2486103562220429E-2</v>
      </c>
    </row>
    <row r="9" spans="1:46">
      <c r="A9" t="s">
        <v>139</v>
      </c>
      <c r="B9" s="4">
        <v>54.3521</v>
      </c>
      <c r="C9" s="4">
        <v>0.151311</v>
      </c>
      <c r="D9" s="4">
        <v>1.0628899999999999</v>
      </c>
      <c r="E9" s="4">
        <v>0.76248499999999997</v>
      </c>
      <c r="F9" s="4">
        <v>15.0198</v>
      </c>
      <c r="G9" s="4">
        <v>0.49240299999999998</v>
      </c>
      <c r="H9" s="4">
        <v>26.286000000000001</v>
      </c>
      <c r="I9" s="4">
        <v>1.47702</v>
      </c>
      <c r="J9" s="4">
        <v>4.8069999999999996E-3</v>
      </c>
      <c r="K9" s="4">
        <v>1.5497E-2</v>
      </c>
      <c r="L9" s="4">
        <v>-1.668E-2</v>
      </c>
      <c r="M9" s="4">
        <f t="shared" si="1"/>
        <v>99.607632999999993</v>
      </c>
      <c r="O9" s="4">
        <f t="shared" si="2"/>
        <v>2.7535740315469499</v>
      </c>
      <c r="P9" s="4">
        <v>6</v>
      </c>
      <c r="Q9" s="4">
        <f t="shared" si="3"/>
        <v>1.9709182806525922</v>
      </c>
      <c r="R9" s="4">
        <f t="shared" si="3"/>
        <v>4.1274986360923631E-3</v>
      </c>
      <c r="S9" s="4">
        <f t="shared" si="4"/>
        <v>4.5430025762395056E-2</v>
      </c>
      <c r="T9" s="4">
        <f t="shared" si="4"/>
        <v>2.1862548112623149E-2</v>
      </c>
      <c r="U9" s="4">
        <f t="shared" si="5"/>
        <v>0.45550365947926241</v>
      </c>
      <c r="V9" s="4">
        <f t="shared" si="5"/>
        <v>1.5126735864175104E-2</v>
      </c>
      <c r="W9" s="4">
        <f t="shared" si="5"/>
        <v>1.4209087823178923</v>
      </c>
      <c r="X9" s="4">
        <f t="shared" si="5"/>
        <v>5.7389555922492015E-2</v>
      </c>
      <c r="Y9" s="4">
        <f t="shared" si="6"/>
        <v>3.3799248098188156E-4</v>
      </c>
      <c r="Z9" s="4">
        <f t="shared" si="6"/>
        <v>7.1693737112979254E-4</v>
      </c>
      <c r="AA9" s="4">
        <f t="shared" si="7"/>
        <v>-4.8661789977391207E-4</v>
      </c>
      <c r="AB9" s="4">
        <f t="shared" si="8"/>
        <v>3.9918353986998625</v>
      </c>
      <c r="AC9" s="5"/>
      <c r="AD9" s="4">
        <f t="shared" si="9"/>
        <v>2.9081719347407775E-2</v>
      </c>
      <c r="AE9" s="4"/>
      <c r="AF9" s="4">
        <f t="shared" si="10"/>
        <v>1.6348306414987281E-2</v>
      </c>
      <c r="AG9" s="4">
        <f t="shared" si="11"/>
        <v>2.1862548112623149E-2</v>
      </c>
      <c r="AH9" s="4">
        <f t="shared" si="12"/>
        <v>4.1274986360923631E-3</v>
      </c>
      <c r="AI9" s="4">
        <f t="shared" si="13"/>
        <v>0.72518696538562566</v>
      </c>
      <c r="AJ9" s="4">
        <f t="shared" si="14"/>
        <v>0.23247468145067157</v>
      </c>
      <c r="AK9" s="4">
        <f t="shared" si="15"/>
        <v>1</v>
      </c>
      <c r="AL9" s="4"/>
      <c r="AM9" s="4">
        <f t="shared" si="16"/>
        <v>5.7389555922492015E-2</v>
      </c>
      <c r="AN9" s="4">
        <f t="shared" si="16"/>
        <v>3.3799248098188156E-4</v>
      </c>
      <c r="AO9" s="4">
        <f t="shared" si="17"/>
        <v>1.5126735864175104E-2</v>
      </c>
      <c r="AP9" s="4">
        <f t="shared" si="18"/>
        <v>0.70207885037831097</v>
      </c>
      <c r="AQ9" s="4">
        <f t="shared" si="19"/>
        <v>0.22506686535404011</v>
      </c>
      <c r="AR9" s="4">
        <f t="shared" si="20"/>
        <v>1.0000000000000002</v>
      </c>
      <c r="AS9" s="4"/>
      <c r="AT9" s="4">
        <f t="shared" si="21"/>
        <v>5.2322347828281664E-2</v>
      </c>
    </row>
    <row r="10" spans="1:46">
      <c r="A10" t="s">
        <v>139</v>
      </c>
      <c r="B10" s="4">
        <v>54.316899999999997</v>
      </c>
      <c r="C10" s="4">
        <v>0.125249</v>
      </c>
      <c r="D10" s="4">
        <v>1.1034299999999999</v>
      </c>
      <c r="E10" s="4">
        <v>0.74598399999999998</v>
      </c>
      <c r="F10" s="4">
        <v>14.717000000000001</v>
      </c>
      <c r="G10" s="4">
        <v>0.50229299999999999</v>
      </c>
      <c r="H10" s="4">
        <v>26.676100000000002</v>
      </c>
      <c r="I10" s="4">
        <v>1.4449000000000001</v>
      </c>
      <c r="J10" s="4">
        <v>3.1647000000000002E-2</v>
      </c>
      <c r="K10" s="4">
        <v>-7.8499999999999993E-3</v>
      </c>
      <c r="L10" s="4">
        <v>5.9336E-2</v>
      </c>
      <c r="M10" s="4">
        <f t="shared" si="1"/>
        <v>99.714989000000003</v>
      </c>
      <c r="O10" s="4">
        <f t="shared" si="2"/>
        <v>2.758849843719466</v>
      </c>
      <c r="P10" s="4">
        <v>6</v>
      </c>
      <c r="Q10" s="4">
        <f t="shared" si="3"/>
        <v>1.9658752651380247</v>
      </c>
      <c r="R10" s="4">
        <f t="shared" si="3"/>
        <v>3.4100394051662145E-3</v>
      </c>
      <c r="S10" s="4">
        <f t="shared" si="4"/>
        <v>4.7072595249612062E-2</v>
      </c>
      <c r="T10" s="4">
        <f t="shared" si="4"/>
        <v>2.1348515448874627E-2</v>
      </c>
      <c r="U10" s="4">
        <f t="shared" si="5"/>
        <v>0.44546717114321294</v>
      </c>
      <c r="V10" s="4">
        <f t="shared" si="5"/>
        <v>1.5401050774347086E-2</v>
      </c>
      <c r="W10" s="4">
        <f t="shared" si="5"/>
        <v>1.4392383585158035</v>
      </c>
      <c r="X10" s="4">
        <f t="shared" si="5"/>
        <v>5.6034173793078096E-2</v>
      </c>
      <c r="Y10" s="4">
        <f t="shared" si="6"/>
        <v>2.2209263535232665E-3</v>
      </c>
      <c r="Z10" s="4">
        <f t="shared" si="6"/>
        <v>-3.624698902249082E-4</v>
      </c>
      <c r="AA10" s="4">
        <f t="shared" si="7"/>
        <v>1.7277424077963707E-3</v>
      </c>
      <c r="AB10" s="4">
        <f t="shared" si="8"/>
        <v>3.9974333683392138</v>
      </c>
      <c r="AC10" s="5"/>
      <c r="AD10" s="4">
        <f t="shared" si="9"/>
        <v>3.4124734861975314E-2</v>
      </c>
      <c r="AE10" s="4"/>
      <c r="AF10" s="4">
        <f t="shared" si="10"/>
        <v>1.2947860387636748E-2</v>
      </c>
      <c r="AG10" s="4">
        <f t="shared" si="11"/>
        <v>2.1348515448874627E-2</v>
      </c>
      <c r="AH10" s="4">
        <f t="shared" si="12"/>
        <v>3.4100394051662145E-3</v>
      </c>
      <c r="AI10" s="4">
        <f t="shared" si="13"/>
        <v>0.73484680632757882</v>
      </c>
      <c r="AJ10" s="4">
        <f t="shared" si="14"/>
        <v>0.22744677843074354</v>
      </c>
      <c r="AK10" s="4">
        <f t="shared" si="15"/>
        <v>1</v>
      </c>
      <c r="AL10" s="4"/>
      <c r="AM10" s="4">
        <f t="shared" si="16"/>
        <v>5.6034173793078096E-2</v>
      </c>
      <c r="AN10" s="4">
        <f t="shared" si="16"/>
        <v>2.2209263535232665E-3</v>
      </c>
      <c r="AO10" s="4">
        <f t="shared" si="17"/>
        <v>1.5401050774347086E-2</v>
      </c>
      <c r="AP10" s="4">
        <f t="shared" si="18"/>
        <v>0.70739411530827057</v>
      </c>
      <c r="AQ10" s="4">
        <f t="shared" si="19"/>
        <v>0.21894973377078103</v>
      </c>
      <c r="AR10" s="4">
        <f t="shared" si="20"/>
        <v>1</v>
      </c>
      <c r="AS10" s="4"/>
      <c r="AT10" s="4">
        <f t="shared" si="21"/>
        <v>4.9799411584433122E-2</v>
      </c>
    </row>
    <row r="11" spans="1:46">
      <c r="A11" t="s">
        <v>140</v>
      </c>
      <c r="B11" s="4">
        <v>54.280900000000003</v>
      </c>
      <c r="C11" s="4">
        <v>0.12741</v>
      </c>
      <c r="D11" s="4">
        <v>1.1091</v>
      </c>
      <c r="E11" s="4">
        <v>0.73092599999999996</v>
      </c>
      <c r="F11" s="4">
        <v>14.9633</v>
      </c>
      <c r="G11" s="4">
        <v>0.500247</v>
      </c>
      <c r="H11" s="4">
        <v>26.356999999999999</v>
      </c>
      <c r="I11" s="4">
        <v>1.4798899999999999</v>
      </c>
      <c r="J11" s="4">
        <v>-1.92E-3</v>
      </c>
      <c r="K11" s="4">
        <v>-2.4140000000000002E-2</v>
      </c>
      <c r="L11" s="4">
        <v>-2.6880000000000001E-2</v>
      </c>
      <c r="M11" s="4">
        <f t="shared" si="1"/>
        <v>99.49583299999999</v>
      </c>
      <c r="O11" s="4">
        <f t="shared" si="2"/>
        <v>2.7518134445467122</v>
      </c>
      <c r="P11" s="4">
        <v>6</v>
      </c>
      <c r="Q11" s="4">
        <f t="shared" si="3"/>
        <v>1.9695957480878317</v>
      </c>
      <c r="R11" s="4">
        <f t="shared" si="3"/>
        <v>3.4777448946263956E-3</v>
      </c>
      <c r="S11" s="4">
        <f t="shared" si="4"/>
        <v>4.7435462176548072E-2</v>
      </c>
      <c r="T11" s="4">
        <f t="shared" si="4"/>
        <v>2.0971073070185024E-2</v>
      </c>
      <c r="U11" s="4">
        <f t="shared" si="5"/>
        <v>0.45408052193860921</v>
      </c>
      <c r="V11" s="4">
        <f t="shared" si="5"/>
        <v>1.537753751545985E-2</v>
      </c>
      <c r="W11" s="4">
        <f t="shared" si="5"/>
        <v>1.425658279709481</v>
      </c>
      <c r="X11" s="4">
        <f t="shared" si="5"/>
        <v>5.7537858362054835E-2</v>
      </c>
      <c r="Y11" s="4">
        <f t="shared" si="6"/>
        <v>-1.3508648915660314E-4</v>
      </c>
      <c r="Z11" s="4">
        <f t="shared" si="6"/>
        <v>-1.1175028022931039E-3</v>
      </c>
      <c r="AA11" s="4">
        <f t="shared" si="7"/>
        <v>-7.8469171489468231E-4</v>
      </c>
      <c r="AB11" s="4">
        <f t="shared" si="8"/>
        <v>3.9920969447484516</v>
      </c>
      <c r="AC11" s="5"/>
      <c r="AD11" s="4">
        <f t="shared" si="9"/>
        <v>3.0404251912168334E-2</v>
      </c>
      <c r="AE11" s="4"/>
      <c r="AF11" s="4">
        <f t="shared" si="10"/>
        <v>1.7031210264379738E-2</v>
      </c>
      <c r="AG11" s="4">
        <f t="shared" si="11"/>
        <v>2.0971073070185024E-2</v>
      </c>
      <c r="AH11" s="4">
        <f t="shared" si="12"/>
        <v>3.4777448946263956E-3</v>
      </c>
      <c r="AI11" s="4">
        <f t="shared" si="13"/>
        <v>0.72697437155834232</v>
      </c>
      <c r="AJ11" s="4">
        <f t="shared" si="14"/>
        <v>0.23154560021246667</v>
      </c>
      <c r="AK11" s="4">
        <f t="shared" si="15"/>
        <v>1.0000000000000002</v>
      </c>
      <c r="AL11" s="4"/>
      <c r="AM11" s="4">
        <f t="shared" si="16"/>
        <v>5.7537858362054835E-2</v>
      </c>
      <c r="AN11" s="4">
        <f t="shared" si="16"/>
        <v>-1.3508648915660314E-4</v>
      </c>
      <c r="AO11" s="4">
        <f t="shared" si="17"/>
        <v>1.537753751545985E-2</v>
      </c>
      <c r="AP11" s="4">
        <f t="shared" si="18"/>
        <v>0.70323516643437667</v>
      </c>
      <c r="AQ11" s="4">
        <f t="shared" si="19"/>
        <v>0.22398452417726514</v>
      </c>
      <c r="AR11" s="4">
        <f t="shared" si="20"/>
        <v>0.99999999999999989</v>
      </c>
      <c r="AS11" s="4"/>
      <c r="AT11" s="4">
        <f t="shared" si="21"/>
        <v>5.1862631088928607E-2</v>
      </c>
    </row>
    <row r="12" spans="1:46">
      <c r="A12" t="s">
        <v>140</v>
      </c>
      <c r="B12" s="4">
        <v>54.870899999999999</v>
      </c>
      <c r="C12" s="4">
        <v>0.14325199999999999</v>
      </c>
      <c r="D12" s="4">
        <v>1.08196</v>
      </c>
      <c r="E12" s="4">
        <v>0.72052499999999997</v>
      </c>
      <c r="F12" s="4">
        <v>15.2034</v>
      </c>
      <c r="G12" s="4">
        <v>0.50211600000000001</v>
      </c>
      <c r="H12" s="4">
        <v>26.5975</v>
      </c>
      <c r="I12" s="4">
        <v>1.51512</v>
      </c>
      <c r="J12" s="4">
        <v>-1.439E-2</v>
      </c>
      <c r="K12" s="4">
        <v>-5.1000000000000004E-4</v>
      </c>
      <c r="L12" s="4">
        <v>1.854E-3</v>
      </c>
      <c r="M12" s="4">
        <f t="shared" si="1"/>
        <v>100.62172699999998</v>
      </c>
      <c r="O12" s="4">
        <f t="shared" si="2"/>
        <v>2.781240326132191</v>
      </c>
      <c r="P12" s="4">
        <v>6</v>
      </c>
      <c r="Q12" s="4">
        <f t="shared" si="3"/>
        <v>1.9699382469693487</v>
      </c>
      <c r="R12" s="4">
        <f t="shared" si="3"/>
        <v>3.8687919051763075E-3</v>
      </c>
      <c r="S12" s="4">
        <f t="shared" si="4"/>
        <v>4.5785093638890703E-2</v>
      </c>
      <c r="T12" s="4">
        <f t="shared" si="4"/>
        <v>2.0453930098123692E-2</v>
      </c>
      <c r="U12" s="4">
        <f t="shared" si="5"/>
        <v>0.45648517951959378</v>
      </c>
      <c r="V12" s="4">
        <f t="shared" si="5"/>
        <v>1.5271680629226451E-2</v>
      </c>
      <c r="W12" s="4">
        <f t="shared" si="5"/>
        <v>1.4234451992794812</v>
      </c>
      <c r="X12" s="4">
        <f t="shared" si="5"/>
        <v>5.8284323325315565E-2</v>
      </c>
      <c r="Y12" s="4">
        <f t="shared" si="6"/>
        <v>-1.001732929435694E-3</v>
      </c>
      <c r="Z12" s="4">
        <f t="shared" si="6"/>
        <v>-2.3359417111786165E-5</v>
      </c>
      <c r="AA12" s="4">
        <f t="shared" si="7"/>
        <v>5.3550065085210984E-5</v>
      </c>
      <c r="AB12" s="4">
        <f t="shared" si="8"/>
        <v>3.9925609030836942</v>
      </c>
      <c r="AC12" s="5"/>
      <c r="AD12" s="4">
        <f t="shared" si="9"/>
        <v>3.0061753030651284E-2</v>
      </c>
      <c r="AE12" s="4"/>
      <c r="AF12" s="4">
        <f t="shared" si="10"/>
        <v>1.5723340608239419E-2</v>
      </c>
      <c r="AG12" s="4">
        <f t="shared" si="11"/>
        <v>2.0453930098123692E-2</v>
      </c>
      <c r="AH12" s="4">
        <f t="shared" si="12"/>
        <v>3.8687919051763075E-3</v>
      </c>
      <c r="AI12" s="4">
        <f t="shared" si="13"/>
        <v>0.72685767468577289</v>
      </c>
      <c r="AJ12" s="4">
        <f t="shared" si="14"/>
        <v>0.23309626270268766</v>
      </c>
      <c r="AK12" s="4">
        <f t="shared" si="15"/>
        <v>1</v>
      </c>
      <c r="AL12" s="4"/>
      <c r="AM12" s="4">
        <f t="shared" si="16"/>
        <v>5.8284323325315565E-2</v>
      </c>
      <c r="AN12" s="4">
        <f t="shared" si="16"/>
        <v>-1.001732929435694E-3</v>
      </c>
      <c r="AO12" s="4">
        <f t="shared" si="17"/>
        <v>1.5271680629226451E-2</v>
      </c>
      <c r="AP12" s="4">
        <f t="shared" si="18"/>
        <v>0.70224311782488058</v>
      </c>
      <c r="AQ12" s="4">
        <f t="shared" si="19"/>
        <v>0.22520261115001305</v>
      </c>
      <c r="AR12" s="4">
        <f t="shared" si="20"/>
        <v>1</v>
      </c>
      <c r="AS12" s="4"/>
      <c r="AT12" s="4">
        <f t="shared" si="21"/>
        <v>5.2493887009954658E-2</v>
      </c>
    </row>
    <row r="13" spans="1:46">
      <c r="A13" t="s">
        <v>140</v>
      </c>
      <c r="B13" s="4">
        <v>54.119</v>
      </c>
      <c r="C13" s="4">
        <v>0.127666</v>
      </c>
      <c r="D13" s="4">
        <v>1.1895899999999999</v>
      </c>
      <c r="E13" s="4">
        <v>0.81311999999999995</v>
      </c>
      <c r="F13" s="4">
        <v>14.9353</v>
      </c>
      <c r="G13" s="4">
        <v>0.53524400000000005</v>
      </c>
      <c r="H13" s="4">
        <v>26.592500000000001</v>
      </c>
      <c r="I13" s="4">
        <v>1.4967699999999999</v>
      </c>
      <c r="J13" s="4">
        <v>1.7285999999999999E-2</v>
      </c>
      <c r="K13" s="4">
        <v>-1.72E-3</v>
      </c>
      <c r="L13" s="4">
        <v>-3.0589999999999999E-2</v>
      </c>
      <c r="M13" s="4">
        <f t="shared" si="1"/>
        <v>99.79416599999999</v>
      </c>
      <c r="O13" s="4">
        <f t="shared" si="2"/>
        <v>2.7571670377320383</v>
      </c>
      <c r="P13" s="4">
        <v>6</v>
      </c>
      <c r="Q13" s="4">
        <f t="shared" si="3"/>
        <v>1.9599082081665209</v>
      </c>
      <c r="R13" s="4">
        <f t="shared" si="3"/>
        <v>3.477966285600671E-3</v>
      </c>
      <c r="S13" s="4">
        <f t="shared" si="4"/>
        <v>5.0779175641544237E-2</v>
      </c>
      <c r="T13" s="4">
        <f t="shared" si="4"/>
        <v>2.3284011044139175E-2</v>
      </c>
      <c r="U13" s="4">
        <f t="shared" si="5"/>
        <v>0.45235078742652657</v>
      </c>
      <c r="V13" s="4">
        <f t="shared" si="5"/>
        <v>1.6421393964504902E-2</v>
      </c>
      <c r="W13" s="4">
        <f t="shared" si="5"/>
        <v>1.4356036119345215</v>
      </c>
      <c r="X13" s="4">
        <f t="shared" si="5"/>
        <v>5.8081154119574721E-2</v>
      </c>
      <c r="Y13" s="4">
        <f t="shared" si="6"/>
        <v>1.2138390502252523E-3</v>
      </c>
      <c r="Z13" s="4">
        <f t="shared" si="6"/>
        <v>-7.9468627492010371E-5</v>
      </c>
      <c r="AA13" s="4">
        <f t="shared" si="7"/>
        <v>-8.9126158926342166E-4</v>
      </c>
      <c r="AB13" s="4">
        <f t="shared" si="8"/>
        <v>4.0001494174164032</v>
      </c>
      <c r="AC13" s="5"/>
      <c r="AD13" s="4">
        <f t="shared" si="9"/>
        <v>4.0091791833479107E-2</v>
      </c>
      <c r="AE13" s="4"/>
      <c r="AF13" s="4">
        <f t="shared" si="10"/>
        <v>1.068738380806513E-2</v>
      </c>
      <c r="AG13" s="4">
        <f t="shared" si="11"/>
        <v>2.3284011044139175E-2</v>
      </c>
      <c r="AH13" s="4">
        <f t="shared" si="12"/>
        <v>3.477966285600671E-3</v>
      </c>
      <c r="AI13" s="4">
        <f t="shared" si="13"/>
        <v>0.73192507948714935</v>
      </c>
      <c r="AJ13" s="4">
        <f t="shared" si="14"/>
        <v>0.23062555937504572</v>
      </c>
      <c r="AK13" s="4">
        <f t="shared" si="15"/>
        <v>1</v>
      </c>
      <c r="AL13" s="4"/>
      <c r="AM13" s="4">
        <f t="shared" si="16"/>
        <v>5.8081154119574721E-2</v>
      </c>
      <c r="AN13" s="4">
        <f t="shared" si="16"/>
        <v>1.2138390502252523E-3</v>
      </c>
      <c r="AO13" s="4">
        <f t="shared" si="17"/>
        <v>1.6421393964504902E-2</v>
      </c>
      <c r="AP13" s="4">
        <f t="shared" si="18"/>
        <v>0.70282677035576369</v>
      </c>
      <c r="AQ13" s="4">
        <f t="shared" si="19"/>
        <v>0.22145684250993158</v>
      </c>
      <c r="AR13" s="4">
        <f t="shared" si="20"/>
        <v>1</v>
      </c>
      <c r="AS13" s="4"/>
      <c r="AT13" s="4">
        <f t="shared" si="21"/>
        <v>5.1073608181284376E-2</v>
      </c>
    </row>
    <row r="14" spans="1:46">
      <c r="A14" t="s">
        <v>141</v>
      </c>
      <c r="B14" s="4">
        <v>53.994500000000002</v>
      </c>
      <c r="C14" s="4">
        <v>0.122222</v>
      </c>
      <c r="D14" s="4">
        <v>1.0753900000000001</v>
      </c>
      <c r="E14" s="4">
        <v>0.73213399999999995</v>
      </c>
      <c r="F14" s="4">
        <v>14.932600000000001</v>
      </c>
      <c r="G14" s="4">
        <v>0.47133999999999998</v>
      </c>
      <c r="H14" s="4">
        <v>26.209399999999999</v>
      </c>
      <c r="I14" s="4">
        <v>1.4391</v>
      </c>
      <c r="J14" s="4">
        <v>7.6759999999999997E-3</v>
      </c>
      <c r="K14" s="4">
        <v>-1.5630000000000002E-2</v>
      </c>
      <c r="L14" s="4">
        <v>-1.481E-2</v>
      </c>
      <c r="M14" s="4">
        <f t="shared" si="1"/>
        <v>98.953922000000006</v>
      </c>
      <c r="O14" s="4">
        <f t="shared" si="2"/>
        <v>2.7363661329282305</v>
      </c>
      <c r="P14" s="4">
        <v>6</v>
      </c>
      <c r="Q14" s="4">
        <f t="shared" si="3"/>
        <v>1.9702637343334111</v>
      </c>
      <c r="R14" s="4">
        <f t="shared" si="3"/>
        <v>3.3549679337400292E-3</v>
      </c>
      <c r="S14" s="4">
        <f t="shared" si="4"/>
        <v>4.6253351418002103E-2</v>
      </c>
      <c r="T14" s="4">
        <f t="shared" si="4"/>
        <v>2.1124313307793151E-2</v>
      </c>
      <c r="U14" s="4">
        <f t="shared" si="5"/>
        <v>0.45570700347819865</v>
      </c>
      <c r="V14" s="4">
        <f t="shared" si="5"/>
        <v>1.4570732371370392E-2</v>
      </c>
      <c r="W14" s="4">
        <f t="shared" si="5"/>
        <v>1.4256775947968603</v>
      </c>
      <c r="X14" s="4">
        <f t="shared" si="5"/>
        <v>5.6267809952931576E-2</v>
      </c>
      <c r="Y14" s="4">
        <f t="shared" si="6"/>
        <v>5.4311329426951621E-4</v>
      </c>
      <c r="Z14" s="4">
        <f t="shared" si="6"/>
        <v>-7.2763756961758633E-4</v>
      </c>
      <c r="AA14" s="4">
        <f t="shared" si="7"/>
        <v>-4.347800846821304E-4</v>
      </c>
      <c r="AB14" s="4">
        <f t="shared" si="8"/>
        <v>3.9926002032322767</v>
      </c>
      <c r="AC14" s="5"/>
      <c r="AD14" s="4">
        <f t="shared" si="9"/>
        <v>2.9736265666588935E-2</v>
      </c>
      <c r="AE14" s="4"/>
      <c r="AF14" s="4">
        <f t="shared" si="10"/>
        <v>1.6517085751413169E-2</v>
      </c>
      <c r="AG14" s="4">
        <f t="shared" si="11"/>
        <v>2.1124313307793151E-2</v>
      </c>
      <c r="AH14" s="4">
        <f t="shared" si="12"/>
        <v>3.3549679337400292E-3</v>
      </c>
      <c r="AI14" s="4">
        <f t="shared" si="13"/>
        <v>0.72671477919001104</v>
      </c>
      <c r="AJ14" s="4">
        <f t="shared" si="14"/>
        <v>0.23228885381704256</v>
      </c>
      <c r="AK14" s="4">
        <f t="shared" si="15"/>
        <v>1</v>
      </c>
      <c r="AL14" s="4"/>
      <c r="AM14" s="4">
        <f t="shared" si="16"/>
        <v>5.6267809952931576E-2</v>
      </c>
      <c r="AN14" s="4">
        <f t="shared" si="16"/>
        <v>5.4311329426951621E-4</v>
      </c>
      <c r="AO14" s="4">
        <f t="shared" si="17"/>
        <v>1.4570732371370392E-2</v>
      </c>
      <c r="AP14" s="4">
        <f t="shared" si="18"/>
        <v>0.70368938329556863</v>
      </c>
      <c r="AQ14" s="4">
        <f t="shared" si="19"/>
        <v>0.2249289610858598</v>
      </c>
      <c r="AR14" s="4">
        <f t="shared" si="20"/>
        <v>0.99999999999999989</v>
      </c>
      <c r="AS14" s="4"/>
      <c r="AT14" s="4">
        <f t="shared" si="21"/>
        <v>5.2248490560892542E-2</v>
      </c>
    </row>
    <row r="15" spans="1:46">
      <c r="A15" t="s">
        <v>141</v>
      </c>
      <c r="B15" s="4">
        <v>54.4482</v>
      </c>
      <c r="C15" s="4">
        <v>0.13788700000000001</v>
      </c>
      <c r="D15" s="4">
        <v>1.0227999999999999</v>
      </c>
      <c r="E15" s="4">
        <v>0.71996000000000004</v>
      </c>
      <c r="F15" s="4">
        <v>15.1235</v>
      </c>
      <c r="G15" s="4">
        <v>0.46194600000000002</v>
      </c>
      <c r="H15" s="4">
        <v>26.023</v>
      </c>
      <c r="I15" s="4">
        <v>1.51494</v>
      </c>
      <c r="J15" s="4">
        <v>1.9239999999999999E-3</v>
      </c>
      <c r="K15" s="4">
        <v>1.5084999999999999E-2</v>
      </c>
      <c r="L15" s="4">
        <v>1.0189E-2</v>
      </c>
      <c r="M15" s="4">
        <f t="shared" si="1"/>
        <v>99.479430999999991</v>
      </c>
      <c r="O15" s="4">
        <f t="shared" si="2"/>
        <v>2.7498920005518421</v>
      </c>
      <c r="P15" s="4">
        <v>6</v>
      </c>
      <c r="Q15" s="4">
        <f t="shared" si="3"/>
        <v>1.9770467354373327</v>
      </c>
      <c r="R15" s="4">
        <f t="shared" si="3"/>
        <v>3.7663517653812946E-3</v>
      </c>
      <c r="S15" s="4">
        <f t="shared" si="4"/>
        <v>4.3775034895014851E-2</v>
      </c>
      <c r="T15" s="4">
        <f t="shared" si="4"/>
        <v>2.0670879804543511E-2</v>
      </c>
      <c r="U15" s="4">
        <f t="shared" si="5"/>
        <v>0.45926267485693506</v>
      </c>
      <c r="V15" s="4">
        <f t="shared" si="5"/>
        <v>1.4210091152580418E-2</v>
      </c>
      <c r="W15" s="4">
        <f t="shared" si="5"/>
        <v>1.4085756493952295</v>
      </c>
      <c r="X15" s="4">
        <f t="shared" si="5"/>
        <v>5.8941751959204369E-2</v>
      </c>
      <c r="Y15" s="4">
        <f t="shared" si="6"/>
        <v>1.3546250555724693E-4</v>
      </c>
      <c r="Z15" s="4">
        <f t="shared" si="6"/>
        <v>6.9881146262099753E-4</v>
      </c>
      <c r="AA15" s="4">
        <f t="shared" si="7"/>
        <v>2.9764919719535985E-4</v>
      </c>
      <c r="AB15" s="4">
        <f t="shared" si="8"/>
        <v>3.9873810924315949</v>
      </c>
      <c r="AC15" s="5"/>
      <c r="AD15" s="4">
        <f t="shared" si="9"/>
        <v>2.295326456266733E-2</v>
      </c>
      <c r="AE15" s="4"/>
      <c r="AF15" s="4">
        <f t="shared" si="10"/>
        <v>2.0821770332347521E-2</v>
      </c>
      <c r="AG15" s="4">
        <f t="shared" si="11"/>
        <v>2.0670879804543511E-2</v>
      </c>
      <c r="AH15" s="4">
        <f t="shared" si="12"/>
        <v>3.7663517653812946E-3</v>
      </c>
      <c r="AI15" s="4">
        <f t="shared" si="13"/>
        <v>0.71999000338436159</v>
      </c>
      <c r="AJ15" s="4">
        <f t="shared" si="14"/>
        <v>0.23475099471336602</v>
      </c>
      <c r="AK15" s="4">
        <f t="shared" si="15"/>
        <v>0.99999999999999989</v>
      </c>
      <c r="AL15" s="4"/>
      <c r="AM15" s="4">
        <f t="shared" si="16"/>
        <v>5.8941751959204369E-2</v>
      </c>
      <c r="AN15" s="4">
        <f t="shared" si="16"/>
        <v>1.3546250555724693E-4</v>
      </c>
      <c r="AO15" s="4">
        <f t="shared" si="17"/>
        <v>1.4210091152580418E-2</v>
      </c>
      <c r="AP15" s="4">
        <f t="shared" si="18"/>
        <v>0.69885327779398809</v>
      </c>
      <c r="AQ15" s="4">
        <f t="shared" si="19"/>
        <v>0.22785941658866979</v>
      </c>
      <c r="AR15" s="4">
        <f t="shared" si="20"/>
        <v>1</v>
      </c>
      <c r="AS15" s="4"/>
      <c r="AT15" s="4">
        <f t="shared" si="21"/>
        <v>5.3490224698997488E-2</v>
      </c>
    </row>
    <row r="16" spans="1:46">
      <c r="A16" t="s">
        <v>141</v>
      </c>
      <c r="B16" s="4">
        <v>55.186700000000002</v>
      </c>
      <c r="C16" s="4">
        <v>9.2646999999999993E-2</v>
      </c>
      <c r="D16" s="4">
        <v>1.06715</v>
      </c>
      <c r="E16" s="4">
        <v>0.76845799999999997</v>
      </c>
      <c r="F16" s="4">
        <v>15.351900000000001</v>
      </c>
      <c r="G16" s="4">
        <v>0.46824300000000002</v>
      </c>
      <c r="H16" s="4">
        <v>26.1449</v>
      </c>
      <c r="I16" s="4">
        <v>1.50505</v>
      </c>
      <c r="J16" s="4">
        <v>3.8539999999999998E-3</v>
      </c>
      <c r="K16" s="4">
        <v>3.725E-3</v>
      </c>
      <c r="L16" s="4">
        <v>-2.0400000000000001E-2</v>
      </c>
      <c r="M16" s="4">
        <f t="shared" si="1"/>
        <v>100.57222700000003</v>
      </c>
      <c r="O16" s="4">
        <f t="shared" si="2"/>
        <v>2.7812176115779574</v>
      </c>
      <c r="P16" s="4">
        <v>6</v>
      </c>
      <c r="Q16" s="4">
        <f t="shared" si="3"/>
        <v>1.9812920680749935</v>
      </c>
      <c r="R16" s="4">
        <f t="shared" si="3"/>
        <v>2.5021283542137141E-3</v>
      </c>
      <c r="S16" s="4">
        <f t="shared" si="4"/>
        <v>4.5158750525841326E-2</v>
      </c>
      <c r="T16" s="4">
        <f t="shared" si="4"/>
        <v>2.1814808072052147E-2</v>
      </c>
      <c r="U16" s="4">
        <f t="shared" si="5"/>
        <v>0.46094768683249487</v>
      </c>
      <c r="V16" s="4">
        <f t="shared" si="5"/>
        <v>1.4241561620869298E-2</v>
      </c>
      <c r="W16" s="4">
        <f t="shared" si="5"/>
        <v>1.3992343768034075</v>
      </c>
      <c r="X16" s="4">
        <f t="shared" si="5"/>
        <v>5.7897418849826403E-2</v>
      </c>
      <c r="Y16" s="4">
        <f t="shared" si="6"/>
        <v>2.6829119115316419E-4</v>
      </c>
      <c r="Z16" s="4">
        <f t="shared" si="6"/>
        <v>1.7061674391037837E-4</v>
      </c>
      <c r="AA16" s="4">
        <f t="shared" si="7"/>
        <v>-5.8922882938552458E-4</v>
      </c>
      <c r="AB16" s="4">
        <f t="shared" si="8"/>
        <v>3.9829384782393764</v>
      </c>
      <c r="AC16" s="5"/>
      <c r="AD16" s="4">
        <f t="shared" si="9"/>
        <v>1.8707931925006527E-2</v>
      </c>
      <c r="AE16" s="4"/>
      <c r="AF16" s="4">
        <f t="shared" si="10"/>
        <v>2.64508186008348E-2</v>
      </c>
      <c r="AG16" s="4">
        <f t="shared" si="11"/>
        <v>2.1814808072052147E-2</v>
      </c>
      <c r="AH16" s="4">
        <f t="shared" si="12"/>
        <v>2.5021283542137141E-3</v>
      </c>
      <c r="AI16" s="4">
        <f t="shared" si="13"/>
        <v>0.71401526479632027</v>
      </c>
      <c r="AJ16" s="4">
        <f t="shared" si="14"/>
        <v>0.23521698017657913</v>
      </c>
      <c r="AK16" s="4">
        <f t="shared" si="15"/>
        <v>1</v>
      </c>
      <c r="AL16" s="4"/>
      <c r="AM16" s="4">
        <f t="shared" si="16"/>
        <v>5.7897418849826403E-2</v>
      </c>
      <c r="AN16" s="4">
        <f t="shared" si="16"/>
        <v>2.6829119115316419E-4</v>
      </c>
      <c r="AO16" s="4">
        <f t="shared" si="17"/>
        <v>1.4241561620869298E-2</v>
      </c>
      <c r="AP16" s="4">
        <f t="shared" si="18"/>
        <v>0.69773795723344323</v>
      </c>
      <c r="AQ16" s="4">
        <f t="shared" si="19"/>
        <v>0.22985477110470795</v>
      </c>
      <c r="AR16" s="4">
        <f t="shared" si="20"/>
        <v>1</v>
      </c>
      <c r="AS16" s="4"/>
      <c r="AT16" s="4">
        <f t="shared" si="21"/>
        <v>5.4065745138428226E-2</v>
      </c>
    </row>
    <row r="17" spans="1:46">
      <c r="A17" s="12">
        <v>41796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5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>
      <c r="A18" t="s">
        <v>139</v>
      </c>
      <c r="B18" s="4">
        <v>54.2684</v>
      </c>
      <c r="C18" s="4">
        <v>0.140732</v>
      </c>
      <c r="D18" s="4">
        <v>1.15696</v>
      </c>
      <c r="E18" s="4">
        <v>0.69183300000000003</v>
      </c>
      <c r="F18" s="4">
        <v>15.084899999999999</v>
      </c>
      <c r="G18" s="4">
        <v>0.51705699999999999</v>
      </c>
      <c r="H18" s="4">
        <v>26.869</v>
      </c>
      <c r="I18" s="4">
        <v>1.49698</v>
      </c>
      <c r="J18" s="4">
        <v>-5.7000000000000002E-3</v>
      </c>
      <c r="K18" s="4">
        <v>-4.7299999999999998E-3</v>
      </c>
      <c r="L18" s="4">
        <v>2.8569000000000001E-2</v>
      </c>
      <c r="M18" s="4">
        <f t="shared" ref="M18:M26" si="22">SUM(B18:L18)</f>
        <v>100.244001</v>
      </c>
      <c r="O18" s="4">
        <f t="shared" ref="O18:O26" si="23">B18/Q$3*2+C18/R$3*2+D18/S$3*3+E18/T$3*3+F18/U$3+G18/V$3+H18/W$3+I18/X$3+J18/Y$3+K18/Z$3+L18/AA$3</f>
        <v>2.7681906955937898</v>
      </c>
      <c r="P18" s="4">
        <v>6</v>
      </c>
      <c r="Q18" s="4">
        <f t="shared" ref="Q18:R26" si="24">B18/Q$3*$P18/$O18</f>
        <v>1.9574922857471375</v>
      </c>
      <c r="R18" s="4">
        <f t="shared" si="24"/>
        <v>3.8186517103128348E-3</v>
      </c>
      <c r="S18" s="4">
        <f t="shared" ref="S18:T26" si="25">D18/S$3*$P18/$O18*2</f>
        <v>4.9189652995299385E-2</v>
      </c>
      <c r="T18" s="4">
        <f t="shared" si="25"/>
        <v>1.9732017875663917E-2</v>
      </c>
      <c r="U18" s="4">
        <f t="shared" ref="U18:X26" si="26">F18/U$3*$P18/$O18</f>
        <v>0.45506235379675924</v>
      </c>
      <c r="V18" s="4">
        <f t="shared" si="26"/>
        <v>1.5800240881743487E-2</v>
      </c>
      <c r="W18" s="4">
        <f t="shared" si="26"/>
        <v>1.444754151195401</v>
      </c>
      <c r="X18" s="4">
        <f t="shared" si="26"/>
        <v>5.7857976262204749E-2</v>
      </c>
      <c r="Y18" s="4">
        <f t="shared" ref="Y18:Z26" si="27">J18/Y$3*$P18/$O18*2</f>
        <v>-3.98665381809655E-4</v>
      </c>
      <c r="Z18" s="4">
        <f t="shared" si="27"/>
        <v>-2.1766844735795473E-4</v>
      </c>
      <c r="AA18" s="4">
        <f t="shared" ref="AA18:AA26" si="28">L18/AA$3*$P18/$O18</f>
        <v>8.2906355712991902E-4</v>
      </c>
      <c r="AB18" s="4">
        <f t="shared" ref="AB18:AB26" si="29">SUM(Q18:AA18)</f>
        <v>4.0039200601924838</v>
      </c>
      <c r="AC18" s="5"/>
      <c r="AD18" s="4">
        <f t="shared" ref="AD18:AD26" si="30">2-Q18</f>
        <v>4.2507714252862483E-2</v>
      </c>
      <c r="AE18" s="4"/>
      <c r="AF18" s="4">
        <f t="shared" ref="AF18:AF26" si="31">S18-AD18</f>
        <v>6.681938742436902E-3</v>
      </c>
      <c r="AG18" s="4">
        <f t="shared" ref="AG18:AG26" si="32">T18</f>
        <v>1.9732017875663917E-2</v>
      </c>
      <c r="AH18" s="4">
        <f t="shared" ref="AH18:AH26" si="33">R18</f>
        <v>3.8186517103128348E-3</v>
      </c>
      <c r="AI18" s="4">
        <f t="shared" ref="AI18:AI26" si="34">(1-AF18-AG18-AH18)*W18/(W18+U18)</f>
        <v>0.73747936241728906</v>
      </c>
      <c r="AJ18" s="4">
        <f t="shared" ref="AJ18:AJ26" si="35">(1-AF18-AG18-AH18)*U18/(W18+U18)</f>
        <v>0.23228802925429731</v>
      </c>
      <c r="AK18" s="4">
        <f t="shared" ref="AK18:AK26" si="36">SUM(AF18:AJ18)</f>
        <v>1</v>
      </c>
      <c r="AL18" s="4"/>
      <c r="AM18" s="4">
        <f t="shared" ref="AM18:AN26" si="37">X18</f>
        <v>5.7857976262204749E-2</v>
      </c>
      <c r="AN18" s="4">
        <f t="shared" si="37"/>
        <v>-3.98665381809655E-4</v>
      </c>
      <c r="AO18" s="4">
        <f t="shared" ref="AO18:AO26" si="38">V18</f>
        <v>1.5800240881743487E-2</v>
      </c>
      <c r="AP18" s="4">
        <f t="shared" ref="AP18:AP26" si="39">(1-AM18-AN18-AO18)*W18/(W18+U18)</f>
        <v>0.70475864703463142</v>
      </c>
      <c r="AQ18" s="4">
        <f t="shared" ref="AQ18:AQ26" si="40">(1-AM18-AN18-AO18)*U18/(W18+U18)</f>
        <v>0.22198180120322999</v>
      </c>
      <c r="AR18" s="4">
        <f t="shared" ref="AR18:AR26" si="41">SUM(AM18:AQ18)</f>
        <v>1</v>
      </c>
      <c r="AS18" s="4"/>
      <c r="AT18" s="4">
        <f t="shared" ref="AT18:AT26" si="42">AJ18*AQ18</f>
        <v>5.1563715131817497E-2</v>
      </c>
    </row>
    <row r="19" spans="1:46">
      <c r="A19" t="s">
        <v>139</v>
      </c>
      <c r="B19" s="4">
        <v>54.532400000000003</v>
      </c>
      <c r="C19" s="4">
        <v>0.14769099999999999</v>
      </c>
      <c r="D19" s="4">
        <v>1.09552</v>
      </c>
      <c r="E19" s="4">
        <v>0.70695799999999998</v>
      </c>
      <c r="F19" s="4">
        <v>15.234500000000001</v>
      </c>
      <c r="G19" s="4">
        <v>0.48998700000000001</v>
      </c>
      <c r="H19" s="4">
        <v>26.437200000000001</v>
      </c>
      <c r="I19" s="4">
        <v>1.4836400000000001</v>
      </c>
      <c r="J19" s="4">
        <v>0</v>
      </c>
      <c r="K19" s="4">
        <v>-1.74E-3</v>
      </c>
      <c r="L19" s="4">
        <v>7.7949999999999998E-3</v>
      </c>
      <c r="M19" s="4">
        <f t="shared" si="22"/>
        <v>100.13395100000001</v>
      </c>
      <c r="O19" s="4">
        <f t="shared" si="23"/>
        <v>2.7662387082149205</v>
      </c>
      <c r="P19" s="4">
        <v>6</v>
      </c>
      <c r="Q19" s="4">
        <f t="shared" si="24"/>
        <v>1.9684029347296048</v>
      </c>
      <c r="R19" s="4">
        <f t="shared" si="24"/>
        <v>4.0103065454374365E-3</v>
      </c>
      <c r="S19" s="4">
        <f t="shared" si="25"/>
        <v>4.6610319040774159E-2</v>
      </c>
      <c r="T19" s="4">
        <f t="shared" si="25"/>
        <v>2.0177631682077212E-2</v>
      </c>
      <c r="U19" s="4">
        <f t="shared" si="26"/>
        <v>0.45989959688865867</v>
      </c>
      <c r="V19" s="4">
        <f t="shared" si="26"/>
        <v>1.4983600810891911E-2</v>
      </c>
      <c r="W19" s="4">
        <f t="shared" si="26"/>
        <v>1.4225392386575326</v>
      </c>
      <c r="X19" s="4">
        <f t="shared" si="26"/>
        <v>5.7382851412362365E-2</v>
      </c>
      <c r="Y19" s="4">
        <f t="shared" si="27"/>
        <v>0</v>
      </c>
      <c r="Z19" s="4">
        <f t="shared" si="27"/>
        <v>-8.0129039586193459E-5</v>
      </c>
      <c r="AA19" s="4">
        <f t="shared" si="28"/>
        <v>2.2636811598556182E-4</v>
      </c>
      <c r="AB19" s="4">
        <f t="shared" si="29"/>
        <v>3.9941527188437389</v>
      </c>
      <c r="AC19" s="5"/>
      <c r="AD19" s="4">
        <f t="shared" si="30"/>
        <v>3.1597065270395186E-2</v>
      </c>
      <c r="AE19" s="4"/>
      <c r="AF19" s="4">
        <f t="shared" si="31"/>
        <v>1.5013253770378973E-2</v>
      </c>
      <c r="AG19" s="4">
        <f t="shared" si="32"/>
        <v>2.0177631682077212E-2</v>
      </c>
      <c r="AH19" s="4">
        <f t="shared" si="33"/>
        <v>4.0103065454374365E-3</v>
      </c>
      <c r="AI19" s="4">
        <f t="shared" si="34"/>
        <v>0.72606555869413436</v>
      </c>
      <c r="AJ19" s="4">
        <f t="shared" si="35"/>
        <v>0.2347332493079719</v>
      </c>
      <c r="AK19" s="4">
        <f t="shared" si="36"/>
        <v>0.99999999999999989</v>
      </c>
      <c r="AL19" s="4"/>
      <c r="AM19" s="4">
        <f t="shared" si="37"/>
        <v>5.7382851412362365E-2</v>
      </c>
      <c r="AN19" s="4">
        <f t="shared" si="37"/>
        <v>0</v>
      </c>
      <c r="AO19" s="4">
        <f t="shared" si="38"/>
        <v>1.4983600810891911E-2</v>
      </c>
      <c r="AP19" s="4">
        <f t="shared" si="39"/>
        <v>0.7010029201956175</v>
      </c>
      <c r="AQ19" s="4">
        <f t="shared" si="40"/>
        <v>0.22663062758112829</v>
      </c>
      <c r="AR19" s="4">
        <f t="shared" si="41"/>
        <v>1</v>
      </c>
      <c r="AS19" s="4"/>
      <c r="AT19" s="4">
        <f t="shared" si="42"/>
        <v>5.3197743604823121E-2</v>
      </c>
    </row>
    <row r="20" spans="1:46">
      <c r="A20" t="s">
        <v>139</v>
      </c>
      <c r="B20" s="4">
        <v>54.267699999999998</v>
      </c>
      <c r="C20" s="4">
        <v>0.125029</v>
      </c>
      <c r="D20" s="4">
        <v>1.0759700000000001</v>
      </c>
      <c r="E20" s="4">
        <v>0.73280800000000001</v>
      </c>
      <c r="F20" s="4">
        <v>15.055199999999999</v>
      </c>
      <c r="G20" s="4">
        <v>0.54774599999999996</v>
      </c>
      <c r="H20" s="4">
        <v>26.3</v>
      </c>
      <c r="I20" s="4">
        <v>1.5363500000000001</v>
      </c>
      <c r="J20" s="4">
        <v>-5.7099999999999998E-3</v>
      </c>
      <c r="K20" s="4">
        <v>-2.095E-2</v>
      </c>
      <c r="L20" s="4">
        <v>-3.4660000000000003E-2</v>
      </c>
      <c r="M20" s="4">
        <f t="shared" si="22"/>
        <v>99.579482999999996</v>
      </c>
      <c r="O20" s="4">
        <f t="shared" si="23"/>
        <v>2.7517868424299317</v>
      </c>
      <c r="P20" s="4">
        <v>6</v>
      </c>
      <c r="Q20" s="4">
        <f t="shared" si="24"/>
        <v>1.9691358187321359</v>
      </c>
      <c r="R20" s="4">
        <f t="shared" si="24"/>
        <v>3.4127868292830486E-3</v>
      </c>
      <c r="S20" s="4">
        <f t="shared" si="25"/>
        <v>4.6018959196120111E-2</v>
      </c>
      <c r="T20" s="4">
        <f t="shared" si="25"/>
        <v>2.1025272979704693E-2</v>
      </c>
      <c r="U20" s="4">
        <f t="shared" si="26"/>
        <v>0.45687376191188284</v>
      </c>
      <c r="V20" s="4">
        <f t="shared" si="26"/>
        <v>1.6837814301239359E-2</v>
      </c>
      <c r="W20" s="4">
        <f t="shared" si="26"/>
        <v>1.422588884425366</v>
      </c>
      <c r="X20" s="4">
        <f t="shared" si="26"/>
        <v>5.9733590510011765E-2</v>
      </c>
      <c r="Y20" s="4">
        <f t="shared" si="27"/>
        <v>-4.0174547387060336E-4</v>
      </c>
      <c r="Z20" s="4">
        <f t="shared" si="27"/>
        <v>-9.6983885807105442E-4</v>
      </c>
      <c r="AA20" s="4">
        <f t="shared" si="28"/>
        <v>-1.0118183691042999E-3</v>
      </c>
      <c r="AB20" s="4">
        <f t="shared" si="29"/>
        <v>3.9932434861846979</v>
      </c>
      <c r="AC20" s="5"/>
      <c r="AD20" s="4">
        <f t="shared" si="30"/>
        <v>3.0864181267864055E-2</v>
      </c>
      <c r="AE20" s="4"/>
      <c r="AF20" s="4">
        <f t="shared" si="31"/>
        <v>1.5154777928256057E-2</v>
      </c>
      <c r="AG20" s="4">
        <f t="shared" si="32"/>
        <v>2.1025272979704693E-2</v>
      </c>
      <c r="AH20" s="4">
        <f t="shared" si="33"/>
        <v>3.4127868292830486E-3</v>
      </c>
      <c r="AI20" s="4">
        <f t="shared" si="34"/>
        <v>0.72694424452655226</v>
      </c>
      <c r="AJ20" s="4">
        <f t="shared" si="35"/>
        <v>0.23346291773620406</v>
      </c>
      <c r="AK20" s="4">
        <f t="shared" si="36"/>
        <v>1</v>
      </c>
      <c r="AL20" s="4"/>
      <c r="AM20" s="4">
        <f t="shared" si="37"/>
        <v>5.9733590510011765E-2</v>
      </c>
      <c r="AN20" s="4">
        <f t="shared" si="37"/>
        <v>-4.0174547387060336E-4</v>
      </c>
      <c r="AO20" s="4">
        <f t="shared" si="38"/>
        <v>1.6837814301239359E-2</v>
      </c>
      <c r="AP20" s="4">
        <f t="shared" si="39"/>
        <v>0.69925878882602577</v>
      </c>
      <c r="AQ20" s="4">
        <f t="shared" si="40"/>
        <v>0.2245715518365938</v>
      </c>
      <c r="AR20" s="4">
        <f t="shared" si="41"/>
        <v>1</v>
      </c>
      <c r="AS20" s="4"/>
      <c r="AT20" s="4">
        <f t="shared" si="42"/>
        <v>5.2429129732318384E-2</v>
      </c>
    </row>
    <row r="21" spans="1:46">
      <c r="A21" t="s">
        <v>140</v>
      </c>
      <c r="B21" s="4">
        <v>54.344299999999997</v>
      </c>
      <c r="C21" s="4">
        <v>0.144593</v>
      </c>
      <c r="D21" s="4">
        <v>1.15726</v>
      </c>
      <c r="E21" s="4">
        <v>0.75955099999999998</v>
      </c>
      <c r="F21" s="4">
        <v>15.108599999999999</v>
      </c>
      <c r="G21" s="4">
        <v>0.54508299999999998</v>
      </c>
      <c r="H21" s="4">
        <v>25.753599999999999</v>
      </c>
      <c r="I21" s="4">
        <v>1.4818800000000001</v>
      </c>
      <c r="J21" s="4">
        <v>2.3552E-2</v>
      </c>
      <c r="K21" s="4">
        <v>-6.0000000000000001E-3</v>
      </c>
      <c r="L21" s="4">
        <v>-3.0020000000000002E-2</v>
      </c>
      <c r="M21" s="4">
        <f t="shared" si="22"/>
        <v>99.282398999999998</v>
      </c>
      <c r="O21" s="4">
        <f t="shared" si="23"/>
        <v>2.7446182428516837</v>
      </c>
      <c r="P21" s="4">
        <v>6</v>
      </c>
      <c r="Q21" s="4">
        <f t="shared" si="24"/>
        <v>1.9770656914805764</v>
      </c>
      <c r="R21" s="4">
        <f t="shared" si="24"/>
        <v>3.9571135903911352E-3</v>
      </c>
      <c r="S21" s="4">
        <f t="shared" si="25"/>
        <v>4.9624988123473081E-2</v>
      </c>
      <c r="T21" s="4">
        <f t="shared" si="25"/>
        <v>2.1849486020025653E-2</v>
      </c>
      <c r="U21" s="4">
        <f t="shared" si="26"/>
        <v>0.45969179872446686</v>
      </c>
      <c r="V21" s="4">
        <f t="shared" si="26"/>
        <v>1.6799717638104939E-2</v>
      </c>
      <c r="W21" s="4">
        <f t="shared" si="26"/>
        <v>1.3966720834374153</v>
      </c>
      <c r="X21" s="4">
        <f t="shared" si="26"/>
        <v>5.7766271412225206E-2</v>
      </c>
      <c r="Y21" s="4">
        <f t="shared" si="27"/>
        <v>1.6614050305682278E-3</v>
      </c>
      <c r="Z21" s="4">
        <f t="shared" si="27"/>
        <v>-2.7848361504619875E-4</v>
      </c>
      <c r="AA21" s="4">
        <f t="shared" si="28"/>
        <v>-8.7865327715814807E-4</v>
      </c>
      <c r="AB21" s="4">
        <f t="shared" si="29"/>
        <v>3.9839314185650418</v>
      </c>
      <c r="AC21" s="5"/>
      <c r="AD21" s="4">
        <f t="shared" si="30"/>
        <v>2.2934308519423574E-2</v>
      </c>
      <c r="AE21" s="4"/>
      <c r="AF21" s="4">
        <f t="shared" si="31"/>
        <v>2.6690679604049507E-2</v>
      </c>
      <c r="AG21" s="4">
        <f t="shared" si="32"/>
        <v>2.1849486020025653E-2</v>
      </c>
      <c r="AH21" s="4">
        <f t="shared" si="33"/>
        <v>3.9571135903911352E-3</v>
      </c>
      <c r="AI21" s="4">
        <f t="shared" si="34"/>
        <v>0.71287241247174282</v>
      </c>
      <c r="AJ21" s="4">
        <f t="shared" si="35"/>
        <v>0.23463030831379095</v>
      </c>
      <c r="AK21" s="4">
        <f t="shared" si="36"/>
        <v>1</v>
      </c>
      <c r="AL21" s="4"/>
      <c r="AM21" s="4">
        <f t="shared" si="37"/>
        <v>5.7766271412225206E-2</v>
      </c>
      <c r="AN21" s="4">
        <f t="shared" si="37"/>
        <v>1.6614050305682278E-3</v>
      </c>
      <c r="AO21" s="4">
        <f t="shared" si="38"/>
        <v>1.6799717638104939E-2</v>
      </c>
      <c r="AP21" s="4">
        <f t="shared" si="39"/>
        <v>0.69501859119823728</v>
      </c>
      <c r="AQ21" s="4">
        <f t="shared" si="40"/>
        <v>0.22875401472086426</v>
      </c>
      <c r="AR21" s="4">
        <f t="shared" si="41"/>
        <v>1</v>
      </c>
      <c r="AS21" s="4"/>
      <c r="AT21" s="4">
        <f t="shared" si="42"/>
        <v>5.3672625001973853E-2</v>
      </c>
    </row>
    <row r="22" spans="1:46">
      <c r="A22" t="s">
        <v>140</v>
      </c>
      <c r="B22" s="4">
        <v>53.559899999999999</v>
      </c>
      <c r="C22" s="4">
        <v>0.13450999999999999</v>
      </c>
      <c r="D22" s="4">
        <v>1.13151</v>
      </c>
      <c r="E22" s="4">
        <v>0.73263599999999995</v>
      </c>
      <c r="F22" s="4">
        <v>15.2148</v>
      </c>
      <c r="G22" s="4">
        <v>0.52405800000000002</v>
      </c>
      <c r="H22" s="4">
        <v>26.326899999999998</v>
      </c>
      <c r="I22" s="4">
        <v>1.5590900000000001</v>
      </c>
      <c r="J22" s="4">
        <v>0</v>
      </c>
      <c r="K22" s="4">
        <v>-5.8100000000000001E-3</v>
      </c>
      <c r="L22" s="4">
        <v>5.3206999999999997E-2</v>
      </c>
      <c r="M22" s="4">
        <f t="shared" si="22"/>
        <v>99.230800999999985</v>
      </c>
      <c r="O22" s="4">
        <f t="shared" si="23"/>
        <v>2.7344864250342242</v>
      </c>
      <c r="P22" s="4">
        <v>6</v>
      </c>
      <c r="Q22" s="4">
        <f t="shared" si="24"/>
        <v>1.9557486184489556</v>
      </c>
      <c r="R22" s="4">
        <f t="shared" si="24"/>
        <v>3.6948090197723472E-3</v>
      </c>
      <c r="S22" s="4">
        <f t="shared" si="25"/>
        <v>4.8700569968245205E-2</v>
      </c>
      <c r="T22" s="4">
        <f t="shared" si="25"/>
        <v>2.115332852769455E-2</v>
      </c>
      <c r="U22" s="4">
        <f t="shared" si="26"/>
        <v>0.46463824476445276</v>
      </c>
      <c r="V22" s="4">
        <f t="shared" si="26"/>
        <v>1.6211562460336712E-2</v>
      </c>
      <c r="W22" s="4">
        <f t="shared" si="26"/>
        <v>1.4330535005446785</v>
      </c>
      <c r="X22" s="4">
        <f t="shared" si="26"/>
        <v>6.1001239506556997E-2</v>
      </c>
      <c r="Y22" s="4">
        <f t="shared" si="27"/>
        <v>0</v>
      </c>
      <c r="Z22" s="4">
        <f t="shared" si="27"/>
        <v>-2.7066412974632647E-4</v>
      </c>
      <c r="AA22" s="4">
        <f t="shared" si="28"/>
        <v>1.5630821074821082E-3</v>
      </c>
      <c r="AB22" s="4">
        <f t="shared" si="29"/>
        <v>4.0054942912184277</v>
      </c>
      <c r="AC22" s="5"/>
      <c r="AD22" s="4">
        <f t="shared" si="30"/>
        <v>4.4251381551044355E-2</v>
      </c>
      <c r="AE22" s="4"/>
      <c r="AF22" s="4">
        <f t="shared" si="31"/>
        <v>4.44918841720085E-3</v>
      </c>
      <c r="AG22" s="4">
        <f t="shared" si="32"/>
        <v>2.115332852769455E-2</v>
      </c>
      <c r="AH22" s="4">
        <f t="shared" si="33"/>
        <v>3.6948090197723472E-3</v>
      </c>
      <c r="AI22" s="4">
        <f t="shared" si="34"/>
        <v>0.73303204719784965</v>
      </c>
      <c r="AJ22" s="4">
        <f t="shared" si="35"/>
        <v>0.23767062683748252</v>
      </c>
      <c r="AK22" s="4">
        <f t="shared" si="36"/>
        <v>0.99999999999999989</v>
      </c>
      <c r="AL22" s="4"/>
      <c r="AM22" s="4">
        <f t="shared" si="37"/>
        <v>6.1001239506556997E-2</v>
      </c>
      <c r="AN22" s="4">
        <f t="shared" si="37"/>
        <v>0</v>
      </c>
      <c r="AO22" s="4">
        <f t="shared" si="38"/>
        <v>1.6211562460336712E-2</v>
      </c>
      <c r="AP22" s="4">
        <f t="shared" si="39"/>
        <v>0.69684838313070752</v>
      </c>
      <c r="AQ22" s="4">
        <f t="shared" si="40"/>
        <v>0.22593881490239881</v>
      </c>
      <c r="AR22" s="4">
        <f t="shared" si="41"/>
        <v>1</v>
      </c>
      <c r="AS22" s="4"/>
      <c r="AT22" s="4">
        <f t="shared" si="42"/>
        <v>5.369901976477106E-2</v>
      </c>
    </row>
    <row r="23" spans="1:46">
      <c r="A23" t="s">
        <v>140</v>
      </c>
      <c r="B23" s="4">
        <v>54.601300000000002</v>
      </c>
      <c r="C23" s="4">
        <v>9.9193000000000003E-2</v>
      </c>
      <c r="D23" s="4">
        <v>0.97451699999999997</v>
      </c>
      <c r="E23" s="4">
        <v>0.77595999999999998</v>
      </c>
      <c r="F23" s="4">
        <v>14.894</v>
      </c>
      <c r="G23" s="4">
        <v>0.463669</v>
      </c>
      <c r="H23" s="4">
        <v>26.828299999999999</v>
      </c>
      <c r="I23" s="4">
        <v>1.18946</v>
      </c>
      <c r="J23" s="4">
        <v>1.7843000000000001E-2</v>
      </c>
      <c r="K23" s="4">
        <v>-7.9000000000000001E-4</v>
      </c>
      <c r="L23" s="4">
        <v>5.5828000000000003E-2</v>
      </c>
      <c r="M23" s="4">
        <f t="shared" si="22"/>
        <v>99.899280000000005</v>
      </c>
      <c r="O23" s="4">
        <f t="shared" si="23"/>
        <v>2.765406898287587</v>
      </c>
      <c r="P23" s="4">
        <v>6</v>
      </c>
      <c r="Q23" s="4">
        <f t="shared" si="24"/>
        <v>1.9714827771884689</v>
      </c>
      <c r="R23" s="4">
        <f t="shared" si="24"/>
        <v>2.694233163690427E-3</v>
      </c>
      <c r="S23" s="4">
        <f t="shared" si="25"/>
        <v>4.1474560922021397E-2</v>
      </c>
      <c r="T23" s="4">
        <f t="shared" si="25"/>
        <v>2.2153712918797058E-2</v>
      </c>
      <c r="U23" s="4">
        <f t="shared" si="26"/>
        <v>0.44975581335975867</v>
      </c>
      <c r="V23" s="4">
        <f t="shared" si="26"/>
        <v>1.4183072061549548E-2</v>
      </c>
      <c r="W23" s="4">
        <f t="shared" si="26"/>
        <v>1.4440178590429973</v>
      </c>
      <c r="X23" s="4">
        <f t="shared" si="26"/>
        <v>4.6018668155796028E-2</v>
      </c>
      <c r="Y23" s="4">
        <f t="shared" si="27"/>
        <v>1.2492187893367878E-3</v>
      </c>
      <c r="Z23" s="4">
        <f t="shared" si="27"/>
        <v>-3.6391368929279912E-5</v>
      </c>
      <c r="AA23" s="4">
        <f t="shared" si="28"/>
        <v>1.6217422041467405E-3</v>
      </c>
      <c r="AB23" s="4">
        <f t="shared" si="29"/>
        <v>3.9946152664376338</v>
      </c>
      <c r="AC23" s="5"/>
      <c r="AD23" s="4">
        <f t="shared" si="30"/>
        <v>2.8517222811531129E-2</v>
      </c>
      <c r="AE23" s="4"/>
      <c r="AF23" s="4">
        <f t="shared" si="31"/>
        <v>1.2957338110490269E-2</v>
      </c>
      <c r="AG23" s="4">
        <f t="shared" si="32"/>
        <v>2.2153712918797058E-2</v>
      </c>
      <c r="AH23" s="4">
        <f t="shared" si="33"/>
        <v>2.694233163690427E-3</v>
      </c>
      <c r="AI23" s="4">
        <f t="shared" si="34"/>
        <v>0.73368131247662993</v>
      </c>
      <c r="AJ23" s="4">
        <f t="shared" si="35"/>
        <v>0.22851340333039225</v>
      </c>
      <c r="AK23" s="4">
        <f t="shared" si="36"/>
        <v>1</v>
      </c>
      <c r="AL23" s="4"/>
      <c r="AM23" s="4">
        <f t="shared" si="37"/>
        <v>4.6018668155796028E-2</v>
      </c>
      <c r="AN23" s="4">
        <f t="shared" si="37"/>
        <v>1.2492187893367878E-3</v>
      </c>
      <c r="AO23" s="4">
        <f t="shared" si="38"/>
        <v>1.4183072061549548E-2</v>
      </c>
      <c r="AP23" s="4">
        <f t="shared" si="39"/>
        <v>0.71565129272416872</v>
      </c>
      <c r="AQ23" s="4">
        <f t="shared" si="40"/>
        <v>0.22289774826914882</v>
      </c>
      <c r="AR23" s="4">
        <f t="shared" si="41"/>
        <v>1</v>
      </c>
      <c r="AS23" s="4"/>
      <c r="AT23" s="4">
        <f t="shared" si="42"/>
        <v>5.0935123051664241E-2</v>
      </c>
    </row>
    <row r="24" spans="1:46">
      <c r="A24" t="s">
        <v>141</v>
      </c>
      <c r="B24" s="4">
        <v>54.425400000000003</v>
      </c>
      <c r="C24" s="4">
        <v>0.16098799999999999</v>
      </c>
      <c r="D24" s="4">
        <v>1.11124</v>
      </c>
      <c r="E24" s="4">
        <v>0.639575</v>
      </c>
      <c r="F24" s="4">
        <v>15.0854</v>
      </c>
      <c r="G24" s="4">
        <v>0.461225</v>
      </c>
      <c r="H24" s="4">
        <v>25.999400000000001</v>
      </c>
      <c r="I24" s="4">
        <v>1.4519899999999999</v>
      </c>
      <c r="J24" s="4">
        <v>-1.413E-2</v>
      </c>
      <c r="K24" s="4">
        <v>1.5572000000000001E-2</v>
      </c>
      <c r="L24" s="4">
        <v>-1.206E-2</v>
      </c>
      <c r="M24" s="4">
        <f t="shared" si="22"/>
        <v>99.324600000000004</v>
      </c>
      <c r="O24" s="4">
        <f t="shared" si="23"/>
        <v>2.7479269415782852</v>
      </c>
      <c r="P24" s="4">
        <v>6</v>
      </c>
      <c r="Q24" s="4">
        <f t="shared" si="24"/>
        <v>1.977632059698309</v>
      </c>
      <c r="R24" s="4">
        <f t="shared" si="24"/>
        <v>4.4004948510716476E-3</v>
      </c>
      <c r="S24" s="4">
        <f t="shared" si="25"/>
        <v>4.7594207860005081E-2</v>
      </c>
      <c r="T24" s="4">
        <f t="shared" si="25"/>
        <v>1.8376065427621963E-2</v>
      </c>
      <c r="U24" s="4">
        <f t="shared" si="26"/>
        <v>0.45843326774368481</v>
      </c>
      <c r="V24" s="4">
        <f t="shared" si="26"/>
        <v>1.4198058066646356E-2</v>
      </c>
      <c r="W24" s="4">
        <f t="shared" si="26"/>
        <v>1.4083045935112251</v>
      </c>
      <c r="X24" s="4">
        <f t="shared" si="26"/>
        <v>5.6532955248038357E-2</v>
      </c>
      <c r="Y24" s="4">
        <f t="shared" si="27"/>
        <v>-9.9555820025402377E-4</v>
      </c>
      <c r="Z24" s="4">
        <f t="shared" si="27"/>
        <v>7.2188755730768421E-4</v>
      </c>
      <c r="AA24" s="4">
        <f t="shared" si="28"/>
        <v>-3.525582783246655E-4</v>
      </c>
      <c r="AB24" s="4">
        <f t="shared" si="29"/>
        <v>3.9848454734853309</v>
      </c>
      <c r="AC24" s="5"/>
      <c r="AD24" s="4">
        <f t="shared" si="30"/>
        <v>2.2367940301690981E-2</v>
      </c>
      <c r="AE24" s="4"/>
      <c r="AF24" s="4">
        <f t="shared" si="31"/>
        <v>2.52262675583141E-2</v>
      </c>
      <c r="AG24" s="4">
        <f t="shared" si="32"/>
        <v>1.8376065427621963E-2</v>
      </c>
      <c r="AH24" s="4">
        <f t="shared" si="33"/>
        <v>4.4004948510716476E-3</v>
      </c>
      <c r="AI24" s="4">
        <f t="shared" si="34"/>
        <v>0.71820581689255236</v>
      </c>
      <c r="AJ24" s="4">
        <f t="shared" si="35"/>
        <v>0.23379135527043993</v>
      </c>
      <c r="AK24" s="4">
        <f t="shared" si="36"/>
        <v>1</v>
      </c>
      <c r="AL24" s="4"/>
      <c r="AM24" s="4">
        <f t="shared" si="37"/>
        <v>5.6532955248038357E-2</v>
      </c>
      <c r="AN24" s="4">
        <f t="shared" si="37"/>
        <v>-9.9555820025402377E-4</v>
      </c>
      <c r="AO24" s="4">
        <f t="shared" si="38"/>
        <v>1.4198058066646356E-2</v>
      </c>
      <c r="AP24" s="4">
        <f t="shared" si="39"/>
        <v>0.70181028570463977</v>
      </c>
      <c r="AQ24" s="4">
        <f t="shared" si="40"/>
        <v>0.22845425918092954</v>
      </c>
      <c r="AR24" s="4">
        <f t="shared" si="41"/>
        <v>1</v>
      </c>
      <c r="AS24" s="4"/>
      <c r="AT24" s="4">
        <f t="shared" si="42"/>
        <v>5.3410630871213859E-2</v>
      </c>
    </row>
    <row r="25" spans="1:46">
      <c r="A25" t="s">
        <v>141</v>
      </c>
      <c r="B25" s="4">
        <v>54.091200000000001</v>
      </c>
      <c r="C25" s="4">
        <v>0.15135699999999999</v>
      </c>
      <c r="D25" s="4">
        <v>1.06107</v>
      </c>
      <c r="E25" s="4">
        <v>0.68651200000000001</v>
      </c>
      <c r="F25" s="4">
        <v>15.1836</v>
      </c>
      <c r="G25" s="4">
        <v>0.51855300000000004</v>
      </c>
      <c r="H25" s="4">
        <v>25.7285</v>
      </c>
      <c r="I25" s="4">
        <v>1.5784899999999999</v>
      </c>
      <c r="J25" s="4">
        <v>1.4211E-2</v>
      </c>
      <c r="K25" s="4">
        <v>-7.4900000000000001E-3</v>
      </c>
      <c r="L25" s="4">
        <v>-1.206E-2</v>
      </c>
      <c r="M25" s="4">
        <f t="shared" si="22"/>
        <v>98.993942999999987</v>
      </c>
      <c r="O25" s="4">
        <f t="shared" si="23"/>
        <v>2.7339354717933428</v>
      </c>
      <c r="P25" s="4">
        <v>6</v>
      </c>
      <c r="Q25" s="4">
        <f t="shared" si="24"/>
        <v>1.9755471656208219</v>
      </c>
      <c r="R25" s="4">
        <f t="shared" si="24"/>
        <v>4.1584113303545119E-3</v>
      </c>
      <c r="S25" s="4">
        <f t="shared" si="25"/>
        <v>4.5678012093759705E-2</v>
      </c>
      <c r="T25" s="4">
        <f t="shared" si="25"/>
        <v>1.9825589251084085E-2</v>
      </c>
      <c r="U25" s="4">
        <f t="shared" si="26"/>
        <v>0.46377888504203174</v>
      </c>
      <c r="V25" s="4">
        <f t="shared" si="26"/>
        <v>1.6044499787833226E-2</v>
      </c>
      <c r="W25" s="4">
        <f t="shared" si="26"/>
        <v>1.4007629928901393</v>
      </c>
      <c r="X25" s="4">
        <f t="shared" si="26"/>
        <v>6.1772733614268278E-2</v>
      </c>
      <c r="Y25" s="4">
        <f t="shared" si="27"/>
        <v>1.0063893998204722E-3</v>
      </c>
      <c r="Z25" s="4">
        <f t="shared" si="27"/>
        <v>-3.4899877383084711E-4</v>
      </c>
      <c r="AA25" s="4">
        <f t="shared" si="28"/>
        <v>-3.5436256688579064E-4</v>
      </c>
      <c r="AB25" s="4">
        <f t="shared" si="29"/>
        <v>3.9878713176893967</v>
      </c>
      <c r="AC25" s="5"/>
      <c r="AD25" s="4">
        <f t="shared" si="30"/>
        <v>2.4452834379178112E-2</v>
      </c>
      <c r="AE25" s="4"/>
      <c r="AF25" s="4">
        <f t="shared" si="31"/>
        <v>2.1225177714581593E-2</v>
      </c>
      <c r="AG25" s="4">
        <f t="shared" si="32"/>
        <v>1.9825589251084085E-2</v>
      </c>
      <c r="AH25" s="4">
        <f t="shared" si="33"/>
        <v>4.1584113303545119E-3</v>
      </c>
      <c r="AI25" s="4">
        <f t="shared" si="34"/>
        <v>0.71729987125703809</v>
      </c>
      <c r="AJ25" s="4">
        <f t="shared" si="35"/>
        <v>0.23749095044694182</v>
      </c>
      <c r="AK25" s="4">
        <f t="shared" si="36"/>
        <v>1.0000000000000002</v>
      </c>
      <c r="AL25" s="4"/>
      <c r="AM25" s="4">
        <f t="shared" si="37"/>
        <v>6.1772733614268278E-2</v>
      </c>
      <c r="AN25" s="4">
        <f t="shared" si="37"/>
        <v>1.0063893998204722E-3</v>
      </c>
      <c r="AO25" s="4">
        <f t="shared" si="38"/>
        <v>1.6044499787833226E-2</v>
      </c>
      <c r="AP25" s="4">
        <f t="shared" si="39"/>
        <v>0.69204655276217752</v>
      </c>
      <c r="AQ25" s="4">
        <f t="shared" si="40"/>
        <v>0.22912982443590058</v>
      </c>
      <c r="AR25" s="4">
        <f t="shared" si="41"/>
        <v>1</v>
      </c>
      <c r="AS25" s="4"/>
      <c r="AT25" s="4">
        <f t="shared" si="42"/>
        <v>5.4416259781022942E-2</v>
      </c>
    </row>
    <row r="26" spans="1:46">
      <c r="A26" t="s">
        <v>141</v>
      </c>
      <c r="B26" s="4">
        <v>54.253100000000003</v>
      </c>
      <c r="C26" s="4">
        <v>0.123429</v>
      </c>
      <c r="D26" s="4">
        <v>1.1414599999999999</v>
      </c>
      <c r="E26" s="4">
        <v>0.76617500000000005</v>
      </c>
      <c r="F26" s="4">
        <v>15.2416</v>
      </c>
      <c r="G26" s="4">
        <v>0.52313399999999999</v>
      </c>
      <c r="H26" s="4">
        <v>25.7729</v>
      </c>
      <c r="I26" s="4">
        <v>1.5155400000000001</v>
      </c>
      <c r="J26" s="4">
        <v>1.6105999999999999E-2</v>
      </c>
      <c r="K26" s="4">
        <v>-2.3600000000000001E-3</v>
      </c>
      <c r="L26" s="4">
        <v>-8.5999999999999998E-4</v>
      </c>
      <c r="M26" s="4">
        <f t="shared" si="22"/>
        <v>99.350223999999997</v>
      </c>
      <c r="O26" s="4">
        <f t="shared" si="23"/>
        <v>2.7436483138691212</v>
      </c>
      <c r="P26" s="4">
        <v>6</v>
      </c>
      <c r="Q26" s="4">
        <f t="shared" si="24"/>
        <v>1.974445557136707</v>
      </c>
      <c r="R26" s="4">
        <f t="shared" si="24"/>
        <v>3.3791071456091525E-3</v>
      </c>
      <c r="S26" s="4">
        <f t="shared" si="25"/>
        <v>4.8964765002895441E-2</v>
      </c>
      <c r="T26" s="4">
        <f t="shared" si="25"/>
        <v>2.2047825662213357E-2</v>
      </c>
      <c r="U26" s="4">
        <f t="shared" si="26"/>
        <v>0.46390237489653535</v>
      </c>
      <c r="V26" s="4">
        <f t="shared" si="26"/>
        <v>1.6128938860329914E-2</v>
      </c>
      <c r="W26" s="4">
        <f t="shared" si="26"/>
        <v>1.3982128818718269</v>
      </c>
      <c r="X26" s="4">
        <f t="shared" si="26"/>
        <v>5.9099282295048926E-2</v>
      </c>
      <c r="Y26" s="4">
        <f t="shared" si="27"/>
        <v>1.1365509962868105E-3</v>
      </c>
      <c r="Z26" s="4">
        <f t="shared" si="27"/>
        <v>-1.0957561184334078E-4</v>
      </c>
      <c r="AA26" s="4">
        <f t="shared" si="28"/>
        <v>-2.5180178258419327E-5</v>
      </c>
      <c r="AB26" s="4">
        <f t="shared" si="29"/>
        <v>3.987182528077351</v>
      </c>
      <c r="AC26" s="5"/>
      <c r="AD26" s="4">
        <f t="shared" si="30"/>
        <v>2.5554442863293003E-2</v>
      </c>
      <c r="AE26" s="4"/>
      <c r="AF26" s="4">
        <f t="shared" si="31"/>
        <v>2.3410322139602438E-2</v>
      </c>
      <c r="AG26" s="4">
        <f t="shared" si="32"/>
        <v>2.2047825662213357E-2</v>
      </c>
      <c r="AH26" s="4">
        <f t="shared" si="33"/>
        <v>3.3791071456091525E-3</v>
      </c>
      <c r="AI26" s="4">
        <f t="shared" si="34"/>
        <v>0.71420283897846559</v>
      </c>
      <c r="AJ26" s="4">
        <f t="shared" si="35"/>
        <v>0.23695990607410944</v>
      </c>
      <c r="AK26" s="4">
        <f t="shared" si="36"/>
        <v>1</v>
      </c>
      <c r="AL26" s="4"/>
      <c r="AM26" s="4">
        <f t="shared" si="37"/>
        <v>5.9099282295048926E-2</v>
      </c>
      <c r="AN26" s="4">
        <f t="shared" si="37"/>
        <v>1.1365509962868105E-3</v>
      </c>
      <c r="AO26" s="4">
        <f t="shared" si="38"/>
        <v>1.6128938860329914E-2</v>
      </c>
      <c r="AP26" s="4">
        <f t="shared" si="39"/>
        <v>0.69353315753902833</v>
      </c>
      <c r="AQ26" s="4">
        <f t="shared" si="40"/>
        <v>0.23010207030930585</v>
      </c>
      <c r="AR26" s="4">
        <f t="shared" si="41"/>
        <v>0.99999999999999989</v>
      </c>
      <c r="AS26" s="4"/>
      <c r="AT26" s="4">
        <f t="shared" si="42"/>
        <v>5.4524964967951242E-2</v>
      </c>
    </row>
    <row r="27" spans="1:46">
      <c r="A27" s="12">
        <v>41806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5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spans="1:46">
      <c r="A28" t="s">
        <v>142</v>
      </c>
      <c r="B28" s="4">
        <v>53.840499999999999</v>
      </c>
      <c r="C28" s="4">
        <v>0.132579</v>
      </c>
      <c r="D28" s="4">
        <v>1.10717</v>
      </c>
      <c r="E28" s="4">
        <v>0.68094600000000005</v>
      </c>
      <c r="F28" s="4">
        <v>15.1249</v>
      </c>
      <c r="G28" s="4">
        <v>0.53294200000000003</v>
      </c>
      <c r="H28" s="4">
        <v>27.0884</v>
      </c>
      <c r="I28" s="4">
        <v>1.5193300000000001</v>
      </c>
      <c r="J28" s="4">
        <v>2.9190000000000001E-2</v>
      </c>
      <c r="K28" s="4">
        <v>-2.9E-4</v>
      </c>
      <c r="L28" s="4">
        <v>2.4785999999999999E-2</v>
      </c>
      <c r="M28" s="4">
        <f t="shared" ref="M28:M42" si="43">SUM(B28:L28)</f>
        <v>100.08045300000001</v>
      </c>
      <c r="O28" s="4">
        <f t="shared" ref="O28:O42" si="44">B28/Q$3*2+C28/R$3*2+D28/S$3*3+E28/T$3*3+F28/U$3+G28/V$3+H28/W$3+I28/X$3+J28/Y$3+K28/Z$3+L28/AA$3</f>
        <v>2.7592461510786452</v>
      </c>
      <c r="P28" s="4">
        <v>6</v>
      </c>
      <c r="Q28" s="4">
        <f t="shared" ref="Q28:R42" si="45">B28/Q$3*$P28/$O28</f>
        <v>1.9483531829398277</v>
      </c>
      <c r="R28" s="4">
        <f t="shared" si="45"/>
        <v>3.6090881344249762E-3</v>
      </c>
      <c r="S28" s="4">
        <f t="shared" ref="S28:T42" si="46">D28/S$3*$P28/$O28*2</f>
        <v>4.7225360670933601E-2</v>
      </c>
      <c r="T28" s="4">
        <f t="shared" si="46"/>
        <v>1.9484463797444593E-2</v>
      </c>
      <c r="U28" s="4">
        <f t="shared" ref="U28:X42" si="47">F28/U$3*$P28/$O28</f>
        <v>0.45774809379620762</v>
      </c>
      <c r="V28" s="4">
        <f t="shared" si="47"/>
        <v>1.6338447709384137E-2</v>
      </c>
      <c r="W28" s="4">
        <f t="shared" si="47"/>
        <v>1.4612730024608394</v>
      </c>
      <c r="X28" s="4">
        <f t="shared" si="47"/>
        <v>5.8912155521248614E-2</v>
      </c>
      <c r="Y28" s="4">
        <f t="shared" ref="Y28:Z42" si="48">J28/Y$3*$P28/$O28*2</f>
        <v>2.0482045365245215E-3</v>
      </c>
      <c r="Z28" s="4">
        <f t="shared" si="48"/>
        <v>-1.3388684132002513E-5</v>
      </c>
      <c r="AA28" s="4">
        <f t="shared" ref="AA28:AA42" si="49">L28/AA$3*$P28/$O28</f>
        <v>7.2161373505167823E-4</v>
      </c>
      <c r="AB28" s="4">
        <f t="shared" ref="AB28:AB42" si="50">SUM(Q28:AA28)</f>
        <v>4.0157002246177553</v>
      </c>
      <c r="AC28" s="5"/>
      <c r="AD28" s="4">
        <f t="shared" ref="AD28:AD42" si="51">2-Q28</f>
        <v>5.1646817060172268E-2</v>
      </c>
      <c r="AE28" s="4"/>
      <c r="AF28" s="4">
        <f t="shared" ref="AF28:AF42" si="52">S28-AD28</f>
        <v>-4.4214563892386663E-3</v>
      </c>
      <c r="AG28" s="4">
        <f t="shared" ref="AG28:AG42" si="53">T28</f>
        <v>1.9484463797444593E-2</v>
      </c>
      <c r="AH28" s="4">
        <f t="shared" ref="AH28:AH42" si="54">R28</f>
        <v>3.6090881344249762E-3</v>
      </c>
      <c r="AI28" s="4">
        <f t="shared" ref="AI28:AI42" si="55">(1-AF28-AG28-AH28)*W28/(W28+U28)</f>
        <v>0.74724971817242858</v>
      </c>
      <c r="AJ28" s="4">
        <f t="shared" ref="AJ28:AJ42" si="56">(1-AF28-AG28-AH28)*U28/(W28+U28)</f>
        <v>0.23407818628494043</v>
      </c>
      <c r="AK28" s="4">
        <f t="shared" ref="AK28:AK42" si="57">SUM(AF28:AJ28)</f>
        <v>1</v>
      </c>
      <c r="AL28" s="4"/>
      <c r="AM28" s="4">
        <f t="shared" ref="AM28:AN42" si="58">X28</f>
        <v>5.8912155521248614E-2</v>
      </c>
      <c r="AN28" s="4">
        <f t="shared" si="58"/>
        <v>2.0482045365245215E-3</v>
      </c>
      <c r="AO28" s="4">
        <f t="shared" ref="AO28:AO42" si="59">V28</f>
        <v>1.6338447709384137E-2</v>
      </c>
      <c r="AP28" s="4">
        <f t="shared" ref="AP28:AP42" si="60">(1-AM28-AN28-AO28)*W28/(W28+U28)</f>
        <v>0.70260735756272219</v>
      </c>
      <c r="AQ28" s="4">
        <f t="shared" ref="AQ28:AQ42" si="61">(1-AM28-AN28-AO28)*U28/(W28+U28)</f>
        <v>0.22009383467012048</v>
      </c>
      <c r="AR28" s="4">
        <f t="shared" ref="AR28:AR42" si="62">SUM(AM28:AQ28)</f>
        <v>0.99999999999999989</v>
      </c>
      <c r="AS28" s="4"/>
      <c r="AT28" s="4">
        <f t="shared" ref="AT28:AT42" si="63">AJ28*AQ28</f>
        <v>5.1519165632079339E-2</v>
      </c>
    </row>
    <row r="29" spans="1:46">
      <c r="A29" t="s">
        <v>142</v>
      </c>
      <c r="B29" s="4">
        <v>53.7667</v>
      </c>
      <c r="C29" s="4">
        <v>0.162684</v>
      </c>
      <c r="D29" s="4">
        <v>1.09476</v>
      </c>
      <c r="E29" s="4">
        <v>0.72798600000000002</v>
      </c>
      <c r="F29" s="4">
        <v>14.9918</v>
      </c>
      <c r="G29" s="4">
        <v>0.51867099999999999</v>
      </c>
      <c r="H29" s="4">
        <v>27.179099999999998</v>
      </c>
      <c r="I29" s="4">
        <v>1.5763400000000001</v>
      </c>
      <c r="J29" s="4">
        <v>-4.7099999999999998E-3</v>
      </c>
      <c r="K29" s="4">
        <v>-1.1990000000000001E-2</v>
      </c>
      <c r="L29" s="4">
        <v>3.6770000000000001E-3</v>
      </c>
      <c r="M29" s="4">
        <f t="shared" si="43"/>
        <v>100.00501799999999</v>
      </c>
      <c r="O29" s="4">
        <f t="shared" si="44"/>
        <v>2.7583661308583398</v>
      </c>
      <c r="P29" s="4">
        <v>6</v>
      </c>
      <c r="Q29" s="4">
        <f t="shared" si="45"/>
        <v>1.9463032895918817</v>
      </c>
      <c r="R29" s="4">
        <f t="shared" si="45"/>
        <v>4.4300244653757348E-3</v>
      </c>
      <c r="S29" s="4">
        <f t="shared" si="46"/>
        <v>4.6710920805442091E-2</v>
      </c>
      <c r="T29" s="4">
        <f t="shared" si="46"/>
        <v>2.0837103401126687E-2</v>
      </c>
      <c r="U29" s="4">
        <f t="shared" si="47"/>
        <v>0.45386463726417264</v>
      </c>
      <c r="V29" s="4">
        <f t="shared" si="47"/>
        <v>1.5906013447009773E-2</v>
      </c>
      <c r="W29" s="4">
        <f t="shared" si="47"/>
        <v>1.4666335388088734</v>
      </c>
      <c r="X29" s="4">
        <f t="shared" si="47"/>
        <v>6.1142223724498006E-2</v>
      </c>
      <c r="Y29" s="4">
        <f t="shared" si="48"/>
        <v>-3.3059681838247345E-4</v>
      </c>
      <c r="Z29" s="4">
        <f t="shared" si="48"/>
        <v>-5.5372944075287027E-4</v>
      </c>
      <c r="AA29" s="4">
        <f t="shared" si="49"/>
        <v>1.0708546064554747E-4</v>
      </c>
      <c r="AB29" s="4">
        <f t="shared" si="50"/>
        <v>4.0150505107098908</v>
      </c>
      <c r="AC29" s="5"/>
      <c r="AD29" s="4">
        <f t="shared" si="51"/>
        <v>5.3696710408118298E-2</v>
      </c>
      <c r="AE29" s="4"/>
      <c r="AF29" s="4">
        <f t="shared" si="52"/>
        <v>-6.9857896026762067E-3</v>
      </c>
      <c r="AG29" s="4">
        <f t="shared" si="53"/>
        <v>2.0837103401126687E-2</v>
      </c>
      <c r="AH29" s="4">
        <f t="shared" si="54"/>
        <v>4.4300244653757348E-3</v>
      </c>
      <c r="AI29" s="4">
        <f t="shared" si="55"/>
        <v>0.74971251361504676</v>
      </c>
      <c r="AJ29" s="4">
        <f t="shared" si="56"/>
        <v>0.23200614812112708</v>
      </c>
      <c r="AK29" s="4">
        <f t="shared" si="57"/>
        <v>1</v>
      </c>
      <c r="AL29" s="4"/>
      <c r="AM29" s="4">
        <f t="shared" si="58"/>
        <v>6.1142223724498006E-2</v>
      </c>
      <c r="AN29" s="4">
        <f t="shared" si="58"/>
        <v>-3.3059681838247345E-4</v>
      </c>
      <c r="AO29" s="4">
        <f t="shared" si="59"/>
        <v>1.5906013447009773E-2</v>
      </c>
      <c r="AP29" s="4">
        <f t="shared" si="60"/>
        <v>0.70508625903386379</v>
      </c>
      <c r="AQ29" s="4">
        <f t="shared" si="61"/>
        <v>0.21819610061301084</v>
      </c>
      <c r="AR29" s="4">
        <f t="shared" si="62"/>
        <v>1</v>
      </c>
      <c r="AS29" s="4"/>
      <c r="AT29" s="4">
        <f t="shared" si="63"/>
        <v>5.0622836838274538E-2</v>
      </c>
    </row>
    <row r="30" spans="1:46">
      <c r="A30" t="s">
        <v>142</v>
      </c>
      <c r="B30" s="4">
        <v>54.148200000000003</v>
      </c>
      <c r="C30" s="4">
        <v>8.9738999999999999E-2</v>
      </c>
      <c r="D30" s="4">
        <v>0.85990699999999998</v>
      </c>
      <c r="E30" s="4">
        <v>0.69218800000000003</v>
      </c>
      <c r="F30" s="4">
        <v>14.749499999999999</v>
      </c>
      <c r="G30" s="4">
        <v>0.55828100000000003</v>
      </c>
      <c r="H30" s="4">
        <v>27.7898</v>
      </c>
      <c r="I30" s="4">
        <v>1.2718499999999999</v>
      </c>
      <c r="J30" s="4">
        <v>2.4507999999999999E-2</v>
      </c>
      <c r="K30" s="4">
        <v>8.9440000000000006E-3</v>
      </c>
      <c r="L30" s="4">
        <v>-3.5599999999999998E-3</v>
      </c>
      <c r="M30" s="4">
        <f t="shared" si="43"/>
        <v>100.189357</v>
      </c>
      <c r="O30" s="4">
        <f t="shared" si="44"/>
        <v>2.7691240515588982</v>
      </c>
      <c r="P30" s="4">
        <v>6</v>
      </c>
      <c r="Q30" s="4">
        <f t="shared" si="45"/>
        <v>1.9524982754216476</v>
      </c>
      <c r="R30" s="4">
        <f t="shared" si="45"/>
        <v>2.4341761792545649E-3</v>
      </c>
      <c r="S30" s="4">
        <f t="shared" si="46"/>
        <v>3.6547737063447876E-2</v>
      </c>
      <c r="T30" s="4">
        <f t="shared" si="46"/>
        <v>1.9735488707226728E-2</v>
      </c>
      <c r="U30" s="4">
        <f t="shared" si="47"/>
        <v>0.44479445486420888</v>
      </c>
      <c r="V30" s="4">
        <f t="shared" si="47"/>
        <v>1.7054214715201889E-2</v>
      </c>
      <c r="W30" s="4">
        <f t="shared" si="47"/>
        <v>1.4937621875282994</v>
      </c>
      <c r="X30" s="4">
        <f t="shared" si="47"/>
        <v>4.9140178305396631E-2</v>
      </c>
      <c r="Y30" s="4">
        <f t="shared" si="48"/>
        <v>1.7135435005672375E-3</v>
      </c>
      <c r="Z30" s="4">
        <f t="shared" si="48"/>
        <v>4.1145251570922877E-4</v>
      </c>
      <c r="AA30" s="4">
        <f t="shared" si="49"/>
        <v>-1.0327527906051731E-4</v>
      </c>
      <c r="AB30" s="4">
        <f t="shared" si="50"/>
        <v>4.0179884335218992</v>
      </c>
      <c r="AC30" s="5"/>
      <c r="AD30" s="4">
        <f t="shared" si="51"/>
        <v>4.7501724578352444E-2</v>
      </c>
      <c r="AE30" s="4"/>
      <c r="AF30" s="4">
        <f t="shared" si="52"/>
        <v>-1.0953987514904569E-2</v>
      </c>
      <c r="AG30" s="4">
        <f t="shared" si="53"/>
        <v>1.9735488707226728E-2</v>
      </c>
      <c r="AH30" s="4">
        <f t="shared" si="54"/>
        <v>2.4341761792545649E-3</v>
      </c>
      <c r="AI30" s="4">
        <f t="shared" si="55"/>
        <v>0.76191151729270157</v>
      </c>
      <c r="AJ30" s="4">
        <f t="shared" si="56"/>
        <v>0.22687280533572157</v>
      </c>
      <c r="AK30" s="4">
        <f t="shared" si="57"/>
        <v>0.99999999999999978</v>
      </c>
      <c r="AL30" s="4"/>
      <c r="AM30" s="4">
        <f t="shared" si="58"/>
        <v>4.9140178305396631E-2</v>
      </c>
      <c r="AN30" s="4">
        <f t="shared" si="58"/>
        <v>1.7135435005672375E-3</v>
      </c>
      <c r="AO30" s="4">
        <f t="shared" si="59"/>
        <v>1.7054214715201889E-2</v>
      </c>
      <c r="AP30" s="4">
        <f t="shared" si="60"/>
        <v>0.71822708156804016</v>
      </c>
      <c r="AQ30" s="4">
        <f t="shared" si="61"/>
        <v>0.21386498191079417</v>
      </c>
      <c r="AR30" s="4">
        <f t="shared" si="62"/>
        <v>1</v>
      </c>
      <c r="AS30" s="4"/>
      <c r="AT30" s="4">
        <f t="shared" si="63"/>
        <v>4.8520148409175221E-2</v>
      </c>
    </row>
    <row r="31" spans="1:46">
      <c r="A31" t="s">
        <v>143</v>
      </c>
      <c r="B31" s="4">
        <v>53.763199999999998</v>
      </c>
      <c r="C31" s="4">
        <v>0.14357500000000001</v>
      </c>
      <c r="D31" s="4">
        <v>1.04603</v>
      </c>
      <c r="E31" s="4">
        <v>0.72275999999999996</v>
      </c>
      <c r="F31" s="4">
        <v>15.1183</v>
      </c>
      <c r="G31" s="4">
        <v>0.44663999999999998</v>
      </c>
      <c r="H31" s="4">
        <v>27.231300000000001</v>
      </c>
      <c r="I31" s="4">
        <v>1.4587600000000001</v>
      </c>
      <c r="J31" s="4">
        <v>1.4553999999999999E-2</v>
      </c>
      <c r="K31" s="4">
        <v>5.9459999999999999E-3</v>
      </c>
      <c r="L31" s="4">
        <v>-1.9529999999999999E-2</v>
      </c>
      <c r="M31" s="4">
        <f t="shared" si="43"/>
        <v>99.931534999999997</v>
      </c>
      <c r="O31" s="4">
        <f t="shared" si="44"/>
        <v>2.7563681559954412</v>
      </c>
      <c r="P31" s="4">
        <v>6</v>
      </c>
      <c r="Q31" s="4">
        <f t="shared" si="45"/>
        <v>1.9475872941448156</v>
      </c>
      <c r="R31" s="4">
        <f t="shared" si="45"/>
        <v>3.9125040059402377E-3</v>
      </c>
      <c r="S31" s="4">
        <f t="shared" si="46"/>
        <v>4.4664074119584646E-2</v>
      </c>
      <c r="T31" s="4">
        <f t="shared" si="46"/>
        <v>2.0702515398835303E-2</v>
      </c>
      <c r="U31" s="4">
        <f t="shared" si="47"/>
        <v>0.45802608588378679</v>
      </c>
      <c r="V31" s="4">
        <f t="shared" si="47"/>
        <v>1.3706976918587696E-2</v>
      </c>
      <c r="W31" s="4">
        <f t="shared" si="47"/>
        <v>1.4705154879937137</v>
      </c>
      <c r="X31" s="4">
        <f t="shared" si="47"/>
        <v>5.6622607858178492E-2</v>
      </c>
      <c r="Y31" s="4">
        <f t="shared" si="48"/>
        <v>1.0222916671541024E-3</v>
      </c>
      <c r="Z31" s="4">
        <f t="shared" si="48"/>
        <v>2.7480081993104251E-4</v>
      </c>
      <c r="AA31" s="4">
        <f t="shared" si="49"/>
        <v>-5.6918547695139368E-4</v>
      </c>
      <c r="AB31" s="4">
        <f t="shared" si="50"/>
        <v>4.0164654533335771</v>
      </c>
      <c r="AC31" s="5"/>
      <c r="AD31" s="4">
        <f t="shared" si="51"/>
        <v>5.2412705855184427E-2</v>
      </c>
      <c r="AE31" s="4"/>
      <c r="AF31" s="4">
        <f t="shared" si="52"/>
        <v>-7.7486317355997814E-3</v>
      </c>
      <c r="AG31" s="4">
        <f t="shared" si="53"/>
        <v>2.0702515398835303E-2</v>
      </c>
      <c r="AH31" s="4">
        <f t="shared" si="54"/>
        <v>3.9125040059402377E-3</v>
      </c>
      <c r="AI31" s="4">
        <f t="shared" si="55"/>
        <v>0.74964067318131622</v>
      </c>
      <c r="AJ31" s="4">
        <f t="shared" si="56"/>
        <v>0.233492939149508</v>
      </c>
      <c r="AK31" s="4">
        <f t="shared" si="57"/>
        <v>1</v>
      </c>
      <c r="AL31" s="4"/>
      <c r="AM31" s="4">
        <f t="shared" si="58"/>
        <v>5.6622607858178492E-2</v>
      </c>
      <c r="AN31" s="4">
        <f t="shared" si="58"/>
        <v>1.0222916671541024E-3</v>
      </c>
      <c r="AO31" s="4">
        <f t="shared" si="59"/>
        <v>1.3706976918587696E-2</v>
      </c>
      <c r="AP31" s="4">
        <f t="shared" si="60"/>
        <v>0.70809541628904316</v>
      </c>
      <c r="AQ31" s="4">
        <f t="shared" si="61"/>
        <v>0.2205527072670366</v>
      </c>
      <c r="AR31" s="4">
        <f t="shared" si="62"/>
        <v>1</v>
      </c>
      <c r="AS31" s="4"/>
      <c r="AT31" s="4">
        <f t="shared" si="63"/>
        <v>5.1497499857161427E-2</v>
      </c>
    </row>
    <row r="32" spans="1:46">
      <c r="A32" t="s">
        <v>143</v>
      </c>
      <c r="B32" s="4">
        <v>52.3491</v>
      </c>
      <c r="C32" s="4">
        <v>0.130574</v>
      </c>
      <c r="D32" s="4">
        <v>1.02216</v>
      </c>
      <c r="E32" s="4">
        <v>0.72863800000000001</v>
      </c>
      <c r="F32" s="4">
        <v>15.083500000000001</v>
      </c>
      <c r="G32" s="4">
        <v>0.49320399999999998</v>
      </c>
      <c r="H32" s="4">
        <v>26.8687</v>
      </c>
      <c r="I32" s="4">
        <v>1.4697</v>
      </c>
      <c r="J32" s="4">
        <v>-1.3690000000000001E-2</v>
      </c>
      <c r="K32" s="4">
        <v>2.2060000000000001E-3</v>
      </c>
      <c r="L32" s="4">
        <v>8.8800000000000007E-3</v>
      </c>
      <c r="M32" s="4">
        <f t="shared" si="43"/>
        <v>98.142972000000029</v>
      </c>
      <c r="O32" s="4">
        <f t="shared" si="44"/>
        <v>2.6996471635297055</v>
      </c>
      <c r="P32" s="4">
        <v>6</v>
      </c>
      <c r="Q32" s="4">
        <f t="shared" si="45"/>
        <v>1.9362046516745206</v>
      </c>
      <c r="R32" s="4">
        <f t="shared" si="45"/>
        <v>3.6329790703613098E-3</v>
      </c>
      <c r="S32" s="4">
        <f t="shared" si="46"/>
        <v>4.4561858397840791E-2</v>
      </c>
      <c r="T32" s="4">
        <f t="shared" si="46"/>
        <v>2.1309391143731923E-2</v>
      </c>
      <c r="U32" s="4">
        <f t="shared" si="47"/>
        <v>0.4665729953460615</v>
      </c>
      <c r="V32" s="4">
        <f t="shared" si="47"/>
        <v>1.5453998790930814E-2</v>
      </c>
      <c r="W32" s="4">
        <f t="shared" si="47"/>
        <v>1.4814196458172002</v>
      </c>
      <c r="X32" s="4">
        <f t="shared" si="47"/>
        <v>5.8245842675297067E-2</v>
      </c>
      <c r="Y32" s="4">
        <f t="shared" si="48"/>
        <v>-9.8180698041687073E-4</v>
      </c>
      <c r="Z32" s="4">
        <f t="shared" si="48"/>
        <v>1.0409475433553731E-4</v>
      </c>
      <c r="AA32" s="4">
        <f t="shared" si="49"/>
        <v>2.6423768142732365E-4</v>
      </c>
      <c r="AB32" s="4">
        <f t="shared" si="50"/>
        <v>4.0267878883712891</v>
      </c>
      <c r="AC32" s="5"/>
      <c r="AD32" s="4">
        <f t="shared" si="51"/>
        <v>6.3795348325479395E-2</v>
      </c>
      <c r="AE32" s="4"/>
      <c r="AF32" s="4">
        <f t="shared" si="52"/>
        <v>-1.9233489927638604E-2</v>
      </c>
      <c r="AG32" s="4">
        <f t="shared" si="53"/>
        <v>2.1309391143731923E-2</v>
      </c>
      <c r="AH32" s="4">
        <f t="shared" si="54"/>
        <v>3.6329790703613098E-3</v>
      </c>
      <c r="AI32" s="4">
        <f t="shared" si="55"/>
        <v>0.75614371804075953</v>
      </c>
      <c r="AJ32" s="4">
        <f t="shared" si="56"/>
        <v>0.23814740167278584</v>
      </c>
      <c r="AK32" s="4">
        <f t="shared" si="57"/>
        <v>1</v>
      </c>
      <c r="AL32" s="4"/>
      <c r="AM32" s="4">
        <f t="shared" si="58"/>
        <v>5.8245842675297067E-2</v>
      </c>
      <c r="AN32" s="4">
        <f t="shared" si="58"/>
        <v>-9.8180698041687073E-4</v>
      </c>
      <c r="AO32" s="4">
        <f t="shared" si="59"/>
        <v>1.5453998790930814E-2</v>
      </c>
      <c r="AP32" s="4">
        <f t="shared" si="60"/>
        <v>0.70518424551357295</v>
      </c>
      <c r="AQ32" s="4">
        <f t="shared" si="61"/>
        <v>0.22209772000061595</v>
      </c>
      <c r="AR32" s="4">
        <f t="shared" si="62"/>
        <v>1</v>
      </c>
      <c r="AS32" s="4"/>
      <c r="AT32" s="4">
        <f t="shared" si="63"/>
        <v>5.2891994935596605E-2</v>
      </c>
    </row>
    <row r="33" spans="1:46">
      <c r="A33" t="s">
        <v>143</v>
      </c>
      <c r="B33" s="4">
        <v>53.220700000000001</v>
      </c>
      <c r="C33" s="4">
        <v>9.4938999999999996E-2</v>
      </c>
      <c r="D33" s="4">
        <v>0.92217400000000005</v>
      </c>
      <c r="E33" s="4">
        <v>0.80805000000000005</v>
      </c>
      <c r="F33" s="4">
        <v>14.843999999999999</v>
      </c>
      <c r="G33" s="4">
        <v>0.53464699999999998</v>
      </c>
      <c r="H33" s="4">
        <v>27.534099999999999</v>
      </c>
      <c r="I33" s="4">
        <v>1.14785</v>
      </c>
      <c r="J33" s="4">
        <v>1.8194999999999999E-2</v>
      </c>
      <c r="K33" s="4">
        <v>-6.3400000000000001E-3</v>
      </c>
      <c r="L33" s="4">
        <v>8.0029999999999997E-3</v>
      </c>
      <c r="M33" s="4">
        <f t="shared" si="43"/>
        <v>99.126318000000012</v>
      </c>
      <c r="O33" s="4">
        <f t="shared" si="44"/>
        <v>2.7348211665166891</v>
      </c>
      <c r="P33" s="4">
        <v>6</v>
      </c>
      <c r="Q33" s="4">
        <f t="shared" si="45"/>
        <v>1.9431248071298657</v>
      </c>
      <c r="R33" s="4">
        <f t="shared" si="45"/>
        <v>2.6075276035714668E-3</v>
      </c>
      <c r="S33" s="4">
        <f t="shared" si="46"/>
        <v>3.9685820175983252E-2</v>
      </c>
      <c r="T33" s="4">
        <f t="shared" si="46"/>
        <v>2.3327893993747972E-2</v>
      </c>
      <c r="U33" s="4">
        <f t="shared" si="47"/>
        <v>0.45325905717059939</v>
      </c>
      <c r="V33" s="4">
        <f t="shared" si="47"/>
        <v>1.6537105318920869E-2</v>
      </c>
      <c r="W33" s="4">
        <f t="shared" si="47"/>
        <v>1.4985816316768665</v>
      </c>
      <c r="X33" s="4">
        <f t="shared" si="47"/>
        <v>4.490549121750613E-2</v>
      </c>
      <c r="Y33" s="4">
        <f t="shared" si="48"/>
        <v>1.288109554324617E-3</v>
      </c>
      <c r="Z33" s="4">
        <f t="shared" si="48"/>
        <v>-2.9531851003281392E-4</v>
      </c>
      <c r="AA33" s="4">
        <f t="shared" si="49"/>
        <v>2.3507837249027197E-4</v>
      </c>
      <c r="AB33" s="4">
        <f t="shared" si="50"/>
        <v>4.0232572037038432</v>
      </c>
      <c r="AC33" s="5"/>
      <c r="AD33" s="4">
        <f t="shared" si="51"/>
        <v>5.6875192870134317E-2</v>
      </c>
      <c r="AE33" s="4"/>
      <c r="AF33" s="4">
        <f t="shared" si="52"/>
        <v>-1.7189372694151064E-2</v>
      </c>
      <c r="AG33" s="4">
        <f t="shared" si="53"/>
        <v>2.3327893993747972E-2</v>
      </c>
      <c r="AH33" s="4">
        <f t="shared" si="54"/>
        <v>2.6075276035714668E-3</v>
      </c>
      <c r="AI33" s="4">
        <f t="shared" si="55"/>
        <v>0.76106363184691184</v>
      </c>
      <c r="AJ33" s="4">
        <f t="shared" si="56"/>
        <v>0.23019031924991964</v>
      </c>
      <c r="AK33" s="4">
        <f t="shared" si="57"/>
        <v>0.99999999999999978</v>
      </c>
      <c r="AL33" s="4"/>
      <c r="AM33" s="4">
        <f t="shared" si="58"/>
        <v>4.490549121750613E-2</v>
      </c>
      <c r="AN33" s="4">
        <f t="shared" si="58"/>
        <v>1.288109554324617E-3</v>
      </c>
      <c r="AO33" s="4">
        <f t="shared" si="59"/>
        <v>1.6537105318920869E-2</v>
      </c>
      <c r="AP33" s="4">
        <f t="shared" si="60"/>
        <v>0.71961536400623327</v>
      </c>
      <c r="AQ33" s="4">
        <f t="shared" si="61"/>
        <v>0.21765392990301527</v>
      </c>
      <c r="AR33" s="4">
        <f t="shared" si="62"/>
        <v>1.0000000000000002</v>
      </c>
      <c r="AS33" s="4"/>
      <c r="AT33" s="4">
        <f t="shared" si="63"/>
        <v>5.0101827610374718E-2</v>
      </c>
    </row>
    <row r="34" spans="1:46">
      <c r="A34" t="s">
        <v>144</v>
      </c>
      <c r="B34" s="4">
        <v>53.418100000000003</v>
      </c>
      <c r="C34" s="4">
        <v>0.118433</v>
      </c>
      <c r="D34" s="4">
        <v>1.0898399999999999</v>
      </c>
      <c r="E34" s="4">
        <v>0.71963900000000003</v>
      </c>
      <c r="F34" s="4">
        <v>15.148</v>
      </c>
      <c r="G34" s="4">
        <v>0.482186</v>
      </c>
      <c r="H34" s="4">
        <v>26.9953</v>
      </c>
      <c r="I34" s="4">
        <v>1.54617</v>
      </c>
      <c r="J34" s="4">
        <v>1.7507000000000002E-2</v>
      </c>
      <c r="K34" s="4">
        <v>-7.6000000000000004E-4</v>
      </c>
      <c r="L34" s="4">
        <v>-2.3349999999999999E-2</v>
      </c>
      <c r="M34" s="4">
        <f t="shared" si="43"/>
        <v>99.511065000000016</v>
      </c>
      <c r="O34" s="4">
        <f t="shared" si="44"/>
        <v>2.7420238431535471</v>
      </c>
      <c r="P34" s="4">
        <v>6</v>
      </c>
      <c r="Q34" s="4">
        <f t="shared" si="45"/>
        <v>1.9452089373287818</v>
      </c>
      <c r="R34" s="4">
        <f t="shared" si="45"/>
        <v>3.2442528719448457E-3</v>
      </c>
      <c r="S34" s="4">
        <f t="shared" si="46"/>
        <v>4.6778138564739453E-2</v>
      </c>
      <c r="T34" s="4">
        <f t="shared" si="46"/>
        <v>2.0720951565804661E-2</v>
      </c>
      <c r="U34" s="4">
        <f t="shared" si="47"/>
        <v>0.46132665400352652</v>
      </c>
      <c r="V34" s="4">
        <f t="shared" si="47"/>
        <v>1.4875263255258021E-2</v>
      </c>
      <c r="W34" s="4">
        <f t="shared" si="47"/>
        <v>1.4653972882751058</v>
      </c>
      <c r="X34" s="4">
        <f t="shared" si="47"/>
        <v>6.0329435416718216E-2</v>
      </c>
      <c r="Y34" s="4">
        <f t="shared" si="48"/>
        <v>1.2361471702676972E-3</v>
      </c>
      <c r="Z34" s="4">
        <f t="shared" si="48"/>
        <v>-3.5307966729004986E-5</v>
      </c>
      <c r="AA34" s="4">
        <f t="shared" si="49"/>
        <v>-6.8407614964764436E-4</v>
      </c>
      <c r="AB34" s="4">
        <f t="shared" si="50"/>
        <v>4.0183976843357696</v>
      </c>
      <c r="AC34" s="5"/>
      <c r="AD34" s="4">
        <f t="shared" si="51"/>
        <v>5.4791062671218249E-2</v>
      </c>
      <c r="AE34" s="4"/>
      <c r="AF34" s="4">
        <f t="shared" si="52"/>
        <v>-8.0129241064787957E-3</v>
      </c>
      <c r="AG34" s="4">
        <f t="shared" si="53"/>
        <v>2.0720951565804661E-2</v>
      </c>
      <c r="AH34" s="4">
        <f t="shared" si="54"/>
        <v>3.2442528719448457E-3</v>
      </c>
      <c r="AI34" s="4">
        <f t="shared" si="55"/>
        <v>0.74843148428957462</v>
      </c>
      <c r="AJ34" s="4">
        <f t="shared" si="56"/>
        <v>0.23561623537915469</v>
      </c>
      <c r="AK34" s="4">
        <f t="shared" si="57"/>
        <v>1</v>
      </c>
      <c r="AL34" s="4"/>
      <c r="AM34" s="4">
        <f t="shared" si="58"/>
        <v>6.0329435416718216E-2</v>
      </c>
      <c r="AN34" s="4">
        <f t="shared" si="58"/>
        <v>1.2361471702676972E-3</v>
      </c>
      <c r="AO34" s="4">
        <f t="shared" si="59"/>
        <v>1.4875263255258021E-2</v>
      </c>
      <c r="AP34" s="4">
        <f t="shared" si="60"/>
        <v>0.70242604576961643</v>
      </c>
      <c r="AQ34" s="4">
        <f t="shared" si="61"/>
        <v>0.22113310838813977</v>
      </c>
      <c r="AR34" s="4">
        <f t="shared" si="62"/>
        <v>1.0000000000000002</v>
      </c>
      <c r="AS34" s="4"/>
      <c r="AT34" s="4">
        <f t="shared" si="63"/>
        <v>5.2102550516104067E-2</v>
      </c>
    </row>
    <row r="35" spans="1:46">
      <c r="A35" t="s">
        <v>144</v>
      </c>
      <c r="B35" s="4">
        <v>52.968600000000002</v>
      </c>
      <c r="C35" s="4">
        <v>0.144312</v>
      </c>
      <c r="D35" s="4">
        <v>1.0148600000000001</v>
      </c>
      <c r="E35" s="4">
        <v>0.70240000000000002</v>
      </c>
      <c r="F35" s="4">
        <v>15.025700000000001</v>
      </c>
      <c r="G35" s="4">
        <v>0.45142700000000002</v>
      </c>
      <c r="H35" s="4">
        <v>26.9834</v>
      </c>
      <c r="I35" s="4">
        <v>1.47071</v>
      </c>
      <c r="J35" s="4">
        <v>8.286E-3</v>
      </c>
      <c r="K35" s="4">
        <v>-5.1900000000000002E-3</v>
      </c>
      <c r="L35" s="4">
        <v>2.7819E-2</v>
      </c>
      <c r="M35" s="4">
        <f t="shared" si="43"/>
        <v>98.792323999999994</v>
      </c>
      <c r="O35" s="4">
        <f t="shared" si="44"/>
        <v>2.7218771565911331</v>
      </c>
      <c r="P35" s="4">
        <v>6</v>
      </c>
      <c r="Q35" s="4">
        <f t="shared" si="45"/>
        <v>1.9431173068474188</v>
      </c>
      <c r="R35" s="4">
        <f t="shared" si="45"/>
        <v>3.9824205376003787E-3</v>
      </c>
      <c r="S35" s="4">
        <f t="shared" si="46"/>
        <v>4.3882264811631565E-2</v>
      </c>
      <c r="T35" s="4">
        <f t="shared" si="46"/>
        <v>2.0374277319655184E-2</v>
      </c>
      <c r="U35" s="4">
        <f t="shared" si="47"/>
        <v>0.46098911484264016</v>
      </c>
      <c r="V35" s="4">
        <f t="shared" si="47"/>
        <v>1.4029438853732895E-2</v>
      </c>
      <c r="W35" s="4">
        <f t="shared" si="47"/>
        <v>1.4755930559834411</v>
      </c>
      <c r="X35" s="4">
        <f t="shared" si="47"/>
        <v>5.780984035195668E-2</v>
      </c>
      <c r="Y35" s="4">
        <f t="shared" si="48"/>
        <v>5.8939450468724493E-4</v>
      </c>
      <c r="Z35" s="4">
        <f t="shared" si="48"/>
        <v>-2.4290093151863753E-4</v>
      </c>
      <c r="AA35" s="4">
        <f t="shared" si="49"/>
        <v>8.2103521467535205E-4</v>
      </c>
      <c r="AB35" s="4">
        <f t="shared" si="50"/>
        <v>4.02094524833592</v>
      </c>
      <c r="AC35" s="5"/>
      <c r="AD35" s="4">
        <f t="shared" si="51"/>
        <v>5.688269315258121E-2</v>
      </c>
      <c r="AE35" s="4"/>
      <c r="AF35" s="4">
        <f t="shared" si="52"/>
        <v>-1.3000428340949645E-2</v>
      </c>
      <c r="AG35" s="4">
        <f t="shared" si="53"/>
        <v>2.0374277319655184E-2</v>
      </c>
      <c r="AH35" s="4">
        <f t="shared" si="54"/>
        <v>3.9824205376003787E-3</v>
      </c>
      <c r="AI35" s="4">
        <f t="shared" si="55"/>
        <v>0.75330437588455812</v>
      </c>
      <c r="AJ35" s="4">
        <f t="shared" si="56"/>
        <v>0.2353393545991361</v>
      </c>
      <c r="AK35" s="4">
        <f t="shared" si="57"/>
        <v>1</v>
      </c>
      <c r="AL35" s="4"/>
      <c r="AM35" s="4">
        <f t="shared" si="58"/>
        <v>5.780984035195668E-2</v>
      </c>
      <c r="AN35" s="4">
        <f t="shared" si="58"/>
        <v>5.8939450468724493E-4</v>
      </c>
      <c r="AO35" s="4">
        <f t="shared" si="59"/>
        <v>1.4029438853732895E-2</v>
      </c>
      <c r="AP35" s="4">
        <f t="shared" si="60"/>
        <v>0.70676980745850271</v>
      </c>
      <c r="AQ35" s="4">
        <f t="shared" si="61"/>
        <v>0.22080151883112048</v>
      </c>
      <c r="AR35" s="4">
        <f t="shared" si="62"/>
        <v>1</v>
      </c>
      <c r="AS35" s="4"/>
      <c r="AT35" s="4">
        <f t="shared" si="63"/>
        <v>5.1963286936224894E-2</v>
      </c>
    </row>
    <row r="36" spans="1:46">
      <c r="A36" t="s">
        <v>144</v>
      </c>
      <c r="B36" s="4">
        <v>54.041899999999998</v>
      </c>
      <c r="C36" s="4">
        <v>0.116081</v>
      </c>
      <c r="D36" s="4">
        <v>0.86477000000000004</v>
      </c>
      <c r="E36" s="4">
        <v>0.623417</v>
      </c>
      <c r="F36" s="4">
        <v>14.6526</v>
      </c>
      <c r="G36" s="4">
        <v>0.53817300000000001</v>
      </c>
      <c r="H36" s="4">
        <v>27.305900000000001</v>
      </c>
      <c r="I36" s="4">
        <v>1.24594</v>
      </c>
      <c r="J36" s="4">
        <v>3.6670000000000001E-3</v>
      </c>
      <c r="K36" s="4">
        <v>-1.2E-2</v>
      </c>
      <c r="L36" s="4">
        <v>1.2574999999999999E-2</v>
      </c>
      <c r="M36" s="4">
        <f t="shared" si="43"/>
        <v>99.393022999999999</v>
      </c>
      <c r="O36" s="4">
        <f t="shared" si="44"/>
        <v>2.7505900578710598</v>
      </c>
      <c r="P36" s="4">
        <v>6</v>
      </c>
      <c r="Q36" s="4">
        <f t="shared" si="45"/>
        <v>1.9617957393448233</v>
      </c>
      <c r="R36" s="4">
        <f t="shared" si="45"/>
        <v>3.1699211976882035E-3</v>
      </c>
      <c r="S36" s="4">
        <f t="shared" si="46"/>
        <v>3.7002082348162969E-2</v>
      </c>
      <c r="T36" s="4">
        <f t="shared" si="46"/>
        <v>1.7894476721574702E-2</v>
      </c>
      <c r="U36" s="4">
        <f t="shared" si="47"/>
        <v>0.44484970103977961</v>
      </c>
      <c r="V36" s="4">
        <f t="shared" si="47"/>
        <v>1.6550736604599596E-2</v>
      </c>
      <c r="W36" s="4">
        <f t="shared" si="47"/>
        <v>1.4776414961597155</v>
      </c>
      <c r="X36" s="4">
        <f t="shared" si="47"/>
        <v>4.8463469862509288E-2</v>
      </c>
      <c r="Y36" s="4">
        <f t="shared" si="48"/>
        <v>2.5811587457099375E-4</v>
      </c>
      <c r="Z36" s="4">
        <f t="shared" si="48"/>
        <v>-5.5575799672792419E-4</v>
      </c>
      <c r="AA36" s="4">
        <f t="shared" si="49"/>
        <v>3.6725770484336018E-4</v>
      </c>
      <c r="AB36" s="4">
        <f t="shared" si="50"/>
        <v>4.0074372388615398</v>
      </c>
      <c r="AC36" s="5"/>
      <c r="AD36" s="4">
        <f t="shared" si="51"/>
        <v>3.8204260655176681E-2</v>
      </c>
      <c r="AE36" s="4"/>
      <c r="AF36" s="4">
        <f t="shared" si="52"/>
        <v>-1.2021783070137113E-3</v>
      </c>
      <c r="AG36" s="4">
        <f t="shared" si="53"/>
        <v>1.7894476721574702E-2</v>
      </c>
      <c r="AH36" s="4">
        <f t="shared" si="54"/>
        <v>3.1699211976882035E-3</v>
      </c>
      <c r="AI36" s="4">
        <f t="shared" si="55"/>
        <v>0.75334142406714533</v>
      </c>
      <c r="AJ36" s="4">
        <f t="shared" si="56"/>
        <v>0.22679635632060546</v>
      </c>
      <c r="AK36" s="4">
        <f t="shared" si="57"/>
        <v>1</v>
      </c>
      <c r="AL36" s="4"/>
      <c r="AM36" s="4">
        <f t="shared" si="58"/>
        <v>4.8463469862509288E-2</v>
      </c>
      <c r="AN36" s="4">
        <f t="shared" si="58"/>
        <v>2.5811587457099375E-4</v>
      </c>
      <c r="AO36" s="4">
        <f t="shared" si="59"/>
        <v>1.6550736604599596E-2</v>
      </c>
      <c r="AP36" s="4">
        <f t="shared" si="60"/>
        <v>0.71843887042444088</v>
      </c>
      <c r="AQ36" s="4">
        <f t="shared" si="61"/>
        <v>0.21628880723387917</v>
      </c>
      <c r="AR36" s="4">
        <f t="shared" si="62"/>
        <v>1</v>
      </c>
      <c r="AS36" s="4"/>
      <c r="AT36" s="4">
        <f t="shared" si="63"/>
        <v>4.9053513393573611E-2</v>
      </c>
    </row>
    <row r="37" spans="1:46">
      <c r="A37" t="s">
        <v>145</v>
      </c>
      <c r="B37" s="4">
        <v>54.6526</v>
      </c>
      <c r="C37" s="4">
        <v>0.134492</v>
      </c>
      <c r="D37" s="4">
        <v>1.1000799999999999</v>
      </c>
      <c r="E37" s="4">
        <v>0.71035599999999999</v>
      </c>
      <c r="F37" s="4">
        <v>15.1656</v>
      </c>
      <c r="G37" s="4">
        <v>0.48400799999999999</v>
      </c>
      <c r="H37" s="4">
        <v>27.359200000000001</v>
      </c>
      <c r="I37" s="4">
        <v>1.44398</v>
      </c>
      <c r="J37" s="4">
        <v>5.5069999999999997E-3</v>
      </c>
      <c r="K37" s="4">
        <v>-1.8950000000000002E-2</v>
      </c>
      <c r="L37" s="4">
        <v>2.7775999999999999E-2</v>
      </c>
      <c r="M37" s="4">
        <f t="shared" si="43"/>
        <v>101.06464899999999</v>
      </c>
      <c r="O37" s="4">
        <f t="shared" si="44"/>
        <v>2.7914061132563135</v>
      </c>
      <c r="P37" s="4">
        <v>6</v>
      </c>
      <c r="Q37" s="4">
        <f t="shared" si="45"/>
        <v>1.9549553762535203</v>
      </c>
      <c r="R37" s="4">
        <f t="shared" si="45"/>
        <v>3.6189836482928978E-3</v>
      </c>
      <c r="S37" s="4">
        <f t="shared" si="46"/>
        <v>4.638234084584477E-2</v>
      </c>
      <c r="T37" s="4">
        <f t="shared" si="46"/>
        <v>2.0091819080237074E-2</v>
      </c>
      <c r="U37" s="4">
        <f t="shared" si="47"/>
        <v>0.45369192513654205</v>
      </c>
      <c r="V37" s="4">
        <f t="shared" si="47"/>
        <v>1.4667321286100625E-2</v>
      </c>
      <c r="W37" s="4">
        <f t="shared" si="47"/>
        <v>1.4588774826966431</v>
      </c>
      <c r="X37" s="4">
        <f t="shared" si="47"/>
        <v>5.5345383126153891E-2</v>
      </c>
      <c r="Y37" s="4">
        <f t="shared" si="48"/>
        <v>3.8196337787304533E-4</v>
      </c>
      <c r="Z37" s="4">
        <f t="shared" si="48"/>
        <v>-8.6480169524220094E-4</v>
      </c>
      <c r="AA37" s="4">
        <f t="shared" si="49"/>
        <v>7.9934722049373563E-4</v>
      </c>
      <c r="AB37" s="4">
        <f t="shared" si="50"/>
        <v>4.0079471409764595</v>
      </c>
      <c r="AC37" s="5"/>
      <c r="AD37" s="4">
        <f t="shared" si="51"/>
        <v>4.5044623746479662E-2</v>
      </c>
      <c r="AE37" s="4"/>
      <c r="AF37" s="4">
        <f t="shared" si="52"/>
        <v>1.3377170993651086E-3</v>
      </c>
      <c r="AG37" s="4">
        <f t="shared" si="53"/>
        <v>2.0091819080237074E-2</v>
      </c>
      <c r="AH37" s="4">
        <f t="shared" si="54"/>
        <v>3.6189836482928978E-3</v>
      </c>
      <c r="AI37" s="4">
        <f t="shared" si="55"/>
        <v>0.74367746096925069</v>
      </c>
      <c r="AJ37" s="4">
        <f t="shared" si="56"/>
        <v>0.23127401920285415</v>
      </c>
      <c r="AK37" s="4">
        <f t="shared" si="57"/>
        <v>1</v>
      </c>
      <c r="AL37" s="4"/>
      <c r="AM37" s="4">
        <f t="shared" si="58"/>
        <v>5.5345383126153891E-2</v>
      </c>
      <c r="AN37" s="4">
        <f t="shared" si="58"/>
        <v>3.8196337787304533E-4</v>
      </c>
      <c r="AO37" s="4">
        <f t="shared" si="59"/>
        <v>1.4667321286100625E-2</v>
      </c>
      <c r="AP37" s="4">
        <f t="shared" si="60"/>
        <v>0.70908814153426103</v>
      </c>
      <c r="AQ37" s="4">
        <f t="shared" si="61"/>
        <v>0.22051719067561146</v>
      </c>
      <c r="AR37" s="4">
        <f t="shared" si="62"/>
        <v>1</v>
      </c>
      <c r="AS37" s="4"/>
      <c r="AT37" s="4">
        <f t="shared" si="63"/>
        <v>5.0999896990870812E-2</v>
      </c>
    </row>
    <row r="38" spans="1:46">
      <c r="A38" t="s">
        <v>145</v>
      </c>
      <c r="B38" s="4">
        <v>54.133299999999998</v>
      </c>
      <c r="C38" s="4">
        <v>0.10674500000000001</v>
      </c>
      <c r="D38" s="4">
        <v>1.1379999999999999</v>
      </c>
      <c r="E38" s="4">
        <v>0.76557500000000001</v>
      </c>
      <c r="F38" s="4">
        <v>14.7277</v>
      </c>
      <c r="G38" s="4">
        <v>0.50373000000000001</v>
      </c>
      <c r="H38" s="4">
        <v>27.408200000000001</v>
      </c>
      <c r="I38" s="4">
        <v>1.4938400000000001</v>
      </c>
      <c r="J38" s="4">
        <v>-4.5799999999999999E-3</v>
      </c>
      <c r="K38" s="4">
        <v>-3.3999999999999998E-3</v>
      </c>
      <c r="L38" s="4">
        <v>1.9716000000000001E-2</v>
      </c>
      <c r="M38" s="4">
        <f t="shared" si="43"/>
        <v>100.28882600000001</v>
      </c>
      <c r="O38" s="4">
        <f t="shared" si="44"/>
        <v>2.7718154633428096</v>
      </c>
      <c r="P38" s="4">
        <v>6</v>
      </c>
      <c r="Q38" s="4">
        <f t="shared" si="45"/>
        <v>1.950065665710363</v>
      </c>
      <c r="R38" s="4">
        <f t="shared" si="45"/>
        <v>2.8926535546163596E-3</v>
      </c>
      <c r="S38" s="4">
        <f t="shared" si="46"/>
        <v>4.8320271747312085E-2</v>
      </c>
      <c r="T38" s="4">
        <f t="shared" si="46"/>
        <v>2.1806685533139802E-2</v>
      </c>
      <c r="U38" s="4">
        <f t="shared" si="47"/>
        <v>0.44370578775511182</v>
      </c>
      <c r="V38" s="4">
        <f t="shared" si="47"/>
        <v>1.5372864301238156E-2</v>
      </c>
      <c r="W38" s="4">
        <f t="shared" si="47"/>
        <v>1.4718198427018492</v>
      </c>
      <c r="X38" s="4">
        <f t="shared" si="47"/>
        <v>5.766111237339671E-2</v>
      </c>
      <c r="Y38" s="4">
        <f t="shared" si="48"/>
        <v>-3.1991222685488725E-4</v>
      </c>
      <c r="Z38" s="4">
        <f t="shared" si="48"/>
        <v>-1.5625896631153659E-4</v>
      </c>
      <c r="AA38" s="4">
        <f t="shared" si="49"/>
        <v>5.7140401435146779E-4</v>
      </c>
      <c r="AB38" s="4">
        <f t="shared" si="50"/>
        <v>4.0117401164982125</v>
      </c>
      <c r="AC38" s="5"/>
      <c r="AD38" s="4">
        <f t="shared" si="51"/>
        <v>4.9934334289637006E-2</v>
      </c>
      <c r="AE38" s="4"/>
      <c r="AF38" s="4">
        <f t="shared" si="52"/>
        <v>-1.6140625423249205E-3</v>
      </c>
      <c r="AG38" s="4">
        <f t="shared" si="53"/>
        <v>2.1806685533139802E-2</v>
      </c>
      <c r="AH38" s="4">
        <f t="shared" si="54"/>
        <v>2.8926535546163596E-3</v>
      </c>
      <c r="AI38" s="4">
        <f t="shared" si="55"/>
        <v>0.75062554723687891</v>
      </c>
      <c r="AJ38" s="4">
        <f t="shared" si="56"/>
        <v>0.22628917621768982</v>
      </c>
      <c r="AK38" s="4">
        <f t="shared" si="57"/>
        <v>1</v>
      </c>
      <c r="AL38" s="4"/>
      <c r="AM38" s="4">
        <f t="shared" si="58"/>
        <v>5.766111237339671E-2</v>
      </c>
      <c r="AN38" s="4">
        <f t="shared" si="58"/>
        <v>-3.1991222685488725E-4</v>
      </c>
      <c r="AO38" s="4">
        <f t="shared" si="59"/>
        <v>1.5372864301238156E-2</v>
      </c>
      <c r="AP38" s="4">
        <f t="shared" si="60"/>
        <v>0.71249260156259264</v>
      </c>
      <c r="AQ38" s="4">
        <f t="shared" si="61"/>
        <v>0.21479333398962741</v>
      </c>
      <c r="AR38" s="4">
        <f t="shared" si="62"/>
        <v>1</v>
      </c>
      <c r="AS38" s="4"/>
      <c r="AT38" s="4">
        <f t="shared" si="63"/>
        <v>4.8605406605563901E-2</v>
      </c>
    </row>
    <row r="39" spans="1:46">
      <c r="A39" t="s">
        <v>145</v>
      </c>
      <c r="B39" s="4">
        <v>53.1721</v>
      </c>
      <c r="C39" s="4">
        <v>0.146151</v>
      </c>
      <c r="D39" s="4">
        <v>1.12331</v>
      </c>
      <c r="E39" s="4">
        <v>0.69844499999999998</v>
      </c>
      <c r="F39" s="4">
        <v>15.019500000000001</v>
      </c>
      <c r="G39" s="4">
        <v>0.489541</v>
      </c>
      <c r="H39" s="4">
        <v>27.097000000000001</v>
      </c>
      <c r="I39" s="4">
        <v>1.53878</v>
      </c>
      <c r="J39" s="4">
        <v>2.1115999999999999E-2</v>
      </c>
      <c r="K39" s="4">
        <v>6.7699999999999998E-4</v>
      </c>
      <c r="L39" s="4">
        <v>1.6116999999999999E-2</v>
      </c>
      <c r="M39" s="4">
        <f t="shared" si="43"/>
        <v>99.322737000000004</v>
      </c>
      <c r="O39" s="4">
        <f t="shared" si="44"/>
        <v>2.7364048942787011</v>
      </c>
      <c r="P39" s="4">
        <v>6</v>
      </c>
      <c r="Q39" s="4">
        <f t="shared" si="45"/>
        <v>1.9402268070432163</v>
      </c>
      <c r="R39" s="4">
        <f t="shared" si="45"/>
        <v>4.0117570723849231E-3</v>
      </c>
      <c r="S39" s="4">
        <f t="shared" si="46"/>
        <v>4.8313743115724804E-2</v>
      </c>
      <c r="T39" s="4">
        <f t="shared" si="46"/>
        <v>2.0151996785403928E-2</v>
      </c>
      <c r="U39" s="4">
        <f t="shared" si="47"/>
        <v>0.45835248959209451</v>
      </c>
      <c r="V39" s="4">
        <f t="shared" si="47"/>
        <v>1.5133173201560974E-2</v>
      </c>
      <c r="W39" s="4">
        <f t="shared" si="47"/>
        <v>1.4739383033310665</v>
      </c>
      <c r="X39" s="4">
        <f t="shared" si="47"/>
        <v>6.0164376439842994E-2</v>
      </c>
      <c r="Y39" s="4">
        <f t="shared" si="48"/>
        <v>1.4940356789283236E-3</v>
      </c>
      <c r="Z39" s="4">
        <f t="shared" si="48"/>
        <v>3.1516548737679903E-5</v>
      </c>
      <c r="AA39" s="4">
        <f t="shared" si="49"/>
        <v>4.7314323870707552E-4</v>
      </c>
      <c r="AB39" s="4">
        <f t="shared" si="50"/>
        <v>4.0222913420476685</v>
      </c>
      <c r="AC39" s="5"/>
      <c r="AD39" s="4">
        <f t="shared" si="51"/>
        <v>5.9773192956783738E-2</v>
      </c>
      <c r="AE39" s="4"/>
      <c r="AF39" s="4">
        <f t="shared" si="52"/>
        <v>-1.1459449841058934E-2</v>
      </c>
      <c r="AG39" s="4">
        <f t="shared" si="53"/>
        <v>2.0151996785403928E-2</v>
      </c>
      <c r="AH39" s="4">
        <f t="shared" si="54"/>
        <v>4.0117570723849231E-3</v>
      </c>
      <c r="AI39" s="4">
        <f t="shared" si="55"/>
        <v>0.75310245660395958</v>
      </c>
      <c r="AJ39" s="4">
        <f t="shared" si="56"/>
        <v>0.2341932393793105</v>
      </c>
      <c r="AK39" s="4">
        <f t="shared" si="57"/>
        <v>1</v>
      </c>
      <c r="AL39" s="4"/>
      <c r="AM39" s="4">
        <f t="shared" si="58"/>
        <v>6.0164376439842994E-2</v>
      </c>
      <c r="AN39" s="4">
        <f t="shared" si="58"/>
        <v>1.4940356789283236E-3</v>
      </c>
      <c r="AO39" s="4">
        <f t="shared" si="59"/>
        <v>1.5133173201560974E-2</v>
      </c>
      <c r="AP39" s="4">
        <f t="shared" si="60"/>
        <v>0.70421711335454484</v>
      </c>
      <c r="AQ39" s="4">
        <f t="shared" si="61"/>
        <v>0.21899130132512284</v>
      </c>
      <c r="AR39" s="4">
        <f t="shared" si="62"/>
        <v>1</v>
      </c>
      <c r="AS39" s="4"/>
      <c r="AT39" s="4">
        <f t="shared" si="63"/>
        <v>5.128628225322121E-2</v>
      </c>
    </row>
    <row r="40" spans="1:46">
      <c r="A40" t="s">
        <v>146</v>
      </c>
      <c r="B40" s="4">
        <v>53.476700000000001</v>
      </c>
      <c r="C40" s="4">
        <v>0.11765299999999999</v>
      </c>
      <c r="D40" s="4">
        <v>1.08419</v>
      </c>
      <c r="E40" s="4">
        <v>0.67794200000000004</v>
      </c>
      <c r="F40" s="4">
        <v>15.1569</v>
      </c>
      <c r="G40" s="4">
        <v>0.47810999999999998</v>
      </c>
      <c r="H40" s="4">
        <v>27.1464</v>
      </c>
      <c r="I40" s="4">
        <v>1.47275</v>
      </c>
      <c r="J40" s="4">
        <v>-1.5610000000000001E-2</v>
      </c>
      <c r="K40" s="4">
        <v>4.5399999999999998E-3</v>
      </c>
      <c r="L40" s="4">
        <v>2.146E-2</v>
      </c>
      <c r="M40" s="4">
        <f t="shared" si="43"/>
        <v>99.62103500000002</v>
      </c>
      <c r="O40" s="4">
        <f t="shared" si="44"/>
        <v>2.7455930033001916</v>
      </c>
      <c r="P40" s="4">
        <v>6</v>
      </c>
      <c r="Q40" s="4">
        <f t="shared" si="45"/>
        <v>1.9448113769294633</v>
      </c>
      <c r="R40" s="4">
        <f t="shared" si="45"/>
        <v>3.2186965932849798E-3</v>
      </c>
      <c r="S40" s="4">
        <f t="shared" si="46"/>
        <v>4.6475134688895824E-2</v>
      </c>
      <c r="T40" s="4">
        <f t="shared" si="46"/>
        <v>1.9494971824424296E-2</v>
      </c>
      <c r="U40" s="4">
        <f t="shared" si="47"/>
        <v>0.46099764177350805</v>
      </c>
      <c r="V40" s="4">
        <f t="shared" si="47"/>
        <v>1.4730346352074958E-2</v>
      </c>
      <c r="W40" s="4">
        <f t="shared" si="47"/>
        <v>1.4716838935645407</v>
      </c>
      <c r="X40" s="4">
        <f t="shared" si="47"/>
        <v>5.7389985813583629E-2</v>
      </c>
      <c r="Y40" s="4">
        <f t="shared" si="48"/>
        <v>-1.1007695762704356E-3</v>
      </c>
      <c r="Z40" s="4">
        <f t="shared" si="48"/>
        <v>2.1064445762697487E-4</v>
      </c>
      <c r="AA40" s="4">
        <f t="shared" si="49"/>
        <v>6.2788824013790604E-4</v>
      </c>
      <c r="AB40" s="4">
        <f t="shared" si="50"/>
        <v>4.0185398106612702</v>
      </c>
      <c r="AC40" s="5"/>
      <c r="AD40" s="4">
        <f t="shared" si="51"/>
        <v>5.5188623070536735E-2</v>
      </c>
      <c r="AE40" s="4"/>
      <c r="AF40" s="4">
        <f t="shared" si="52"/>
        <v>-8.7134883816409117E-3</v>
      </c>
      <c r="AG40" s="4">
        <f t="shared" si="53"/>
        <v>1.9494971824424296E-2</v>
      </c>
      <c r="AH40" s="4">
        <f t="shared" si="54"/>
        <v>3.2186965932849798E-3</v>
      </c>
      <c r="AI40" s="4">
        <f t="shared" si="55"/>
        <v>0.75081177502150864</v>
      </c>
      <c r="AJ40" s="4">
        <f t="shared" si="56"/>
        <v>0.23518804494242293</v>
      </c>
      <c r="AK40" s="4">
        <f t="shared" si="57"/>
        <v>1</v>
      </c>
      <c r="AL40" s="4"/>
      <c r="AM40" s="4">
        <f t="shared" si="58"/>
        <v>5.7389985813583629E-2</v>
      </c>
      <c r="AN40" s="4">
        <f t="shared" si="58"/>
        <v>-1.1007695762704356E-3</v>
      </c>
      <c r="AO40" s="4">
        <f t="shared" si="59"/>
        <v>1.4730346352074958E-2</v>
      </c>
      <c r="AP40" s="4">
        <f t="shared" si="60"/>
        <v>0.70739308167219905</v>
      </c>
      <c r="AQ40" s="4">
        <f t="shared" si="61"/>
        <v>0.22158735573841284</v>
      </c>
      <c r="AR40" s="4">
        <f t="shared" si="62"/>
        <v>1</v>
      </c>
      <c r="AS40" s="4"/>
      <c r="AT40" s="4">
        <f t="shared" si="63"/>
        <v>5.21146969800785E-2</v>
      </c>
    </row>
    <row r="41" spans="1:46">
      <c r="A41" t="s">
        <v>146</v>
      </c>
      <c r="B41" s="4">
        <v>54.6053</v>
      </c>
      <c r="C41" s="4">
        <v>9.0045E-2</v>
      </c>
      <c r="D41" s="4">
        <v>0.96971300000000005</v>
      </c>
      <c r="E41" s="4">
        <v>0.78034599999999998</v>
      </c>
      <c r="F41" s="4">
        <v>14.889099999999999</v>
      </c>
      <c r="G41" s="4">
        <v>0.47887800000000003</v>
      </c>
      <c r="H41" s="4">
        <v>27.595099999999999</v>
      </c>
      <c r="I41" s="4">
        <v>1.1649400000000001</v>
      </c>
      <c r="J41" s="4">
        <v>-1.465E-2</v>
      </c>
      <c r="K41" s="4">
        <v>-7.9399999999999991E-3</v>
      </c>
      <c r="L41" s="4">
        <v>2.0598000000000002E-2</v>
      </c>
      <c r="M41" s="4">
        <f t="shared" si="43"/>
        <v>100.57143000000001</v>
      </c>
      <c r="O41" s="4">
        <f t="shared" si="44"/>
        <v>2.7829159427963117</v>
      </c>
      <c r="P41" s="4">
        <v>6</v>
      </c>
      <c r="Q41" s="4">
        <f t="shared" si="45"/>
        <v>1.959222479178518</v>
      </c>
      <c r="R41" s="4">
        <f t="shared" si="45"/>
        <v>2.4303717465589546E-3</v>
      </c>
      <c r="S41" s="4">
        <f t="shared" si="46"/>
        <v>4.1010451277647297E-2</v>
      </c>
      <c r="T41" s="4">
        <f t="shared" si="46"/>
        <v>2.213876298623731E-2</v>
      </c>
      <c r="U41" s="4">
        <f t="shared" si="47"/>
        <v>0.44677908659969423</v>
      </c>
      <c r="V41" s="4">
        <f t="shared" si="47"/>
        <v>1.4556135424861293E-2</v>
      </c>
      <c r="W41" s="4">
        <f t="shared" si="47"/>
        <v>1.4759455489630258</v>
      </c>
      <c r="X41" s="4">
        <f t="shared" si="47"/>
        <v>4.4786457722838284E-2</v>
      </c>
      <c r="Y41" s="4">
        <f t="shared" si="48"/>
        <v>-1.0192182935589837E-3</v>
      </c>
      <c r="Z41" s="4">
        <f t="shared" si="48"/>
        <v>-3.6345509133004297E-4</v>
      </c>
      <c r="AA41" s="4">
        <f t="shared" si="49"/>
        <v>5.9458473604295629E-4</v>
      </c>
      <c r="AB41" s="4">
        <f t="shared" si="50"/>
        <v>4.0060812052505357</v>
      </c>
      <c r="AC41" s="5"/>
      <c r="AD41" s="4">
        <f t="shared" si="51"/>
        <v>4.0777520821482005E-2</v>
      </c>
      <c r="AE41" s="4"/>
      <c r="AF41" s="4">
        <f t="shared" si="52"/>
        <v>2.3293045616529229E-4</v>
      </c>
      <c r="AG41" s="4">
        <f t="shared" si="53"/>
        <v>2.213876298623731E-2</v>
      </c>
      <c r="AH41" s="4">
        <f t="shared" si="54"/>
        <v>2.4303717465589546E-3</v>
      </c>
      <c r="AI41" s="4">
        <f t="shared" si="55"/>
        <v>0.74859344110969839</v>
      </c>
      <c r="AJ41" s="4">
        <f t="shared" si="56"/>
        <v>0.2266044937013402</v>
      </c>
      <c r="AK41" s="4">
        <f t="shared" si="57"/>
        <v>1.0000000000000002</v>
      </c>
      <c r="AL41" s="4"/>
      <c r="AM41" s="4">
        <f t="shared" si="58"/>
        <v>4.4786457722838284E-2</v>
      </c>
      <c r="AN41" s="4">
        <f t="shared" si="58"/>
        <v>-1.0192182935589837E-3</v>
      </c>
      <c r="AO41" s="4">
        <f t="shared" si="59"/>
        <v>1.4556135424861293E-2</v>
      </c>
      <c r="AP41" s="4">
        <f t="shared" si="60"/>
        <v>0.72286140081613215</v>
      </c>
      <c r="AQ41" s="4">
        <f t="shared" si="61"/>
        <v>0.21881522432972728</v>
      </c>
      <c r="AR41" s="4">
        <f t="shared" si="62"/>
        <v>1</v>
      </c>
      <c r="AS41" s="4"/>
      <c r="AT41" s="4">
        <f t="shared" si="63"/>
        <v>4.958451312338303E-2</v>
      </c>
    </row>
    <row r="42" spans="1:46">
      <c r="A42" t="s">
        <v>146</v>
      </c>
      <c r="B42" s="4">
        <v>53.9895</v>
      </c>
      <c r="C42" s="4">
        <v>0.17021600000000001</v>
      </c>
      <c r="D42" s="4">
        <v>1.1069800000000001</v>
      </c>
      <c r="E42" s="4">
        <v>0.73059300000000005</v>
      </c>
      <c r="F42" s="4">
        <v>15.4114</v>
      </c>
      <c r="G42" s="4">
        <v>0.510494</v>
      </c>
      <c r="H42" s="4">
        <v>26.3873</v>
      </c>
      <c r="I42" s="4">
        <v>1.47719</v>
      </c>
      <c r="J42" s="4">
        <v>-1.66E-2</v>
      </c>
      <c r="K42" s="4">
        <v>4.1549999999999998E-3</v>
      </c>
      <c r="L42" s="4">
        <v>2.3258999999999998E-2</v>
      </c>
      <c r="M42" s="4">
        <f t="shared" si="43"/>
        <v>99.79448699999999</v>
      </c>
      <c r="O42" s="4">
        <f t="shared" si="44"/>
        <v>2.7509368818889639</v>
      </c>
      <c r="P42" s="4">
        <v>6</v>
      </c>
      <c r="Q42" s="4">
        <f t="shared" si="45"/>
        <v>1.9596464535171865</v>
      </c>
      <c r="R42" s="4">
        <f t="shared" si="45"/>
        <v>4.6476450082422174E-3</v>
      </c>
      <c r="S42" s="4">
        <f t="shared" si="46"/>
        <v>4.7359877215590117E-2</v>
      </c>
      <c r="T42" s="4">
        <f t="shared" si="46"/>
        <v>2.0968198142783209E-2</v>
      </c>
      <c r="U42" s="4">
        <f t="shared" si="47"/>
        <v>0.46782771275757601</v>
      </c>
      <c r="V42" s="4">
        <f t="shared" si="47"/>
        <v>1.5697529454477829E-2</v>
      </c>
      <c r="W42" s="4">
        <f t="shared" si="47"/>
        <v>1.4277520122059728</v>
      </c>
      <c r="X42" s="4">
        <f t="shared" si="47"/>
        <v>5.7451183345249034E-2</v>
      </c>
      <c r="Y42" s="4">
        <f t="shared" si="48"/>
        <v>-1.1683074234811327E-3</v>
      </c>
      <c r="Z42" s="4">
        <f t="shared" si="48"/>
        <v>1.9240694562714758E-4</v>
      </c>
      <c r="AA42" s="4">
        <f t="shared" si="49"/>
        <v>6.792023872339404E-4</v>
      </c>
      <c r="AB42" s="4">
        <f t="shared" si="50"/>
        <v>4.0010539135564569</v>
      </c>
      <c r="AC42" s="5"/>
      <c r="AD42" s="4">
        <f t="shared" si="51"/>
        <v>4.0353546482813529E-2</v>
      </c>
      <c r="AE42" s="4"/>
      <c r="AF42" s="4">
        <f t="shared" si="52"/>
        <v>7.0063307327765875E-3</v>
      </c>
      <c r="AG42" s="4">
        <f t="shared" si="53"/>
        <v>2.0968198142783209E-2</v>
      </c>
      <c r="AH42" s="4">
        <f t="shared" si="54"/>
        <v>4.6476450082422174E-3</v>
      </c>
      <c r="AI42" s="4">
        <f t="shared" si="55"/>
        <v>0.72862967440074344</v>
      </c>
      <c r="AJ42" s="4">
        <f t="shared" si="56"/>
        <v>0.23874815171545458</v>
      </c>
      <c r="AK42" s="4">
        <f t="shared" si="57"/>
        <v>1</v>
      </c>
      <c r="AL42" s="4"/>
      <c r="AM42" s="4">
        <f t="shared" si="58"/>
        <v>5.7451183345249034E-2</v>
      </c>
      <c r="AN42" s="4">
        <f t="shared" si="58"/>
        <v>-1.1683074234811327E-3</v>
      </c>
      <c r="AO42" s="4">
        <f t="shared" si="59"/>
        <v>1.5697529454477829E-2</v>
      </c>
      <c r="AP42" s="4">
        <f t="shared" si="60"/>
        <v>0.69898502613289726</v>
      </c>
      <c r="AQ42" s="4">
        <f t="shared" si="61"/>
        <v>0.22903456849085707</v>
      </c>
      <c r="AR42" s="4">
        <f t="shared" si="62"/>
        <v>1</v>
      </c>
      <c r="AS42" s="4"/>
      <c r="AT42" s="4">
        <f t="shared" si="63"/>
        <v>5.4681579906138818E-2</v>
      </c>
    </row>
    <row r="43" spans="1:46">
      <c r="A43" s="12">
        <v>41815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spans="1:46">
      <c r="A44" t="s">
        <v>147</v>
      </c>
      <c r="B44" s="4">
        <v>54.106099999999998</v>
      </c>
      <c r="C44" s="4">
        <v>0.13680700000000001</v>
      </c>
      <c r="D44" s="4">
        <v>1.10995</v>
      </c>
      <c r="E44" s="4">
        <v>0.71932499999999999</v>
      </c>
      <c r="F44" s="4">
        <v>14.886799999999999</v>
      </c>
      <c r="G44" s="4">
        <v>0.52024000000000004</v>
      </c>
      <c r="H44" s="4">
        <v>25.520399999999999</v>
      </c>
      <c r="I44" s="4">
        <v>1.44903</v>
      </c>
      <c r="J44" s="4">
        <v>1.9319999999999999E-3</v>
      </c>
      <c r="K44" s="4">
        <v>-4.0600000000000002E-3</v>
      </c>
      <c r="L44" s="4">
        <v>1.6636000000000001E-2</v>
      </c>
      <c r="M44" s="4">
        <f>SUM(B44:L44)</f>
        <v>98.463159999999988</v>
      </c>
      <c r="O44" s="4">
        <f t="shared" ref="O44:O52" si="64">B44/Q$3*2+C44/R$3*2+D44/S$3*3+E44/T$3*3+F44/U$3+G44/V$3+H44/W$3+I44/X$3+J44/Y$3+K44/Z$3+L44/AA$3</f>
        <v>2.7247974550917116</v>
      </c>
      <c r="P44" s="4">
        <v>6</v>
      </c>
      <c r="Q44" s="4">
        <f t="shared" ref="Q44:R52" si="65">B44/Q$3*$P44/$O44</f>
        <v>1.9827184697870333</v>
      </c>
      <c r="R44" s="4">
        <f t="shared" si="65"/>
        <v>3.7712670676348222E-3</v>
      </c>
      <c r="S44" s="4">
        <f t="shared" ref="S44:T52" si="66">D44/S$3*$P44/$O44*2</f>
        <v>4.7942492588824798E-2</v>
      </c>
      <c r="T44" s="4">
        <f t="shared" si="66"/>
        <v>2.0842852754234066E-2</v>
      </c>
      <c r="U44" s="4">
        <f t="shared" ref="U44:X52" si="67">F44/U$3*$P44/$O44</f>
        <v>0.45623815960242636</v>
      </c>
      <c r="V44" s="4">
        <f t="shared" si="67"/>
        <v>1.6150679783314907E-2</v>
      </c>
      <c r="W44" s="4">
        <f t="shared" si="67"/>
        <v>1.3940928646115891</v>
      </c>
      <c r="X44" s="4">
        <f t="shared" si="67"/>
        <v>5.6896610821915439E-2</v>
      </c>
      <c r="Y44" s="4">
        <f t="shared" ref="Y44:Z52" si="68">J44/Y$3*$P44/$O44*2</f>
        <v>1.3727851457188403E-4</v>
      </c>
      <c r="Z44" s="4">
        <f t="shared" si="68"/>
        <v>-1.8981133855025984E-4</v>
      </c>
      <c r="AA44" s="4">
        <f t="shared" ref="AA44:AA52" si="69">L44/AA$3*$P44/$O44</f>
        <v>4.9045986881920479E-4</v>
      </c>
      <c r="AB44" s="4">
        <f t="shared" ref="AB44:AB52" si="70">SUM(Q44:AA44)</f>
        <v>3.9790913240618133</v>
      </c>
      <c r="AC44" s="5"/>
      <c r="AD44" s="4">
        <f t="shared" ref="AD44:AD52" si="71">2-Q44</f>
        <v>1.7281530212966745E-2</v>
      </c>
      <c r="AE44" s="4"/>
      <c r="AF44" s="4">
        <f t="shared" ref="AF44:AF52" si="72">S44-AD44</f>
        <v>3.0660962375858053E-2</v>
      </c>
      <c r="AG44" s="4">
        <f t="shared" ref="AG44:AG52" si="73">T44</f>
        <v>2.0842852754234066E-2</v>
      </c>
      <c r="AH44" s="4">
        <f t="shared" ref="AH44:AH52" si="74">R44</f>
        <v>3.7712670676348222E-3</v>
      </c>
      <c r="AI44" s="4">
        <f t="shared" ref="AI44:AI52" si="75">(1-AF44-AG44-AH44)*W44/(W44+U44)</f>
        <v>0.71178305378540008</v>
      </c>
      <c r="AJ44" s="4">
        <f t="shared" ref="AJ44:AJ52" si="76">(1-AF44-AG44-AH44)*U44/(W44+U44)</f>
        <v>0.23294186401687303</v>
      </c>
      <c r="AK44" s="4">
        <f>SUM(AF44:AJ44)</f>
        <v>1</v>
      </c>
      <c r="AL44" s="4"/>
      <c r="AM44" s="4">
        <f t="shared" ref="AM44:AN52" si="77">X44</f>
        <v>5.6896610821915439E-2</v>
      </c>
      <c r="AN44" s="4">
        <f t="shared" si="77"/>
        <v>1.3727851457188403E-4</v>
      </c>
      <c r="AO44" s="4">
        <f t="shared" ref="AO44:AO52" si="78">V44</f>
        <v>1.6150679783314907E-2</v>
      </c>
      <c r="AP44" s="4">
        <f t="shared" ref="AP44:AP52" si="79">(1-AM44-AN44-AO44)*W44/(W44+U44)</f>
        <v>0.69828952878896045</v>
      </c>
      <c r="AQ44" s="4">
        <f t="shared" ref="AQ44:AQ52" si="80">(1-AM44-AN44-AO44)*U44/(W44+U44)</f>
        <v>0.22852590209123747</v>
      </c>
      <c r="AR44" s="4">
        <f>SUM(AM44:AQ44)</f>
        <v>1</v>
      </c>
      <c r="AS44" s="4"/>
      <c r="AT44" s="4">
        <f>AJ44*AQ44</f>
        <v>5.3233249609270276E-2</v>
      </c>
    </row>
    <row r="45" spans="1:46">
      <c r="A45" t="s">
        <v>147</v>
      </c>
      <c r="B45" s="4">
        <v>54.569600000000001</v>
      </c>
      <c r="C45" s="4">
        <v>0.118022</v>
      </c>
      <c r="D45" s="4">
        <v>1.1115999999999999</v>
      </c>
      <c r="E45" s="4">
        <v>0.69166000000000005</v>
      </c>
      <c r="F45" s="4">
        <v>15.0283</v>
      </c>
      <c r="G45" s="4">
        <v>0.485456</v>
      </c>
      <c r="H45" s="4">
        <v>25.658899999999999</v>
      </c>
      <c r="I45" s="4">
        <v>1.4692799999999999</v>
      </c>
      <c r="J45" s="4">
        <v>7.731E-3</v>
      </c>
      <c r="K45" s="4">
        <v>-1.095E-2</v>
      </c>
      <c r="L45" s="4">
        <v>-7.0099999999999997E-3</v>
      </c>
      <c r="M45" s="4">
        <f t="shared" ref="M45:M52" si="81">SUM(B45:L45)</f>
        <v>99.122589000000019</v>
      </c>
      <c r="O45" s="4">
        <f t="shared" si="64"/>
        <v>2.7442362536775438</v>
      </c>
      <c r="P45" s="4">
        <v>6</v>
      </c>
      <c r="Q45" s="4">
        <f t="shared" si="65"/>
        <v>1.9855385309732132</v>
      </c>
      <c r="R45" s="4">
        <f t="shared" si="65"/>
        <v>3.2303878389667823E-3</v>
      </c>
      <c r="S45" s="4">
        <f t="shared" si="66"/>
        <v>4.7673656166793914E-2</v>
      </c>
      <c r="T45" s="4">
        <f t="shared" si="66"/>
        <v>1.9899281420169657E-2</v>
      </c>
      <c r="U45" s="4">
        <f t="shared" si="67"/>
        <v>0.45731225161225658</v>
      </c>
      <c r="V45" s="4">
        <f t="shared" si="67"/>
        <v>1.496406776459511E-2</v>
      </c>
      <c r="W45" s="4">
        <f t="shared" si="67"/>
        <v>1.3917300001008999</v>
      </c>
      <c r="X45" s="4">
        <f t="shared" si="67"/>
        <v>5.72830739150504E-2</v>
      </c>
      <c r="Y45" s="4">
        <f t="shared" si="68"/>
        <v>5.4543606407710587E-4</v>
      </c>
      <c r="Z45" s="4">
        <f t="shared" si="68"/>
        <v>-5.0830334186038764E-4</v>
      </c>
      <c r="AA45" s="4">
        <f t="shared" si="69"/>
        <v>-2.052037587145725E-4</v>
      </c>
      <c r="AB45" s="4">
        <f t="shared" si="70"/>
        <v>3.9774631787554475</v>
      </c>
      <c r="AC45" s="5"/>
      <c r="AD45" s="4">
        <f t="shared" si="71"/>
        <v>1.44614690267868E-2</v>
      </c>
      <c r="AE45" s="4"/>
      <c r="AF45" s="4">
        <f t="shared" si="72"/>
        <v>3.3212187140007114E-2</v>
      </c>
      <c r="AG45" s="4">
        <f t="shared" si="73"/>
        <v>1.9899281420169657E-2</v>
      </c>
      <c r="AH45" s="4">
        <f t="shared" si="74"/>
        <v>3.2303878389667823E-3</v>
      </c>
      <c r="AI45" s="4">
        <f t="shared" si="75"/>
        <v>0.71026897685654999</v>
      </c>
      <c r="AJ45" s="4">
        <f t="shared" si="76"/>
        <v>0.23338916674430651</v>
      </c>
      <c r="AK45" s="4">
        <f t="shared" ref="AK45:AK52" si="82">SUM(AF45:AJ45)</f>
        <v>1</v>
      </c>
      <c r="AL45" s="4"/>
      <c r="AM45" s="4">
        <f t="shared" si="77"/>
        <v>5.72830739150504E-2</v>
      </c>
      <c r="AN45" s="4">
        <f t="shared" si="77"/>
        <v>5.4543606407710587E-4</v>
      </c>
      <c r="AO45" s="4">
        <f t="shared" si="78"/>
        <v>1.496406776459511E-2</v>
      </c>
      <c r="AP45" s="4">
        <f t="shared" si="79"/>
        <v>0.69788691127782221</v>
      </c>
      <c r="AQ45" s="4">
        <f t="shared" si="80"/>
        <v>0.22932051097845527</v>
      </c>
      <c r="AR45" s="4">
        <f t="shared" ref="AR45:AR52" si="83">SUM(AM45:AQ45)</f>
        <v>1</v>
      </c>
      <c r="AS45" s="4"/>
      <c r="AT45" s="4">
        <f t="shared" ref="AT45:AT52" si="84">AJ45*AQ45</f>
        <v>5.352092297464027E-2</v>
      </c>
    </row>
    <row r="46" spans="1:46">
      <c r="A46" t="s">
        <v>147</v>
      </c>
      <c r="B46" s="4">
        <v>53.926099999999998</v>
      </c>
      <c r="C46" s="4">
        <v>0.12833600000000001</v>
      </c>
      <c r="D46" s="4">
        <v>1.1153999999999999</v>
      </c>
      <c r="E46" s="4">
        <v>0.69626200000000005</v>
      </c>
      <c r="F46" s="4">
        <v>14.963699999999999</v>
      </c>
      <c r="G46" s="4">
        <v>0.50999799999999995</v>
      </c>
      <c r="H46" s="4">
        <v>26.0321</v>
      </c>
      <c r="I46" s="4">
        <v>1.5396099999999999</v>
      </c>
      <c r="J46" s="4">
        <v>1.9319999999999999E-3</v>
      </c>
      <c r="K46" s="4">
        <v>7.9430000000000004E-3</v>
      </c>
      <c r="L46" s="4">
        <v>7.012E-3</v>
      </c>
      <c r="M46" s="4">
        <f t="shared" si="81"/>
        <v>98.928392999999986</v>
      </c>
      <c r="O46" s="4">
        <f t="shared" si="64"/>
        <v>2.733533255109228</v>
      </c>
      <c r="P46" s="4">
        <v>6</v>
      </c>
      <c r="Q46" s="4">
        <f t="shared" si="65"/>
        <v>1.9698070949513806</v>
      </c>
      <c r="R46" s="4">
        <f t="shared" si="65"/>
        <v>3.5264467594152854E-3</v>
      </c>
      <c r="S46" s="4">
        <f t="shared" si="66"/>
        <v>4.8023930040873852E-2</v>
      </c>
      <c r="T46" s="4">
        <f t="shared" si="66"/>
        <v>2.0110115392236498E-2</v>
      </c>
      <c r="U46" s="4">
        <f t="shared" si="67"/>
        <v>0.45712935292249723</v>
      </c>
      <c r="V46" s="4">
        <f t="shared" si="67"/>
        <v>1.5782122200764158E-2</v>
      </c>
      <c r="W46" s="4">
        <f t="shared" si="67"/>
        <v>1.4175007404086037</v>
      </c>
      <c r="X46" s="4">
        <f t="shared" si="67"/>
        <v>6.0260066547634043E-2</v>
      </c>
      <c r="Y46" s="4">
        <f t="shared" si="68"/>
        <v>1.3683980117860074E-4</v>
      </c>
      <c r="Z46" s="4">
        <f t="shared" si="68"/>
        <v>3.7016090141457966E-4</v>
      </c>
      <c r="AA46" s="4">
        <f t="shared" si="69"/>
        <v>2.0606599794635052E-4</v>
      </c>
      <c r="AB46" s="4">
        <f t="shared" si="70"/>
        <v>3.9928529359239451</v>
      </c>
      <c r="AC46" s="5"/>
      <c r="AD46" s="4">
        <f t="shared" si="71"/>
        <v>3.0192905048619378E-2</v>
      </c>
      <c r="AE46" s="4"/>
      <c r="AF46" s="4">
        <f t="shared" si="72"/>
        <v>1.7831024992254474E-2</v>
      </c>
      <c r="AG46" s="4">
        <f t="shared" si="73"/>
        <v>2.0110115392236498E-2</v>
      </c>
      <c r="AH46" s="4">
        <f t="shared" si="74"/>
        <v>3.5264467594152854E-3</v>
      </c>
      <c r="AI46" s="4">
        <f t="shared" si="75"/>
        <v>0.72479387254196737</v>
      </c>
      <c r="AJ46" s="4">
        <f t="shared" si="76"/>
        <v>0.23373854031412644</v>
      </c>
      <c r="AK46" s="4">
        <f t="shared" si="82"/>
        <v>1</v>
      </c>
      <c r="AL46" s="4"/>
      <c r="AM46" s="4">
        <f t="shared" si="77"/>
        <v>6.0260066547634043E-2</v>
      </c>
      <c r="AN46" s="4">
        <f t="shared" si="77"/>
        <v>1.3683980117860074E-4</v>
      </c>
      <c r="AO46" s="4">
        <f t="shared" si="78"/>
        <v>1.5782122200764158E-2</v>
      </c>
      <c r="AP46" s="4">
        <f t="shared" si="79"/>
        <v>0.6985468310225621</v>
      </c>
      <c r="AQ46" s="4">
        <f t="shared" si="80"/>
        <v>0.22527414042786109</v>
      </c>
      <c r="AR46" s="4">
        <f t="shared" si="83"/>
        <v>1</v>
      </c>
      <c r="AS46" s="4"/>
      <c r="AT46" s="4">
        <f t="shared" si="84"/>
        <v>5.265524875412779E-2</v>
      </c>
    </row>
    <row r="47" spans="1:46">
      <c r="A47" t="s">
        <v>148</v>
      </c>
      <c r="B47" s="4">
        <v>55.125700000000002</v>
      </c>
      <c r="C47" s="4">
        <v>0.12733900000000001</v>
      </c>
      <c r="D47" s="4">
        <v>0.93159499999999995</v>
      </c>
      <c r="E47" s="4">
        <v>0.78906500000000002</v>
      </c>
      <c r="F47" s="4">
        <v>14.6332</v>
      </c>
      <c r="G47" s="4">
        <v>0.49183300000000002</v>
      </c>
      <c r="H47" s="4">
        <v>26.845700000000001</v>
      </c>
      <c r="I47" s="4">
        <v>1.16916</v>
      </c>
      <c r="J47" s="4">
        <v>-1.7319999999999999E-2</v>
      </c>
      <c r="K47" s="4">
        <v>-3.0200000000000001E-3</v>
      </c>
      <c r="L47" s="4">
        <v>-1.404E-2</v>
      </c>
      <c r="M47" s="4">
        <f t="shared" si="81"/>
        <v>100.07921200000001</v>
      </c>
      <c r="O47" s="4">
        <f t="shared" si="64"/>
        <v>2.7778716999592064</v>
      </c>
      <c r="P47" s="4">
        <v>6</v>
      </c>
      <c r="Q47" s="4">
        <f t="shared" si="65"/>
        <v>1.9814858727227302</v>
      </c>
      <c r="R47" s="4">
        <f t="shared" si="65"/>
        <v>3.4432015554850203E-3</v>
      </c>
      <c r="S47" s="4">
        <f t="shared" si="66"/>
        <v>3.9469932606811912E-2</v>
      </c>
      <c r="T47" s="4">
        <f t="shared" si="66"/>
        <v>2.2426775096564416E-2</v>
      </c>
      <c r="U47" s="4">
        <f t="shared" si="67"/>
        <v>0.43989761053083293</v>
      </c>
      <c r="V47" s="4">
        <f t="shared" si="67"/>
        <v>1.4977066977839104E-2</v>
      </c>
      <c r="W47" s="4">
        <f t="shared" si="67"/>
        <v>1.438470638065902</v>
      </c>
      <c r="X47" s="4">
        <f t="shared" si="67"/>
        <v>4.5030317663805816E-2</v>
      </c>
      <c r="Y47" s="4">
        <f t="shared" si="68"/>
        <v>-1.2071615068029666E-3</v>
      </c>
      <c r="Z47" s="4">
        <f t="shared" si="68"/>
        <v>-1.3849213259267083E-4</v>
      </c>
      <c r="AA47" s="4">
        <f t="shared" si="69"/>
        <v>-4.0601653017643675E-4</v>
      </c>
      <c r="AB47" s="4">
        <f t="shared" si="70"/>
        <v>3.9834497450503994</v>
      </c>
      <c r="AC47" s="5"/>
      <c r="AD47" s="4">
        <f t="shared" si="71"/>
        <v>1.8514127277269754E-2</v>
      </c>
      <c r="AE47" s="4"/>
      <c r="AF47" s="4">
        <f t="shared" si="72"/>
        <v>2.0955805329542158E-2</v>
      </c>
      <c r="AG47" s="4">
        <f t="shared" si="73"/>
        <v>2.2426775096564416E-2</v>
      </c>
      <c r="AH47" s="4">
        <f t="shared" si="74"/>
        <v>3.4432015554850203E-3</v>
      </c>
      <c r="AI47" s="4">
        <f t="shared" si="75"/>
        <v>0.72994905370936669</v>
      </c>
      <c r="AJ47" s="4">
        <f t="shared" si="76"/>
        <v>0.22322516430904168</v>
      </c>
      <c r="AK47" s="4">
        <f t="shared" si="82"/>
        <v>1</v>
      </c>
      <c r="AL47" s="4"/>
      <c r="AM47" s="4">
        <f t="shared" si="77"/>
        <v>4.5030317663805816E-2</v>
      </c>
      <c r="AN47" s="4">
        <f t="shared" si="77"/>
        <v>-1.2071615068029666E-3</v>
      </c>
      <c r="AO47" s="4">
        <f t="shared" si="78"/>
        <v>1.4977066977839104E-2</v>
      </c>
      <c r="AP47" s="4">
        <f t="shared" si="79"/>
        <v>0.72077892318833248</v>
      </c>
      <c r="AQ47" s="4">
        <f t="shared" si="80"/>
        <v>0.22042085367682562</v>
      </c>
      <c r="AR47" s="4">
        <f t="shared" si="83"/>
        <v>1</v>
      </c>
      <c r="AS47" s="4"/>
      <c r="AT47" s="4">
        <f t="shared" si="84"/>
        <v>4.9203481279148635E-2</v>
      </c>
    </row>
    <row r="48" spans="1:46">
      <c r="A48" t="s">
        <v>148</v>
      </c>
      <c r="B48" s="4">
        <v>55.020899999999997</v>
      </c>
      <c r="C48" s="4">
        <v>9.3598000000000001E-2</v>
      </c>
      <c r="D48" s="4">
        <v>0.83934799999999998</v>
      </c>
      <c r="E48" s="4">
        <v>0.63137500000000002</v>
      </c>
      <c r="F48" s="4">
        <v>14.615</v>
      </c>
      <c r="G48" s="4">
        <v>0.51017599999999996</v>
      </c>
      <c r="H48" s="4">
        <v>26.8825</v>
      </c>
      <c r="I48" s="4">
        <v>1.2907200000000001</v>
      </c>
      <c r="J48" s="4">
        <v>2.4952999999999999E-2</v>
      </c>
      <c r="K48" s="4">
        <v>7.6620000000000004E-3</v>
      </c>
      <c r="L48" s="4">
        <v>-1.5779999999999999E-2</v>
      </c>
      <c r="M48" s="4">
        <f t="shared" si="81"/>
        <v>99.900451999999973</v>
      </c>
      <c r="O48" s="4">
        <f t="shared" si="64"/>
        <v>2.7715700751641354</v>
      </c>
      <c r="P48" s="4">
        <v>6</v>
      </c>
      <c r="Q48" s="4">
        <f t="shared" si="65"/>
        <v>1.9822155230317988</v>
      </c>
      <c r="R48" s="4">
        <f t="shared" si="65"/>
        <v>2.5366111636104809E-3</v>
      </c>
      <c r="S48" s="4">
        <f t="shared" si="66"/>
        <v>3.5642455462728574E-2</v>
      </c>
      <c r="T48" s="4">
        <f t="shared" si="66"/>
        <v>1.7985716724818187E-2</v>
      </c>
      <c r="U48" s="4">
        <f t="shared" si="67"/>
        <v>0.4403494254481784</v>
      </c>
      <c r="V48" s="4">
        <f t="shared" si="67"/>
        <v>1.5570962234457876E-2</v>
      </c>
      <c r="W48" s="4">
        <f t="shared" si="67"/>
        <v>1.4437175742214827</v>
      </c>
      <c r="X48" s="4">
        <f t="shared" si="67"/>
        <v>4.9825242540322716E-2</v>
      </c>
      <c r="Y48" s="4">
        <f t="shared" si="68"/>
        <v>1.7431171554662015E-3</v>
      </c>
      <c r="Z48" s="4">
        <f t="shared" si="68"/>
        <v>3.5216535355188882E-4</v>
      </c>
      <c r="AA48" s="4">
        <f t="shared" si="69"/>
        <v>-4.5737237108928462E-4</v>
      </c>
      <c r="AB48" s="4">
        <f t="shared" si="70"/>
        <v>3.9894814209653262</v>
      </c>
      <c r="AC48" s="5"/>
      <c r="AD48" s="4">
        <f t="shared" si="71"/>
        <v>1.7784476968201179E-2</v>
      </c>
      <c r="AE48" s="4"/>
      <c r="AF48" s="4">
        <f t="shared" si="72"/>
        <v>1.7857978494527395E-2</v>
      </c>
      <c r="AG48" s="4">
        <f t="shared" si="73"/>
        <v>1.7985716724818187E-2</v>
      </c>
      <c r="AH48" s="4">
        <f t="shared" si="74"/>
        <v>2.5366111636104809E-3</v>
      </c>
      <c r="AI48" s="4">
        <f t="shared" si="75"/>
        <v>0.73686724072754317</v>
      </c>
      <c r="AJ48" s="4">
        <f t="shared" si="76"/>
        <v>0.2247524528895008</v>
      </c>
      <c r="AK48" s="4">
        <f t="shared" si="82"/>
        <v>1</v>
      </c>
      <c r="AL48" s="4"/>
      <c r="AM48" s="4">
        <f t="shared" si="77"/>
        <v>4.9825242540322716E-2</v>
      </c>
      <c r="AN48" s="4">
        <f t="shared" si="77"/>
        <v>1.7431171554662015E-3</v>
      </c>
      <c r="AO48" s="4">
        <f t="shared" si="78"/>
        <v>1.5570962234457876E-2</v>
      </c>
      <c r="AP48" s="4">
        <f t="shared" si="79"/>
        <v>0.71482986298555617</v>
      </c>
      <c r="AQ48" s="4">
        <f t="shared" si="80"/>
        <v>0.21803081508419714</v>
      </c>
      <c r="AR48" s="4">
        <f t="shared" si="83"/>
        <v>1.0000000000000002</v>
      </c>
      <c r="AS48" s="4"/>
      <c r="AT48" s="4">
        <f>AJ48*AQ48</f>
        <v>4.9002960495670475E-2</v>
      </c>
    </row>
    <row r="49" spans="1:46">
      <c r="A49" t="s">
        <v>148</v>
      </c>
      <c r="B49" s="4">
        <v>54.891100000000002</v>
      </c>
      <c r="C49" s="4">
        <v>0.106278</v>
      </c>
      <c r="D49" s="4">
        <v>1.0692900000000001</v>
      </c>
      <c r="E49" s="4">
        <v>0.765401</v>
      </c>
      <c r="F49" s="4">
        <v>15.302</v>
      </c>
      <c r="G49" s="4">
        <v>0.52255499999999999</v>
      </c>
      <c r="H49" s="4">
        <v>25.691600000000001</v>
      </c>
      <c r="I49" s="4">
        <v>1.51369</v>
      </c>
      <c r="J49" s="4">
        <v>2.6165999999999998E-2</v>
      </c>
      <c r="K49" s="4">
        <v>-3.2000000000000002E-3</v>
      </c>
      <c r="L49" s="4">
        <v>4.0308999999999998E-2</v>
      </c>
      <c r="M49" s="4">
        <f t="shared" si="81"/>
        <v>99.925189000000003</v>
      </c>
      <c r="O49" s="4">
        <f t="shared" si="64"/>
        <v>2.7618021629742273</v>
      </c>
      <c r="P49" s="4">
        <v>6</v>
      </c>
      <c r="Q49" s="4">
        <f t="shared" si="65"/>
        <v>1.9845334110018391</v>
      </c>
      <c r="R49" s="4">
        <f t="shared" si="65"/>
        <v>2.8904402869167523E-3</v>
      </c>
      <c r="S49" s="4">
        <f t="shared" si="66"/>
        <v>4.5567411541046189E-2</v>
      </c>
      <c r="T49" s="4">
        <f t="shared" si="66"/>
        <v>2.1880774528045169E-2</v>
      </c>
      <c r="U49" s="4">
        <f t="shared" si="67"/>
        <v>0.46267934291309393</v>
      </c>
      <c r="V49" s="4">
        <f t="shared" si="67"/>
        <v>1.6005186264152267E-2</v>
      </c>
      <c r="W49" s="4">
        <f t="shared" si="67"/>
        <v>1.3846405261991057</v>
      </c>
      <c r="X49" s="4">
        <f t="shared" si="67"/>
        <v>5.8639143985204631E-2</v>
      </c>
      <c r="Y49" s="4">
        <f t="shared" si="68"/>
        <v>1.8343172313750981E-3</v>
      </c>
      <c r="Z49" s="4">
        <f t="shared" si="68"/>
        <v>-1.4760047535878295E-4</v>
      </c>
      <c r="AA49" s="4">
        <f t="shared" si="69"/>
        <v>1.1724605792871839E-3</v>
      </c>
      <c r="AB49" s="4">
        <f t="shared" si="70"/>
        <v>3.9796954140547069</v>
      </c>
      <c r="AC49" s="5"/>
      <c r="AD49" s="4">
        <f t="shared" si="71"/>
        <v>1.5466588998160891E-2</v>
      </c>
      <c r="AE49" s="4"/>
      <c r="AF49" s="4">
        <f t="shared" si="72"/>
        <v>3.0100822542885299E-2</v>
      </c>
      <c r="AG49" s="4">
        <f t="shared" si="73"/>
        <v>2.1880774528045169E-2</v>
      </c>
      <c r="AH49" s="4">
        <f t="shared" si="74"/>
        <v>2.8904402869167523E-3</v>
      </c>
      <c r="AI49" s="4">
        <f t="shared" si="75"/>
        <v>0.70841141342091829</v>
      </c>
      <c r="AJ49" s="4">
        <f t="shared" si="76"/>
        <v>0.2367165492212345</v>
      </c>
      <c r="AK49" s="4">
        <f t="shared" si="82"/>
        <v>1</v>
      </c>
      <c r="AL49" s="4"/>
      <c r="AM49" s="4">
        <f t="shared" si="77"/>
        <v>5.8639143985204631E-2</v>
      </c>
      <c r="AN49" s="4">
        <f t="shared" si="77"/>
        <v>1.8343172313750981E-3</v>
      </c>
      <c r="AO49" s="4">
        <f t="shared" si="78"/>
        <v>1.6005186264152267E-2</v>
      </c>
      <c r="AP49" s="4">
        <f t="shared" si="79"/>
        <v>0.69221639029029614</v>
      </c>
      <c r="AQ49" s="4">
        <f t="shared" si="80"/>
        <v>0.23130496222897193</v>
      </c>
      <c r="AR49" s="4">
        <f t="shared" si="83"/>
        <v>1</v>
      </c>
      <c r="AS49" s="4"/>
      <c r="AT49" s="4">
        <f t="shared" si="84"/>
        <v>5.4753712476590222E-2</v>
      </c>
    </row>
    <row r="50" spans="1:46">
      <c r="A50" t="s">
        <v>149</v>
      </c>
      <c r="B50" s="4">
        <v>54.995399999999997</v>
      </c>
      <c r="C50" s="4">
        <v>8.7902999999999995E-2</v>
      </c>
      <c r="D50" s="4">
        <v>0.80599699999999996</v>
      </c>
      <c r="E50" s="4">
        <v>0.674516</v>
      </c>
      <c r="F50" s="4">
        <v>14.575100000000001</v>
      </c>
      <c r="G50" s="4">
        <v>0.46490399999999998</v>
      </c>
      <c r="H50" s="4">
        <v>26.712700000000002</v>
      </c>
      <c r="I50" s="4">
        <v>1.2623800000000001</v>
      </c>
      <c r="J50" s="4">
        <v>2.1152000000000001E-2</v>
      </c>
      <c r="K50" s="4">
        <v>-6.6E-4</v>
      </c>
      <c r="L50" s="4">
        <v>-2.283E-2</v>
      </c>
      <c r="M50" s="4">
        <f t="shared" si="81"/>
        <v>99.576561999999996</v>
      </c>
      <c r="O50" s="4">
        <f t="shared" si="64"/>
        <v>2.764293635159222</v>
      </c>
      <c r="P50" s="4">
        <v>6</v>
      </c>
      <c r="Q50" s="4">
        <f t="shared" si="65"/>
        <v>1.9865122053560547</v>
      </c>
      <c r="R50" s="4">
        <f t="shared" si="65"/>
        <v>2.3885410939836044E-3</v>
      </c>
      <c r="S50" s="4">
        <f t="shared" si="66"/>
        <v>3.4316316983024765E-2</v>
      </c>
      <c r="T50" s="4">
        <f t="shared" si="66"/>
        <v>1.9265235097900034E-2</v>
      </c>
      <c r="U50" s="4">
        <f t="shared" si="67"/>
        <v>0.44030320555033964</v>
      </c>
      <c r="V50" s="4">
        <f t="shared" si="67"/>
        <v>1.4226576371158504E-2</v>
      </c>
      <c r="W50" s="4">
        <f t="shared" si="67"/>
        <v>1.4383747983938882</v>
      </c>
      <c r="X50" s="4">
        <f t="shared" si="67"/>
        <v>4.8859517849482878E-2</v>
      </c>
      <c r="Y50" s="4">
        <f t="shared" si="68"/>
        <v>1.4814839068751971E-3</v>
      </c>
      <c r="Z50" s="4">
        <f t="shared" si="68"/>
        <v>-3.0415159971301796E-5</v>
      </c>
      <c r="AA50" s="4">
        <f t="shared" si="69"/>
        <v>-6.6345355978490944E-4</v>
      </c>
      <c r="AB50" s="4">
        <f t="shared" si="70"/>
        <v>3.9850340118829517</v>
      </c>
      <c r="AC50" s="5"/>
      <c r="AD50" s="4">
        <f t="shared" si="71"/>
        <v>1.3487794643945339E-2</v>
      </c>
      <c r="AE50" s="4"/>
      <c r="AF50" s="4">
        <f t="shared" si="72"/>
        <v>2.0828522339079426E-2</v>
      </c>
      <c r="AG50" s="4">
        <f t="shared" si="73"/>
        <v>1.9265235097900034E-2</v>
      </c>
      <c r="AH50" s="4">
        <f t="shared" si="74"/>
        <v>2.3885410939836044E-3</v>
      </c>
      <c r="AI50" s="4">
        <f t="shared" si="75"/>
        <v>0.73310558164707829</v>
      </c>
      <c r="AJ50" s="4">
        <f t="shared" si="76"/>
        <v>0.22441211982195863</v>
      </c>
      <c r="AK50" s="4">
        <f t="shared" si="82"/>
        <v>1</v>
      </c>
      <c r="AL50" s="4"/>
      <c r="AM50" s="4">
        <f t="shared" si="77"/>
        <v>4.8859517849482878E-2</v>
      </c>
      <c r="AN50" s="4">
        <f t="shared" si="77"/>
        <v>1.4814839068751971E-3</v>
      </c>
      <c r="AO50" s="4">
        <f t="shared" si="78"/>
        <v>1.4226576371158504E-2</v>
      </c>
      <c r="AP50" s="4">
        <f t="shared" si="79"/>
        <v>0.71619639895559439</v>
      </c>
      <c r="AQ50" s="4">
        <f t="shared" si="80"/>
        <v>0.21923602291688901</v>
      </c>
      <c r="AR50" s="4">
        <f t="shared" si="83"/>
        <v>1</v>
      </c>
      <c r="AS50" s="4"/>
      <c r="AT50" s="4">
        <f t="shared" si="84"/>
        <v>4.9199220644114569E-2</v>
      </c>
    </row>
    <row r="51" spans="1:46">
      <c r="A51" t="s">
        <v>149</v>
      </c>
      <c r="B51" s="4">
        <v>54.697899999999997</v>
      </c>
      <c r="C51" s="4">
        <v>0.117877</v>
      </c>
      <c r="D51" s="4">
        <v>1.1436200000000001</v>
      </c>
      <c r="E51" s="4">
        <v>0.74912599999999996</v>
      </c>
      <c r="F51" s="4">
        <v>14.9064</v>
      </c>
      <c r="G51" s="4">
        <v>0.57330899999999996</v>
      </c>
      <c r="H51" s="4">
        <v>25.825299999999999</v>
      </c>
      <c r="I51" s="4">
        <v>1.5694399999999999</v>
      </c>
      <c r="J51" s="4">
        <v>-4.8399999999999997E-3</v>
      </c>
      <c r="K51" s="4">
        <v>4.9449999999999997E-3</v>
      </c>
      <c r="L51" s="4">
        <v>2.1932E-2</v>
      </c>
      <c r="M51" s="4">
        <f t="shared" si="81"/>
        <v>99.605008999999995</v>
      </c>
      <c r="O51" s="4">
        <f t="shared" si="64"/>
        <v>2.7563887240179055</v>
      </c>
      <c r="P51" s="4">
        <v>6</v>
      </c>
      <c r="Q51" s="4">
        <f t="shared" si="65"/>
        <v>1.9814322834819176</v>
      </c>
      <c r="R51" s="4">
        <f t="shared" si="65"/>
        <v>3.2121942768724931E-3</v>
      </c>
      <c r="S51" s="4">
        <f t="shared" si="66"/>
        <v>4.8830671489298587E-2</v>
      </c>
      <c r="T51" s="4">
        <f t="shared" si="66"/>
        <v>2.1457574886411739E-2</v>
      </c>
      <c r="U51" s="4">
        <f t="shared" si="67"/>
        <v>0.45160296462138722</v>
      </c>
      <c r="V51" s="4">
        <f t="shared" si="67"/>
        <v>1.7594202471261478E-2</v>
      </c>
      <c r="W51" s="4">
        <f t="shared" si="67"/>
        <v>1.3945797759740914</v>
      </c>
      <c r="X51" s="4">
        <f t="shared" si="67"/>
        <v>6.0918261102093009E-2</v>
      </c>
      <c r="Y51" s="4">
        <f t="shared" si="68"/>
        <v>-3.3996528432924495E-4</v>
      </c>
      <c r="Z51" s="4">
        <f t="shared" si="68"/>
        <v>2.2853681711999051E-4</v>
      </c>
      <c r="AA51" s="4">
        <f t="shared" si="69"/>
        <v>6.3918498362659293E-4</v>
      </c>
      <c r="AB51" s="4">
        <f t="shared" si="70"/>
        <v>3.9801556848197506</v>
      </c>
      <c r="AC51" s="5"/>
      <c r="AD51" s="4">
        <f t="shared" si="71"/>
        <v>1.8567716518082422E-2</v>
      </c>
      <c r="AE51" s="4"/>
      <c r="AF51" s="4">
        <f t="shared" si="72"/>
        <v>3.0262954971216165E-2</v>
      </c>
      <c r="AG51" s="4">
        <f t="shared" si="73"/>
        <v>2.1457574886411739E-2</v>
      </c>
      <c r="AH51" s="4">
        <f t="shared" si="74"/>
        <v>3.2121942768724931E-3</v>
      </c>
      <c r="AI51" s="4">
        <f t="shared" si="75"/>
        <v>0.7138901696328539</v>
      </c>
      <c r="AJ51" s="4">
        <f t="shared" si="76"/>
        <v>0.23117710623264576</v>
      </c>
      <c r="AK51" s="4">
        <f t="shared" si="82"/>
        <v>1</v>
      </c>
      <c r="AL51" s="4"/>
      <c r="AM51" s="4">
        <f t="shared" si="77"/>
        <v>6.0918261102093009E-2</v>
      </c>
      <c r="AN51" s="4">
        <f t="shared" si="77"/>
        <v>-3.3996528432924495E-4</v>
      </c>
      <c r="AO51" s="4">
        <f t="shared" si="78"/>
        <v>1.7594202471261478E-2</v>
      </c>
      <c r="AP51" s="4">
        <f t="shared" si="79"/>
        <v>0.69633517991192717</v>
      </c>
      <c r="AQ51" s="4">
        <f t="shared" si="80"/>
        <v>0.22549232179904746</v>
      </c>
      <c r="AR51" s="4">
        <f t="shared" si="83"/>
        <v>0.99999999999999989</v>
      </c>
      <c r="AS51" s="4"/>
      <c r="AT51" s="4">
        <f t="shared" si="84"/>
        <v>5.2128662431184337E-2</v>
      </c>
    </row>
    <row r="52" spans="1:46">
      <c r="A52" t="s">
        <v>149</v>
      </c>
      <c r="B52" s="4">
        <v>54.5839</v>
      </c>
      <c r="C52" s="4">
        <v>0.10145700000000001</v>
      </c>
      <c r="D52" s="4">
        <v>1.01996</v>
      </c>
      <c r="E52" s="4">
        <v>0.69201100000000004</v>
      </c>
      <c r="F52" s="4">
        <v>14.962999999999999</v>
      </c>
      <c r="G52" s="4">
        <v>0.43104700000000001</v>
      </c>
      <c r="H52" s="4">
        <v>26.5443</v>
      </c>
      <c r="I52" s="4">
        <v>1.3716600000000001</v>
      </c>
      <c r="J52" s="4">
        <v>1.9296000000000001E-2</v>
      </c>
      <c r="K52" s="4">
        <v>-4.9500000000000004E-3</v>
      </c>
      <c r="L52" s="4">
        <v>2.8079E-2</v>
      </c>
      <c r="M52" s="4">
        <f t="shared" si="81"/>
        <v>99.749760000000023</v>
      </c>
      <c r="O52" s="4">
        <f t="shared" si="64"/>
        <v>2.7608762451418962</v>
      </c>
      <c r="P52" s="4">
        <v>6</v>
      </c>
      <c r="Q52" s="4">
        <f t="shared" si="65"/>
        <v>1.9740887291030711</v>
      </c>
      <c r="R52" s="4">
        <f t="shared" si="65"/>
        <v>2.760249059514424E-3</v>
      </c>
      <c r="S52" s="4">
        <f t="shared" si="66"/>
        <v>4.347980818333249E-2</v>
      </c>
      <c r="T52" s="4">
        <f t="shared" si="66"/>
        <v>1.9789384598819702E-2</v>
      </c>
      <c r="U52" s="4">
        <f t="shared" si="67"/>
        <v>0.45258089173104776</v>
      </c>
      <c r="V52" s="4">
        <f t="shared" si="67"/>
        <v>1.3206841851980402E-2</v>
      </c>
      <c r="W52" s="4">
        <f t="shared" si="67"/>
        <v>1.4310762992781483</v>
      </c>
      <c r="X52" s="4">
        <f t="shared" si="67"/>
        <v>5.3154835616200276E-2</v>
      </c>
      <c r="Y52" s="4">
        <f t="shared" si="68"/>
        <v>1.3531627206410407E-3</v>
      </c>
      <c r="Z52" s="4">
        <f t="shared" si="68"/>
        <v>-2.2839605705515236E-4</v>
      </c>
      <c r="AA52" s="4">
        <f t="shared" si="69"/>
        <v>8.1700269242980462E-4</v>
      </c>
      <c r="AB52" s="4">
        <f t="shared" si="70"/>
        <v>3.99207880877813</v>
      </c>
      <c r="AC52" s="5"/>
      <c r="AD52" s="4">
        <f t="shared" si="71"/>
        <v>2.5911270896928906E-2</v>
      </c>
      <c r="AE52" s="4"/>
      <c r="AF52" s="4">
        <f t="shared" si="72"/>
        <v>1.7568537286403584E-2</v>
      </c>
      <c r="AG52" s="4">
        <f t="shared" si="73"/>
        <v>1.9789384598819702E-2</v>
      </c>
      <c r="AH52" s="4">
        <f t="shared" si="74"/>
        <v>2.760249059514424E-3</v>
      </c>
      <c r="AI52" s="4">
        <f t="shared" si="75"/>
        <v>0.72925378472543867</v>
      </c>
      <c r="AJ52" s="4">
        <f t="shared" si="76"/>
        <v>0.23062804432982356</v>
      </c>
      <c r="AK52" s="4">
        <f t="shared" si="82"/>
        <v>0.99999999999999989</v>
      </c>
      <c r="AL52" s="4"/>
      <c r="AM52" s="4">
        <f t="shared" si="77"/>
        <v>5.3154835616200276E-2</v>
      </c>
      <c r="AN52" s="4">
        <f t="shared" si="77"/>
        <v>1.3531627206410407E-3</v>
      </c>
      <c r="AO52" s="4">
        <f t="shared" si="78"/>
        <v>1.3206841851980402E-2</v>
      </c>
      <c r="AP52" s="4">
        <f t="shared" si="79"/>
        <v>0.70828768777174211</v>
      </c>
      <c r="AQ52" s="4">
        <f t="shared" si="80"/>
        <v>0.22399747203943629</v>
      </c>
      <c r="AR52" s="4">
        <f t="shared" si="83"/>
        <v>1</v>
      </c>
      <c r="AS52" s="4"/>
      <c r="AT52" s="4">
        <f t="shared" si="84"/>
        <v>5.1660098911279526E-2</v>
      </c>
    </row>
    <row r="53" spans="1:46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</row>
    <row r="54" spans="1:46">
      <c r="A54" t="s">
        <v>121</v>
      </c>
      <c r="B54" s="4">
        <f>AVERAGE(B8:B52)</f>
        <v>54.174369047619038</v>
      </c>
      <c r="C54" s="4">
        <f t="shared" ref="C54:L54" si="85">AVERAGE(C8:C52)</f>
        <v>0.1263460952380952</v>
      </c>
      <c r="D54" s="4">
        <f t="shared" si="85"/>
        <v>1.0567926428571428</v>
      </c>
      <c r="E54" s="4">
        <f t="shared" si="85"/>
        <v>0.72285590476190487</v>
      </c>
      <c r="F54" s="4">
        <f t="shared" si="85"/>
        <v>15.006550000000001</v>
      </c>
      <c r="G54" s="4">
        <f t="shared" si="85"/>
        <v>0.49977140476190485</v>
      </c>
      <c r="H54" s="4">
        <f t="shared" si="85"/>
        <v>26.589809523809521</v>
      </c>
      <c r="I54" s="4">
        <f t="shared" si="85"/>
        <v>1.441907857142857</v>
      </c>
      <c r="J54" s="4">
        <f t="shared" si="85"/>
        <v>5.7637619047619026E-3</v>
      </c>
      <c r="K54" s="4">
        <f t="shared" si="85"/>
        <v>-2.4686428571428559E-3</v>
      </c>
      <c r="L54" s="4">
        <f t="shared" si="85"/>
        <v>6.9134523809523821E-3</v>
      </c>
      <c r="M54" s="4">
        <f t="shared" ref="M54" si="86">SUM(B54:L54)</f>
        <v>99.628611047619032</v>
      </c>
      <c r="O54" s="4">
        <f>B54/Q$3*2+C54/R$3*2+D54/S$3*3+E54/T$3*3+F54/U$3+G54/V$3+H54/W$3+I54/X$3+J54/Y$3+K54/Z$3+L54/AA$3</f>
        <v>2.7530426643895645</v>
      </c>
      <c r="P54" s="4">
        <v>6</v>
      </c>
      <c r="Q54" s="4">
        <f>B54/Q$3*$P54/$O54</f>
        <v>1.9648525576267259</v>
      </c>
      <c r="R54" s="4">
        <f>C54/R$3*$P54/$O54</f>
        <v>3.4471650418859993E-3</v>
      </c>
      <c r="S54" s="4">
        <f>D54/S$3*$P54/$O54*2</f>
        <v>4.5178130817786009E-2</v>
      </c>
      <c r="T54" s="4">
        <f>E54/T$3*$P54/$O54*2</f>
        <v>2.0730273039097233E-2</v>
      </c>
      <c r="U54" s="4">
        <f>F54/U$3*$P54/$O54</f>
        <v>0.45518966792993082</v>
      </c>
      <c r="V54" s="4">
        <f>G54/V$3*$P54/$O54</f>
        <v>1.535605830408609E-2</v>
      </c>
      <c r="W54" s="4">
        <f>H54/W$3*$P54/$O54</f>
        <v>1.4376088469189738</v>
      </c>
      <c r="X54" s="4">
        <f>I54/X$3*$P54/$O54</f>
        <v>5.6036088434255935E-2</v>
      </c>
      <c r="Y54" s="4">
        <f>J54/Y$3*$P54/$O54*2</f>
        <v>4.0534308134667192E-4</v>
      </c>
      <c r="Z54" s="4">
        <f>K54/Z$3*$P54/$O54*2</f>
        <v>-1.1422881350732398E-4</v>
      </c>
      <c r="AA54" s="4">
        <f>L54/AA$3*$P54/$O54</f>
        <v>2.0173015628536115E-4</v>
      </c>
      <c r="AB54" s="4">
        <f t="shared" ref="AB54" si="87">SUM(Q54:AA54)</f>
        <v>3.9988916325368669</v>
      </c>
      <c r="AC54" s="5"/>
      <c r="AD54" s="4">
        <f>2-Q54</f>
        <v>3.5147442373274052E-2</v>
      </c>
      <c r="AE54" s="4"/>
      <c r="AF54" s="4">
        <f>S54-AD54</f>
        <v>1.0030688444511958E-2</v>
      </c>
      <c r="AG54" s="4">
        <f>T54</f>
        <v>2.0730273039097233E-2</v>
      </c>
      <c r="AH54" s="4">
        <f>R54</f>
        <v>3.4471650418859993E-3</v>
      </c>
      <c r="AI54" s="4">
        <f>(1-AF54-AG54-AH54)*W54/(W54+U54)</f>
        <v>0.73353340606368334</v>
      </c>
      <c r="AJ54" s="4">
        <f>(1-AF54-AG54-AH54)*U54/(W54+U54)</f>
        <v>0.23225846741082146</v>
      </c>
      <c r="AK54" s="4">
        <f t="shared" ref="AK54" si="88">SUM(AF54:AJ54)</f>
        <v>1</v>
      </c>
      <c r="AL54" s="4"/>
      <c r="AM54" s="4">
        <f>X54</f>
        <v>5.6036088434255935E-2</v>
      </c>
      <c r="AN54" s="4">
        <f>Y54</f>
        <v>4.0534308134667192E-4</v>
      </c>
      <c r="AO54" s="4">
        <f>V54</f>
        <v>1.535605830408609E-2</v>
      </c>
      <c r="AP54" s="4">
        <f>(1-AM54-AN54-AO54)*W54/(W54+U54)</f>
        <v>0.70498372114061725</v>
      </c>
      <c r="AQ54" s="4">
        <f>(1-AM54-AN54-AO54)*U54/(W54+U54)</f>
        <v>0.22321878903969425</v>
      </c>
      <c r="AR54" s="4">
        <f t="shared" ref="AR54" si="89">SUM(AM54:AQ54)</f>
        <v>1.0000000000000002</v>
      </c>
      <c r="AS54" s="4"/>
      <c r="AT54" s="97">
        <f t="shared" ref="AT54" si="90">AJ54*AQ54</f>
        <v>5.1844453839658855E-2</v>
      </c>
    </row>
    <row r="55" spans="1:46">
      <c r="A55" t="s">
        <v>150</v>
      </c>
      <c r="B55" s="4">
        <f>STDEV(B8:B52)</f>
        <v>0.59863459129641983</v>
      </c>
      <c r="C55" s="4">
        <f t="shared" ref="C55:L55" si="91">STDEV(C8:C52)</f>
        <v>2.1183603844586302E-2</v>
      </c>
      <c r="D55" s="4">
        <f t="shared" si="91"/>
        <v>9.100296369438754E-2</v>
      </c>
      <c r="E55" s="4">
        <f t="shared" si="91"/>
        <v>4.3458851808101336E-2</v>
      </c>
      <c r="F55" s="4">
        <f t="shared" si="91"/>
        <v>0.20126624551912789</v>
      </c>
      <c r="G55" s="4">
        <f t="shared" si="91"/>
        <v>3.2299900509594956E-2</v>
      </c>
      <c r="H55" s="4">
        <f t="shared" si="91"/>
        <v>0.59996992681118333</v>
      </c>
      <c r="I55" s="4">
        <f t="shared" si="91"/>
        <v>0.11949663078290906</v>
      </c>
      <c r="J55" s="4">
        <f t="shared" si="91"/>
        <v>1.4170787467678822E-2</v>
      </c>
      <c r="K55" s="4">
        <f t="shared" si="91"/>
        <v>8.9474916850871573E-3</v>
      </c>
      <c r="L55" s="4">
        <f t="shared" si="91"/>
        <v>2.5008919575850049E-2</v>
      </c>
      <c r="M55" s="4"/>
      <c r="O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97">
        <f>STDEV(AT8:AT52)</f>
        <v>1.7479466029010926E-3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Suppl. Table S1</vt:lpstr>
      <vt:lpstr>Suppl. Table S2</vt:lpstr>
      <vt:lpstr>Suppl. Table S3</vt:lpstr>
      <vt:lpstr>Suppl. Table S4</vt:lpstr>
      <vt:lpstr>Suppl. Table S5</vt:lpstr>
      <vt:lpstr>Suppl. Table S6</vt:lpstr>
      <vt:lpstr>Suppl. Table S7</vt:lpstr>
      <vt:lpstr>Suppl. Table S8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Davis</dc:creator>
  <cp:lastModifiedBy>Editorial Assistant</cp:lastModifiedBy>
  <dcterms:created xsi:type="dcterms:W3CDTF">2014-04-05T17:50:18Z</dcterms:created>
  <dcterms:modified xsi:type="dcterms:W3CDTF">2016-11-15T16:40:45Z</dcterms:modified>
</cp:coreProperties>
</file>