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autoCompressPictures="0"/>
  <bookViews>
    <workbookView xWindow="0" yWindow="60" windowWidth="20400" windowHeight="7480"/>
  </bookViews>
  <sheets>
    <sheet name="Table S1. EPMA data 14321 Ap" sheetId="8" r:id="rId1"/>
    <sheet name="Table S2. LSHA urKREEP" sheetId="6" r:id="rId2"/>
    <sheet name="Table S3. CFHA BSM" sheetId="7" r:id="rId3"/>
    <sheet name="Table S4. LMO Mineral formulae" sheetId="2" r:id="rId4"/>
    <sheet name="Table S5. D equations OH and F" sheetId="4" r:id="rId5"/>
    <sheet name="Table S6. Amphibole and Biotite" sheetId="9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298" i="7" l="1"/>
  <c r="O298" i="7"/>
  <c r="Q298" i="7"/>
  <c r="P298" i="7"/>
  <c r="S298" i="7"/>
  <c r="W298" i="7"/>
  <c r="D298" i="7"/>
  <c r="D297" i="7"/>
  <c r="D34" i="7"/>
  <c r="M297" i="7"/>
  <c r="O297" i="7"/>
  <c r="Q297" i="7"/>
  <c r="P297" i="7"/>
  <c r="S297" i="7"/>
  <c r="W297" i="7"/>
  <c r="D296" i="7"/>
  <c r="M296" i="7"/>
  <c r="O296" i="7"/>
  <c r="Q296" i="7"/>
  <c r="P296" i="7"/>
  <c r="S296" i="7"/>
  <c r="W296" i="7"/>
  <c r="D295" i="7"/>
  <c r="M295" i="7"/>
  <c r="O295" i="7"/>
  <c r="Q295" i="7"/>
  <c r="P295" i="7"/>
  <c r="S295" i="7"/>
  <c r="W295" i="7"/>
  <c r="D294" i="7"/>
  <c r="M294" i="7"/>
  <c r="O294" i="7"/>
  <c r="Q294" i="7"/>
  <c r="P294" i="7"/>
  <c r="S294" i="7"/>
  <c r="W294" i="7"/>
  <c r="D293" i="7"/>
  <c r="M293" i="7"/>
  <c r="O293" i="7"/>
  <c r="Q293" i="7"/>
  <c r="P293" i="7"/>
  <c r="S293" i="7"/>
  <c r="W293" i="7"/>
  <c r="D292" i="7"/>
  <c r="M292" i="7"/>
  <c r="O292" i="7"/>
  <c r="Q292" i="7"/>
  <c r="P292" i="7"/>
  <c r="S292" i="7"/>
  <c r="W292" i="7"/>
  <c r="D291" i="7"/>
  <c r="M291" i="7"/>
  <c r="O291" i="7"/>
  <c r="Q291" i="7"/>
  <c r="P291" i="7"/>
  <c r="S291" i="7"/>
  <c r="W291" i="7"/>
  <c r="D290" i="7"/>
  <c r="M290" i="7"/>
  <c r="O290" i="7"/>
  <c r="Q290" i="7"/>
  <c r="P290" i="7"/>
  <c r="S290" i="7"/>
  <c r="W290" i="7"/>
  <c r="D289" i="7"/>
  <c r="M289" i="7"/>
  <c r="O289" i="7"/>
  <c r="Q289" i="7"/>
  <c r="P289" i="7"/>
  <c r="S289" i="7"/>
  <c r="W289" i="7"/>
  <c r="D288" i="7"/>
  <c r="M288" i="7"/>
  <c r="O288" i="7"/>
  <c r="Q288" i="7"/>
  <c r="P288" i="7"/>
  <c r="S288" i="7"/>
  <c r="W288" i="7"/>
  <c r="D287" i="7"/>
  <c r="M287" i="7"/>
  <c r="O287" i="7"/>
  <c r="Q287" i="7"/>
  <c r="P287" i="7"/>
  <c r="S287" i="7"/>
  <c r="W287" i="7"/>
  <c r="D286" i="7"/>
  <c r="M286" i="7"/>
  <c r="O286" i="7"/>
  <c r="Q286" i="7"/>
  <c r="P286" i="7"/>
  <c r="S286" i="7"/>
  <c r="W286" i="7"/>
  <c r="D285" i="7"/>
  <c r="M285" i="7"/>
  <c r="O285" i="7"/>
  <c r="Q285" i="7"/>
  <c r="P285" i="7"/>
  <c r="S285" i="7"/>
  <c r="W285" i="7"/>
  <c r="D284" i="7"/>
  <c r="M284" i="7"/>
  <c r="O284" i="7"/>
  <c r="Q284" i="7"/>
  <c r="P284" i="7"/>
  <c r="S284" i="7"/>
  <c r="W284" i="7"/>
  <c r="D283" i="7"/>
  <c r="M283" i="7"/>
  <c r="O283" i="7"/>
  <c r="Q283" i="7"/>
  <c r="P283" i="7"/>
  <c r="S283" i="7"/>
  <c r="W283" i="7"/>
  <c r="D282" i="7"/>
  <c r="M282" i="7"/>
  <c r="O282" i="7"/>
  <c r="Q282" i="7"/>
  <c r="P282" i="7"/>
  <c r="S282" i="7"/>
  <c r="W282" i="7"/>
  <c r="D281" i="7"/>
  <c r="M281" i="7"/>
  <c r="O281" i="7"/>
  <c r="Q281" i="7"/>
  <c r="P281" i="7"/>
  <c r="S281" i="7"/>
  <c r="W281" i="7"/>
  <c r="D280" i="7"/>
  <c r="M280" i="7"/>
  <c r="O280" i="7"/>
  <c r="Q280" i="7"/>
  <c r="P280" i="7"/>
  <c r="S280" i="7"/>
  <c r="W280" i="7"/>
  <c r="D279" i="7"/>
  <c r="M279" i="7"/>
  <c r="O279" i="7"/>
  <c r="Q279" i="7"/>
  <c r="P279" i="7"/>
  <c r="S279" i="7"/>
  <c r="W279" i="7"/>
  <c r="D278" i="7"/>
  <c r="M278" i="7"/>
  <c r="O278" i="7"/>
  <c r="Q278" i="7"/>
  <c r="P278" i="7"/>
  <c r="S278" i="7"/>
  <c r="W278" i="7"/>
  <c r="D277" i="7"/>
  <c r="M277" i="7"/>
  <c r="O277" i="7"/>
  <c r="Q277" i="7"/>
  <c r="P277" i="7"/>
  <c r="S277" i="7"/>
  <c r="W277" i="7"/>
  <c r="D276" i="7"/>
  <c r="M276" i="7"/>
  <c r="O276" i="7"/>
  <c r="Q276" i="7"/>
  <c r="P276" i="7"/>
  <c r="S276" i="7"/>
  <c r="W276" i="7"/>
  <c r="D275" i="7"/>
  <c r="M275" i="7"/>
  <c r="O275" i="7"/>
  <c r="Q275" i="7"/>
  <c r="P275" i="7"/>
  <c r="S275" i="7"/>
  <c r="W275" i="7"/>
  <c r="D274" i="7"/>
  <c r="M274" i="7"/>
  <c r="O274" i="7"/>
  <c r="Q274" i="7"/>
  <c r="P274" i="7"/>
  <c r="S274" i="7"/>
  <c r="W274" i="7"/>
  <c r="D273" i="7"/>
  <c r="M273" i="7"/>
  <c r="O273" i="7"/>
  <c r="Q273" i="7"/>
  <c r="P273" i="7"/>
  <c r="S273" i="7"/>
  <c r="W273" i="7"/>
  <c r="AA298" i="7"/>
  <c r="AI298" i="7"/>
  <c r="AI300" i="7"/>
  <c r="V298" i="7"/>
  <c r="E298" i="7"/>
  <c r="E297" i="7"/>
  <c r="V297" i="7"/>
  <c r="E296" i="7"/>
  <c r="V296" i="7"/>
  <c r="E295" i="7"/>
  <c r="V295" i="7"/>
  <c r="E294" i="7"/>
  <c r="V294" i="7"/>
  <c r="E293" i="7"/>
  <c r="V293" i="7"/>
  <c r="E292" i="7"/>
  <c r="V292" i="7"/>
  <c r="E291" i="7"/>
  <c r="V291" i="7"/>
  <c r="E290" i="7"/>
  <c r="V290" i="7"/>
  <c r="E289" i="7"/>
  <c r="V289" i="7"/>
  <c r="E288" i="7"/>
  <c r="V288" i="7"/>
  <c r="E287" i="7"/>
  <c r="V287" i="7"/>
  <c r="E286" i="7"/>
  <c r="V286" i="7"/>
  <c r="E285" i="7"/>
  <c r="V285" i="7"/>
  <c r="E284" i="7"/>
  <c r="V284" i="7"/>
  <c r="E283" i="7"/>
  <c r="V283" i="7"/>
  <c r="E282" i="7"/>
  <c r="V282" i="7"/>
  <c r="E281" i="7"/>
  <c r="V281" i="7"/>
  <c r="E280" i="7"/>
  <c r="V280" i="7"/>
  <c r="E279" i="7"/>
  <c r="V279" i="7"/>
  <c r="E278" i="7"/>
  <c r="V278" i="7"/>
  <c r="E277" i="7"/>
  <c r="V277" i="7"/>
  <c r="E276" i="7"/>
  <c r="V276" i="7"/>
  <c r="E275" i="7"/>
  <c r="V275" i="7"/>
  <c r="E274" i="7"/>
  <c r="V274" i="7"/>
  <c r="E273" i="7"/>
  <c r="V273" i="7"/>
  <c r="Z298" i="7"/>
  <c r="AH298" i="7"/>
  <c r="AH300" i="7"/>
  <c r="U298" i="7"/>
  <c r="U297" i="7"/>
  <c r="U296" i="7"/>
  <c r="U295" i="7"/>
  <c r="U294" i="7"/>
  <c r="U293" i="7"/>
  <c r="U292" i="7"/>
  <c r="U291" i="7"/>
  <c r="U290" i="7"/>
  <c r="U289" i="7"/>
  <c r="U288" i="7"/>
  <c r="U287" i="7"/>
  <c r="U286" i="7"/>
  <c r="U285" i="7"/>
  <c r="U284" i="7"/>
  <c r="U283" i="7"/>
  <c r="U282" i="7"/>
  <c r="U281" i="7"/>
  <c r="U280" i="7"/>
  <c r="U279" i="7"/>
  <c r="U278" i="7"/>
  <c r="U277" i="7"/>
  <c r="U276" i="7"/>
  <c r="U275" i="7"/>
  <c r="U274" i="7"/>
  <c r="U273" i="7"/>
  <c r="Y298" i="7"/>
  <c r="AG298" i="7"/>
  <c r="AG300" i="7"/>
  <c r="AE298" i="7"/>
  <c r="AE300" i="7"/>
  <c r="AD298" i="7"/>
  <c r="AD300" i="7"/>
  <c r="AC298" i="7"/>
  <c r="AC300" i="7"/>
  <c r="M265" i="7"/>
  <c r="O265" i="7"/>
  <c r="Q265" i="7"/>
  <c r="P265" i="7"/>
  <c r="S265" i="7"/>
  <c r="W265" i="7"/>
  <c r="D265" i="7"/>
  <c r="D264" i="7"/>
  <c r="M264" i="7"/>
  <c r="O264" i="7"/>
  <c r="Q264" i="7"/>
  <c r="P264" i="7"/>
  <c r="S264" i="7"/>
  <c r="W264" i="7"/>
  <c r="D263" i="7"/>
  <c r="M263" i="7"/>
  <c r="O263" i="7"/>
  <c r="Q263" i="7"/>
  <c r="P263" i="7"/>
  <c r="S263" i="7"/>
  <c r="W263" i="7"/>
  <c r="D262" i="7"/>
  <c r="M262" i="7"/>
  <c r="O262" i="7"/>
  <c r="Q262" i="7"/>
  <c r="P262" i="7"/>
  <c r="S262" i="7"/>
  <c r="W262" i="7"/>
  <c r="D261" i="7"/>
  <c r="M261" i="7"/>
  <c r="O261" i="7"/>
  <c r="Q261" i="7"/>
  <c r="P261" i="7"/>
  <c r="S261" i="7"/>
  <c r="W261" i="7"/>
  <c r="D260" i="7"/>
  <c r="M260" i="7"/>
  <c r="O260" i="7"/>
  <c r="Q260" i="7"/>
  <c r="P260" i="7"/>
  <c r="S260" i="7"/>
  <c r="W260" i="7"/>
  <c r="D259" i="7"/>
  <c r="M259" i="7"/>
  <c r="O259" i="7"/>
  <c r="Q259" i="7"/>
  <c r="P259" i="7"/>
  <c r="S259" i="7"/>
  <c r="W259" i="7"/>
  <c r="D258" i="7"/>
  <c r="M258" i="7"/>
  <c r="O258" i="7"/>
  <c r="Q258" i="7"/>
  <c r="P258" i="7"/>
  <c r="S258" i="7"/>
  <c r="W258" i="7"/>
  <c r="D257" i="7"/>
  <c r="M257" i="7"/>
  <c r="O257" i="7"/>
  <c r="Q257" i="7"/>
  <c r="P257" i="7"/>
  <c r="S257" i="7"/>
  <c r="W257" i="7"/>
  <c r="D256" i="7"/>
  <c r="M256" i="7"/>
  <c r="O256" i="7"/>
  <c r="Q256" i="7"/>
  <c r="P256" i="7"/>
  <c r="S256" i="7"/>
  <c r="W256" i="7"/>
  <c r="D255" i="7"/>
  <c r="M255" i="7"/>
  <c r="O255" i="7"/>
  <c r="Q255" i="7"/>
  <c r="P255" i="7"/>
  <c r="S255" i="7"/>
  <c r="W255" i="7"/>
  <c r="D254" i="7"/>
  <c r="M254" i="7"/>
  <c r="O254" i="7"/>
  <c r="Q254" i="7"/>
  <c r="P254" i="7"/>
  <c r="S254" i="7"/>
  <c r="W254" i="7"/>
  <c r="D253" i="7"/>
  <c r="M253" i="7"/>
  <c r="O253" i="7"/>
  <c r="Q253" i="7"/>
  <c r="P253" i="7"/>
  <c r="S253" i="7"/>
  <c r="W253" i="7"/>
  <c r="D252" i="7"/>
  <c r="M252" i="7"/>
  <c r="O252" i="7"/>
  <c r="Q252" i="7"/>
  <c r="P252" i="7"/>
  <c r="S252" i="7"/>
  <c r="W252" i="7"/>
  <c r="D251" i="7"/>
  <c r="M251" i="7"/>
  <c r="O251" i="7"/>
  <c r="Q251" i="7"/>
  <c r="P251" i="7"/>
  <c r="S251" i="7"/>
  <c r="W251" i="7"/>
  <c r="D250" i="7"/>
  <c r="M250" i="7"/>
  <c r="O250" i="7"/>
  <c r="Q250" i="7"/>
  <c r="P250" i="7"/>
  <c r="S250" i="7"/>
  <c r="W250" i="7"/>
  <c r="D249" i="7"/>
  <c r="M249" i="7"/>
  <c r="O249" i="7"/>
  <c r="Q249" i="7"/>
  <c r="P249" i="7"/>
  <c r="S249" i="7"/>
  <c r="W249" i="7"/>
  <c r="D248" i="7"/>
  <c r="M248" i="7"/>
  <c r="O248" i="7"/>
  <c r="Q248" i="7"/>
  <c r="P248" i="7"/>
  <c r="S248" i="7"/>
  <c r="W248" i="7"/>
  <c r="D247" i="7"/>
  <c r="M247" i="7"/>
  <c r="O247" i="7"/>
  <c r="Q247" i="7"/>
  <c r="P247" i="7"/>
  <c r="S247" i="7"/>
  <c r="W247" i="7"/>
  <c r="D246" i="7"/>
  <c r="M246" i="7"/>
  <c r="O246" i="7"/>
  <c r="Q246" i="7"/>
  <c r="P246" i="7"/>
  <c r="S246" i="7"/>
  <c r="W246" i="7"/>
  <c r="D245" i="7"/>
  <c r="M245" i="7"/>
  <c r="O245" i="7"/>
  <c r="Q245" i="7"/>
  <c r="P245" i="7"/>
  <c r="S245" i="7"/>
  <c r="W245" i="7"/>
  <c r="D244" i="7"/>
  <c r="M244" i="7"/>
  <c r="O244" i="7"/>
  <c r="Q244" i="7"/>
  <c r="P244" i="7"/>
  <c r="S244" i="7"/>
  <c r="W244" i="7"/>
  <c r="D243" i="7"/>
  <c r="M243" i="7"/>
  <c r="O243" i="7"/>
  <c r="Q243" i="7"/>
  <c r="P243" i="7"/>
  <c r="S243" i="7"/>
  <c r="W243" i="7"/>
  <c r="D242" i="7"/>
  <c r="M242" i="7"/>
  <c r="O242" i="7"/>
  <c r="Q242" i="7"/>
  <c r="P242" i="7"/>
  <c r="S242" i="7"/>
  <c r="W242" i="7"/>
  <c r="D241" i="7"/>
  <c r="M241" i="7"/>
  <c r="O241" i="7"/>
  <c r="Q241" i="7"/>
  <c r="P241" i="7"/>
  <c r="S241" i="7"/>
  <c r="W241" i="7"/>
  <c r="D240" i="7"/>
  <c r="M240" i="7"/>
  <c r="O240" i="7"/>
  <c r="Q240" i="7"/>
  <c r="P240" i="7"/>
  <c r="S240" i="7"/>
  <c r="W240" i="7"/>
  <c r="AA265" i="7"/>
  <c r="AI265" i="7"/>
  <c r="AI267" i="7"/>
  <c r="V265" i="7"/>
  <c r="E265" i="7"/>
  <c r="E264" i="7"/>
  <c r="V264" i="7"/>
  <c r="E263" i="7"/>
  <c r="V263" i="7"/>
  <c r="E262" i="7"/>
  <c r="V262" i="7"/>
  <c r="E261" i="7"/>
  <c r="V261" i="7"/>
  <c r="E260" i="7"/>
  <c r="V260" i="7"/>
  <c r="E259" i="7"/>
  <c r="V259" i="7"/>
  <c r="E258" i="7"/>
  <c r="V258" i="7"/>
  <c r="E257" i="7"/>
  <c r="V257" i="7"/>
  <c r="E256" i="7"/>
  <c r="V256" i="7"/>
  <c r="E255" i="7"/>
  <c r="V255" i="7"/>
  <c r="E254" i="7"/>
  <c r="V254" i="7"/>
  <c r="E253" i="7"/>
  <c r="V253" i="7"/>
  <c r="E252" i="7"/>
  <c r="V252" i="7"/>
  <c r="E251" i="7"/>
  <c r="V251" i="7"/>
  <c r="E250" i="7"/>
  <c r="V250" i="7"/>
  <c r="E249" i="7"/>
  <c r="V249" i="7"/>
  <c r="E248" i="7"/>
  <c r="V248" i="7"/>
  <c r="E247" i="7"/>
  <c r="V247" i="7"/>
  <c r="E246" i="7"/>
  <c r="V246" i="7"/>
  <c r="E245" i="7"/>
  <c r="V245" i="7"/>
  <c r="E244" i="7"/>
  <c r="V244" i="7"/>
  <c r="E243" i="7"/>
  <c r="V243" i="7"/>
  <c r="E242" i="7"/>
  <c r="V242" i="7"/>
  <c r="E241" i="7"/>
  <c r="V241" i="7"/>
  <c r="E240" i="7"/>
  <c r="V240" i="7"/>
  <c r="Z265" i="7"/>
  <c r="AH265" i="7"/>
  <c r="AH267" i="7"/>
  <c r="U265" i="7"/>
  <c r="U264" i="7"/>
  <c r="U263" i="7"/>
  <c r="U262" i="7"/>
  <c r="U261" i="7"/>
  <c r="U260" i="7"/>
  <c r="U259" i="7"/>
  <c r="U258" i="7"/>
  <c r="U257" i="7"/>
  <c r="U256" i="7"/>
  <c r="U255" i="7"/>
  <c r="U254" i="7"/>
  <c r="U253" i="7"/>
  <c r="U252" i="7"/>
  <c r="U251" i="7"/>
  <c r="U250" i="7"/>
  <c r="U249" i="7"/>
  <c r="U248" i="7"/>
  <c r="U247" i="7"/>
  <c r="U246" i="7"/>
  <c r="U245" i="7"/>
  <c r="U244" i="7"/>
  <c r="U243" i="7"/>
  <c r="U242" i="7"/>
  <c r="U241" i="7"/>
  <c r="U240" i="7"/>
  <c r="Y265" i="7"/>
  <c r="AG265" i="7"/>
  <c r="AG267" i="7"/>
  <c r="AE265" i="7"/>
  <c r="AE267" i="7"/>
  <c r="AD265" i="7"/>
  <c r="AD267" i="7"/>
  <c r="AC265" i="7"/>
  <c r="AC267" i="7"/>
  <c r="M232" i="7"/>
  <c r="O232" i="7"/>
  <c r="Q232" i="7"/>
  <c r="P232" i="7"/>
  <c r="S232" i="7"/>
  <c r="W232" i="7"/>
  <c r="D232" i="7"/>
  <c r="D231" i="7"/>
  <c r="M231" i="7"/>
  <c r="O231" i="7"/>
  <c r="Q231" i="7"/>
  <c r="P231" i="7"/>
  <c r="S231" i="7"/>
  <c r="W231" i="7"/>
  <c r="D230" i="7"/>
  <c r="M230" i="7"/>
  <c r="O230" i="7"/>
  <c r="Q230" i="7"/>
  <c r="P230" i="7"/>
  <c r="S230" i="7"/>
  <c r="W230" i="7"/>
  <c r="D229" i="7"/>
  <c r="M229" i="7"/>
  <c r="O229" i="7"/>
  <c r="Q229" i="7"/>
  <c r="P229" i="7"/>
  <c r="S229" i="7"/>
  <c r="W229" i="7"/>
  <c r="D228" i="7"/>
  <c r="M228" i="7"/>
  <c r="O228" i="7"/>
  <c r="Q228" i="7"/>
  <c r="P228" i="7"/>
  <c r="S228" i="7"/>
  <c r="W228" i="7"/>
  <c r="D227" i="7"/>
  <c r="M227" i="7"/>
  <c r="O227" i="7"/>
  <c r="Q227" i="7"/>
  <c r="P227" i="7"/>
  <c r="S227" i="7"/>
  <c r="W227" i="7"/>
  <c r="D226" i="7"/>
  <c r="M226" i="7"/>
  <c r="O226" i="7"/>
  <c r="Q226" i="7"/>
  <c r="P226" i="7"/>
  <c r="S226" i="7"/>
  <c r="W226" i="7"/>
  <c r="D225" i="7"/>
  <c r="M225" i="7"/>
  <c r="O225" i="7"/>
  <c r="Q225" i="7"/>
  <c r="P225" i="7"/>
  <c r="S225" i="7"/>
  <c r="W225" i="7"/>
  <c r="D224" i="7"/>
  <c r="M224" i="7"/>
  <c r="O224" i="7"/>
  <c r="Q224" i="7"/>
  <c r="P224" i="7"/>
  <c r="S224" i="7"/>
  <c r="W224" i="7"/>
  <c r="D223" i="7"/>
  <c r="M223" i="7"/>
  <c r="O223" i="7"/>
  <c r="Q223" i="7"/>
  <c r="P223" i="7"/>
  <c r="S223" i="7"/>
  <c r="W223" i="7"/>
  <c r="D222" i="7"/>
  <c r="M222" i="7"/>
  <c r="O222" i="7"/>
  <c r="Q222" i="7"/>
  <c r="P222" i="7"/>
  <c r="S222" i="7"/>
  <c r="W222" i="7"/>
  <c r="D221" i="7"/>
  <c r="M221" i="7"/>
  <c r="O221" i="7"/>
  <c r="Q221" i="7"/>
  <c r="P221" i="7"/>
  <c r="S221" i="7"/>
  <c r="W221" i="7"/>
  <c r="D220" i="7"/>
  <c r="M220" i="7"/>
  <c r="O220" i="7"/>
  <c r="Q220" i="7"/>
  <c r="P220" i="7"/>
  <c r="S220" i="7"/>
  <c r="W220" i="7"/>
  <c r="D219" i="7"/>
  <c r="M219" i="7"/>
  <c r="O219" i="7"/>
  <c r="Q219" i="7"/>
  <c r="P219" i="7"/>
  <c r="S219" i="7"/>
  <c r="W219" i="7"/>
  <c r="D218" i="7"/>
  <c r="M218" i="7"/>
  <c r="O218" i="7"/>
  <c r="Q218" i="7"/>
  <c r="P218" i="7"/>
  <c r="S218" i="7"/>
  <c r="W218" i="7"/>
  <c r="D217" i="7"/>
  <c r="M217" i="7"/>
  <c r="O217" i="7"/>
  <c r="Q217" i="7"/>
  <c r="P217" i="7"/>
  <c r="S217" i="7"/>
  <c r="W217" i="7"/>
  <c r="D216" i="7"/>
  <c r="M216" i="7"/>
  <c r="O216" i="7"/>
  <c r="Q216" i="7"/>
  <c r="P216" i="7"/>
  <c r="S216" i="7"/>
  <c r="W216" i="7"/>
  <c r="D215" i="7"/>
  <c r="M215" i="7"/>
  <c r="O215" i="7"/>
  <c r="Q215" i="7"/>
  <c r="P215" i="7"/>
  <c r="S215" i="7"/>
  <c r="W215" i="7"/>
  <c r="D214" i="7"/>
  <c r="M214" i="7"/>
  <c r="O214" i="7"/>
  <c r="Q214" i="7"/>
  <c r="P214" i="7"/>
  <c r="S214" i="7"/>
  <c r="W214" i="7"/>
  <c r="D213" i="7"/>
  <c r="M213" i="7"/>
  <c r="O213" i="7"/>
  <c r="Q213" i="7"/>
  <c r="P213" i="7"/>
  <c r="S213" i="7"/>
  <c r="W213" i="7"/>
  <c r="D212" i="7"/>
  <c r="M212" i="7"/>
  <c r="O212" i="7"/>
  <c r="Q212" i="7"/>
  <c r="P212" i="7"/>
  <c r="S212" i="7"/>
  <c r="W212" i="7"/>
  <c r="D211" i="7"/>
  <c r="M211" i="7"/>
  <c r="O211" i="7"/>
  <c r="Q211" i="7"/>
  <c r="P211" i="7"/>
  <c r="S211" i="7"/>
  <c r="W211" i="7"/>
  <c r="D210" i="7"/>
  <c r="M210" i="7"/>
  <c r="O210" i="7"/>
  <c r="Q210" i="7"/>
  <c r="P210" i="7"/>
  <c r="S210" i="7"/>
  <c r="W210" i="7"/>
  <c r="D209" i="7"/>
  <c r="M209" i="7"/>
  <c r="O209" i="7"/>
  <c r="Q209" i="7"/>
  <c r="P209" i="7"/>
  <c r="S209" i="7"/>
  <c r="W209" i="7"/>
  <c r="D208" i="7"/>
  <c r="M208" i="7"/>
  <c r="O208" i="7"/>
  <c r="Q208" i="7"/>
  <c r="P208" i="7"/>
  <c r="S208" i="7"/>
  <c r="W208" i="7"/>
  <c r="D207" i="7"/>
  <c r="M207" i="7"/>
  <c r="O207" i="7"/>
  <c r="Q207" i="7"/>
  <c r="P207" i="7"/>
  <c r="S207" i="7"/>
  <c r="W207" i="7"/>
  <c r="AA232" i="7"/>
  <c r="AI232" i="7"/>
  <c r="AI234" i="7"/>
  <c r="V232" i="7"/>
  <c r="E232" i="7"/>
  <c r="E231" i="7"/>
  <c r="V231" i="7"/>
  <c r="E230" i="7"/>
  <c r="V230" i="7"/>
  <c r="E229" i="7"/>
  <c r="V229" i="7"/>
  <c r="E228" i="7"/>
  <c r="V228" i="7"/>
  <c r="E227" i="7"/>
  <c r="V227" i="7"/>
  <c r="E226" i="7"/>
  <c r="V226" i="7"/>
  <c r="E225" i="7"/>
  <c r="V225" i="7"/>
  <c r="E224" i="7"/>
  <c r="V224" i="7"/>
  <c r="E223" i="7"/>
  <c r="V223" i="7"/>
  <c r="E222" i="7"/>
  <c r="V222" i="7"/>
  <c r="E221" i="7"/>
  <c r="V221" i="7"/>
  <c r="E220" i="7"/>
  <c r="V220" i="7"/>
  <c r="E219" i="7"/>
  <c r="V219" i="7"/>
  <c r="E218" i="7"/>
  <c r="V218" i="7"/>
  <c r="E217" i="7"/>
  <c r="V217" i="7"/>
  <c r="E216" i="7"/>
  <c r="V216" i="7"/>
  <c r="E215" i="7"/>
  <c r="V215" i="7"/>
  <c r="E214" i="7"/>
  <c r="V214" i="7"/>
  <c r="E213" i="7"/>
  <c r="V213" i="7"/>
  <c r="E212" i="7"/>
  <c r="V212" i="7"/>
  <c r="E211" i="7"/>
  <c r="V211" i="7"/>
  <c r="E210" i="7"/>
  <c r="V210" i="7"/>
  <c r="E209" i="7"/>
  <c r="V209" i="7"/>
  <c r="E208" i="7"/>
  <c r="V208" i="7"/>
  <c r="E207" i="7"/>
  <c r="V207" i="7"/>
  <c r="Z232" i="7"/>
  <c r="AH232" i="7"/>
  <c r="AH234" i="7"/>
  <c r="U232" i="7"/>
  <c r="U231" i="7"/>
  <c r="U230" i="7"/>
  <c r="U229" i="7"/>
  <c r="U228" i="7"/>
  <c r="U227" i="7"/>
  <c r="U226" i="7"/>
  <c r="U225" i="7"/>
  <c r="U224" i="7"/>
  <c r="U223" i="7"/>
  <c r="U222" i="7"/>
  <c r="U221" i="7"/>
  <c r="U220" i="7"/>
  <c r="U219" i="7"/>
  <c r="U218" i="7"/>
  <c r="U217" i="7"/>
  <c r="U216" i="7"/>
  <c r="U215" i="7"/>
  <c r="U214" i="7"/>
  <c r="U213" i="7"/>
  <c r="U212" i="7"/>
  <c r="U211" i="7"/>
  <c r="U210" i="7"/>
  <c r="U209" i="7"/>
  <c r="U208" i="7"/>
  <c r="U207" i="7"/>
  <c r="Y232" i="7"/>
  <c r="AG232" i="7"/>
  <c r="AG234" i="7"/>
  <c r="AE232" i="7"/>
  <c r="AE234" i="7"/>
  <c r="AD232" i="7"/>
  <c r="AD234" i="7"/>
  <c r="AC232" i="7"/>
  <c r="AC234" i="7"/>
  <c r="M199" i="7"/>
  <c r="O199" i="7"/>
  <c r="Q199" i="7"/>
  <c r="P199" i="7"/>
  <c r="S199" i="7"/>
  <c r="W199" i="7"/>
  <c r="D199" i="7"/>
  <c r="D198" i="7"/>
  <c r="M198" i="7"/>
  <c r="O198" i="7"/>
  <c r="Q198" i="7"/>
  <c r="P198" i="7"/>
  <c r="S198" i="7"/>
  <c r="W198" i="7"/>
  <c r="D197" i="7"/>
  <c r="M197" i="7"/>
  <c r="O197" i="7"/>
  <c r="Q197" i="7"/>
  <c r="P197" i="7"/>
  <c r="S197" i="7"/>
  <c r="W197" i="7"/>
  <c r="D196" i="7"/>
  <c r="M196" i="7"/>
  <c r="O196" i="7"/>
  <c r="Q196" i="7"/>
  <c r="P196" i="7"/>
  <c r="S196" i="7"/>
  <c r="W196" i="7"/>
  <c r="D195" i="7"/>
  <c r="M195" i="7"/>
  <c r="O195" i="7"/>
  <c r="Q195" i="7"/>
  <c r="P195" i="7"/>
  <c r="S195" i="7"/>
  <c r="W195" i="7"/>
  <c r="D194" i="7"/>
  <c r="M194" i="7"/>
  <c r="O194" i="7"/>
  <c r="Q194" i="7"/>
  <c r="P194" i="7"/>
  <c r="S194" i="7"/>
  <c r="W194" i="7"/>
  <c r="D193" i="7"/>
  <c r="M193" i="7"/>
  <c r="O193" i="7"/>
  <c r="Q193" i="7"/>
  <c r="P193" i="7"/>
  <c r="S193" i="7"/>
  <c r="W193" i="7"/>
  <c r="D192" i="7"/>
  <c r="M192" i="7"/>
  <c r="O192" i="7"/>
  <c r="Q192" i="7"/>
  <c r="P192" i="7"/>
  <c r="S192" i="7"/>
  <c r="W192" i="7"/>
  <c r="D191" i="7"/>
  <c r="M191" i="7"/>
  <c r="O191" i="7"/>
  <c r="Q191" i="7"/>
  <c r="P191" i="7"/>
  <c r="S191" i="7"/>
  <c r="W191" i="7"/>
  <c r="D190" i="7"/>
  <c r="M190" i="7"/>
  <c r="O190" i="7"/>
  <c r="Q190" i="7"/>
  <c r="P190" i="7"/>
  <c r="S190" i="7"/>
  <c r="W190" i="7"/>
  <c r="D189" i="7"/>
  <c r="M189" i="7"/>
  <c r="O189" i="7"/>
  <c r="Q189" i="7"/>
  <c r="P189" i="7"/>
  <c r="S189" i="7"/>
  <c r="W189" i="7"/>
  <c r="D188" i="7"/>
  <c r="M188" i="7"/>
  <c r="O188" i="7"/>
  <c r="Q188" i="7"/>
  <c r="P188" i="7"/>
  <c r="S188" i="7"/>
  <c r="W188" i="7"/>
  <c r="D187" i="7"/>
  <c r="M187" i="7"/>
  <c r="O187" i="7"/>
  <c r="Q187" i="7"/>
  <c r="P187" i="7"/>
  <c r="S187" i="7"/>
  <c r="W187" i="7"/>
  <c r="D186" i="7"/>
  <c r="M186" i="7"/>
  <c r="O186" i="7"/>
  <c r="Q186" i="7"/>
  <c r="P186" i="7"/>
  <c r="S186" i="7"/>
  <c r="W186" i="7"/>
  <c r="D185" i="7"/>
  <c r="M185" i="7"/>
  <c r="O185" i="7"/>
  <c r="Q185" i="7"/>
  <c r="P185" i="7"/>
  <c r="S185" i="7"/>
  <c r="W185" i="7"/>
  <c r="D184" i="7"/>
  <c r="M184" i="7"/>
  <c r="O184" i="7"/>
  <c r="Q184" i="7"/>
  <c r="P184" i="7"/>
  <c r="S184" i="7"/>
  <c r="W184" i="7"/>
  <c r="D183" i="7"/>
  <c r="M183" i="7"/>
  <c r="O183" i="7"/>
  <c r="Q183" i="7"/>
  <c r="P183" i="7"/>
  <c r="S183" i="7"/>
  <c r="W183" i="7"/>
  <c r="D182" i="7"/>
  <c r="M182" i="7"/>
  <c r="O182" i="7"/>
  <c r="Q182" i="7"/>
  <c r="P182" i="7"/>
  <c r="S182" i="7"/>
  <c r="W182" i="7"/>
  <c r="D181" i="7"/>
  <c r="M181" i="7"/>
  <c r="O181" i="7"/>
  <c r="Q181" i="7"/>
  <c r="P181" i="7"/>
  <c r="S181" i="7"/>
  <c r="W181" i="7"/>
  <c r="D180" i="7"/>
  <c r="M180" i="7"/>
  <c r="O180" i="7"/>
  <c r="Q180" i="7"/>
  <c r="P180" i="7"/>
  <c r="S180" i="7"/>
  <c r="W180" i="7"/>
  <c r="D179" i="7"/>
  <c r="M179" i="7"/>
  <c r="O179" i="7"/>
  <c r="Q179" i="7"/>
  <c r="P179" i="7"/>
  <c r="S179" i="7"/>
  <c r="W179" i="7"/>
  <c r="D178" i="7"/>
  <c r="M178" i="7"/>
  <c r="O178" i="7"/>
  <c r="Q178" i="7"/>
  <c r="P178" i="7"/>
  <c r="S178" i="7"/>
  <c r="W178" i="7"/>
  <c r="D177" i="7"/>
  <c r="M177" i="7"/>
  <c r="O177" i="7"/>
  <c r="Q177" i="7"/>
  <c r="P177" i="7"/>
  <c r="S177" i="7"/>
  <c r="W177" i="7"/>
  <c r="D176" i="7"/>
  <c r="M176" i="7"/>
  <c r="O176" i="7"/>
  <c r="Q176" i="7"/>
  <c r="P176" i="7"/>
  <c r="S176" i="7"/>
  <c r="W176" i="7"/>
  <c r="D175" i="7"/>
  <c r="M175" i="7"/>
  <c r="O175" i="7"/>
  <c r="Q175" i="7"/>
  <c r="P175" i="7"/>
  <c r="S175" i="7"/>
  <c r="W175" i="7"/>
  <c r="D174" i="7"/>
  <c r="M174" i="7"/>
  <c r="O174" i="7"/>
  <c r="Q174" i="7"/>
  <c r="P174" i="7"/>
  <c r="S174" i="7"/>
  <c r="W174" i="7"/>
  <c r="AA199" i="7"/>
  <c r="AI199" i="7"/>
  <c r="AI201" i="7"/>
  <c r="V199" i="7"/>
  <c r="E199" i="7"/>
  <c r="E198" i="7"/>
  <c r="V198" i="7"/>
  <c r="E197" i="7"/>
  <c r="V197" i="7"/>
  <c r="E196" i="7"/>
  <c r="V196" i="7"/>
  <c r="E195" i="7"/>
  <c r="V195" i="7"/>
  <c r="E194" i="7"/>
  <c r="V194" i="7"/>
  <c r="E193" i="7"/>
  <c r="V193" i="7"/>
  <c r="E192" i="7"/>
  <c r="V192" i="7"/>
  <c r="E191" i="7"/>
  <c r="V191" i="7"/>
  <c r="E190" i="7"/>
  <c r="V190" i="7"/>
  <c r="E189" i="7"/>
  <c r="V189" i="7"/>
  <c r="E188" i="7"/>
  <c r="V188" i="7"/>
  <c r="E187" i="7"/>
  <c r="V187" i="7"/>
  <c r="E186" i="7"/>
  <c r="V186" i="7"/>
  <c r="E185" i="7"/>
  <c r="V185" i="7"/>
  <c r="E184" i="7"/>
  <c r="V184" i="7"/>
  <c r="E183" i="7"/>
  <c r="V183" i="7"/>
  <c r="E182" i="7"/>
  <c r="V182" i="7"/>
  <c r="E181" i="7"/>
  <c r="V181" i="7"/>
  <c r="E180" i="7"/>
  <c r="V180" i="7"/>
  <c r="E179" i="7"/>
  <c r="V179" i="7"/>
  <c r="E178" i="7"/>
  <c r="V178" i="7"/>
  <c r="E177" i="7"/>
  <c r="V177" i="7"/>
  <c r="E176" i="7"/>
  <c r="V176" i="7"/>
  <c r="E175" i="7"/>
  <c r="V175" i="7"/>
  <c r="E174" i="7"/>
  <c r="V174" i="7"/>
  <c r="Z199" i="7"/>
  <c r="AH199" i="7"/>
  <c r="AH201" i="7"/>
  <c r="U199" i="7"/>
  <c r="U198" i="7"/>
  <c r="U197" i="7"/>
  <c r="U196" i="7"/>
  <c r="U195" i="7"/>
  <c r="U194" i="7"/>
  <c r="U193" i="7"/>
  <c r="U192" i="7"/>
  <c r="U191" i="7"/>
  <c r="U190" i="7"/>
  <c r="U189" i="7"/>
  <c r="U188" i="7"/>
  <c r="U187" i="7"/>
  <c r="U186" i="7"/>
  <c r="U185" i="7"/>
  <c r="U184" i="7"/>
  <c r="U183" i="7"/>
  <c r="U182" i="7"/>
  <c r="U181" i="7"/>
  <c r="U180" i="7"/>
  <c r="U179" i="7"/>
  <c r="U178" i="7"/>
  <c r="U177" i="7"/>
  <c r="U176" i="7"/>
  <c r="U175" i="7"/>
  <c r="U174" i="7"/>
  <c r="Y199" i="7"/>
  <c r="AG199" i="7"/>
  <c r="AG201" i="7"/>
  <c r="AE199" i="7"/>
  <c r="AE201" i="7"/>
  <c r="AD199" i="7"/>
  <c r="AD201" i="7"/>
  <c r="AC199" i="7"/>
  <c r="AC201" i="7"/>
  <c r="M166" i="7"/>
  <c r="O166" i="7"/>
  <c r="Q166" i="7"/>
  <c r="P166" i="7"/>
  <c r="S166" i="7"/>
  <c r="W166" i="7"/>
  <c r="D166" i="7"/>
  <c r="D165" i="7"/>
  <c r="M165" i="7"/>
  <c r="O165" i="7"/>
  <c r="Q165" i="7"/>
  <c r="P165" i="7"/>
  <c r="S165" i="7"/>
  <c r="W165" i="7"/>
  <c r="D164" i="7"/>
  <c r="M164" i="7"/>
  <c r="O164" i="7"/>
  <c r="Q164" i="7"/>
  <c r="P164" i="7"/>
  <c r="S164" i="7"/>
  <c r="W164" i="7"/>
  <c r="D163" i="7"/>
  <c r="M163" i="7"/>
  <c r="O163" i="7"/>
  <c r="Q163" i="7"/>
  <c r="P163" i="7"/>
  <c r="S163" i="7"/>
  <c r="W163" i="7"/>
  <c r="D162" i="7"/>
  <c r="M162" i="7"/>
  <c r="O162" i="7"/>
  <c r="Q162" i="7"/>
  <c r="P162" i="7"/>
  <c r="S162" i="7"/>
  <c r="W162" i="7"/>
  <c r="D161" i="7"/>
  <c r="M161" i="7"/>
  <c r="O161" i="7"/>
  <c r="Q161" i="7"/>
  <c r="P161" i="7"/>
  <c r="S161" i="7"/>
  <c r="W161" i="7"/>
  <c r="D160" i="7"/>
  <c r="M160" i="7"/>
  <c r="O160" i="7"/>
  <c r="Q160" i="7"/>
  <c r="P160" i="7"/>
  <c r="S160" i="7"/>
  <c r="W160" i="7"/>
  <c r="D159" i="7"/>
  <c r="M159" i="7"/>
  <c r="O159" i="7"/>
  <c r="Q159" i="7"/>
  <c r="P159" i="7"/>
  <c r="S159" i="7"/>
  <c r="W159" i="7"/>
  <c r="D158" i="7"/>
  <c r="M158" i="7"/>
  <c r="O158" i="7"/>
  <c r="Q158" i="7"/>
  <c r="P158" i="7"/>
  <c r="S158" i="7"/>
  <c r="W158" i="7"/>
  <c r="D157" i="7"/>
  <c r="M157" i="7"/>
  <c r="O157" i="7"/>
  <c r="Q157" i="7"/>
  <c r="P157" i="7"/>
  <c r="S157" i="7"/>
  <c r="W157" i="7"/>
  <c r="D156" i="7"/>
  <c r="M156" i="7"/>
  <c r="O156" i="7"/>
  <c r="Q156" i="7"/>
  <c r="P156" i="7"/>
  <c r="S156" i="7"/>
  <c r="W156" i="7"/>
  <c r="D155" i="7"/>
  <c r="M155" i="7"/>
  <c r="O155" i="7"/>
  <c r="Q155" i="7"/>
  <c r="P155" i="7"/>
  <c r="S155" i="7"/>
  <c r="W155" i="7"/>
  <c r="D154" i="7"/>
  <c r="M154" i="7"/>
  <c r="O154" i="7"/>
  <c r="Q154" i="7"/>
  <c r="P154" i="7"/>
  <c r="S154" i="7"/>
  <c r="W154" i="7"/>
  <c r="D153" i="7"/>
  <c r="M153" i="7"/>
  <c r="O153" i="7"/>
  <c r="Q153" i="7"/>
  <c r="P153" i="7"/>
  <c r="S153" i="7"/>
  <c r="W153" i="7"/>
  <c r="D152" i="7"/>
  <c r="M152" i="7"/>
  <c r="O152" i="7"/>
  <c r="Q152" i="7"/>
  <c r="P152" i="7"/>
  <c r="S152" i="7"/>
  <c r="W152" i="7"/>
  <c r="D151" i="7"/>
  <c r="M151" i="7"/>
  <c r="O151" i="7"/>
  <c r="Q151" i="7"/>
  <c r="P151" i="7"/>
  <c r="S151" i="7"/>
  <c r="W151" i="7"/>
  <c r="D150" i="7"/>
  <c r="M150" i="7"/>
  <c r="O150" i="7"/>
  <c r="Q150" i="7"/>
  <c r="P150" i="7"/>
  <c r="S150" i="7"/>
  <c r="W150" i="7"/>
  <c r="D149" i="7"/>
  <c r="M149" i="7"/>
  <c r="O149" i="7"/>
  <c r="Q149" i="7"/>
  <c r="P149" i="7"/>
  <c r="S149" i="7"/>
  <c r="W149" i="7"/>
  <c r="D148" i="7"/>
  <c r="M148" i="7"/>
  <c r="O148" i="7"/>
  <c r="Q148" i="7"/>
  <c r="P148" i="7"/>
  <c r="S148" i="7"/>
  <c r="W148" i="7"/>
  <c r="D147" i="7"/>
  <c r="M147" i="7"/>
  <c r="O147" i="7"/>
  <c r="Q147" i="7"/>
  <c r="P147" i="7"/>
  <c r="S147" i="7"/>
  <c r="W147" i="7"/>
  <c r="D146" i="7"/>
  <c r="M146" i="7"/>
  <c r="O146" i="7"/>
  <c r="Q146" i="7"/>
  <c r="P146" i="7"/>
  <c r="S146" i="7"/>
  <c r="W146" i="7"/>
  <c r="D145" i="7"/>
  <c r="M145" i="7"/>
  <c r="O145" i="7"/>
  <c r="Q145" i="7"/>
  <c r="P145" i="7"/>
  <c r="S145" i="7"/>
  <c r="W145" i="7"/>
  <c r="D144" i="7"/>
  <c r="M144" i="7"/>
  <c r="O144" i="7"/>
  <c r="Q144" i="7"/>
  <c r="P144" i="7"/>
  <c r="S144" i="7"/>
  <c r="W144" i="7"/>
  <c r="D143" i="7"/>
  <c r="M143" i="7"/>
  <c r="O143" i="7"/>
  <c r="Q143" i="7"/>
  <c r="P143" i="7"/>
  <c r="S143" i="7"/>
  <c r="W143" i="7"/>
  <c r="D142" i="7"/>
  <c r="M142" i="7"/>
  <c r="O142" i="7"/>
  <c r="Q142" i="7"/>
  <c r="P142" i="7"/>
  <c r="S142" i="7"/>
  <c r="W142" i="7"/>
  <c r="D141" i="7"/>
  <c r="M141" i="7"/>
  <c r="O141" i="7"/>
  <c r="Q141" i="7"/>
  <c r="P141" i="7"/>
  <c r="S141" i="7"/>
  <c r="W141" i="7"/>
  <c r="AA166" i="7"/>
  <c r="AI166" i="7"/>
  <c r="AI168" i="7"/>
  <c r="V166" i="7"/>
  <c r="E166" i="7"/>
  <c r="E165" i="7"/>
  <c r="V165" i="7"/>
  <c r="E164" i="7"/>
  <c r="V164" i="7"/>
  <c r="E163" i="7"/>
  <c r="V163" i="7"/>
  <c r="E162" i="7"/>
  <c r="V162" i="7"/>
  <c r="E161" i="7"/>
  <c r="V161" i="7"/>
  <c r="E160" i="7"/>
  <c r="V160" i="7"/>
  <c r="E159" i="7"/>
  <c r="V159" i="7"/>
  <c r="E158" i="7"/>
  <c r="V158" i="7"/>
  <c r="E157" i="7"/>
  <c r="V157" i="7"/>
  <c r="E156" i="7"/>
  <c r="V156" i="7"/>
  <c r="E155" i="7"/>
  <c r="V155" i="7"/>
  <c r="E154" i="7"/>
  <c r="V154" i="7"/>
  <c r="E153" i="7"/>
  <c r="V153" i="7"/>
  <c r="E152" i="7"/>
  <c r="V152" i="7"/>
  <c r="E151" i="7"/>
  <c r="V151" i="7"/>
  <c r="E150" i="7"/>
  <c r="V150" i="7"/>
  <c r="E149" i="7"/>
  <c r="V149" i="7"/>
  <c r="E148" i="7"/>
  <c r="V148" i="7"/>
  <c r="E147" i="7"/>
  <c r="V147" i="7"/>
  <c r="E146" i="7"/>
  <c r="V146" i="7"/>
  <c r="E145" i="7"/>
  <c r="V145" i="7"/>
  <c r="E144" i="7"/>
  <c r="V144" i="7"/>
  <c r="E143" i="7"/>
  <c r="V143" i="7"/>
  <c r="E142" i="7"/>
  <c r="V142" i="7"/>
  <c r="E141" i="7"/>
  <c r="V141" i="7"/>
  <c r="Z166" i="7"/>
  <c r="AH166" i="7"/>
  <c r="AH168" i="7"/>
  <c r="U166" i="7"/>
  <c r="U165" i="7"/>
  <c r="U164" i="7"/>
  <c r="U163" i="7"/>
  <c r="U162" i="7"/>
  <c r="U161" i="7"/>
  <c r="U160" i="7"/>
  <c r="U159" i="7"/>
  <c r="U158" i="7"/>
  <c r="U157" i="7"/>
  <c r="U156" i="7"/>
  <c r="U155" i="7"/>
  <c r="U154" i="7"/>
  <c r="U153" i="7"/>
  <c r="U152" i="7"/>
  <c r="U151" i="7"/>
  <c r="U150" i="7"/>
  <c r="U149" i="7"/>
  <c r="U148" i="7"/>
  <c r="U147" i="7"/>
  <c r="U146" i="7"/>
  <c r="U145" i="7"/>
  <c r="U144" i="7"/>
  <c r="U143" i="7"/>
  <c r="U142" i="7"/>
  <c r="U141" i="7"/>
  <c r="Y166" i="7"/>
  <c r="AG166" i="7"/>
  <c r="AG168" i="7"/>
  <c r="AE166" i="7"/>
  <c r="AE168" i="7"/>
  <c r="AD166" i="7"/>
  <c r="AD168" i="7"/>
  <c r="AC166" i="7"/>
  <c r="AC168" i="7"/>
  <c r="M133" i="7"/>
  <c r="O133" i="7"/>
  <c r="Q133" i="7"/>
  <c r="P133" i="7"/>
  <c r="S133" i="7"/>
  <c r="W133" i="7"/>
  <c r="D133" i="7"/>
  <c r="D132" i="7"/>
  <c r="M132" i="7"/>
  <c r="O132" i="7"/>
  <c r="Q132" i="7"/>
  <c r="P132" i="7"/>
  <c r="S132" i="7"/>
  <c r="W132" i="7"/>
  <c r="D131" i="7"/>
  <c r="M131" i="7"/>
  <c r="O131" i="7"/>
  <c r="Q131" i="7"/>
  <c r="P131" i="7"/>
  <c r="S131" i="7"/>
  <c r="W131" i="7"/>
  <c r="D130" i="7"/>
  <c r="M130" i="7"/>
  <c r="O130" i="7"/>
  <c r="Q130" i="7"/>
  <c r="P130" i="7"/>
  <c r="S130" i="7"/>
  <c r="W130" i="7"/>
  <c r="D129" i="7"/>
  <c r="M129" i="7"/>
  <c r="O129" i="7"/>
  <c r="Q129" i="7"/>
  <c r="P129" i="7"/>
  <c r="S129" i="7"/>
  <c r="W129" i="7"/>
  <c r="D128" i="7"/>
  <c r="M128" i="7"/>
  <c r="O128" i="7"/>
  <c r="Q128" i="7"/>
  <c r="P128" i="7"/>
  <c r="S128" i="7"/>
  <c r="W128" i="7"/>
  <c r="D127" i="7"/>
  <c r="M127" i="7"/>
  <c r="O127" i="7"/>
  <c r="Q127" i="7"/>
  <c r="P127" i="7"/>
  <c r="S127" i="7"/>
  <c r="W127" i="7"/>
  <c r="D126" i="7"/>
  <c r="M126" i="7"/>
  <c r="O126" i="7"/>
  <c r="Q126" i="7"/>
  <c r="P126" i="7"/>
  <c r="S126" i="7"/>
  <c r="W126" i="7"/>
  <c r="D125" i="7"/>
  <c r="M125" i="7"/>
  <c r="O125" i="7"/>
  <c r="Q125" i="7"/>
  <c r="P125" i="7"/>
  <c r="S125" i="7"/>
  <c r="W125" i="7"/>
  <c r="D124" i="7"/>
  <c r="M124" i="7"/>
  <c r="O124" i="7"/>
  <c r="Q124" i="7"/>
  <c r="P124" i="7"/>
  <c r="S124" i="7"/>
  <c r="W124" i="7"/>
  <c r="D123" i="7"/>
  <c r="M123" i="7"/>
  <c r="O123" i="7"/>
  <c r="Q123" i="7"/>
  <c r="P123" i="7"/>
  <c r="S123" i="7"/>
  <c r="W123" i="7"/>
  <c r="D122" i="7"/>
  <c r="M122" i="7"/>
  <c r="O122" i="7"/>
  <c r="Q122" i="7"/>
  <c r="P122" i="7"/>
  <c r="S122" i="7"/>
  <c r="W122" i="7"/>
  <c r="D121" i="7"/>
  <c r="M121" i="7"/>
  <c r="O121" i="7"/>
  <c r="Q121" i="7"/>
  <c r="P121" i="7"/>
  <c r="S121" i="7"/>
  <c r="W121" i="7"/>
  <c r="D120" i="7"/>
  <c r="M120" i="7"/>
  <c r="O120" i="7"/>
  <c r="Q120" i="7"/>
  <c r="P120" i="7"/>
  <c r="S120" i="7"/>
  <c r="W120" i="7"/>
  <c r="D119" i="7"/>
  <c r="M119" i="7"/>
  <c r="O119" i="7"/>
  <c r="Q119" i="7"/>
  <c r="P119" i="7"/>
  <c r="S119" i="7"/>
  <c r="W119" i="7"/>
  <c r="D118" i="7"/>
  <c r="M118" i="7"/>
  <c r="O118" i="7"/>
  <c r="Q118" i="7"/>
  <c r="P118" i="7"/>
  <c r="S118" i="7"/>
  <c r="W118" i="7"/>
  <c r="D117" i="7"/>
  <c r="M117" i="7"/>
  <c r="O117" i="7"/>
  <c r="Q117" i="7"/>
  <c r="P117" i="7"/>
  <c r="S117" i="7"/>
  <c r="W117" i="7"/>
  <c r="D116" i="7"/>
  <c r="M116" i="7"/>
  <c r="O116" i="7"/>
  <c r="Q116" i="7"/>
  <c r="P116" i="7"/>
  <c r="S116" i="7"/>
  <c r="W116" i="7"/>
  <c r="D115" i="7"/>
  <c r="M115" i="7"/>
  <c r="O115" i="7"/>
  <c r="Q115" i="7"/>
  <c r="P115" i="7"/>
  <c r="S115" i="7"/>
  <c r="W115" i="7"/>
  <c r="D114" i="7"/>
  <c r="M114" i="7"/>
  <c r="O114" i="7"/>
  <c r="Q114" i="7"/>
  <c r="P114" i="7"/>
  <c r="S114" i="7"/>
  <c r="W114" i="7"/>
  <c r="D113" i="7"/>
  <c r="M113" i="7"/>
  <c r="O113" i="7"/>
  <c r="Q113" i="7"/>
  <c r="P113" i="7"/>
  <c r="S113" i="7"/>
  <c r="W113" i="7"/>
  <c r="D112" i="7"/>
  <c r="M112" i="7"/>
  <c r="O112" i="7"/>
  <c r="Q112" i="7"/>
  <c r="P112" i="7"/>
  <c r="S112" i="7"/>
  <c r="W112" i="7"/>
  <c r="D111" i="7"/>
  <c r="M111" i="7"/>
  <c r="O111" i="7"/>
  <c r="Q111" i="7"/>
  <c r="P111" i="7"/>
  <c r="S111" i="7"/>
  <c r="W111" i="7"/>
  <c r="D110" i="7"/>
  <c r="M110" i="7"/>
  <c r="O110" i="7"/>
  <c r="Q110" i="7"/>
  <c r="P110" i="7"/>
  <c r="S110" i="7"/>
  <c r="W110" i="7"/>
  <c r="D109" i="7"/>
  <c r="M109" i="7"/>
  <c r="O109" i="7"/>
  <c r="Q109" i="7"/>
  <c r="P109" i="7"/>
  <c r="S109" i="7"/>
  <c r="W109" i="7"/>
  <c r="D108" i="7"/>
  <c r="M108" i="7"/>
  <c r="O108" i="7"/>
  <c r="Q108" i="7"/>
  <c r="P108" i="7"/>
  <c r="S108" i="7"/>
  <c r="W108" i="7"/>
  <c r="AA133" i="7"/>
  <c r="AI133" i="7"/>
  <c r="AI135" i="7"/>
  <c r="V133" i="7"/>
  <c r="E133" i="7"/>
  <c r="E132" i="7"/>
  <c r="V132" i="7"/>
  <c r="E131" i="7"/>
  <c r="V131" i="7"/>
  <c r="E130" i="7"/>
  <c r="V130" i="7"/>
  <c r="E129" i="7"/>
  <c r="V129" i="7"/>
  <c r="E128" i="7"/>
  <c r="V128" i="7"/>
  <c r="E127" i="7"/>
  <c r="V127" i="7"/>
  <c r="E126" i="7"/>
  <c r="V126" i="7"/>
  <c r="E125" i="7"/>
  <c r="V125" i="7"/>
  <c r="E124" i="7"/>
  <c r="V124" i="7"/>
  <c r="E123" i="7"/>
  <c r="V123" i="7"/>
  <c r="E122" i="7"/>
  <c r="V122" i="7"/>
  <c r="E121" i="7"/>
  <c r="V121" i="7"/>
  <c r="E120" i="7"/>
  <c r="V120" i="7"/>
  <c r="E119" i="7"/>
  <c r="V119" i="7"/>
  <c r="E118" i="7"/>
  <c r="V118" i="7"/>
  <c r="E117" i="7"/>
  <c r="V117" i="7"/>
  <c r="E116" i="7"/>
  <c r="V116" i="7"/>
  <c r="E115" i="7"/>
  <c r="V115" i="7"/>
  <c r="E114" i="7"/>
  <c r="V114" i="7"/>
  <c r="E113" i="7"/>
  <c r="V113" i="7"/>
  <c r="E112" i="7"/>
  <c r="V112" i="7"/>
  <c r="E111" i="7"/>
  <c r="V111" i="7"/>
  <c r="E110" i="7"/>
  <c r="V110" i="7"/>
  <c r="E109" i="7"/>
  <c r="V109" i="7"/>
  <c r="E108" i="7"/>
  <c r="V108" i="7"/>
  <c r="Z133" i="7"/>
  <c r="AH133" i="7"/>
  <c r="AH135" i="7"/>
  <c r="U133" i="7"/>
  <c r="U132" i="7"/>
  <c r="U131" i="7"/>
  <c r="U130" i="7"/>
  <c r="U129" i="7"/>
  <c r="U128" i="7"/>
  <c r="U127" i="7"/>
  <c r="U126" i="7"/>
  <c r="U125" i="7"/>
  <c r="U124" i="7"/>
  <c r="U123" i="7"/>
  <c r="U122" i="7"/>
  <c r="U121" i="7"/>
  <c r="U120" i="7"/>
  <c r="U119" i="7"/>
  <c r="U118" i="7"/>
  <c r="U117" i="7"/>
  <c r="U116" i="7"/>
  <c r="U115" i="7"/>
  <c r="U114" i="7"/>
  <c r="U113" i="7"/>
  <c r="U112" i="7"/>
  <c r="U111" i="7"/>
  <c r="U110" i="7"/>
  <c r="U109" i="7"/>
  <c r="U108" i="7"/>
  <c r="Y133" i="7"/>
  <c r="AG133" i="7"/>
  <c r="AG135" i="7"/>
  <c r="AE133" i="7"/>
  <c r="AE135" i="7"/>
  <c r="AD133" i="7"/>
  <c r="AD135" i="7"/>
  <c r="AC133" i="7"/>
  <c r="AC135" i="7"/>
  <c r="M100" i="7"/>
  <c r="O100" i="7"/>
  <c r="Q100" i="7"/>
  <c r="P100" i="7"/>
  <c r="S100" i="7"/>
  <c r="W100" i="7"/>
  <c r="D100" i="7"/>
  <c r="D99" i="7"/>
  <c r="M99" i="7"/>
  <c r="O99" i="7"/>
  <c r="Q99" i="7"/>
  <c r="P99" i="7"/>
  <c r="S99" i="7"/>
  <c r="W99" i="7"/>
  <c r="D98" i="7"/>
  <c r="M98" i="7"/>
  <c r="O98" i="7"/>
  <c r="Q98" i="7"/>
  <c r="P98" i="7"/>
  <c r="S98" i="7"/>
  <c r="W98" i="7"/>
  <c r="D97" i="7"/>
  <c r="M97" i="7"/>
  <c r="O97" i="7"/>
  <c r="Q97" i="7"/>
  <c r="P97" i="7"/>
  <c r="S97" i="7"/>
  <c r="W97" i="7"/>
  <c r="D96" i="7"/>
  <c r="M96" i="7"/>
  <c r="O96" i="7"/>
  <c r="Q96" i="7"/>
  <c r="P96" i="7"/>
  <c r="S96" i="7"/>
  <c r="W96" i="7"/>
  <c r="D95" i="7"/>
  <c r="M95" i="7"/>
  <c r="O95" i="7"/>
  <c r="Q95" i="7"/>
  <c r="P95" i="7"/>
  <c r="S95" i="7"/>
  <c r="W95" i="7"/>
  <c r="D94" i="7"/>
  <c r="M94" i="7"/>
  <c r="O94" i="7"/>
  <c r="Q94" i="7"/>
  <c r="P94" i="7"/>
  <c r="S94" i="7"/>
  <c r="W94" i="7"/>
  <c r="D93" i="7"/>
  <c r="M93" i="7"/>
  <c r="O93" i="7"/>
  <c r="Q93" i="7"/>
  <c r="P93" i="7"/>
  <c r="S93" i="7"/>
  <c r="W93" i="7"/>
  <c r="D92" i="7"/>
  <c r="M92" i="7"/>
  <c r="O92" i="7"/>
  <c r="Q92" i="7"/>
  <c r="P92" i="7"/>
  <c r="S92" i="7"/>
  <c r="W92" i="7"/>
  <c r="D91" i="7"/>
  <c r="M91" i="7"/>
  <c r="O91" i="7"/>
  <c r="Q91" i="7"/>
  <c r="P91" i="7"/>
  <c r="S91" i="7"/>
  <c r="W91" i="7"/>
  <c r="D90" i="7"/>
  <c r="M90" i="7"/>
  <c r="O90" i="7"/>
  <c r="Q90" i="7"/>
  <c r="P90" i="7"/>
  <c r="S90" i="7"/>
  <c r="W90" i="7"/>
  <c r="D89" i="7"/>
  <c r="M89" i="7"/>
  <c r="O89" i="7"/>
  <c r="Q89" i="7"/>
  <c r="P89" i="7"/>
  <c r="S89" i="7"/>
  <c r="W89" i="7"/>
  <c r="D88" i="7"/>
  <c r="M88" i="7"/>
  <c r="O88" i="7"/>
  <c r="Q88" i="7"/>
  <c r="P88" i="7"/>
  <c r="S88" i="7"/>
  <c r="W88" i="7"/>
  <c r="D87" i="7"/>
  <c r="M87" i="7"/>
  <c r="O87" i="7"/>
  <c r="Q87" i="7"/>
  <c r="P87" i="7"/>
  <c r="S87" i="7"/>
  <c r="W87" i="7"/>
  <c r="D86" i="7"/>
  <c r="M86" i="7"/>
  <c r="O86" i="7"/>
  <c r="Q86" i="7"/>
  <c r="P86" i="7"/>
  <c r="S86" i="7"/>
  <c r="W86" i="7"/>
  <c r="D85" i="7"/>
  <c r="M85" i="7"/>
  <c r="O85" i="7"/>
  <c r="Q85" i="7"/>
  <c r="P85" i="7"/>
  <c r="S85" i="7"/>
  <c r="W85" i="7"/>
  <c r="D84" i="7"/>
  <c r="M84" i="7"/>
  <c r="O84" i="7"/>
  <c r="Q84" i="7"/>
  <c r="P84" i="7"/>
  <c r="S84" i="7"/>
  <c r="W84" i="7"/>
  <c r="D83" i="7"/>
  <c r="M83" i="7"/>
  <c r="O83" i="7"/>
  <c r="Q83" i="7"/>
  <c r="P83" i="7"/>
  <c r="S83" i="7"/>
  <c r="W83" i="7"/>
  <c r="D82" i="7"/>
  <c r="M82" i="7"/>
  <c r="O82" i="7"/>
  <c r="Q82" i="7"/>
  <c r="P82" i="7"/>
  <c r="S82" i="7"/>
  <c r="W82" i="7"/>
  <c r="D81" i="7"/>
  <c r="M81" i="7"/>
  <c r="O81" i="7"/>
  <c r="Q81" i="7"/>
  <c r="P81" i="7"/>
  <c r="S81" i="7"/>
  <c r="W81" i="7"/>
  <c r="D80" i="7"/>
  <c r="M80" i="7"/>
  <c r="O80" i="7"/>
  <c r="Q80" i="7"/>
  <c r="P80" i="7"/>
  <c r="S80" i="7"/>
  <c r="W80" i="7"/>
  <c r="D79" i="7"/>
  <c r="M79" i="7"/>
  <c r="O79" i="7"/>
  <c r="Q79" i="7"/>
  <c r="P79" i="7"/>
  <c r="S79" i="7"/>
  <c r="W79" i="7"/>
  <c r="D78" i="7"/>
  <c r="M78" i="7"/>
  <c r="O78" i="7"/>
  <c r="Q78" i="7"/>
  <c r="P78" i="7"/>
  <c r="S78" i="7"/>
  <c r="W78" i="7"/>
  <c r="D77" i="7"/>
  <c r="M77" i="7"/>
  <c r="O77" i="7"/>
  <c r="Q77" i="7"/>
  <c r="P77" i="7"/>
  <c r="S77" i="7"/>
  <c r="W77" i="7"/>
  <c r="D76" i="7"/>
  <c r="M76" i="7"/>
  <c r="O76" i="7"/>
  <c r="Q76" i="7"/>
  <c r="P76" i="7"/>
  <c r="S76" i="7"/>
  <c r="W76" i="7"/>
  <c r="D75" i="7"/>
  <c r="M75" i="7"/>
  <c r="O75" i="7"/>
  <c r="Q75" i="7"/>
  <c r="P75" i="7"/>
  <c r="S75" i="7"/>
  <c r="W75" i="7"/>
  <c r="AA100" i="7"/>
  <c r="AI100" i="7"/>
  <c r="AI102" i="7"/>
  <c r="V100" i="7"/>
  <c r="E100" i="7"/>
  <c r="E99" i="7"/>
  <c r="V99" i="7"/>
  <c r="E98" i="7"/>
  <c r="V98" i="7"/>
  <c r="E97" i="7"/>
  <c r="V97" i="7"/>
  <c r="E96" i="7"/>
  <c r="V96" i="7"/>
  <c r="E95" i="7"/>
  <c r="V95" i="7"/>
  <c r="E94" i="7"/>
  <c r="V94" i="7"/>
  <c r="E93" i="7"/>
  <c r="V93" i="7"/>
  <c r="E92" i="7"/>
  <c r="V92" i="7"/>
  <c r="E91" i="7"/>
  <c r="V91" i="7"/>
  <c r="E90" i="7"/>
  <c r="V90" i="7"/>
  <c r="E89" i="7"/>
  <c r="V89" i="7"/>
  <c r="E88" i="7"/>
  <c r="V88" i="7"/>
  <c r="E87" i="7"/>
  <c r="V87" i="7"/>
  <c r="E86" i="7"/>
  <c r="V86" i="7"/>
  <c r="E85" i="7"/>
  <c r="V85" i="7"/>
  <c r="E84" i="7"/>
  <c r="V84" i="7"/>
  <c r="E83" i="7"/>
  <c r="V83" i="7"/>
  <c r="E82" i="7"/>
  <c r="V82" i="7"/>
  <c r="E81" i="7"/>
  <c r="V81" i="7"/>
  <c r="E80" i="7"/>
  <c r="V80" i="7"/>
  <c r="E79" i="7"/>
  <c r="V79" i="7"/>
  <c r="E78" i="7"/>
  <c r="V78" i="7"/>
  <c r="E77" i="7"/>
  <c r="V77" i="7"/>
  <c r="E76" i="7"/>
  <c r="V76" i="7"/>
  <c r="E75" i="7"/>
  <c r="V75" i="7"/>
  <c r="Z100" i="7"/>
  <c r="AH100" i="7"/>
  <c r="AH102" i="7"/>
  <c r="U100" i="7"/>
  <c r="U99" i="7"/>
  <c r="U98" i="7"/>
  <c r="U97" i="7"/>
  <c r="U96" i="7"/>
  <c r="U95" i="7"/>
  <c r="U94" i="7"/>
  <c r="U93" i="7"/>
  <c r="U92" i="7"/>
  <c r="U91" i="7"/>
  <c r="U90" i="7"/>
  <c r="U89" i="7"/>
  <c r="U88" i="7"/>
  <c r="U87" i="7"/>
  <c r="U86" i="7"/>
  <c r="U85" i="7"/>
  <c r="U84" i="7"/>
  <c r="U83" i="7"/>
  <c r="U82" i="7"/>
  <c r="U81" i="7"/>
  <c r="U80" i="7"/>
  <c r="U79" i="7"/>
  <c r="U78" i="7"/>
  <c r="U77" i="7"/>
  <c r="U76" i="7"/>
  <c r="U75" i="7"/>
  <c r="Y100" i="7"/>
  <c r="AG100" i="7"/>
  <c r="AG102" i="7"/>
  <c r="AE100" i="7"/>
  <c r="AE102" i="7"/>
  <c r="AD100" i="7"/>
  <c r="AD102" i="7"/>
  <c r="AC100" i="7"/>
  <c r="AC102" i="7"/>
  <c r="M67" i="7"/>
  <c r="O67" i="7"/>
  <c r="Q67" i="7"/>
  <c r="P67" i="7"/>
  <c r="S67" i="7"/>
  <c r="W67" i="7"/>
  <c r="D67" i="7"/>
  <c r="D66" i="7"/>
  <c r="M66" i="7"/>
  <c r="O66" i="7"/>
  <c r="Q66" i="7"/>
  <c r="P66" i="7"/>
  <c r="S66" i="7"/>
  <c r="W66" i="7"/>
  <c r="D65" i="7"/>
  <c r="M65" i="7"/>
  <c r="O65" i="7"/>
  <c r="Q65" i="7"/>
  <c r="P65" i="7"/>
  <c r="S65" i="7"/>
  <c r="W65" i="7"/>
  <c r="D64" i="7"/>
  <c r="M64" i="7"/>
  <c r="O64" i="7"/>
  <c r="Q64" i="7"/>
  <c r="P64" i="7"/>
  <c r="S64" i="7"/>
  <c r="W64" i="7"/>
  <c r="D63" i="7"/>
  <c r="M63" i="7"/>
  <c r="O63" i="7"/>
  <c r="Q63" i="7"/>
  <c r="P63" i="7"/>
  <c r="S63" i="7"/>
  <c r="W63" i="7"/>
  <c r="D62" i="7"/>
  <c r="M62" i="7"/>
  <c r="O62" i="7"/>
  <c r="Q62" i="7"/>
  <c r="P62" i="7"/>
  <c r="S62" i="7"/>
  <c r="W62" i="7"/>
  <c r="D61" i="7"/>
  <c r="M61" i="7"/>
  <c r="O61" i="7"/>
  <c r="Q61" i="7"/>
  <c r="P61" i="7"/>
  <c r="S61" i="7"/>
  <c r="W61" i="7"/>
  <c r="D60" i="7"/>
  <c r="M60" i="7"/>
  <c r="O60" i="7"/>
  <c r="Q60" i="7"/>
  <c r="P60" i="7"/>
  <c r="S60" i="7"/>
  <c r="W60" i="7"/>
  <c r="D59" i="7"/>
  <c r="M59" i="7"/>
  <c r="O59" i="7"/>
  <c r="Q59" i="7"/>
  <c r="P59" i="7"/>
  <c r="S59" i="7"/>
  <c r="W59" i="7"/>
  <c r="D58" i="7"/>
  <c r="M58" i="7"/>
  <c r="O58" i="7"/>
  <c r="Q58" i="7"/>
  <c r="P58" i="7"/>
  <c r="S58" i="7"/>
  <c r="W58" i="7"/>
  <c r="D57" i="7"/>
  <c r="M57" i="7"/>
  <c r="O57" i="7"/>
  <c r="Q57" i="7"/>
  <c r="P57" i="7"/>
  <c r="S57" i="7"/>
  <c r="W57" i="7"/>
  <c r="D56" i="7"/>
  <c r="M56" i="7"/>
  <c r="O56" i="7"/>
  <c r="Q56" i="7"/>
  <c r="P56" i="7"/>
  <c r="S56" i="7"/>
  <c r="W56" i="7"/>
  <c r="D55" i="7"/>
  <c r="M55" i="7"/>
  <c r="O55" i="7"/>
  <c r="Q55" i="7"/>
  <c r="P55" i="7"/>
  <c r="S55" i="7"/>
  <c r="W55" i="7"/>
  <c r="D54" i="7"/>
  <c r="M54" i="7"/>
  <c r="O54" i="7"/>
  <c r="Q54" i="7"/>
  <c r="P54" i="7"/>
  <c r="S54" i="7"/>
  <c r="W54" i="7"/>
  <c r="D53" i="7"/>
  <c r="M53" i="7"/>
  <c r="O53" i="7"/>
  <c r="Q53" i="7"/>
  <c r="P53" i="7"/>
  <c r="S53" i="7"/>
  <c r="W53" i="7"/>
  <c r="D52" i="7"/>
  <c r="M52" i="7"/>
  <c r="O52" i="7"/>
  <c r="Q52" i="7"/>
  <c r="P52" i="7"/>
  <c r="S52" i="7"/>
  <c r="W52" i="7"/>
  <c r="D51" i="7"/>
  <c r="M51" i="7"/>
  <c r="O51" i="7"/>
  <c r="Q51" i="7"/>
  <c r="P51" i="7"/>
  <c r="S51" i="7"/>
  <c r="W51" i="7"/>
  <c r="D50" i="7"/>
  <c r="M50" i="7"/>
  <c r="O50" i="7"/>
  <c r="Q50" i="7"/>
  <c r="P50" i="7"/>
  <c r="S50" i="7"/>
  <c r="W50" i="7"/>
  <c r="D49" i="7"/>
  <c r="M49" i="7"/>
  <c r="O49" i="7"/>
  <c r="Q49" i="7"/>
  <c r="P49" i="7"/>
  <c r="S49" i="7"/>
  <c r="W49" i="7"/>
  <c r="D48" i="7"/>
  <c r="M48" i="7"/>
  <c r="O48" i="7"/>
  <c r="Q48" i="7"/>
  <c r="P48" i="7"/>
  <c r="S48" i="7"/>
  <c r="W48" i="7"/>
  <c r="D47" i="7"/>
  <c r="M47" i="7"/>
  <c r="O47" i="7"/>
  <c r="Q47" i="7"/>
  <c r="P47" i="7"/>
  <c r="S47" i="7"/>
  <c r="W47" i="7"/>
  <c r="D46" i="7"/>
  <c r="M46" i="7"/>
  <c r="O46" i="7"/>
  <c r="Q46" i="7"/>
  <c r="P46" i="7"/>
  <c r="S46" i="7"/>
  <c r="W46" i="7"/>
  <c r="D45" i="7"/>
  <c r="M45" i="7"/>
  <c r="O45" i="7"/>
  <c r="Q45" i="7"/>
  <c r="P45" i="7"/>
  <c r="S45" i="7"/>
  <c r="W45" i="7"/>
  <c r="D44" i="7"/>
  <c r="M44" i="7"/>
  <c r="O44" i="7"/>
  <c r="Q44" i="7"/>
  <c r="P44" i="7"/>
  <c r="S44" i="7"/>
  <c r="W44" i="7"/>
  <c r="D43" i="7"/>
  <c r="M43" i="7"/>
  <c r="O43" i="7"/>
  <c r="Q43" i="7"/>
  <c r="P43" i="7"/>
  <c r="S43" i="7"/>
  <c r="W43" i="7"/>
  <c r="D42" i="7"/>
  <c r="M42" i="7"/>
  <c r="O42" i="7"/>
  <c r="Q42" i="7"/>
  <c r="P42" i="7"/>
  <c r="S42" i="7"/>
  <c r="W42" i="7"/>
  <c r="AA67" i="7"/>
  <c r="AI67" i="7"/>
  <c r="AI69" i="7"/>
  <c r="V67" i="7"/>
  <c r="E67" i="7"/>
  <c r="E66" i="7"/>
  <c r="V66" i="7"/>
  <c r="E65" i="7"/>
  <c r="V65" i="7"/>
  <c r="E64" i="7"/>
  <c r="V64" i="7"/>
  <c r="E63" i="7"/>
  <c r="V63" i="7"/>
  <c r="E62" i="7"/>
  <c r="V62" i="7"/>
  <c r="E61" i="7"/>
  <c r="V61" i="7"/>
  <c r="E60" i="7"/>
  <c r="V60" i="7"/>
  <c r="E59" i="7"/>
  <c r="V59" i="7"/>
  <c r="E58" i="7"/>
  <c r="V58" i="7"/>
  <c r="E57" i="7"/>
  <c r="V57" i="7"/>
  <c r="E56" i="7"/>
  <c r="V56" i="7"/>
  <c r="E55" i="7"/>
  <c r="V55" i="7"/>
  <c r="E54" i="7"/>
  <c r="V54" i="7"/>
  <c r="E53" i="7"/>
  <c r="V53" i="7"/>
  <c r="E52" i="7"/>
  <c r="V52" i="7"/>
  <c r="E51" i="7"/>
  <c r="V51" i="7"/>
  <c r="E50" i="7"/>
  <c r="V50" i="7"/>
  <c r="E49" i="7"/>
  <c r="V49" i="7"/>
  <c r="E48" i="7"/>
  <c r="V48" i="7"/>
  <c r="E47" i="7"/>
  <c r="V47" i="7"/>
  <c r="E46" i="7"/>
  <c r="V46" i="7"/>
  <c r="E45" i="7"/>
  <c r="V45" i="7"/>
  <c r="E44" i="7"/>
  <c r="V44" i="7"/>
  <c r="E43" i="7"/>
  <c r="V43" i="7"/>
  <c r="E42" i="7"/>
  <c r="V42" i="7"/>
  <c r="Z67" i="7"/>
  <c r="AH67" i="7"/>
  <c r="AH69" i="7"/>
  <c r="U67" i="7"/>
  <c r="U66" i="7"/>
  <c r="U65" i="7"/>
  <c r="U64" i="7"/>
  <c r="U63" i="7"/>
  <c r="U62" i="7"/>
  <c r="U61" i="7"/>
  <c r="U60" i="7"/>
  <c r="U59" i="7"/>
  <c r="U58" i="7"/>
  <c r="U57" i="7"/>
  <c r="U56" i="7"/>
  <c r="U55" i="7"/>
  <c r="U54" i="7"/>
  <c r="U53" i="7"/>
  <c r="U52" i="7"/>
  <c r="U51" i="7"/>
  <c r="U50" i="7"/>
  <c r="U49" i="7"/>
  <c r="U48" i="7"/>
  <c r="U47" i="7"/>
  <c r="U46" i="7"/>
  <c r="U45" i="7"/>
  <c r="U44" i="7"/>
  <c r="U43" i="7"/>
  <c r="U42" i="7"/>
  <c r="Y67" i="7"/>
  <c r="AG67" i="7"/>
  <c r="AG69" i="7"/>
  <c r="AE67" i="7"/>
  <c r="AE69" i="7"/>
  <c r="AD67" i="7"/>
  <c r="AD69" i="7"/>
  <c r="AC67" i="7"/>
  <c r="AC69" i="7"/>
  <c r="S34" i="7"/>
  <c r="V34" i="7"/>
  <c r="E34" i="7"/>
  <c r="D33" i="7"/>
  <c r="E33" i="7"/>
  <c r="S33" i="7"/>
  <c r="V33" i="7"/>
  <c r="D32" i="7"/>
  <c r="E32" i="7"/>
  <c r="S32" i="7"/>
  <c r="V32" i="7"/>
  <c r="D31" i="7"/>
  <c r="E31" i="7"/>
  <c r="S31" i="7"/>
  <c r="V31" i="7"/>
  <c r="D30" i="7"/>
  <c r="E30" i="7"/>
  <c r="S30" i="7"/>
  <c r="V30" i="7"/>
  <c r="D29" i="7"/>
  <c r="E29" i="7"/>
  <c r="S29" i="7"/>
  <c r="V29" i="7"/>
  <c r="D28" i="7"/>
  <c r="E28" i="7"/>
  <c r="S28" i="7"/>
  <c r="V28" i="7"/>
  <c r="D27" i="7"/>
  <c r="E27" i="7"/>
  <c r="S27" i="7"/>
  <c r="V27" i="7"/>
  <c r="D26" i="7"/>
  <c r="E26" i="7"/>
  <c r="S26" i="7"/>
  <c r="V26" i="7"/>
  <c r="D25" i="7"/>
  <c r="E25" i="7"/>
  <c r="S25" i="7"/>
  <c r="V25" i="7"/>
  <c r="D24" i="7"/>
  <c r="E24" i="7"/>
  <c r="S24" i="7"/>
  <c r="V24" i="7"/>
  <c r="D23" i="7"/>
  <c r="E23" i="7"/>
  <c r="S23" i="7"/>
  <c r="V23" i="7"/>
  <c r="D22" i="7"/>
  <c r="E22" i="7"/>
  <c r="S22" i="7"/>
  <c r="V22" i="7"/>
  <c r="D21" i="7"/>
  <c r="E21" i="7"/>
  <c r="S21" i="7"/>
  <c r="V21" i="7"/>
  <c r="D20" i="7"/>
  <c r="E20" i="7"/>
  <c r="S20" i="7"/>
  <c r="V20" i="7"/>
  <c r="D19" i="7"/>
  <c r="E19" i="7"/>
  <c r="S19" i="7"/>
  <c r="V19" i="7"/>
  <c r="D18" i="7"/>
  <c r="E18" i="7"/>
  <c r="S18" i="7"/>
  <c r="V18" i="7"/>
  <c r="D17" i="7"/>
  <c r="E17" i="7"/>
  <c r="S17" i="7"/>
  <c r="V17" i="7"/>
  <c r="D16" i="7"/>
  <c r="E16" i="7"/>
  <c r="S16" i="7"/>
  <c r="V16" i="7"/>
  <c r="D15" i="7"/>
  <c r="E15" i="7"/>
  <c r="S15" i="7"/>
  <c r="V15" i="7"/>
  <c r="D14" i="7"/>
  <c r="E14" i="7"/>
  <c r="S14" i="7"/>
  <c r="V14" i="7"/>
  <c r="D13" i="7"/>
  <c r="E13" i="7"/>
  <c r="S13" i="7"/>
  <c r="V13" i="7"/>
  <c r="D12" i="7"/>
  <c r="E12" i="7"/>
  <c r="S12" i="7"/>
  <c r="V12" i="7"/>
  <c r="D11" i="7"/>
  <c r="E11" i="7"/>
  <c r="S11" i="7"/>
  <c r="V11" i="7"/>
  <c r="D10" i="7"/>
  <c r="E10" i="7"/>
  <c r="S10" i="7"/>
  <c r="V10" i="7"/>
  <c r="D9" i="7"/>
  <c r="E9" i="7"/>
  <c r="S9" i="7"/>
  <c r="V9" i="7"/>
  <c r="Z34" i="7"/>
  <c r="AH34" i="7"/>
  <c r="AH36" i="7"/>
  <c r="AD34" i="7"/>
  <c r="AD36" i="7"/>
  <c r="M296" i="6"/>
  <c r="O296" i="6"/>
  <c r="Q296" i="6"/>
  <c r="P296" i="6"/>
  <c r="S296" i="6"/>
  <c r="W296" i="6"/>
  <c r="D296" i="6"/>
  <c r="D295" i="6"/>
  <c r="D32" i="6"/>
  <c r="M295" i="6"/>
  <c r="O295" i="6"/>
  <c r="Q295" i="6"/>
  <c r="P295" i="6"/>
  <c r="S295" i="6"/>
  <c r="W295" i="6"/>
  <c r="D294" i="6"/>
  <c r="M294" i="6"/>
  <c r="O294" i="6"/>
  <c r="Q294" i="6"/>
  <c r="P294" i="6"/>
  <c r="S294" i="6"/>
  <c r="W294" i="6"/>
  <c r="D293" i="6"/>
  <c r="M293" i="6"/>
  <c r="O293" i="6"/>
  <c r="Q293" i="6"/>
  <c r="P293" i="6"/>
  <c r="S293" i="6"/>
  <c r="W293" i="6"/>
  <c r="D292" i="6"/>
  <c r="M292" i="6"/>
  <c r="O292" i="6"/>
  <c r="Q292" i="6"/>
  <c r="P292" i="6"/>
  <c r="S292" i="6"/>
  <c r="W292" i="6"/>
  <c r="D291" i="6"/>
  <c r="M291" i="6"/>
  <c r="O291" i="6"/>
  <c r="Q291" i="6"/>
  <c r="P291" i="6"/>
  <c r="S291" i="6"/>
  <c r="W291" i="6"/>
  <c r="D290" i="6"/>
  <c r="M290" i="6"/>
  <c r="O290" i="6"/>
  <c r="Q290" i="6"/>
  <c r="P290" i="6"/>
  <c r="S290" i="6"/>
  <c r="W290" i="6"/>
  <c r="D289" i="6"/>
  <c r="M289" i="6"/>
  <c r="O289" i="6"/>
  <c r="Q289" i="6"/>
  <c r="P289" i="6"/>
  <c r="S289" i="6"/>
  <c r="W289" i="6"/>
  <c r="D288" i="6"/>
  <c r="M288" i="6"/>
  <c r="O288" i="6"/>
  <c r="Q288" i="6"/>
  <c r="P288" i="6"/>
  <c r="S288" i="6"/>
  <c r="W288" i="6"/>
  <c r="D287" i="6"/>
  <c r="M287" i="6"/>
  <c r="O287" i="6"/>
  <c r="Q287" i="6"/>
  <c r="P287" i="6"/>
  <c r="S287" i="6"/>
  <c r="W287" i="6"/>
  <c r="D286" i="6"/>
  <c r="M286" i="6"/>
  <c r="O286" i="6"/>
  <c r="Q286" i="6"/>
  <c r="P286" i="6"/>
  <c r="S286" i="6"/>
  <c r="W286" i="6"/>
  <c r="D285" i="6"/>
  <c r="M285" i="6"/>
  <c r="O285" i="6"/>
  <c r="Q285" i="6"/>
  <c r="P285" i="6"/>
  <c r="S285" i="6"/>
  <c r="W285" i="6"/>
  <c r="D284" i="6"/>
  <c r="M284" i="6"/>
  <c r="O284" i="6"/>
  <c r="Q284" i="6"/>
  <c r="P284" i="6"/>
  <c r="S284" i="6"/>
  <c r="W284" i="6"/>
  <c r="D283" i="6"/>
  <c r="M283" i="6"/>
  <c r="O283" i="6"/>
  <c r="Q283" i="6"/>
  <c r="P283" i="6"/>
  <c r="S283" i="6"/>
  <c r="W283" i="6"/>
  <c r="D282" i="6"/>
  <c r="M282" i="6"/>
  <c r="O282" i="6"/>
  <c r="Q282" i="6"/>
  <c r="P282" i="6"/>
  <c r="S282" i="6"/>
  <c r="W282" i="6"/>
  <c r="D281" i="6"/>
  <c r="M281" i="6"/>
  <c r="O281" i="6"/>
  <c r="Q281" i="6"/>
  <c r="P281" i="6"/>
  <c r="S281" i="6"/>
  <c r="W281" i="6"/>
  <c r="D280" i="6"/>
  <c r="M280" i="6"/>
  <c r="O280" i="6"/>
  <c r="Q280" i="6"/>
  <c r="P280" i="6"/>
  <c r="S280" i="6"/>
  <c r="W280" i="6"/>
  <c r="D279" i="6"/>
  <c r="M279" i="6"/>
  <c r="O279" i="6"/>
  <c r="Q279" i="6"/>
  <c r="P279" i="6"/>
  <c r="S279" i="6"/>
  <c r="W279" i="6"/>
  <c r="D278" i="6"/>
  <c r="M278" i="6"/>
  <c r="O278" i="6"/>
  <c r="Q278" i="6"/>
  <c r="P278" i="6"/>
  <c r="S278" i="6"/>
  <c r="W278" i="6"/>
  <c r="D277" i="6"/>
  <c r="M277" i="6"/>
  <c r="O277" i="6"/>
  <c r="Q277" i="6"/>
  <c r="P277" i="6"/>
  <c r="S277" i="6"/>
  <c r="W277" i="6"/>
  <c r="D276" i="6"/>
  <c r="M276" i="6"/>
  <c r="O276" i="6"/>
  <c r="Q276" i="6"/>
  <c r="P276" i="6"/>
  <c r="S276" i="6"/>
  <c r="W276" i="6"/>
  <c r="D275" i="6"/>
  <c r="M275" i="6"/>
  <c r="O275" i="6"/>
  <c r="Q275" i="6"/>
  <c r="P275" i="6"/>
  <c r="S275" i="6"/>
  <c r="W275" i="6"/>
  <c r="D274" i="6"/>
  <c r="M274" i="6"/>
  <c r="O274" i="6"/>
  <c r="Q274" i="6"/>
  <c r="P274" i="6"/>
  <c r="S274" i="6"/>
  <c r="W274" i="6"/>
  <c r="D273" i="6"/>
  <c r="M273" i="6"/>
  <c r="O273" i="6"/>
  <c r="Q273" i="6"/>
  <c r="P273" i="6"/>
  <c r="S273" i="6"/>
  <c r="W273" i="6"/>
  <c r="D272" i="6"/>
  <c r="M272" i="6"/>
  <c r="O272" i="6"/>
  <c r="Q272" i="6"/>
  <c r="P272" i="6"/>
  <c r="S272" i="6"/>
  <c r="W272" i="6"/>
  <c r="D271" i="6"/>
  <c r="M271" i="6"/>
  <c r="O271" i="6"/>
  <c r="Q271" i="6"/>
  <c r="P271" i="6"/>
  <c r="S271" i="6"/>
  <c r="W271" i="6"/>
  <c r="AA296" i="6"/>
  <c r="AI296" i="6"/>
  <c r="AI298" i="6"/>
  <c r="V296" i="6"/>
  <c r="E296" i="6"/>
  <c r="E295" i="6"/>
  <c r="V295" i="6"/>
  <c r="E294" i="6"/>
  <c r="V294" i="6"/>
  <c r="E293" i="6"/>
  <c r="V293" i="6"/>
  <c r="E292" i="6"/>
  <c r="V292" i="6"/>
  <c r="E291" i="6"/>
  <c r="V291" i="6"/>
  <c r="E290" i="6"/>
  <c r="V290" i="6"/>
  <c r="E289" i="6"/>
  <c r="V289" i="6"/>
  <c r="E288" i="6"/>
  <c r="V288" i="6"/>
  <c r="E287" i="6"/>
  <c r="V287" i="6"/>
  <c r="E286" i="6"/>
  <c r="V286" i="6"/>
  <c r="E285" i="6"/>
  <c r="V285" i="6"/>
  <c r="E284" i="6"/>
  <c r="V284" i="6"/>
  <c r="E283" i="6"/>
  <c r="V283" i="6"/>
  <c r="E282" i="6"/>
  <c r="V282" i="6"/>
  <c r="E281" i="6"/>
  <c r="V281" i="6"/>
  <c r="E280" i="6"/>
  <c r="V280" i="6"/>
  <c r="E279" i="6"/>
  <c r="V279" i="6"/>
  <c r="E278" i="6"/>
  <c r="V278" i="6"/>
  <c r="E277" i="6"/>
  <c r="V277" i="6"/>
  <c r="E276" i="6"/>
  <c r="V276" i="6"/>
  <c r="E275" i="6"/>
  <c r="V275" i="6"/>
  <c r="E274" i="6"/>
  <c r="V274" i="6"/>
  <c r="E273" i="6"/>
  <c r="V273" i="6"/>
  <c r="E272" i="6"/>
  <c r="V272" i="6"/>
  <c r="E271" i="6"/>
  <c r="V271" i="6"/>
  <c r="Z296" i="6"/>
  <c r="AH296" i="6"/>
  <c r="AH298" i="6"/>
  <c r="U296" i="6"/>
  <c r="U295" i="6"/>
  <c r="U294" i="6"/>
  <c r="U293" i="6"/>
  <c r="U292" i="6"/>
  <c r="U291" i="6"/>
  <c r="U290" i="6"/>
  <c r="U289" i="6"/>
  <c r="U288" i="6"/>
  <c r="U287" i="6"/>
  <c r="U286" i="6"/>
  <c r="U285" i="6"/>
  <c r="U284" i="6"/>
  <c r="U283" i="6"/>
  <c r="U282" i="6"/>
  <c r="U281" i="6"/>
  <c r="U280" i="6"/>
  <c r="U279" i="6"/>
  <c r="U278" i="6"/>
  <c r="U277" i="6"/>
  <c r="U276" i="6"/>
  <c r="U275" i="6"/>
  <c r="U274" i="6"/>
  <c r="U273" i="6"/>
  <c r="U272" i="6"/>
  <c r="U271" i="6"/>
  <c r="Y296" i="6"/>
  <c r="AG296" i="6"/>
  <c r="AG298" i="6"/>
  <c r="AE296" i="6"/>
  <c r="AE298" i="6"/>
  <c r="AD296" i="6"/>
  <c r="AD298" i="6"/>
  <c r="AC296" i="6"/>
  <c r="AC298" i="6"/>
  <c r="M263" i="6"/>
  <c r="O263" i="6"/>
  <c r="Q263" i="6"/>
  <c r="P263" i="6"/>
  <c r="S263" i="6"/>
  <c r="W263" i="6"/>
  <c r="D263" i="6"/>
  <c r="D262" i="6"/>
  <c r="M262" i="6"/>
  <c r="O262" i="6"/>
  <c r="Q262" i="6"/>
  <c r="P262" i="6"/>
  <c r="S262" i="6"/>
  <c r="W262" i="6"/>
  <c r="D261" i="6"/>
  <c r="M261" i="6"/>
  <c r="O261" i="6"/>
  <c r="Q261" i="6"/>
  <c r="P261" i="6"/>
  <c r="S261" i="6"/>
  <c r="W261" i="6"/>
  <c r="D260" i="6"/>
  <c r="M260" i="6"/>
  <c r="O260" i="6"/>
  <c r="Q260" i="6"/>
  <c r="P260" i="6"/>
  <c r="S260" i="6"/>
  <c r="W260" i="6"/>
  <c r="D259" i="6"/>
  <c r="M259" i="6"/>
  <c r="O259" i="6"/>
  <c r="Q259" i="6"/>
  <c r="P259" i="6"/>
  <c r="S259" i="6"/>
  <c r="W259" i="6"/>
  <c r="D258" i="6"/>
  <c r="M258" i="6"/>
  <c r="O258" i="6"/>
  <c r="Q258" i="6"/>
  <c r="P258" i="6"/>
  <c r="S258" i="6"/>
  <c r="W258" i="6"/>
  <c r="D257" i="6"/>
  <c r="M257" i="6"/>
  <c r="O257" i="6"/>
  <c r="Q257" i="6"/>
  <c r="P257" i="6"/>
  <c r="S257" i="6"/>
  <c r="W257" i="6"/>
  <c r="D256" i="6"/>
  <c r="M256" i="6"/>
  <c r="O256" i="6"/>
  <c r="Q256" i="6"/>
  <c r="P256" i="6"/>
  <c r="S256" i="6"/>
  <c r="W256" i="6"/>
  <c r="D255" i="6"/>
  <c r="M255" i="6"/>
  <c r="O255" i="6"/>
  <c r="Q255" i="6"/>
  <c r="P255" i="6"/>
  <c r="S255" i="6"/>
  <c r="W255" i="6"/>
  <c r="D254" i="6"/>
  <c r="M254" i="6"/>
  <c r="O254" i="6"/>
  <c r="Q254" i="6"/>
  <c r="P254" i="6"/>
  <c r="S254" i="6"/>
  <c r="W254" i="6"/>
  <c r="D253" i="6"/>
  <c r="M253" i="6"/>
  <c r="O253" i="6"/>
  <c r="Q253" i="6"/>
  <c r="P253" i="6"/>
  <c r="S253" i="6"/>
  <c r="W253" i="6"/>
  <c r="D252" i="6"/>
  <c r="M252" i="6"/>
  <c r="O252" i="6"/>
  <c r="Q252" i="6"/>
  <c r="P252" i="6"/>
  <c r="S252" i="6"/>
  <c r="W252" i="6"/>
  <c r="D251" i="6"/>
  <c r="M251" i="6"/>
  <c r="O251" i="6"/>
  <c r="Q251" i="6"/>
  <c r="P251" i="6"/>
  <c r="S251" i="6"/>
  <c r="W251" i="6"/>
  <c r="D250" i="6"/>
  <c r="M250" i="6"/>
  <c r="O250" i="6"/>
  <c r="Q250" i="6"/>
  <c r="P250" i="6"/>
  <c r="S250" i="6"/>
  <c r="W250" i="6"/>
  <c r="D249" i="6"/>
  <c r="M249" i="6"/>
  <c r="O249" i="6"/>
  <c r="Q249" i="6"/>
  <c r="P249" i="6"/>
  <c r="S249" i="6"/>
  <c r="W249" i="6"/>
  <c r="D248" i="6"/>
  <c r="M248" i="6"/>
  <c r="O248" i="6"/>
  <c r="Q248" i="6"/>
  <c r="P248" i="6"/>
  <c r="S248" i="6"/>
  <c r="W248" i="6"/>
  <c r="D247" i="6"/>
  <c r="M247" i="6"/>
  <c r="O247" i="6"/>
  <c r="Q247" i="6"/>
  <c r="P247" i="6"/>
  <c r="S247" i="6"/>
  <c r="W247" i="6"/>
  <c r="D246" i="6"/>
  <c r="M246" i="6"/>
  <c r="O246" i="6"/>
  <c r="Q246" i="6"/>
  <c r="P246" i="6"/>
  <c r="S246" i="6"/>
  <c r="W246" i="6"/>
  <c r="D245" i="6"/>
  <c r="M245" i="6"/>
  <c r="O245" i="6"/>
  <c r="Q245" i="6"/>
  <c r="P245" i="6"/>
  <c r="S245" i="6"/>
  <c r="W245" i="6"/>
  <c r="D244" i="6"/>
  <c r="M244" i="6"/>
  <c r="O244" i="6"/>
  <c r="Q244" i="6"/>
  <c r="P244" i="6"/>
  <c r="S244" i="6"/>
  <c r="W244" i="6"/>
  <c r="D243" i="6"/>
  <c r="M243" i="6"/>
  <c r="O243" i="6"/>
  <c r="Q243" i="6"/>
  <c r="P243" i="6"/>
  <c r="S243" i="6"/>
  <c r="W243" i="6"/>
  <c r="D242" i="6"/>
  <c r="M242" i="6"/>
  <c r="O242" i="6"/>
  <c r="Q242" i="6"/>
  <c r="P242" i="6"/>
  <c r="S242" i="6"/>
  <c r="W242" i="6"/>
  <c r="D241" i="6"/>
  <c r="M241" i="6"/>
  <c r="O241" i="6"/>
  <c r="Q241" i="6"/>
  <c r="P241" i="6"/>
  <c r="S241" i="6"/>
  <c r="W241" i="6"/>
  <c r="D240" i="6"/>
  <c r="M240" i="6"/>
  <c r="O240" i="6"/>
  <c r="Q240" i="6"/>
  <c r="P240" i="6"/>
  <c r="S240" i="6"/>
  <c r="W240" i="6"/>
  <c r="D239" i="6"/>
  <c r="M239" i="6"/>
  <c r="O239" i="6"/>
  <c r="Q239" i="6"/>
  <c r="P239" i="6"/>
  <c r="S239" i="6"/>
  <c r="W239" i="6"/>
  <c r="D238" i="6"/>
  <c r="M238" i="6"/>
  <c r="O238" i="6"/>
  <c r="Q238" i="6"/>
  <c r="P238" i="6"/>
  <c r="S238" i="6"/>
  <c r="W238" i="6"/>
  <c r="AA263" i="6"/>
  <c r="AI263" i="6"/>
  <c r="AI265" i="6"/>
  <c r="V263" i="6"/>
  <c r="E263" i="6"/>
  <c r="E262" i="6"/>
  <c r="V262" i="6"/>
  <c r="E261" i="6"/>
  <c r="V261" i="6"/>
  <c r="E260" i="6"/>
  <c r="V260" i="6"/>
  <c r="E259" i="6"/>
  <c r="V259" i="6"/>
  <c r="E258" i="6"/>
  <c r="V258" i="6"/>
  <c r="E257" i="6"/>
  <c r="V257" i="6"/>
  <c r="E256" i="6"/>
  <c r="V256" i="6"/>
  <c r="E255" i="6"/>
  <c r="V255" i="6"/>
  <c r="E254" i="6"/>
  <c r="V254" i="6"/>
  <c r="E253" i="6"/>
  <c r="V253" i="6"/>
  <c r="E252" i="6"/>
  <c r="V252" i="6"/>
  <c r="E251" i="6"/>
  <c r="V251" i="6"/>
  <c r="E250" i="6"/>
  <c r="V250" i="6"/>
  <c r="E249" i="6"/>
  <c r="V249" i="6"/>
  <c r="E248" i="6"/>
  <c r="V248" i="6"/>
  <c r="E247" i="6"/>
  <c r="V247" i="6"/>
  <c r="E246" i="6"/>
  <c r="V246" i="6"/>
  <c r="E245" i="6"/>
  <c r="V245" i="6"/>
  <c r="E244" i="6"/>
  <c r="V244" i="6"/>
  <c r="E243" i="6"/>
  <c r="V243" i="6"/>
  <c r="E242" i="6"/>
  <c r="V242" i="6"/>
  <c r="E241" i="6"/>
  <c r="V241" i="6"/>
  <c r="E240" i="6"/>
  <c r="V240" i="6"/>
  <c r="E239" i="6"/>
  <c r="V239" i="6"/>
  <c r="E238" i="6"/>
  <c r="V238" i="6"/>
  <c r="Z263" i="6"/>
  <c r="AH263" i="6"/>
  <c r="AH265" i="6"/>
  <c r="U263" i="6"/>
  <c r="U262" i="6"/>
  <c r="U261" i="6"/>
  <c r="U260" i="6"/>
  <c r="U259" i="6"/>
  <c r="U258" i="6"/>
  <c r="U257" i="6"/>
  <c r="U256" i="6"/>
  <c r="U255" i="6"/>
  <c r="U254" i="6"/>
  <c r="U253" i="6"/>
  <c r="U252" i="6"/>
  <c r="U251" i="6"/>
  <c r="U250" i="6"/>
  <c r="U249" i="6"/>
  <c r="U248" i="6"/>
  <c r="U247" i="6"/>
  <c r="U246" i="6"/>
  <c r="U245" i="6"/>
  <c r="U244" i="6"/>
  <c r="U243" i="6"/>
  <c r="U242" i="6"/>
  <c r="U241" i="6"/>
  <c r="U240" i="6"/>
  <c r="U239" i="6"/>
  <c r="U238" i="6"/>
  <c r="Y263" i="6"/>
  <c r="AG263" i="6"/>
  <c r="AG265" i="6"/>
  <c r="AE263" i="6"/>
  <c r="AE265" i="6"/>
  <c r="AD263" i="6"/>
  <c r="AD265" i="6"/>
  <c r="AC263" i="6"/>
  <c r="AC265" i="6"/>
  <c r="M230" i="6"/>
  <c r="O230" i="6"/>
  <c r="Q230" i="6"/>
  <c r="P230" i="6"/>
  <c r="S230" i="6"/>
  <c r="W230" i="6"/>
  <c r="D230" i="6"/>
  <c r="D229" i="6"/>
  <c r="M229" i="6"/>
  <c r="O229" i="6"/>
  <c r="Q229" i="6"/>
  <c r="P229" i="6"/>
  <c r="S229" i="6"/>
  <c r="W229" i="6"/>
  <c r="D228" i="6"/>
  <c r="M228" i="6"/>
  <c r="O228" i="6"/>
  <c r="Q228" i="6"/>
  <c r="P228" i="6"/>
  <c r="S228" i="6"/>
  <c r="W228" i="6"/>
  <c r="D227" i="6"/>
  <c r="M227" i="6"/>
  <c r="O227" i="6"/>
  <c r="Q227" i="6"/>
  <c r="P227" i="6"/>
  <c r="S227" i="6"/>
  <c r="W227" i="6"/>
  <c r="D226" i="6"/>
  <c r="M226" i="6"/>
  <c r="O226" i="6"/>
  <c r="Q226" i="6"/>
  <c r="P226" i="6"/>
  <c r="S226" i="6"/>
  <c r="W226" i="6"/>
  <c r="D225" i="6"/>
  <c r="M225" i="6"/>
  <c r="O225" i="6"/>
  <c r="Q225" i="6"/>
  <c r="P225" i="6"/>
  <c r="S225" i="6"/>
  <c r="W225" i="6"/>
  <c r="D224" i="6"/>
  <c r="M224" i="6"/>
  <c r="O224" i="6"/>
  <c r="Q224" i="6"/>
  <c r="P224" i="6"/>
  <c r="S224" i="6"/>
  <c r="W224" i="6"/>
  <c r="D223" i="6"/>
  <c r="M223" i="6"/>
  <c r="O223" i="6"/>
  <c r="Q223" i="6"/>
  <c r="P223" i="6"/>
  <c r="S223" i="6"/>
  <c r="W223" i="6"/>
  <c r="D222" i="6"/>
  <c r="M222" i="6"/>
  <c r="O222" i="6"/>
  <c r="Q222" i="6"/>
  <c r="P222" i="6"/>
  <c r="S222" i="6"/>
  <c r="W222" i="6"/>
  <c r="D221" i="6"/>
  <c r="M221" i="6"/>
  <c r="O221" i="6"/>
  <c r="Q221" i="6"/>
  <c r="P221" i="6"/>
  <c r="S221" i="6"/>
  <c r="W221" i="6"/>
  <c r="D220" i="6"/>
  <c r="M220" i="6"/>
  <c r="O220" i="6"/>
  <c r="Q220" i="6"/>
  <c r="P220" i="6"/>
  <c r="S220" i="6"/>
  <c r="W220" i="6"/>
  <c r="D219" i="6"/>
  <c r="M219" i="6"/>
  <c r="O219" i="6"/>
  <c r="Q219" i="6"/>
  <c r="P219" i="6"/>
  <c r="S219" i="6"/>
  <c r="W219" i="6"/>
  <c r="D218" i="6"/>
  <c r="M218" i="6"/>
  <c r="O218" i="6"/>
  <c r="Q218" i="6"/>
  <c r="P218" i="6"/>
  <c r="S218" i="6"/>
  <c r="W218" i="6"/>
  <c r="D217" i="6"/>
  <c r="M217" i="6"/>
  <c r="O217" i="6"/>
  <c r="Q217" i="6"/>
  <c r="P217" i="6"/>
  <c r="S217" i="6"/>
  <c r="W217" i="6"/>
  <c r="D216" i="6"/>
  <c r="M216" i="6"/>
  <c r="O216" i="6"/>
  <c r="Q216" i="6"/>
  <c r="P216" i="6"/>
  <c r="S216" i="6"/>
  <c r="W216" i="6"/>
  <c r="D215" i="6"/>
  <c r="M215" i="6"/>
  <c r="O215" i="6"/>
  <c r="Q215" i="6"/>
  <c r="P215" i="6"/>
  <c r="S215" i="6"/>
  <c r="W215" i="6"/>
  <c r="D214" i="6"/>
  <c r="M214" i="6"/>
  <c r="O214" i="6"/>
  <c r="Q214" i="6"/>
  <c r="P214" i="6"/>
  <c r="S214" i="6"/>
  <c r="W214" i="6"/>
  <c r="D213" i="6"/>
  <c r="M213" i="6"/>
  <c r="O213" i="6"/>
  <c r="Q213" i="6"/>
  <c r="P213" i="6"/>
  <c r="S213" i="6"/>
  <c r="W213" i="6"/>
  <c r="D212" i="6"/>
  <c r="M212" i="6"/>
  <c r="O212" i="6"/>
  <c r="Q212" i="6"/>
  <c r="P212" i="6"/>
  <c r="S212" i="6"/>
  <c r="W212" i="6"/>
  <c r="D211" i="6"/>
  <c r="M211" i="6"/>
  <c r="O211" i="6"/>
  <c r="Q211" i="6"/>
  <c r="P211" i="6"/>
  <c r="S211" i="6"/>
  <c r="W211" i="6"/>
  <c r="D210" i="6"/>
  <c r="M210" i="6"/>
  <c r="O210" i="6"/>
  <c r="Q210" i="6"/>
  <c r="P210" i="6"/>
  <c r="S210" i="6"/>
  <c r="W210" i="6"/>
  <c r="D209" i="6"/>
  <c r="M209" i="6"/>
  <c r="O209" i="6"/>
  <c r="Q209" i="6"/>
  <c r="P209" i="6"/>
  <c r="S209" i="6"/>
  <c r="W209" i="6"/>
  <c r="D208" i="6"/>
  <c r="M208" i="6"/>
  <c r="O208" i="6"/>
  <c r="Q208" i="6"/>
  <c r="P208" i="6"/>
  <c r="S208" i="6"/>
  <c r="W208" i="6"/>
  <c r="D207" i="6"/>
  <c r="M207" i="6"/>
  <c r="O207" i="6"/>
  <c r="Q207" i="6"/>
  <c r="P207" i="6"/>
  <c r="S207" i="6"/>
  <c r="W207" i="6"/>
  <c r="D206" i="6"/>
  <c r="M206" i="6"/>
  <c r="O206" i="6"/>
  <c r="Q206" i="6"/>
  <c r="P206" i="6"/>
  <c r="S206" i="6"/>
  <c r="W206" i="6"/>
  <c r="D205" i="6"/>
  <c r="M205" i="6"/>
  <c r="O205" i="6"/>
  <c r="Q205" i="6"/>
  <c r="P205" i="6"/>
  <c r="S205" i="6"/>
  <c r="W205" i="6"/>
  <c r="AA230" i="6"/>
  <c r="AI230" i="6"/>
  <c r="AI232" i="6"/>
  <c r="V230" i="6"/>
  <c r="E230" i="6"/>
  <c r="E229" i="6"/>
  <c r="V229" i="6"/>
  <c r="E228" i="6"/>
  <c r="V228" i="6"/>
  <c r="E227" i="6"/>
  <c r="V227" i="6"/>
  <c r="E226" i="6"/>
  <c r="V226" i="6"/>
  <c r="E225" i="6"/>
  <c r="V225" i="6"/>
  <c r="E224" i="6"/>
  <c r="V224" i="6"/>
  <c r="E223" i="6"/>
  <c r="V223" i="6"/>
  <c r="E222" i="6"/>
  <c r="V222" i="6"/>
  <c r="E221" i="6"/>
  <c r="V221" i="6"/>
  <c r="E220" i="6"/>
  <c r="V220" i="6"/>
  <c r="E219" i="6"/>
  <c r="V219" i="6"/>
  <c r="E218" i="6"/>
  <c r="V218" i="6"/>
  <c r="E217" i="6"/>
  <c r="V217" i="6"/>
  <c r="E216" i="6"/>
  <c r="V216" i="6"/>
  <c r="E215" i="6"/>
  <c r="V215" i="6"/>
  <c r="E214" i="6"/>
  <c r="V214" i="6"/>
  <c r="E213" i="6"/>
  <c r="V213" i="6"/>
  <c r="E212" i="6"/>
  <c r="V212" i="6"/>
  <c r="E211" i="6"/>
  <c r="V211" i="6"/>
  <c r="E210" i="6"/>
  <c r="V210" i="6"/>
  <c r="E209" i="6"/>
  <c r="V209" i="6"/>
  <c r="E208" i="6"/>
  <c r="V208" i="6"/>
  <c r="E207" i="6"/>
  <c r="V207" i="6"/>
  <c r="E206" i="6"/>
  <c r="V206" i="6"/>
  <c r="E205" i="6"/>
  <c r="V205" i="6"/>
  <c r="Z230" i="6"/>
  <c r="AH230" i="6"/>
  <c r="AH232" i="6"/>
  <c r="U230" i="6"/>
  <c r="U229" i="6"/>
  <c r="U228" i="6"/>
  <c r="U227" i="6"/>
  <c r="U226" i="6"/>
  <c r="U225" i="6"/>
  <c r="U224" i="6"/>
  <c r="U223" i="6"/>
  <c r="U222" i="6"/>
  <c r="U221" i="6"/>
  <c r="U220" i="6"/>
  <c r="U219" i="6"/>
  <c r="U218" i="6"/>
  <c r="U217" i="6"/>
  <c r="U216" i="6"/>
  <c r="U215" i="6"/>
  <c r="U214" i="6"/>
  <c r="U213" i="6"/>
  <c r="U212" i="6"/>
  <c r="U211" i="6"/>
  <c r="U210" i="6"/>
  <c r="U209" i="6"/>
  <c r="U208" i="6"/>
  <c r="U207" i="6"/>
  <c r="U206" i="6"/>
  <c r="U205" i="6"/>
  <c r="Y230" i="6"/>
  <c r="AG230" i="6"/>
  <c r="AG232" i="6"/>
  <c r="AE230" i="6"/>
  <c r="AE232" i="6"/>
  <c r="AD230" i="6"/>
  <c r="AD232" i="6"/>
  <c r="AC230" i="6"/>
  <c r="AC232" i="6"/>
  <c r="M197" i="6"/>
  <c r="O197" i="6"/>
  <c r="Q197" i="6"/>
  <c r="P197" i="6"/>
  <c r="S197" i="6"/>
  <c r="W197" i="6"/>
  <c r="D197" i="6"/>
  <c r="D196" i="6"/>
  <c r="M196" i="6"/>
  <c r="O196" i="6"/>
  <c r="Q196" i="6"/>
  <c r="P196" i="6"/>
  <c r="S196" i="6"/>
  <c r="W196" i="6"/>
  <c r="D195" i="6"/>
  <c r="M195" i="6"/>
  <c r="O195" i="6"/>
  <c r="Q195" i="6"/>
  <c r="P195" i="6"/>
  <c r="S195" i="6"/>
  <c r="W195" i="6"/>
  <c r="D194" i="6"/>
  <c r="M194" i="6"/>
  <c r="O194" i="6"/>
  <c r="Q194" i="6"/>
  <c r="P194" i="6"/>
  <c r="S194" i="6"/>
  <c r="W194" i="6"/>
  <c r="D193" i="6"/>
  <c r="M193" i="6"/>
  <c r="O193" i="6"/>
  <c r="Q193" i="6"/>
  <c r="P193" i="6"/>
  <c r="S193" i="6"/>
  <c r="W193" i="6"/>
  <c r="D192" i="6"/>
  <c r="M192" i="6"/>
  <c r="O192" i="6"/>
  <c r="Q192" i="6"/>
  <c r="P192" i="6"/>
  <c r="S192" i="6"/>
  <c r="W192" i="6"/>
  <c r="D191" i="6"/>
  <c r="M191" i="6"/>
  <c r="O191" i="6"/>
  <c r="Q191" i="6"/>
  <c r="P191" i="6"/>
  <c r="S191" i="6"/>
  <c r="W191" i="6"/>
  <c r="D190" i="6"/>
  <c r="M190" i="6"/>
  <c r="O190" i="6"/>
  <c r="Q190" i="6"/>
  <c r="P190" i="6"/>
  <c r="S190" i="6"/>
  <c r="W190" i="6"/>
  <c r="D189" i="6"/>
  <c r="M189" i="6"/>
  <c r="O189" i="6"/>
  <c r="Q189" i="6"/>
  <c r="P189" i="6"/>
  <c r="S189" i="6"/>
  <c r="W189" i="6"/>
  <c r="D188" i="6"/>
  <c r="M188" i="6"/>
  <c r="O188" i="6"/>
  <c r="Q188" i="6"/>
  <c r="P188" i="6"/>
  <c r="S188" i="6"/>
  <c r="W188" i="6"/>
  <c r="D187" i="6"/>
  <c r="M187" i="6"/>
  <c r="O187" i="6"/>
  <c r="Q187" i="6"/>
  <c r="P187" i="6"/>
  <c r="S187" i="6"/>
  <c r="W187" i="6"/>
  <c r="D186" i="6"/>
  <c r="M186" i="6"/>
  <c r="O186" i="6"/>
  <c r="Q186" i="6"/>
  <c r="P186" i="6"/>
  <c r="S186" i="6"/>
  <c r="W186" i="6"/>
  <c r="D185" i="6"/>
  <c r="M185" i="6"/>
  <c r="O185" i="6"/>
  <c r="Q185" i="6"/>
  <c r="P185" i="6"/>
  <c r="S185" i="6"/>
  <c r="W185" i="6"/>
  <c r="D184" i="6"/>
  <c r="M184" i="6"/>
  <c r="O184" i="6"/>
  <c r="Q184" i="6"/>
  <c r="P184" i="6"/>
  <c r="S184" i="6"/>
  <c r="W184" i="6"/>
  <c r="D183" i="6"/>
  <c r="M183" i="6"/>
  <c r="O183" i="6"/>
  <c r="Q183" i="6"/>
  <c r="P183" i="6"/>
  <c r="S183" i="6"/>
  <c r="W183" i="6"/>
  <c r="D182" i="6"/>
  <c r="M182" i="6"/>
  <c r="O182" i="6"/>
  <c r="Q182" i="6"/>
  <c r="P182" i="6"/>
  <c r="S182" i="6"/>
  <c r="W182" i="6"/>
  <c r="D181" i="6"/>
  <c r="M181" i="6"/>
  <c r="O181" i="6"/>
  <c r="Q181" i="6"/>
  <c r="P181" i="6"/>
  <c r="S181" i="6"/>
  <c r="W181" i="6"/>
  <c r="D180" i="6"/>
  <c r="M180" i="6"/>
  <c r="O180" i="6"/>
  <c r="Q180" i="6"/>
  <c r="P180" i="6"/>
  <c r="S180" i="6"/>
  <c r="W180" i="6"/>
  <c r="D179" i="6"/>
  <c r="M179" i="6"/>
  <c r="O179" i="6"/>
  <c r="Q179" i="6"/>
  <c r="P179" i="6"/>
  <c r="S179" i="6"/>
  <c r="W179" i="6"/>
  <c r="D178" i="6"/>
  <c r="M178" i="6"/>
  <c r="O178" i="6"/>
  <c r="Q178" i="6"/>
  <c r="P178" i="6"/>
  <c r="S178" i="6"/>
  <c r="W178" i="6"/>
  <c r="D177" i="6"/>
  <c r="M177" i="6"/>
  <c r="O177" i="6"/>
  <c r="Q177" i="6"/>
  <c r="P177" i="6"/>
  <c r="S177" i="6"/>
  <c r="W177" i="6"/>
  <c r="D176" i="6"/>
  <c r="M176" i="6"/>
  <c r="O176" i="6"/>
  <c r="Q176" i="6"/>
  <c r="P176" i="6"/>
  <c r="S176" i="6"/>
  <c r="W176" i="6"/>
  <c r="D175" i="6"/>
  <c r="M175" i="6"/>
  <c r="O175" i="6"/>
  <c r="Q175" i="6"/>
  <c r="P175" i="6"/>
  <c r="S175" i="6"/>
  <c r="W175" i="6"/>
  <c r="D174" i="6"/>
  <c r="M174" i="6"/>
  <c r="O174" i="6"/>
  <c r="Q174" i="6"/>
  <c r="P174" i="6"/>
  <c r="S174" i="6"/>
  <c r="W174" i="6"/>
  <c r="D173" i="6"/>
  <c r="M173" i="6"/>
  <c r="O173" i="6"/>
  <c r="Q173" i="6"/>
  <c r="P173" i="6"/>
  <c r="S173" i="6"/>
  <c r="W173" i="6"/>
  <c r="D172" i="6"/>
  <c r="M172" i="6"/>
  <c r="O172" i="6"/>
  <c r="Q172" i="6"/>
  <c r="P172" i="6"/>
  <c r="S172" i="6"/>
  <c r="W172" i="6"/>
  <c r="AA197" i="6"/>
  <c r="AI197" i="6"/>
  <c r="AI199" i="6"/>
  <c r="V197" i="6"/>
  <c r="E197" i="6"/>
  <c r="E196" i="6"/>
  <c r="V196" i="6"/>
  <c r="E195" i="6"/>
  <c r="V195" i="6"/>
  <c r="E194" i="6"/>
  <c r="V194" i="6"/>
  <c r="E193" i="6"/>
  <c r="V193" i="6"/>
  <c r="E192" i="6"/>
  <c r="V192" i="6"/>
  <c r="E191" i="6"/>
  <c r="V191" i="6"/>
  <c r="E190" i="6"/>
  <c r="V190" i="6"/>
  <c r="E189" i="6"/>
  <c r="V189" i="6"/>
  <c r="E188" i="6"/>
  <c r="V188" i="6"/>
  <c r="E187" i="6"/>
  <c r="V187" i="6"/>
  <c r="E186" i="6"/>
  <c r="V186" i="6"/>
  <c r="E185" i="6"/>
  <c r="V185" i="6"/>
  <c r="E184" i="6"/>
  <c r="V184" i="6"/>
  <c r="E183" i="6"/>
  <c r="V183" i="6"/>
  <c r="E182" i="6"/>
  <c r="V182" i="6"/>
  <c r="E181" i="6"/>
  <c r="V181" i="6"/>
  <c r="E180" i="6"/>
  <c r="V180" i="6"/>
  <c r="E179" i="6"/>
  <c r="V179" i="6"/>
  <c r="E178" i="6"/>
  <c r="V178" i="6"/>
  <c r="E177" i="6"/>
  <c r="V177" i="6"/>
  <c r="E176" i="6"/>
  <c r="V176" i="6"/>
  <c r="E175" i="6"/>
  <c r="V175" i="6"/>
  <c r="E174" i="6"/>
  <c r="V174" i="6"/>
  <c r="E173" i="6"/>
  <c r="V173" i="6"/>
  <c r="E172" i="6"/>
  <c r="V172" i="6"/>
  <c r="Z197" i="6"/>
  <c r="AH197" i="6"/>
  <c r="AH199" i="6"/>
  <c r="U197" i="6"/>
  <c r="U196" i="6"/>
  <c r="U195" i="6"/>
  <c r="U194" i="6"/>
  <c r="U193" i="6"/>
  <c r="U192" i="6"/>
  <c r="U191" i="6"/>
  <c r="U190" i="6"/>
  <c r="U189" i="6"/>
  <c r="U188" i="6"/>
  <c r="U187" i="6"/>
  <c r="U186" i="6"/>
  <c r="U185" i="6"/>
  <c r="U184" i="6"/>
  <c r="U183" i="6"/>
  <c r="U182" i="6"/>
  <c r="U181" i="6"/>
  <c r="U180" i="6"/>
  <c r="U179" i="6"/>
  <c r="U178" i="6"/>
  <c r="U177" i="6"/>
  <c r="U176" i="6"/>
  <c r="U175" i="6"/>
  <c r="U174" i="6"/>
  <c r="U173" i="6"/>
  <c r="U172" i="6"/>
  <c r="Y197" i="6"/>
  <c r="AG197" i="6"/>
  <c r="AG199" i="6"/>
  <c r="AE197" i="6"/>
  <c r="AE199" i="6"/>
  <c r="AD197" i="6"/>
  <c r="AD199" i="6"/>
  <c r="AC197" i="6"/>
  <c r="AC199" i="6"/>
  <c r="M164" i="6"/>
  <c r="O164" i="6"/>
  <c r="Q164" i="6"/>
  <c r="P164" i="6"/>
  <c r="S164" i="6"/>
  <c r="W164" i="6"/>
  <c r="D164" i="6"/>
  <c r="D163" i="6"/>
  <c r="M163" i="6"/>
  <c r="O163" i="6"/>
  <c r="Q163" i="6"/>
  <c r="P163" i="6"/>
  <c r="S163" i="6"/>
  <c r="W163" i="6"/>
  <c r="D162" i="6"/>
  <c r="M162" i="6"/>
  <c r="O162" i="6"/>
  <c r="Q162" i="6"/>
  <c r="P162" i="6"/>
  <c r="S162" i="6"/>
  <c r="W162" i="6"/>
  <c r="D161" i="6"/>
  <c r="M161" i="6"/>
  <c r="O161" i="6"/>
  <c r="Q161" i="6"/>
  <c r="P161" i="6"/>
  <c r="S161" i="6"/>
  <c r="W161" i="6"/>
  <c r="D160" i="6"/>
  <c r="M160" i="6"/>
  <c r="O160" i="6"/>
  <c r="Q160" i="6"/>
  <c r="P160" i="6"/>
  <c r="S160" i="6"/>
  <c r="W160" i="6"/>
  <c r="D159" i="6"/>
  <c r="M159" i="6"/>
  <c r="O159" i="6"/>
  <c r="Q159" i="6"/>
  <c r="P159" i="6"/>
  <c r="S159" i="6"/>
  <c r="W159" i="6"/>
  <c r="D158" i="6"/>
  <c r="M158" i="6"/>
  <c r="O158" i="6"/>
  <c r="Q158" i="6"/>
  <c r="P158" i="6"/>
  <c r="S158" i="6"/>
  <c r="W158" i="6"/>
  <c r="D157" i="6"/>
  <c r="M157" i="6"/>
  <c r="O157" i="6"/>
  <c r="Q157" i="6"/>
  <c r="P157" i="6"/>
  <c r="S157" i="6"/>
  <c r="W157" i="6"/>
  <c r="D156" i="6"/>
  <c r="M156" i="6"/>
  <c r="O156" i="6"/>
  <c r="Q156" i="6"/>
  <c r="P156" i="6"/>
  <c r="S156" i="6"/>
  <c r="W156" i="6"/>
  <c r="D155" i="6"/>
  <c r="M155" i="6"/>
  <c r="O155" i="6"/>
  <c r="Q155" i="6"/>
  <c r="P155" i="6"/>
  <c r="S155" i="6"/>
  <c r="W155" i="6"/>
  <c r="D154" i="6"/>
  <c r="M154" i="6"/>
  <c r="O154" i="6"/>
  <c r="Q154" i="6"/>
  <c r="P154" i="6"/>
  <c r="S154" i="6"/>
  <c r="W154" i="6"/>
  <c r="D153" i="6"/>
  <c r="M153" i="6"/>
  <c r="O153" i="6"/>
  <c r="Q153" i="6"/>
  <c r="P153" i="6"/>
  <c r="S153" i="6"/>
  <c r="W153" i="6"/>
  <c r="D152" i="6"/>
  <c r="M152" i="6"/>
  <c r="O152" i="6"/>
  <c r="Q152" i="6"/>
  <c r="P152" i="6"/>
  <c r="S152" i="6"/>
  <c r="W152" i="6"/>
  <c r="D151" i="6"/>
  <c r="M151" i="6"/>
  <c r="O151" i="6"/>
  <c r="Q151" i="6"/>
  <c r="P151" i="6"/>
  <c r="S151" i="6"/>
  <c r="W151" i="6"/>
  <c r="D150" i="6"/>
  <c r="M150" i="6"/>
  <c r="O150" i="6"/>
  <c r="Q150" i="6"/>
  <c r="P150" i="6"/>
  <c r="S150" i="6"/>
  <c r="W150" i="6"/>
  <c r="D149" i="6"/>
  <c r="M149" i="6"/>
  <c r="O149" i="6"/>
  <c r="Q149" i="6"/>
  <c r="P149" i="6"/>
  <c r="S149" i="6"/>
  <c r="W149" i="6"/>
  <c r="D148" i="6"/>
  <c r="M148" i="6"/>
  <c r="O148" i="6"/>
  <c r="Q148" i="6"/>
  <c r="P148" i="6"/>
  <c r="S148" i="6"/>
  <c r="W148" i="6"/>
  <c r="D147" i="6"/>
  <c r="M147" i="6"/>
  <c r="O147" i="6"/>
  <c r="Q147" i="6"/>
  <c r="P147" i="6"/>
  <c r="S147" i="6"/>
  <c r="W147" i="6"/>
  <c r="D146" i="6"/>
  <c r="M146" i="6"/>
  <c r="O146" i="6"/>
  <c r="Q146" i="6"/>
  <c r="P146" i="6"/>
  <c r="S146" i="6"/>
  <c r="W146" i="6"/>
  <c r="D145" i="6"/>
  <c r="M145" i="6"/>
  <c r="O145" i="6"/>
  <c r="Q145" i="6"/>
  <c r="P145" i="6"/>
  <c r="S145" i="6"/>
  <c r="W145" i="6"/>
  <c r="D144" i="6"/>
  <c r="M144" i="6"/>
  <c r="O144" i="6"/>
  <c r="Q144" i="6"/>
  <c r="P144" i="6"/>
  <c r="S144" i="6"/>
  <c r="W144" i="6"/>
  <c r="D143" i="6"/>
  <c r="M143" i="6"/>
  <c r="O143" i="6"/>
  <c r="Q143" i="6"/>
  <c r="P143" i="6"/>
  <c r="S143" i="6"/>
  <c r="W143" i="6"/>
  <c r="D142" i="6"/>
  <c r="M142" i="6"/>
  <c r="O142" i="6"/>
  <c r="Q142" i="6"/>
  <c r="P142" i="6"/>
  <c r="S142" i="6"/>
  <c r="W142" i="6"/>
  <c r="D141" i="6"/>
  <c r="M141" i="6"/>
  <c r="O141" i="6"/>
  <c r="Q141" i="6"/>
  <c r="P141" i="6"/>
  <c r="S141" i="6"/>
  <c r="W141" i="6"/>
  <c r="D140" i="6"/>
  <c r="M140" i="6"/>
  <c r="O140" i="6"/>
  <c r="Q140" i="6"/>
  <c r="P140" i="6"/>
  <c r="S140" i="6"/>
  <c r="W140" i="6"/>
  <c r="D139" i="6"/>
  <c r="M139" i="6"/>
  <c r="O139" i="6"/>
  <c r="Q139" i="6"/>
  <c r="P139" i="6"/>
  <c r="S139" i="6"/>
  <c r="W139" i="6"/>
  <c r="AA164" i="6"/>
  <c r="AI164" i="6"/>
  <c r="AI166" i="6"/>
  <c r="V164" i="6"/>
  <c r="E164" i="6"/>
  <c r="E163" i="6"/>
  <c r="V163" i="6"/>
  <c r="E162" i="6"/>
  <c r="V162" i="6"/>
  <c r="E161" i="6"/>
  <c r="V161" i="6"/>
  <c r="E160" i="6"/>
  <c r="V160" i="6"/>
  <c r="E159" i="6"/>
  <c r="V159" i="6"/>
  <c r="E158" i="6"/>
  <c r="V158" i="6"/>
  <c r="E157" i="6"/>
  <c r="V157" i="6"/>
  <c r="E156" i="6"/>
  <c r="V156" i="6"/>
  <c r="E155" i="6"/>
  <c r="V155" i="6"/>
  <c r="E154" i="6"/>
  <c r="V154" i="6"/>
  <c r="E153" i="6"/>
  <c r="V153" i="6"/>
  <c r="E152" i="6"/>
  <c r="V152" i="6"/>
  <c r="E151" i="6"/>
  <c r="V151" i="6"/>
  <c r="E150" i="6"/>
  <c r="V150" i="6"/>
  <c r="E149" i="6"/>
  <c r="V149" i="6"/>
  <c r="E148" i="6"/>
  <c r="V148" i="6"/>
  <c r="E147" i="6"/>
  <c r="V147" i="6"/>
  <c r="E146" i="6"/>
  <c r="V146" i="6"/>
  <c r="E145" i="6"/>
  <c r="V145" i="6"/>
  <c r="E144" i="6"/>
  <c r="V144" i="6"/>
  <c r="E143" i="6"/>
  <c r="V143" i="6"/>
  <c r="E142" i="6"/>
  <c r="V142" i="6"/>
  <c r="E141" i="6"/>
  <c r="V141" i="6"/>
  <c r="E140" i="6"/>
  <c r="V140" i="6"/>
  <c r="E139" i="6"/>
  <c r="V139" i="6"/>
  <c r="Z164" i="6"/>
  <c r="AH164" i="6"/>
  <c r="AH166" i="6"/>
  <c r="U164" i="6"/>
  <c r="U163" i="6"/>
  <c r="U162" i="6"/>
  <c r="U161" i="6"/>
  <c r="U160" i="6"/>
  <c r="U159" i="6"/>
  <c r="U158" i="6"/>
  <c r="U157" i="6"/>
  <c r="U156" i="6"/>
  <c r="U155" i="6"/>
  <c r="U154" i="6"/>
  <c r="U153" i="6"/>
  <c r="U152" i="6"/>
  <c r="U151" i="6"/>
  <c r="U150" i="6"/>
  <c r="U149" i="6"/>
  <c r="U148" i="6"/>
  <c r="U147" i="6"/>
  <c r="U146" i="6"/>
  <c r="U145" i="6"/>
  <c r="U144" i="6"/>
  <c r="U143" i="6"/>
  <c r="U142" i="6"/>
  <c r="U141" i="6"/>
  <c r="U140" i="6"/>
  <c r="U139" i="6"/>
  <c r="Y164" i="6"/>
  <c r="AG164" i="6"/>
  <c r="AG166" i="6"/>
  <c r="AE164" i="6"/>
  <c r="AE166" i="6"/>
  <c r="AD164" i="6"/>
  <c r="AD166" i="6"/>
  <c r="AC164" i="6"/>
  <c r="AC166" i="6"/>
  <c r="M131" i="6"/>
  <c r="O131" i="6"/>
  <c r="Q131" i="6"/>
  <c r="P131" i="6"/>
  <c r="S131" i="6"/>
  <c r="W131" i="6"/>
  <c r="D131" i="6"/>
  <c r="D130" i="6"/>
  <c r="M130" i="6"/>
  <c r="O130" i="6"/>
  <c r="Q130" i="6"/>
  <c r="P130" i="6"/>
  <c r="S130" i="6"/>
  <c r="W130" i="6"/>
  <c r="D129" i="6"/>
  <c r="M129" i="6"/>
  <c r="O129" i="6"/>
  <c r="Q129" i="6"/>
  <c r="P129" i="6"/>
  <c r="S129" i="6"/>
  <c r="W129" i="6"/>
  <c r="D128" i="6"/>
  <c r="M128" i="6"/>
  <c r="O128" i="6"/>
  <c r="Q128" i="6"/>
  <c r="P128" i="6"/>
  <c r="S128" i="6"/>
  <c r="W128" i="6"/>
  <c r="D127" i="6"/>
  <c r="M127" i="6"/>
  <c r="O127" i="6"/>
  <c r="Q127" i="6"/>
  <c r="P127" i="6"/>
  <c r="S127" i="6"/>
  <c r="W127" i="6"/>
  <c r="D126" i="6"/>
  <c r="M126" i="6"/>
  <c r="O126" i="6"/>
  <c r="Q126" i="6"/>
  <c r="P126" i="6"/>
  <c r="S126" i="6"/>
  <c r="W126" i="6"/>
  <c r="D125" i="6"/>
  <c r="M125" i="6"/>
  <c r="O125" i="6"/>
  <c r="Q125" i="6"/>
  <c r="P125" i="6"/>
  <c r="S125" i="6"/>
  <c r="W125" i="6"/>
  <c r="D124" i="6"/>
  <c r="M124" i="6"/>
  <c r="O124" i="6"/>
  <c r="Q124" i="6"/>
  <c r="P124" i="6"/>
  <c r="S124" i="6"/>
  <c r="W124" i="6"/>
  <c r="D123" i="6"/>
  <c r="M123" i="6"/>
  <c r="O123" i="6"/>
  <c r="Q123" i="6"/>
  <c r="P123" i="6"/>
  <c r="S123" i="6"/>
  <c r="W123" i="6"/>
  <c r="D122" i="6"/>
  <c r="M122" i="6"/>
  <c r="O122" i="6"/>
  <c r="Q122" i="6"/>
  <c r="P122" i="6"/>
  <c r="S122" i="6"/>
  <c r="W122" i="6"/>
  <c r="D121" i="6"/>
  <c r="M121" i="6"/>
  <c r="O121" i="6"/>
  <c r="Q121" i="6"/>
  <c r="P121" i="6"/>
  <c r="S121" i="6"/>
  <c r="W121" i="6"/>
  <c r="D120" i="6"/>
  <c r="M120" i="6"/>
  <c r="O120" i="6"/>
  <c r="Q120" i="6"/>
  <c r="P120" i="6"/>
  <c r="S120" i="6"/>
  <c r="W120" i="6"/>
  <c r="D119" i="6"/>
  <c r="M119" i="6"/>
  <c r="O119" i="6"/>
  <c r="Q119" i="6"/>
  <c r="P119" i="6"/>
  <c r="S119" i="6"/>
  <c r="W119" i="6"/>
  <c r="D118" i="6"/>
  <c r="M118" i="6"/>
  <c r="O118" i="6"/>
  <c r="Q118" i="6"/>
  <c r="P118" i="6"/>
  <c r="S118" i="6"/>
  <c r="W118" i="6"/>
  <c r="D117" i="6"/>
  <c r="M117" i="6"/>
  <c r="O117" i="6"/>
  <c r="Q117" i="6"/>
  <c r="P117" i="6"/>
  <c r="S117" i="6"/>
  <c r="W117" i="6"/>
  <c r="D116" i="6"/>
  <c r="M116" i="6"/>
  <c r="O116" i="6"/>
  <c r="Q116" i="6"/>
  <c r="P116" i="6"/>
  <c r="S116" i="6"/>
  <c r="W116" i="6"/>
  <c r="D115" i="6"/>
  <c r="M115" i="6"/>
  <c r="O115" i="6"/>
  <c r="Q115" i="6"/>
  <c r="P115" i="6"/>
  <c r="S115" i="6"/>
  <c r="W115" i="6"/>
  <c r="D114" i="6"/>
  <c r="M114" i="6"/>
  <c r="O114" i="6"/>
  <c r="Q114" i="6"/>
  <c r="P114" i="6"/>
  <c r="S114" i="6"/>
  <c r="W114" i="6"/>
  <c r="D113" i="6"/>
  <c r="M113" i="6"/>
  <c r="O113" i="6"/>
  <c r="Q113" i="6"/>
  <c r="P113" i="6"/>
  <c r="S113" i="6"/>
  <c r="W113" i="6"/>
  <c r="D112" i="6"/>
  <c r="M112" i="6"/>
  <c r="O112" i="6"/>
  <c r="Q112" i="6"/>
  <c r="P112" i="6"/>
  <c r="S112" i="6"/>
  <c r="W112" i="6"/>
  <c r="D111" i="6"/>
  <c r="M111" i="6"/>
  <c r="O111" i="6"/>
  <c r="Q111" i="6"/>
  <c r="P111" i="6"/>
  <c r="S111" i="6"/>
  <c r="W111" i="6"/>
  <c r="D110" i="6"/>
  <c r="M110" i="6"/>
  <c r="O110" i="6"/>
  <c r="Q110" i="6"/>
  <c r="P110" i="6"/>
  <c r="S110" i="6"/>
  <c r="W110" i="6"/>
  <c r="D109" i="6"/>
  <c r="M109" i="6"/>
  <c r="O109" i="6"/>
  <c r="Q109" i="6"/>
  <c r="P109" i="6"/>
  <c r="S109" i="6"/>
  <c r="W109" i="6"/>
  <c r="D108" i="6"/>
  <c r="M108" i="6"/>
  <c r="O108" i="6"/>
  <c r="Q108" i="6"/>
  <c r="P108" i="6"/>
  <c r="S108" i="6"/>
  <c r="W108" i="6"/>
  <c r="D107" i="6"/>
  <c r="M107" i="6"/>
  <c r="O107" i="6"/>
  <c r="Q107" i="6"/>
  <c r="P107" i="6"/>
  <c r="S107" i="6"/>
  <c r="W107" i="6"/>
  <c r="D106" i="6"/>
  <c r="M106" i="6"/>
  <c r="O106" i="6"/>
  <c r="Q106" i="6"/>
  <c r="P106" i="6"/>
  <c r="S106" i="6"/>
  <c r="W106" i="6"/>
  <c r="AA131" i="6"/>
  <c r="AI131" i="6"/>
  <c r="AI133" i="6"/>
  <c r="V131" i="6"/>
  <c r="E131" i="6"/>
  <c r="E130" i="6"/>
  <c r="V130" i="6"/>
  <c r="E129" i="6"/>
  <c r="V129" i="6"/>
  <c r="E128" i="6"/>
  <c r="V128" i="6"/>
  <c r="E127" i="6"/>
  <c r="V127" i="6"/>
  <c r="E126" i="6"/>
  <c r="V126" i="6"/>
  <c r="E125" i="6"/>
  <c r="V125" i="6"/>
  <c r="E124" i="6"/>
  <c r="V124" i="6"/>
  <c r="E123" i="6"/>
  <c r="V123" i="6"/>
  <c r="E122" i="6"/>
  <c r="V122" i="6"/>
  <c r="E121" i="6"/>
  <c r="V121" i="6"/>
  <c r="E120" i="6"/>
  <c r="V120" i="6"/>
  <c r="E119" i="6"/>
  <c r="V119" i="6"/>
  <c r="E118" i="6"/>
  <c r="V118" i="6"/>
  <c r="E117" i="6"/>
  <c r="V117" i="6"/>
  <c r="E116" i="6"/>
  <c r="V116" i="6"/>
  <c r="E115" i="6"/>
  <c r="V115" i="6"/>
  <c r="E114" i="6"/>
  <c r="V114" i="6"/>
  <c r="E113" i="6"/>
  <c r="V113" i="6"/>
  <c r="E112" i="6"/>
  <c r="V112" i="6"/>
  <c r="E111" i="6"/>
  <c r="V111" i="6"/>
  <c r="E110" i="6"/>
  <c r="V110" i="6"/>
  <c r="E109" i="6"/>
  <c r="V109" i="6"/>
  <c r="E108" i="6"/>
  <c r="V108" i="6"/>
  <c r="E107" i="6"/>
  <c r="V107" i="6"/>
  <c r="E106" i="6"/>
  <c r="V106" i="6"/>
  <c r="Z131" i="6"/>
  <c r="AH131" i="6"/>
  <c r="AH133" i="6"/>
  <c r="U131" i="6"/>
  <c r="U130" i="6"/>
  <c r="U129" i="6"/>
  <c r="U128" i="6"/>
  <c r="U127" i="6"/>
  <c r="U126" i="6"/>
  <c r="U125" i="6"/>
  <c r="U124" i="6"/>
  <c r="U123" i="6"/>
  <c r="U122" i="6"/>
  <c r="U121" i="6"/>
  <c r="U120" i="6"/>
  <c r="U119" i="6"/>
  <c r="U118" i="6"/>
  <c r="U117" i="6"/>
  <c r="U116" i="6"/>
  <c r="U115" i="6"/>
  <c r="U114" i="6"/>
  <c r="U113" i="6"/>
  <c r="U112" i="6"/>
  <c r="U111" i="6"/>
  <c r="U110" i="6"/>
  <c r="U109" i="6"/>
  <c r="U108" i="6"/>
  <c r="U107" i="6"/>
  <c r="U106" i="6"/>
  <c r="Y131" i="6"/>
  <c r="AG131" i="6"/>
  <c r="AG133" i="6"/>
  <c r="AE131" i="6"/>
  <c r="AE133" i="6"/>
  <c r="AD131" i="6"/>
  <c r="AD133" i="6"/>
  <c r="AC131" i="6"/>
  <c r="AC133" i="6"/>
  <c r="S32" i="6"/>
  <c r="V32" i="6"/>
  <c r="E32" i="6"/>
  <c r="D31" i="6"/>
  <c r="E31" i="6"/>
  <c r="S31" i="6"/>
  <c r="V31" i="6"/>
  <c r="D30" i="6"/>
  <c r="E30" i="6"/>
  <c r="S30" i="6"/>
  <c r="V30" i="6"/>
  <c r="D29" i="6"/>
  <c r="E29" i="6"/>
  <c r="S29" i="6"/>
  <c r="V29" i="6"/>
  <c r="D28" i="6"/>
  <c r="E28" i="6"/>
  <c r="S28" i="6"/>
  <c r="V28" i="6"/>
  <c r="D27" i="6"/>
  <c r="E27" i="6"/>
  <c r="S27" i="6"/>
  <c r="V27" i="6"/>
  <c r="D26" i="6"/>
  <c r="E26" i="6"/>
  <c r="S26" i="6"/>
  <c r="V26" i="6"/>
  <c r="D25" i="6"/>
  <c r="E25" i="6"/>
  <c r="S25" i="6"/>
  <c r="V25" i="6"/>
  <c r="D24" i="6"/>
  <c r="E24" i="6"/>
  <c r="S24" i="6"/>
  <c r="V24" i="6"/>
  <c r="D23" i="6"/>
  <c r="E23" i="6"/>
  <c r="S23" i="6"/>
  <c r="V23" i="6"/>
  <c r="D22" i="6"/>
  <c r="E22" i="6"/>
  <c r="S22" i="6"/>
  <c r="V22" i="6"/>
  <c r="D21" i="6"/>
  <c r="E21" i="6"/>
  <c r="S21" i="6"/>
  <c r="V21" i="6"/>
  <c r="D20" i="6"/>
  <c r="E20" i="6"/>
  <c r="S20" i="6"/>
  <c r="V20" i="6"/>
  <c r="D19" i="6"/>
  <c r="E19" i="6"/>
  <c r="S19" i="6"/>
  <c r="V19" i="6"/>
  <c r="D18" i="6"/>
  <c r="E18" i="6"/>
  <c r="S18" i="6"/>
  <c r="V18" i="6"/>
  <c r="D17" i="6"/>
  <c r="E17" i="6"/>
  <c r="S17" i="6"/>
  <c r="V17" i="6"/>
  <c r="D16" i="6"/>
  <c r="E16" i="6"/>
  <c r="S16" i="6"/>
  <c r="V16" i="6"/>
  <c r="D15" i="6"/>
  <c r="E15" i="6"/>
  <c r="S15" i="6"/>
  <c r="V15" i="6"/>
  <c r="D14" i="6"/>
  <c r="E14" i="6"/>
  <c r="S14" i="6"/>
  <c r="V14" i="6"/>
  <c r="D13" i="6"/>
  <c r="E13" i="6"/>
  <c r="S13" i="6"/>
  <c r="V13" i="6"/>
  <c r="D12" i="6"/>
  <c r="E12" i="6"/>
  <c r="S12" i="6"/>
  <c r="V12" i="6"/>
  <c r="D11" i="6"/>
  <c r="E11" i="6"/>
  <c r="S11" i="6"/>
  <c r="V11" i="6"/>
  <c r="D10" i="6"/>
  <c r="E10" i="6"/>
  <c r="S10" i="6"/>
  <c r="V10" i="6"/>
  <c r="D9" i="6"/>
  <c r="E9" i="6"/>
  <c r="S9" i="6"/>
  <c r="V9" i="6"/>
  <c r="D8" i="6"/>
  <c r="E8" i="6"/>
  <c r="S8" i="6"/>
  <c r="V8" i="6"/>
  <c r="D7" i="6"/>
  <c r="E7" i="6"/>
  <c r="S7" i="6"/>
  <c r="V7" i="6"/>
  <c r="Z32" i="6"/>
  <c r="AH32" i="6"/>
  <c r="AH34" i="6"/>
  <c r="AD32" i="6"/>
  <c r="AD34" i="6"/>
  <c r="M65" i="6"/>
  <c r="O65" i="6"/>
  <c r="Q65" i="6"/>
  <c r="P65" i="6"/>
  <c r="S65" i="6"/>
  <c r="W65" i="6"/>
  <c r="D65" i="6"/>
  <c r="D64" i="6"/>
  <c r="M64" i="6"/>
  <c r="O64" i="6"/>
  <c r="Q64" i="6"/>
  <c r="P64" i="6"/>
  <c r="S64" i="6"/>
  <c r="W64" i="6"/>
  <c r="D63" i="6"/>
  <c r="M63" i="6"/>
  <c r="O63" i="6"/>
  <c r="Q63" i="6"/>
  <c r="P63" i="6"/>
  <c r="S63" i="6"/>
  <c r="W63" i="6"/>
  <c r="D62" i="6"/>
  <c r="M62" i="6"/>
  <c r="O62" i="6"/>
  <c r="Q62" i="6"/>
  <c r="P62" i="6"/>
  <c r="S62" i="6"/>
  <c r="W62" i="6"/>
  <c r="D61" i="6"/>
  <c r="M61" i="6"/>
  <c r="O61" i="6"/>
  <c r="Q61" i="6"/>
  <c r="P61" i="6"/>
  <c r="S61" i="6"/>
  <c r="W61" i="6"/>
  <c r="D60" i="6"/>
  <c r="M60" i="6"/>
  <c r="O60" i="6"/>
  <c r="Q60" i="6"/>
  <c r="P60" i="6"/>
  <c r="S60" i="6"/>
  <c r="W60" i="6"/>
  <c r="D59" i="6"/>
  <c r="M59" i="6"/>
  <c r="O59" i="6"/>
  <c r="Q59" i="6"/>
  <c r="P59" i="6"/>
  <c r="S59" i="6"/>
  <c r="W59" i="6"/>
  <c r="D58" i="6"/>
  <c r="M58" i="6"/>
  <c r="O58" i="6"/>
  <c r="Q58" i="6"/>
  <c r="P58" i="6"/>
  <c r="S58" i="6"/>
  <c r="W58" i="6"/>
  <c r="D57" i="6"/>
  <c r="M57" i="6"/>
  <c r="O57" i="6"/>
  <c r="Q57" i="6"/>
  <c r="P57" i="6"/>
  <c r="S57" i="6"/>
  <c r="W57" i="6"/>
  <c r="D56" i="6"/>
  <c r="M56" i="6"/>
  <c r="O56" i="6"/>
  <c r="Q56" i="6"/>
  <c r="P56" i="6"/>
  <c r="S56" i="6"/>
  <c r="W56" i="6"/>
  <c r="D55" i="6"/>
  <c r="M55" i="6"/>
  <c r="O55" i="6"/>
  <c r="Q55" i="6"/>
  <c r="P55" i="6"/>
  <c r="S55" i="6"/>
  <c r="W55" i="6"/>
  <c r="D54" i="6"/>
  <c r="M54" i="6"/>
  <c r="O54" i="6"/>
  <c r="Q54" i="6"/>
  <c r="P54" i="6"/>
  <c r="S54" i="6"/>
  <c r="W54" i="6"/>
  <c r="D53" i="6"/>
  <c r="M53" i="6"/>
  <c r="O53" i="6"/>
  <c r="Q53" i="6"/>
  <c r="P53" i="6"/>
  <c r="S53" i="6"/>
  <c r="W53" i="6"/>
  <c r="D52" i="6"/>
  <c r="M52" i="6"/>
  <c r="O52" i="6"/>
  <c r="Q52" i="6"/>
  <c r="P52" i="6"/>
  <c r="S52" i="6"/>
  <c r="W52" i="6"/>
  <c r="D51" i="6"/>
  <c r="M51" i="6"/>
  <c r="O51" i="6"/>
  <c r="Q51" i="6"/>
  <c r="P51" i="6"/>
  <c r="S51" i="6"/>
  <c r="W51" i="6"/>
  <c r="D50" i="6"/>
  <c r="M50" i="6"/>
  <c r="O50" i="6"/>
  <c r="Q50" i="6"/>
  <c r="P50" i="6"/>
  <c r="S50" i="6"/>
  <c r="W50" i="6"/>
  <c r="D49" i="6"/>
  <c r="M49" i="6"/>
  <c r="O49" i="6"/>
  <c r="Q49" i="6"/>
  <c r="P49" i="6"/>
  <c r="S49" i="6"/>
  <c r="W49" i="6"/>
  <c r="D48" i="6"/>
  <c r="M48" i="6"/>
  <c r="O48" i="6"/>
  <c r="Q48" i="6"/>
  <c r="P48" i="6"/>
  <c r="S48" i="6"/>
  <c r="W48" i="6"/>
  <c r="D47" i="6"/>
  <c r="M47" i="6"/>
  <c r="O47" i="6"/>
  <c r="Q47" i="6"/>
  <c r="P47" i="6"/>
  <c r="S47" i="6"/>
  <c r="W47" i="6"/>
  <c r="D46" i="6"/>
  <c r="M46" i="6"/>
  <c r="O46" i="6"/>
  <c r="Q46" i="6"/>
  <c r="P46" i="6"/>
  <c r="S46" i="6"/>
  <c r="W46" i="6"/>
  <c r="D45" i="6"/>
  <c r="M45" i="6"/>
  <c r="O45" i="6"/>
  <c r="Q45" i="6"/>
  <c r="P45" i="6"/>
  <c r="S45" i="6"/>
  <c r="W45" i="6"/>
  <c r="D44" i="6"/>
  <c r="M44" i="6"/>
  <c r="O44" i="6"/>
  <c r="Q44" i="6"/>
  <c r="P44" i="6"/>
  <c r="S44" i="6"/>
  <c r="W44" i="6"/>
  <c r="D43" i="6"/>
  <c r="M43" i="6"/>
  <c r="O43" i="6"/>
  <c r="Q43" i="6"/>
  <c r="P43" i="6"/>
  <c r="S43" i="6"/>
  <c r="W43" i="6"/>
  <c r="D42" i="6"/>
  <c r="M42" i="6"/>
  <c r="O42" i="6"/>
  <c r="Q42" i="6"/>
  <c r="P42" i="6"/>
  <c r="S42" i="6"/>
  <c r="W42" i="6"/>
  <c r="D41" i="6"/>
  <c r="M41" i="6"/>
  <c r="O41" i="6"/>
  <c r="Q41" i="6"/>
  <c r="P41" i="6"/>
  <c r="S41" i="6"/>
  <c r="W41" i="6"/>
  <c r="D40" i="6"/>
  <c r="M40" i="6"/>
  <c r="O40" i="6"/>
  <c r="Q40" i="6"/>
  <c r="P40" i="6"/>
  <c r="S40" i="6"/>
  <c r="W40" i="6"/>
  <c r="AA65" i="6"/>
  <c r="AI65" i="6"/>
  <c r="AI67" i="6"/>
  <c r="V65" i="6"/>
  <c r="E65" i="6"/>
  <c r="E64" i="6"/>
  <c r="V64" i="6"/>
  <c r="E63" i="6"/>
  <c r="V63" i="6"/>
  <c r="E62" i="6"/>
  <c r="V62" i="6"/>
  <c r="E61" i="6"/>
  <c r="V61" i="6"/>
  <c r="E60" i="6"/>
  <c r="V60" i="6"/>
  <c r="E59" i="6"/>
  <c r="V59" i="6"/>
  <c r="E58" i="6"/>
  <c r="V58" i="6"/>
  <c r="E57" i="6"/>
  <c r="V57" i="6"/>
  <c r="E56" i="6"/>
  <c r="V56" i="6"/>
  <c r="E55" i="6"/>
  <c r="V55" i="6"/>
  <c r="E54" i="6"/>
  <c r="V54" i="6"/>
  <c r="E53" i="6"/>
  <c r="V53" i="6"/>
  <c r="E52" i="6"/>
  <c r="V52" i="6"/>
  <c r="E51" i="6"/>
  <c r="V51" i="6"/>
  <c r="E50" i="6"/>
  <c r="V50" i="6"/>
  <c r="E49" i="6"/>
  <c r="V49" i="6"/>
  <c r="E48" i="6"/>
  <c r="V48" i="6"/>
  <c r="E47" i="6"/>
  <c r="V47" i="6"/>
  <c r="E46" i="6"/>
  <c r="V46" i="6"/>
  <c r="E45" i="6"/>
  <c r="V45" i="6"/>
  <c r="E44" i="6"/>
  <c r="V44" i="6"/>
  <c r="E43" i="6"/>
  <c r="V43" i="6"/>
  <c r="E42" i="6"/>
  <c r="V42" i="6"/>
  <c r="E41" i="6"/>
  <c r="V41" i="6"/>
  <c r="E40" i="6"/>
  <c r="V40" i="6"/>
  <c r="Z65" i="6"/>
  <c r="AH65" i="6"/>
  <c r="AH67" i="6"/>
  <c r="U65" i="6"/>
  <c r="U64" i="6"/>
  <c r="U63" i="6"/>
  <c r="U62" i="6"/>
  <c r="U61" i="6"/>
  <c r="U60" i="6"/>
  <c r="U59" i="6"/>
  <c r="U58" i="6"/>
  <c r="U57" i="6"/>
  <c r="U56" i="6"/>
  <c r="U55" i="6"/>
  <c r="U54" i="6"/>
  <c r="U53" i="6"/>
  <c r="U52" i="6"/>
  <c r="U51" i="6"/>
  <c r="U50" i="6"/>
  <c r="U49" i="6"/>
  <c r="U48" i="6"/>
  <c r="U47" i="6"/>
  <c r="U46" i="6"/>
  <c r="U45" i="6"/>
  <c r="U44" i="6"/>
  <c r="U43" i="6"/>
  <c r="U42" i="6"/>
  <c r="U41" i="6"/>
  <c r="U40" i="6"/>
  <c r="Y65" i="6"/>
  <c r="AG65" i="6"/>
  <c r="AG67" i="6"/>
  <c r="AE65" i="6"/>
  <c r="AE67" i="6"/>
  <c r="AD65" i="6"/>
  <c r="AD67" i="6"/>
  <c r="AC65" i="6"/>
  <c r="AC67" i="6"/>
  <c r="O9" i="7"/>
  <c r="Q9" i="7"/>
  <c r="P9" i="7"/>
  <c r="U9" i="7"/>
  <c r="R298" i="7"/>
  <c r="F298" i="7"/>
  <c r="F297" i="7"/>
  <c r="R296" i="7"/>
  <c r="F296" i="7"/>
  <c r="R295" i="7"/>
  <c r="F295" i="7"/>
  <c r="R294" i="7"/>
  <c r="F294" i="7"/>
  <c r="F293" i="7"/>
  <c r="F292" i="7"/>
  <c r="F291" i="7"/>
  <c r="F290" i="7"/>
  <c r="F289" i="7"/>
  <c r="F288" i="7"/>
  <c r="R287" i="7"/>
  <c r="F287" i="7"/>
  <c r="F286" i="7"/>
  <c r="F285" i="7"/>
  <c r="F284" i="7"/>
  <c r="R283" i="7"/>
  <c r="F283" i="7"/>
  <c r="F282" i="7"/>
  <c r="R281" i="7"/>
  <c r="F281" i="7"/>
  <c r="R280" i="7"/>
  <c r="F280" i="7"/>
  <c r="F279" i="7"/>
  <c r="F278" i="7"/>
  <c r="R277" i="7"/>
  <c r="F277" i="7"/>
  <c r="F276" i="7"/>
  <c r="R275" i="7"/>
  <c r="F275" i="7"/>
  <c r="F274" i="7"/>
  <c r="F273" i="7"/>
  <c r="M272" i="7"/>
  <c r="D272" i="7"/>
  <c r="E272" i="7"/>
  <c r="F272" i="7"/>
  <c r="F265" i="7"/>
  <c r="F264" i="7"/>
  <c r="F263" i="7"/>
  <c r="R262" i="7"/>
  <c r="F262" i="7"/>
  <c r="R261" i="7"/>
  <c r="F261" i="7"/>
  <c r="F260" i="7"/>
  <c r="R259" i="7"/>
  <c r="F259" i="7"/>
  <c r="R258" i="7"/>
  <c r="F258" i="7"/>
  <c r="F257" i="7"/>
  <c r="R255" i="7"/>
  <c r="F255" i="7"/>
  <c r="F254" i="7"/>
  <c r="F253" i="7"/>
  <c r="R252" i="7"/>
  <c r="F252" i="7"/>
  <c r="R251" i="7"/>
  <c r="F251" i="7"/>
  <c r="R250" i="7"/>
  <c r="F250" i="7"/>
  <c r="F248" i="7"/>
  <c r="R247" i="7"/>
  <c r="F247" i="7"/>
  <c r="R246" i="7"/>
  <c r="F246" i="7"/>
  <c r="R245" i="7"/>
  <c r="F245" i="7"/>
  <c r="R244" i="7"/>
  <c r="F244" i="7"/>
  <c r="R243" i="7"/>
  <c r="F243" i="7"/>
  <c r="R242" i="7"/>
  <c r="F242" i="7"/>
  <c r="R241" i="7"/>
  <c r="F241" i="7"/>
  <c r="F240" i="7"/>
  <c r="M239" i="7"/>
  <c r="D239" i="7"/>
  <c r="E239" i="7"/>
  <c r="F239" i="7"/>
  <c r="R232" i="7"/>
  <c r="F232" i="7"/>
  <c r="R231" i="7"/>
  <c r="F231" i="7"/>
  <c r="R230" i="7"/>
  <c r="F229" i="7"/>
  <c r="F228" i="7"/>
  <c r="R227" i="7"/>
  <c r="F227" i="7"/>
  <c r="R226" i="7"/>
  <c r="F225" i="7"/>
  <c r="F224" i="7"/>
  <c r="R223" i="7"/>
  <c r="F223" i="7"/>
  <c r="R222" i="7"/>
  <c r="F222" i="7"/>
  <c r="F221" i="7"/>
  <c r="R220" i="7"/>
  <c r="F220" i="7"/>
  <c r="F219" i="7"/>
  <c r="R218" i="7"/>
  <c r="F218" i="7"/>
  <c r="R217" i="7"/>
  <c r="F217" i="7"/>
  <c r="F216" i="7"/>
  <c r="R215" i="7"/>
  <c r="F215" i="7"/>
  <c r="R214" i="7"/>
  <c r="F214" i="7"/>
  <c r="F213" i="7"/>
  <c r="R212" i="7"/>
  <c r="F212" i="7"/>
  <c r="R211" i="7"/>
  <c r="F211" i="7"/>
  <c r="R210" i="7"/>
  <c r="F210" i="7"/>
  <c r="R209" i="7"/>
  <c r="F209" i="7"/>
  <c r="R208" i="7"/>
  <c r="F208" i="7"/>
  <c r="D206" i="7"/>
  <c r="E206" i="7"/>
  <c r="Z207" i="7"/>
  <c r="AH207" i="7"/>
  <c r="R207" i="7"/>
  <c r="F207" i="7"/>
  <c r="M206" i="7"/>
  <c r="F206" i="7"/>
  <c r="R199" i="7"/>
  <c r="F199" i="7"/>
  <c r="R198" i="7"/>
  <c r="F198" i="7"/>
  <c r="R197" i="7"/>
  <c r="F197" i="7"/>
  <c r="R196" i="7"/>
  <c r="F196" i="7"/>
  <c r="R195" i="7"/>
  <c r="F195" i="7"/>
  <c r="R194" i="7"/>
  <c r="F194" i="7"/>
  <c r="F193" i="7"/>
  <c r="F192" i="7"/>
  <c r="F191" i="7"/>
  <c r="F190" i="7"/>
  <c r="F189" i="7"/>
  <c r="R188" i="7"/>
  <c r="F188" i="7"/>
  <c r="F187" i="7"/>
  <c r="R186" i="7"/>
  <c r="F186" i="7"/>
  <c r="R185" i="7"/>
  <c r="F185" i="7"/>
  <c r="F184" i="7"/>
  <c r="R183" i="7"/>
  <c r="F183" i="7"/>
  <c r="R182" i="7"/>
  <c r="F182" i="7"/>
  <c r="R181" i="7"/>
  <c r="F181" i="7"/>
  <c r="R180" i="7"/>
  <c r="F180" i="7"/>
  <c r="F179" i="7"/>
  <c r="R178" i="7"/>
  <c r="F178" i="7"/>
  <c r="R177" i="7"/>
  <c r="F177" i="7"/>
  <c r="R176" i="7"/>
  <c r="F176" i="7"/>
  <c r="F175" i="7"/>
  <c r="D173" i="7"/>
  <c r="E173" i="7"/>
  <c r="Z174" i="7"/>
  <c r="F174" i="7"/>
  <c r="M173" i="7"/>
  <c r="F173" i="7"/>
  <c r="R166" i="7"/>
  <c r="F166" i="7"/>
  <c r="R165" i="7"/>
  <c r="F165" i="7"/>
  <c r="R164" i="7"/>
  <c r="R163" i="7"/>
  <c r="F163" i="7"/>
  <c r="F162" i="7"/>
  <c r="F161" i="7"/>
  <c r="R160" i="7"/>
  <c r="F160" i="7"/>
  <c r="F159" i="7"/>
  <c r="R158" i="7"/>
  <c r="F158" i="7"/>
  <c r="R157" i="7"/>
  <c r="F157" i="7"/>
  <c r="R156" i="7"/>
  <c r="F156" i="7"/>
  <c r="R155" i="7"/>
  <c r="F155" i="7"/>
  <c r="F154" i="7"/>
  <c r="F153" i="7"/>
  <c r="R152" i="7"/>
  <c r="F152" i="7"/>
  <c r="F151" i="7"/>
  <c r="F150" i="7"/>
  <c r="R149" i="7"/>
  <c r="F149" i="7"/>
  <c r="R148" i="7"/>
  <c r="F148" i="7"/>
  <c r="R147" i="7"/>
  <c r="F147" i="7"/>
  <c r="F146" i="7"/>
  <c r="F145" i="7"/>
  <c r="R144" i="7"/>
  <c r="F144" i="7"/>
  <c r="R143" i="7"/>
  <c r="F143" i="7"/>
  <c r="R142" i="7"/>
  <c r="F142" i="7"/>
  <c r="R141" i="7"/>
  <c r="F141" i="7"/>
  <c r="M140" i="7"/>
  <c r="D140" i="7"/>
  <c r="E140" i="7"/>
  <c r="F140" i="7"/>
  <c r="R133" i="7"/>
  <c r="F133" i="7"/>
  <c r="F132" i="7"/>
  <c r="R131" i="7"/>
  <c r="F131" i="7"/>
  <c r="F130" i="7"/>
  <c r="F129" i="7"/>
  <c r="R128" i="7"/>
  <c r="F128" i="7"/>
  <c r="R127" i="7"/>
  <c r="F127" i="7"/>
  <c r="R126" i="7"/>
  <c r="F126" i="7"/>
  <c r="R125" i="7"/>
  <c r="F125" i="7"/>
  <c r="F124" i="7"/>
  <c r="F123" i="7"/>
  <c r="R122" i="7"/>
  <c r="F122" i="7"/>
  <c r="R121" i="7"/>
  <c r="F121" i="7"/>
  <c r="R120" i="7"/>
  <c r="F120" i="7"/>
  <c r="R119" i="7"/>
  <c r="F119" i="7"/>
  <c r="F118" i="7"/>
  <c r="R117" i="7"/>
  <c r="F117" i="7"/>
  <c r="R116" i="7"/>
  <c r="R115" i="7"/>
  <c r="F115" i="7"/>
  <c r="F114" i="7"/>
  <c r="R113" i="7"/>
  <c r="F113" i="7"/>
  <c r="R112" i="7"/>
  <c r="F112" i="7"/>
  <c r="F111" i="7"/>
  <c r="R110" i="7"/>
  <c r="F110" i="7"/>
  <c r="R109" i="7"/>
  <c r="F109" i="7"/>
  <c r="F108" i="7"/>
  <c r="M107" i="7"/>
  <c r="D107" i="7"/>
  <c r="E107" i="7"/>
  <c r="F107" i="7"/>
  <c r="F100" i="7"/>
  <c r="R99" i="7"/>
  <c r="F99" i="7"/>
  <c r="R98" i="7"/>
  <c r="F98" i="7"/>
  <c r="R97" i="7"/>
  <c r="F97" i="7"/>
  <c r="F96" i="7"/>
  <c r="F95" i="7"/>
  <c r="F94" i="7"/>
  <c r="F93" i="7"/>
  <c r="R92" i="7"/>
  <c r="F92" i="7"/>
  <c r="R91" i="7"/>
  <c r="F91" i="7"/>
  <c r="F90" i="7"/>
  <c r="R89" i="7"/>
  <c r="F89" i="7"/>
  <c r="R88" i="7"/>
  <c r="F88" i="7"/>
  <c r="F87" i="7"/>
  <c r="R86" i="7"/>
  <c r="F86" i="7"/>
  <c r="F85" i="7"/>
  <c r="R84" i="7"/>
  <c r="F84" i="7"/>
  <c r="R83" i="7"/>
  <c r="F83" i="7"/>
  <c r="R82" i="7"/>
  <c r="F82" i="7"/>
  <c r="R81" i="7"/>
  <c r="F81" i="7"/>
  <c r="R80" i="7"/>
  <c r="F80" i="7"/>
  <c r="F79" i="7"/>
  <c r="R78" i="7"/>
  <c r="F78" i="7"/>
  <c r="R77" i="7"/>
  <c r="F77" i="7"/>
  <c r="R76" i="7"/>
  <c r="F76" i="7"/>
  <c r="F75" i="7"/>
  <c r="M74" i="7"/>
  <c r="D74" i="7"/>
  <c r="E74" i="7"/>
  <c r="F74" i="7"/>
  <c r="R67" i="7"/>
  <c r="F67" i="7"/>
  <c r="R66" i="7"/>
  <c r="F66" i="7"/>
  <c r="R65" i="7"/>
  <c r="F65" i="7"/>
  <c r="R64" i="7"/>
  <c r="F64" i="7"/>
  <c r="F63" i="7"/>
  <c r="R62" i="7"/>
  <c r="F62" i="7"/>
  <c r="R61" i="7"/>
  <c r="F61" i="7"/>
  <c r="R60" i="7"/>
  <c r="F60" i="7"/>
  <c r="F59" i="7"/>
  <c r="R58" i="7"/>
  <c r="F58" i="7"/>
  <c r="R57" i="7"/>
  <c r="F57" i="7"/>
  <c r="F56" i="7"/>
  <c r="R55" i="7"/>
  <c r="F55" i="7"/>
  <c r="R54" i="7"/>
  <c r="F54" i="7"/>
  <c r="F53" i="7"/>
  <c r="R52" i="7"/>
  <c r="F52" i="7"/>
  <c r="R51" i="7"/>
  <c r="F51" i="7"/>
  <c r="F50" i="7"/>
  <c r="R49" i="7"/>
  <c r="F49" i="7"/>
  <c r="F48" i="7"/>
  <c r="F47" i="7"/>
  <c r="R46" i="7"/>
  <c r="F46" i="7"/>
  <c r="R45" i="7"/>
  <c r="F44" i="7"/>
  <c r="R43" i="7"/>
  <c r="F43" i="7"/>
  <c r="D41" i="7"/>
  <c r="E41" i="7"/>
  <c r="Z42" i="7"/>
  <c r="F42" i="7"/>
  <c r="M41" i="7"/>
  <c r="F41" i="7"/>
  <c r="R34" i="7"/>
  <c r="Q34" i="7"/>
  <c r="P34" i="7"/>
  <c r="O34" i="7"/>
  <c r="F34" i="7"/>
  <c r="R33" i="7"/>
  <c r="Q33" i="7"/>
  <c r="P33" i="7"/>
  <c r="O33" i="7"/>
  <c r="F33" i="7"/>
  <c r="R32" i="7"/>
  <c r="Q32" i="7"/>
  <c r="P32" i="7"/>
  <c r="O32" i="7"/>
  <c r="R31" i="7"/>
  <c r="Q31" i="7"/>
  <c r="P31" i="7"/>
  <c r="O31" i="7"/>
  <c r="F31" i="7"/>
  <c r="R30" i="7"/>
  <c r="Q30" i="7"/>
  <c r="P30" i="7"/>
  <c r="O30" i="7"/>
  <c r="F30" i="7"/>
  <c r="R29" i="7"/>
  <c r="Q29" i="7"/>
  <c r="P29" i="7"/>
  <c r="O29" i="7"/>
  <c r="F29" i="7"/>
  <c r="R28" i="7"/>
  <c r="Q28" i="7"/>
  <c r="P28" i="7"/>
  <c r="O28" i="7"/>
  <c r="F28" i="7"/>
  <c r="R27" i="7"/>
  <c r="Q27" i="7"/>
  <c r="P27" i="7"/>
  <c r="O27" i="7"/>
  <c r="F27" i="7"/>
  <c r="R26" i="7"/>
  <c r="Q26" i="7"/>
  <c r="P26" i="7"/>
  <c r="O26" i="7"/>
  <c r="F26" i="7"/>
  <c r="R25" i="7"/>
  <c r="Q25" i="7"/>
  <c r="P25" i="7"/>
  <c r="O25" i="7"/>
  <c r="F25" i="7"/>
  <c r="R24" i="7"/>
  <c r="Q24" i="7"/>
  <c r="P24" i="7"/>
  <c r="O24" i="7"/>
  <c r="F24" i="7"/>
  <c r="R23" i="7"/>
  <c r="Q23" i="7"/>
  <c r="P23" i="7"/>
  <c r="O23" i="7"/>
  <c r="F23" i="7"/>
  <c r="R22" i="7"/>
  <c r="Q22" i="7"/>
  <c r="P22" i="7"/>
  <c r="O22" i="7"/>
  <c r="F22" i="7"/>
  <c r="R21" i="7"/>
  <c r="Q21" i="7"/>
  <c r="P21" i="7"/>
  <c r="O21" i="7"/>
  <c r="F21" i="7"/>
  <c r="R20" i="7"/>
  <c r="Q20" i="7"/>
  <c r="P20" i="7"/>
  <c r="O20" i="7"/>
  <c r="F20" i="7"/>
  <c r="R19" i="7"/>
  <c r="Q19" i="7"/>
  <c r="P19" i="7"/>
  <c r="O19" i="7"/>
  <c r="F19" i="7"/>
  <c r="R18" i="7"/>
  <c r="Q18" i="7"/>
  <c r="P18" i="7"/>
  <c r="O18" i="7"/>
  <c r="F18" i="7"/>
  <c r="R17" i="7"/>
  <c r="Q17" i="7"/>
  <c r="P17" i="7"/>
  <c r="O17" i="7"/>
  <c r="F17" i="7"/>
  <c r="R16" i="7"/>
  <c r="Q16" i="7"/>
  <c r="P16" i="7"/>
  <c r="O16" i="7"/>
  <c r="F16" i="7"/>
  <c r="R15" i="7"/>
  <c r="Q15" i="7"/>
  <c r="P15" i="7"/>
  <c r="O15" i="7"/>
  <c r="F15" i="7"/>
  <c r="R14" i="7"/>
  <c r="Q14" i="7"/>
  <c r="P14" i="7"/>
  <c r="O14" i="7"/>
  <c r="F14" i="7"/>
  <c r="R13" i="7"/>
  <c r="Q13" i="7"/>
  <c r="P13" i="7"/>
  <c r="O13" i="7"/>
  <c r="F13" i="7"/>
  <c r="R12" i="7"/>
  <c r="Q12" i="7"/>
  <c r="P12" i="7"/>
  <c r="O12" i="7"/>
  <c r="F12" i="7"/>
  <c r="O11" i="7"/>
  <c r="Q11" i="7"/>
  <c r="P11" i="7"/>
  <c r="W11" i="7"/>
  <c r="U11" i="7"/>
  <c r="R11" i="7"/>
  <c r="F11" i="7"/>
  <c r="O10" i="7"/>
  <c r="Q10" i="7"/>
  <c r="P10" i="7"/>
  <c r="W10" i="7"/>
  <c r="U10" i="7"/>
  <c r="R10" i="7"/>
  <c r="F10" i="7"/>
  <c r="W9" i="7"/>
  <c r="R9" i="7"/>
  <c r="F9" i="7"/>
  <c r="D8" i="7"/>
  <c r="E8" i="7"/>
  <c r="F8" i="7"/>
  <c r="D237" i="6"/>
  <c r="Y238" i="6"/>
  <c r="AC238" i="6"/>
  <c r="M76" i="6"/>
  <c r="O76" i="6"/>
  <c r="Q76" i="6"/>
  <c r="P76" i="6"/>
  <c r="S76" i="6"/>
  <c r="U76" i="6"/>
  <c r="D76" i="6"/>
  <c r="D75" i="6"/>
  <c r="M75" i="6"/>
  <c r="O75" i="6"/>
  <c r="Q75" i="6"/>
  <c r="P75" i="6"/>
  <c r="S75" i="6"/>
  <c r="U75" i="6"/>
  <c r="D74" i="6"/>
  <c r="M74" i="6"/>
  <c r="O74" i="6"/>
  <c r="Q74" i="6"/>
  <c r="P74" i="6"/>
  <c r="S74" i="6"/>
  <c r="U74" i="6"/>
  <c r="D73" i="6"/>
  <c r="M73" i="6"/>
  <c r="O73" i="6"/>
  <c r="Q73" i="6"/>
  <c r="P73" i="6"/>
  <c r="S73" i="6"/>
  <c r="U73" i="6"/>
  <c r="D72" i="6"/>
  <c r="Y76" i="6"/>
  <c r="AG76" i="6"/>
  <c r="V73" i="6"/>
  <c r="E73" i="6"/>
  <c r="E72" i="6"/>
  <c r="Z73" i="6"/>
  <c r="AH73" i="6"/>
  <c r="M77" i="6"/>
  <c r="O77" i="6"/>
  <c r="Q77" i="6"/>
  <c r="P77" i="6"/>
  <c r="S77" i="6"/>
  <c r="W77" i="6"/>
  <c r="D77" i="6"/>
  <c r="E77" i="6"/>
  <c r="F77" i="6"/>
  <c r="E76" i="6"/>
  <c r="F76" i="6"/>
  <c r="W76" i="6"/>
  <c r="E75" i="6"/>
  <c r="F75" i="6"/>
  <c r="W75" i="6"/>
  <c r="E74" i="6"/>
  <c r="F74" i="6"/>
  <c r="W74" i="6"/>
  <c r="F73" i="6"/>
  <c r="W73" i="6"/>
  <c r="F72" i="6"/>
  <c r="AA77" i="6"/>
  <c r="AI77" i="6"/>
  <c r="D270" i="6"/>
  <c r="Y272" i="6"/>
  <c r="AC272" i="6"/>
  <c r="E270" i="6"/>
  <c r="Z272" i="6"/>
  <c r="AD272" i="6"/>
  <c r="F272" i="6"/>
  <c r="F271" i="6"/>
  <c r="F270" i="6"/>
  <c r="AA272" i="6"/>
  <c r="AE272" i="6"/>
  <c r="AG272" i="6"/>
  <c r="AH272" i="6"/>
  <c r="AI272" i="6"/>
  <c r="Y273" i="6"/>
  <c r="AC273" i="6"/>
  <c r="Z273" i="6"/>
  <c r="AD273" i="6"/>
  <c r="F273" i="6"/>
  <c r="AA273" i="6"/>
  <c r="AE273" i="6"/>
  <c r="AG273" i="6"/>
  <c r="AH273" i="6"/>
  <c r="AI273" i="6"/>
  <c r="Y274" i="6"/>
  <c r="AC274" i="6"/>
  <c r="Z274" i="6"/>
  <c r="AD274" i="6"/>
  <c r="F274" i="6"/>
  <c r="AA274" i="6"/>
  <c r="AE274" i="6"/>
  <c r="AG274" i="6"/>
  <c r="AH274" i="6"/>
  <c r="AI274" i="6"/>
  <c r="Y275" i="6"/>
  <c r="AC275" i="6"/>
  <c r="Z275" i="6"/>
  <c r="AD275" i="6"/>
  <c r="F275" i="6"/>
  <c r="AA275" i="6"/>
  <c r="AE275" i="6"/>
  <c r="AG275" i="6"/>
  <c r="AH275" i="6"/>
  <c r="AI275" i="6"/>
  <c r="Y276" i="6"/>
  <c r="AC276" i="6"/>
  <c r="Z276" i="6"/>
  <c r="AD276" i="6"/>
  <c r="F276" i="6"/>
  <c r="AA276" i="6"/>
  <c r="AE276" i="6"/>
  <c r="AG276" i="6"/>
  <c r="AH276" i="6"/>
  <c r="AI276" i="6"/>
  <c r="Y277" i="6"/>
  <c r="AC277" i="6"/>
  <c r="Z277" i="6"/>
  <c r="AD277" i="6"/>
  <c r="F277" i="6"/>
  <c r="AA277" i="6"/>
  <c r="AE277" i="6"/>
  <c r="AG277" i="6"/>
  <c r="AH277" i="6"/>
  <c r="AI277" i="6"/>
  <c r="Y278" i="6"/>
  <c r="AC278" i="6"/>
  <c r="Z278" i="6"/>
  <c r="AD278" i="6"/>
  <c r="F278" i="6"/>
  <c r="AA278" i="6"/>
  <c r="AE278" i="6"/>
  <c r="AG278" i="6"/>
  <c r="AH278" i="6"/>
  <c r="AI278" i="6"/>
  <c r="Y279" i="6"/>
  <c r="AC279" i="6"/>
  <c r="Z279" i="6"/>
  <c r="AD279" i="6"/>
  <c r="F279" i="6"/>
  <c r="AA279" i="6"/>
  <c r="AE279" i="6"/>
  <c r="AG279" i="6"/>
  <c r="AH279" i="6"/>
  <c r="AI279" i="6"/>
  <c r="Y280" i="6"/>
  <c r="AC280" i="6"/>
  <c r="Z280" i="6"/>
  <c r="AD280" i="6"/>
  <c r="F280" i="6"/>
  <c r="AA280" i="6"/>
  <c r="AE280" i="6"/>
  <c r="AG280" i="6"/>
  <c r="AH280" i="6"/>
  <c r="AI280" i="6"/>
  <c r="Y281" i="6"/>
  <c r="AC281" i="6"/>
  <c r="Z281" i="6"/>
  <c r="AD281" i="6"/>
  <c r="F281" i="6"/>
  <c r="AA281" i="6"/>
  <c r="AE281" i="6"/>
  <c r="AG281" i="6"/>
  <c r="AH281" i="6"/>
  <c r="AI281" i="6"/>
  <c r="Y282" i="6"/>
  <c r="AC282" i="6"/>
  <c r="Z282" i="6"/>
  <c r="AD282" i="6"/>
  <c r="F282" i="6"/>
  <c r="AA282" i="6"/>
  <c r="AE282" i="6"/>
  <c r="AG282" i="6"/>
  <c r="AH282" i="6"/>
  <c r="AI282" i="6"/>
  <c r="Y283" i="6"/>
  <c r="AC283" i="6"/>
  <c r="Z283" i="6"/>
  <c r="AD283" i="6"/>
  <c r="F283" i="6"/>
  <c r="AA283" i="6"/>
  <c r="AE283" i="6"/>
  <c r="AG283" i="6"/>
  <c r="AH283" i="6"/>
  <c r="AI283" i="6"/>
  <c r="Y284" i="6"/>
  <c r="AC284" i="6"/>
  <c r="Z284" i="6"/>
  <c r="AD284" i="6"/>
  <c r="F284" i="6"/>
  <c r="AA284" i="6"/>
  <c r="AE284" i="6"/>
  <c r="AG284" i="6"/>
  <c r="AH284" i="6"/>
  <c r="AI284" i="6"/>
  <c r="Y285" i="6"/>
  <c r="AC285" i="6"/>
  <c r="Z285" i="6"/>
  <c r="AD285" i="6"/>
  <c r="F285" i="6"/>
  <c r="AA285" i="6"/>
  <c r="AE285" i="6"/>
  <c r="AG285" i="6"/>
  <c r="AH285" i="6"/>
  <c r="AI285" i="6"/>
  <c r="Y286" i="6"/>
  <c r="AC286" i="6"/>
  <c r="Z286" i="6"/>
  <c r="AD286" i="6"/>
  <c r="F286" i="6"/>
  <c r="AA286" i="6"/>
  <c r="AE286" i="6"/>
  <c r="AG286" i="6"/>
  <c r="AH286" i="6"/>
  <c r="AI286" i="6"/>
  <c r="Y287" i="6"/>
  <c r="AC287" i="6"/>
  <c r="Z287" i="6"/>
  <c r="AD287" i="6"/>
  <c r="F287" i="6"/>
  <c r="AA287" i="6"/>
  <c r="AE287" i="6"/>
  <c r="AG287" i="6"/>
  <c r="AH287" i="6"/>
  <c r="AI287" i="6"/>
  <c r="Y288" i="6"/>
  <c r="AC288" i="6"/>
  <c r="Z288" i="6"/>
  <c r="AD288" i="6"/>
  <c r="F288" i="6"/>
  <c r="AA288" i="6"/>
  <c r="AE288" i="6"/>
  <c r="AG288" i="6"/>
  <c r="AH288" i="6"/>
  <c r="AI288" i="6"/>
  <c r="Y289" i="6"/>
  <c r="AC289" i="6"/>
  <c r="Z289" i="6"/>
  <c r="AD289" i="6"/>
  <c r="F289" i="6"/>
  <c r="AA289" i="6"/>
  <c r="AE289" i="6"/>
  <c r="AG289" i="6"/>
  <c r="AH289" i="6"/>
  <c r="AI289" i="6"/>
  <c r="Y290" i="6"/>
  <c r="AC290" i="6"/>
  <c r="Z290" i="6"/>
  <c r="AD290" i="6"/>
  <c r="F290" i="6"/>
  <c r="AA290" i="6"/>
  <c r="AE290" i="6"/>
  <c r="AG290" i="6"/>
  <c r="AH290" i="6"/>
  <c r="AI290" i="6"/>
  <c r="Y291" i="6"/>
  <c r="AC291" i="6"/>
  <c r="Z291" i="6"/>
  <c r="AD291" i="6"/>
  <c r="F291" i="6"/>
  <c r="AA291" i="6"/>
  <c r="AE291" i="6"/>
  <c r="AG291" i="6"/>
  <c r="AH291" i="6"/>
  <c r="AI291" i="6"/>
  <c r="Y292" i="6"/>
  <c r="AC292" i="6"/>
  <c r="Z292" i="6"/>
  <c r="AD292" i="6"/>
  <c r="F292" i="6"/>
  <c r="AA292" i="6"/>
  <c r="AE292" i="6"/>
  <c r="AG292" i="6"/>
  <c r="AH292" i="6"/>
  <c r="AI292" i="6"/>
  <c r="Y293" i="6"/>
  <c r="AC293" i="6"/>
  <c r="Z293" i="6"/>
  <c r="AD293" i="6"/>
  <c r="F293" i="6"/>
  <c r="AA293" i="6"/>
  <c r="AE293" i="6"/>
  <c r="AG293" i="6"/>
  <c r="AH293" i="6"/>
  <c r="AI293" i="6"/>
  <c r="Y294" i="6"/>
  <c r="AC294" i="6"/>
  <c r="Z294" i="6"/>
  <c r="AD294" i="6"/>
  <c r="F294" i="6"/>
  <c r="AA294" i="6"/>
  <c r="AE294" i="6"/>
  <c r="AG294" i="6"/>
  <c r="AH294" i="6"/>
  <c r="AI294" i="6"/>
  <c r="Y295" i="6"/>
  <c r="AC295" i="6"/>
  <c r="Z295" i="6"/>
  <c r="AD295" i="6"/>
  <c r="F295" i="6"/>
  <c r="AA295" i="6"/>
  <c r="AE295" i="6"/>
  <c r="AG295" i="6"/>
  <c r="AH295" i="6"/>
  <c r="AI295" i="6"/>
  <c r="AA271" i="6"/>
  <c r="AI271" i="6"/>
  <c r="Z271" i="6"/>
  <c r="AH271" i="6"/>
  <c r="Y271" i="6"/>
  <c r="AG271" i="6"/>
  <c r="AE271" i="6"/>
  <c r="AD271" i="6"/>
  <c r="AC271" i="6"/>
  <c r="O8" i="6"/>
  <c r="Q8" i="6"/>
  <c r="P8" i="6"/>
  <c r="U8" i="6"/>
  <c r="O7" i="6"/>
  <c r="Q7" i="6"/>
  <c r="P7" i="6"/>
  <c r="U7" i="6"/>
  <c r="D6" i="6"/>
  <c r="Y8" i="6"/>
  <c r="AC8" i="6"/>
  <c r="E6" i="6"/>
  <c r="Z8" i="6"/>
  <c r="AD8" i="6"/>
  <c r="W8" i="6"/>
  <c r="F8" i="6"/>
  <c r="F7" i="6"/>
  <c r="W7" i="6"/>
  <c r="F6" i="6"/>
  <c r="AA8" i="6"/>
  <c r="AE8" i="6"/>
  <c r="AG8" i="6"/>
  <c r="AH8" i="6"/>
  <c r="AI8" i="6"/>
  <c r="O9" i="6"/>
  <c r="Q9" i="6"/>
  <c r="P9" i="6"/>
  <c r="U9" i="6"/>
  <c r="Y9" i="6"/>
  <c r="AC9" i="6"/>
  <c r="Z9" i="6"/>
  <c r="AD9" i="6"/>
  <c r="W9" i="6"/>
  <c r="F9" i="6"/>
  <c r="AA9" i="6"/>
  <c r="AE9" i="6"/>
  <c r="AG9" i="6"/>
  <c r="AH9" i="6"/>
  <c r="AI9" i="6"/>
  <c r="Z10" i="6"/>
  <c r="AD10" i="6"/>
  <c r="AH10" i="6"/>
  <c r="Z11" i="6"/>
  <c r="AD11" i="6"/>
  <c r="AH11" i="6"/>
  <c r="Z12" i="6"/>
  <c r="AD12" i="6"/>
  <c r="AH12" i="6"/>
  <c r="Z13" i="6"/>
  <c r="AD13" i="6"/>
  <c r="AH13" i="6"/>
  <c r="Z14" i="6"/>
  <c r="AD14" i="6"/>
  <c r="AH14" i="6"/>
  <c r="Z15" i="6"/>
  <c r="AD15" i="6"/>
  <c r="AH15" i="6"/>
  <c r="Z16" i="6"/>
  <c r="AD16" i="6"/>
  <c r="AH16" i="6"/>
  <c r="Z17" i="6"/>
  <c r="AD17" i="6"/>
  <c r="AH17" i="6"/>
  <c r="Z18" i="6"/>
  <c r="AD18" i="6"/>
  <c r="AH18" i="6"/>
  <c r="Z19" i="6"/>
  <c r="AD19" i="6"/>
  <c r="AH19" i="6"/>
  <c r="Z20" i="6"/>
  <c r="AD20" i="6"/>
  <c r="AH20" i="6"/>
  <c r="Z21" i="6"/>
  <c r="AD21" i="6"/>
  <c r="AH21" i="6"/>
  <c r="Z22" i="6"/>
  <c r="AD22" i="6"/>
  <c r="AH22" i="6"/>
  <c r="Z23" i="6"/>
  <c r="AD23" i="6"/>
  <c r="AH23" i="6"/>
  <c r="Z24" i="6"/>
  <c r="AD24" i="6"/>
  <c r="AH24" i="6"/>
  <c r="Z25" i="6"/>
  <c r="AD25" i="6"/>
  <c r="AH25" i="6"/>
  <c r="Z26" i="6"/>
  <c r="AD26" i="6"/>
  <c r="AH26" i="6"/>
  <c r="Z27" i="6"/>
  <c r="AD27" i="6"/>
  <c r="AH27" i="6"/>
  <c r="Z28" i="6"/>
  <c r="AD28" i="6"/>
  <c r="AH28" i="6"/>
  <c r="Z29" i="6"/>
  <c r="AD29" i="6"/>
  <c r="AH29" i="6"/>
  <c r="Z30" i="6"/>
  <c r="AD30" i="6"/>
  <c r="AH30" i="6"/>
  <c r="Z31" i="6"/>
  <c r="AD31" i="6"/>
  <c r="AH31" i="6"/>
  <c r="Z7" i="6"/>
  <c r="AH7" i="6"/>
  <c r="Y7" i="6"/>
  <c r="AG7" i="6"/>
  <c r="AD7" i="6"/>
  <c r="AC7" i="6"/>
  <c r="E237" i="6"/>
  <c r="Z257" i="6"/>
  <c r="AH257" i="6"/>
  <c r="Y239" i="6"/>
  <c r="AC239" i="6"/>
  <c r="Z239" i="6"/>
  <c r="AD239" i="6"/>
  <c r="F239" i="6"/>
  <c r="F238" i="6"/>
  <c r="F237" i="6"/>
  <c r="AA239" i="6"/>
  <c r="AE239" i="6"/>
  <c r="AG239" i="6"/>
  <c r="AH239" i="6"/>
  <c r="AI239" i="6"/>
  <c r="Y240" i="6"/>
  <c r="AC240" i="6"/>
  <c r="Z240" i="6"/>
  <c r="AD240" i="6"/>
  <c r="F240" i="6"/>
  <c r="AA240" i="6"/>
  <c r="AE240" i="6"/>
  <c r="AG240" i="6"/>
  <c r="AH240" i="6"/>
  <c r="AI240" i="6"/>
  <c r="Y241" i="6"/>
  <c r="AC241" i="6"/>
  <c r="Z241" i="6"/>
  <c r="AD241" i="6"/>
  <c r="F241" i="6"/>
  <c r="AA241" i="6"/>
  <c r="AE241" i="6"/>
  <c r="AG241" i="6"/>
  <c r="AH241" i="6"/>
  <c r="AI241" i="6"/>
  <c r="Y242" i="6"/>
  <c r="AC242" i="6"/>
  <c r="Z242" i="6"/>
  <c r="AD242" i="6"/>
  <c r="F242" i="6"/>
  <c r="AA242" i="6"/>
  <c r="AE242" i="6"/>
  <c r="AG242" i="6"/>
  <c r="AH242" i="6"/>
  <c r="AI242" i="6"/>
  <c r="Y243" i="6"/>
  <c r="AC243" i="6"/>
  <c r="Z243" i="6"/>
  <c r="AD243" i="6"/>
  <c r="F243" i="6"/>
  <c r="AA243" i="6"/>
  <c r="AE243" i="6"/>
  <c r="AG243" i="6"/>
  <c r="AH243" i="6"/>
  <c r="AI243" i="6"/>
  <c r="Y244" i="6"/>
  <c r="AC244" i="6"/>
  <c r="Z244" i="6"/>
  <c r="AD244" i="6"/>
  <c r="F244" i="6"/>
  <c r="AA244" i="6"/>
  <c r="AE244" i="6"/>
  <c r="AG244" i="6"/>
  <c r="AH244" i="6"/>
  <c r="AI244" i="6"/>
  <c r="Y245" i="6"/>
  <c r="AC245" i="6"/>
  <c r="Z245" i="6"/>
  <c r="AD245" i="6"/>
  <c r="F245" i="6"/>
  <c r="AA245" i="6"/>
  <c r="AE245" i="6"/>
  <c r="AG245" i="6"/>
  <c r="AH245" i="6"/>
  <c r="AI245" i="6"/>
  <c r="Y246" i="6"/>
  <c r="AC246" i="6"/>
  <c r="Z246" i="6"/>
  <c r="AD246" i="6"/>
  <c r="F246" i="6"/>
  <c r="AA246" i="6"/>
  <c r="AE246" i="6"/>
  <c r="AG246" i="6"/>
  <c r="AH246" i="6"/>
  <c r="AI246" i="6"/>
  <c r="Y247" i="6"/>
  <c r="AC247" i="6"/>
  <c r="Z247" i="6"/>
  <c r="AD247" i="6"/>
  <c r="F247" i="6"/>
  <c r="AA247" i="6"/>
  <c r="AE247" i="6"/>
  <c r="AG247" i="6"/>
  <c r="AH247" i="6"/>
  <c r="AI247" i="6"/>
  <c r="Y248" i="6"/>
  <c r="AC248" i="6"/>
  <c r="Z248" i="6"/>
  <c r="AD248" i="6"/>
  <c r="F248" i="6"/>
  <c r="AA248" i="6"/>
  <c r="AE248" i="6"/>
  <c r="AG248" i="6"/>
  <c r="AH248" i="6"/>
  <c r="AI248" i="6"/>
  <c r="Y249" i="6"/>
  <c r="AC249" i="6"/>
  <c r="Z249" i="6"/>
  <c r="AD249" i="6"/>
  <c r="F249" i="6"/>
  <c r="AA249" i="6"/>
  <c r="AE249" i="6"/>
  <c r="AG249" i="6"/>
  <c r="AH249" i="6"/>
  <c r="AI249" i="6"/>
  <c r="Y250" i="6"/>
  <c r="AC250" i="6"/>
  <c r="Z250" i="6"/>
  <c r="AD250" i="6"/>
  <c r="F250" i="6"/>
  <c r="AA250" i="6"/>
  <c r="AE250" i="6"/>
  <c r="AG250" i="6"/>
  <c r="AH250" i="6"/>
  <c r="AI250" i="6"/>
  <c r="Y251" i="6"/>
  <c r="AC251" i="6"/>
  <c r="Z251" i="6"/>
  <c r="AD251" i="6"/>
  <c r="F251" i="6"/>
  <c r="AA251" i="6"/>
  <c r="AE251" i="6"/>
  <c r="AG251" i="6"/>
  <c r="AH251" i="6"/>
  <c r="AI251" i="6"/>
  <c r="Y252" i="6"/>
  <c r="AC252" i="6"/>
  <c r="Z252" i="6"/>
  <c r="AD252" i="6"/>
  <c r="F252" i="6"/>
  <c r="AA252" i="6"/>
  <c r="AE252" i="6"/>
  <c r="AG252" i="6"/>
  <c r="AH252" i="6"/>
  <c r="AI252" i="6"/>
  <c r="Y253" i="6"/>
  <c r="AC253" i="6"/>
  <c r="Z253" i="6"/>
  <c r="AD253" i="6"/>
  <c r="F253" i="6"/>
  <c r="AA253" i="6"/>
  <c r="AE253" i="6"/>
  <c r="AG253" i="6"/>
  <c r="AH253" i="6"/>
  <c r="AI253" i="6"/>
  <c r="Y254" i="6"/>
  <c r="AC254" i="6"/>
  <c r="Z254" i="6"/>
  <c r="AD254" i="6"/>
  <c r="F254" i="6"/>
  <c r="AA254" i="6"/>
  <c r="AE254" i="6"/>
  <c r="AG254" i="6"/>
  <c r="AH254" i="6"/>
  <c r="AI254" i="6"/>
  <c r="Y255" i="6"/>
  <c r="AC255" i="6"/>
  <c r="Z255" i="6"/>
  <c r="AD255" i="6"/>
  <c r="F255" i="6"/>
  <c r="AA255" i="6"/>
  <c r="AE255" i="6"/>
  <c r="AG255" i="6"/>
  <c r="AH255" i="6"/>
  <c r="AI255" i="6"/>
  <c r="Y256" i="6"/>
  <c r="AC256" i="6"/>
  <c r="Z256" i="6"/>
  <c r="AD256" i="6"/>
  <c r="F256" i="6"/>
  <c r="AA256" i="6"/>
  <c r="AE256" i="6"/>
  <c r="AG256" i="6"/>
  <c r="AH256" i="6"/>
  <c r="AI256" i="6"/>
  <c r="Y257" i="6"/>
  <c r="AC257" i="6"/>
  <c r="AD257" i="6"/>
  <c r="F257" i="6"/>
  <c r="AA257" i="6"/>
  <c r="AE257" i="6"/>
  <c r="AG257" i="6"/>
  <c r="AI257" i="6"/>
  <c r="Y258" i="6"/>
  <c r="AC258" i="6"/>
  <c r="Z258" i="6"/>
  <c r="AD258" i="6"/>
  <c r="F258" i="6"/>
  <c r="AA258" i="6"/>
  <c r="AE258" i="6"/>
  <c r="AG258" i="6"/>
  <c r="AH258" i="6"/>
  <c r="AI258" i="6"/>
  <c r="Y259" i="6"/>
  <c r="AC259" i="6"/>
  <c r="Z259" i="6"/>
  <c r="AD259" i="6"/>
  <c r="F259" i="6"/>
  <c r="AA259" i="6"/>
  <c r="AE259" i="6"/>
  <c r="AG259" i="6"/>
  <c r="AH259" i="6"/>
  <c r="AI259" i="6"/>
  <c r="Y260" i="6"/>
  <c r="AC260" i="6"/>
  <c r="Z260" i="6"/>
  <c r="AD260" i="6"/>
  <c r="F260" i="6"/>
  <c r="AA260" i="6"/>
  <c r="AE260" i="6"/>
  <c r="AG260" i="6"/>
  <c r="AH260" i="6"/>
  <c r="AI260" i="6"/>
  <c r="Y261" i="6"/>
  <c r="AC261" i="6"/>
  <c r="Z261" i="6"/>
  <c r="AD261" i="6"/>
  <c r="F261" i="6"/>
  <c r="AA261" i="6"/>
  <c r="AE261" i="6"/>
  <c r="AG261" i="6"/>
  <c r="AH261" i="6"/>
  <c r="AI261" i="6"/>
  <c r="Y262" i="6"/>
  <c r="AC262" i="6"/>
  <c r="Z262" i="6"/>
  <c r="AD262" i="6"/>
  <c r="F262" i="6"/>
  <c r="AA262" i="6"/>
  <c r="AE262" i="6"/>
  <c r="AG262" i="6"/>
  <c r="AH262" i="6"/>
  <c r="AI262" i="6"/>
  <c r="AA238" i="6"/>
  <c r="AI238" i="6"/>
  <c r="Z238" i="6"/>
  <c r="AH238" i="6"/>
  <c r="AG238" i="6"/>
  <c r="AE238" i="6"/>
  <c r="AD238" i="6"/>
  <c r="D204" i="6"/>
  <c r="Y206" i="6"/>
  <c r="AC206" i="6"/>
  <c r="E204" i="6"/>
  <c r="Z206" i="6"/>
  <c r="AD206" i="6"/>
  <c r="F206" i="6"/>
  <c r="F205" i="6"/>
  <c r="F204" i="6"/>
  <c r="AA206" i="6"/>
  <c r="AE206" i="6"/>
  <c r="AG206" i="6"/>
  <c r="AH206" i="6"/>
  <c r="AI206" i="6"/>
  <c r="Y207" i="6"/>
  <c r="AC207" i="6"/>
  <c r="Z207" i="6"/>
  <c r="AD207" i="6"/>
  <c r="F207" i="6"/>
  <c r="AA207" i="6"/>
  <c r="AE207" i="6"/>
  <c r="AG207" i="6"/>
  <c r="AH207" i="6"/>
  <c r="AI207" i="6"/>
  <c r="Y208" i="6"/>
  <c r="AC208" i="6"/>
  <c r="Z208" i="6"/>
  <c r="AD208" i="6"/>
  <c r="F208" i="6"/>
  <c r="AA208" i="6"/>
  <c r="AE208" i="6"/>
  <c r="AG208" i="6"/>
  <c r="AH208" i="6"/>
  <c r="AI208" i="6"/>
  <c r="Y209" i="6"/>
  <c r="AC209" i="6"/>
  <c r="Z209" i="6"/>
  <c r="AD209" i="6"/>
  <c r="F209" i="6"/>
  <c r="AA209" i="6"/>
  <c r="AE209" i="6"/>
  <c r="AG209" i="6"/>
  <c r="AH209" i="6"/>
  <c r="AI209" i="6"/>
  <c r="Y210" i="6"/>
  <c r="AC210" i="6"/>
  <c r="Z210" i="6"/>
  <c r="AD210" i="6"/>
  <c r="F210" i="6"/>
  <c r="AA210" i="6"/>
  <c r="AE210" i="6"/>
  <c r="AG210" i="6"/>
  <c r="AH210" i="6"/>
  <c r="AI210" i="6"/>
  <c r="Y211" i="6"/>
  <c r="AC211" i="6"/>
  <c r="Z211" i="6"/>
  <c r="AD211" i="6"/>
  <c r="F211" i="6"/>
  <c r="AA211" i="6"/>
  <c r="AE211" i="6"/>
  <c r="AG211" i="6"/>
  <c r="AH211" i="6"/>
  <c r="AI211" i="6"/>
  <c r="Y212" i="6"/>
  <c r="AC212" i="6"/>
  <c r="Z212" i="6"/>
  <c r="AD212" i="6"/>
  <c r="F212" i="6"/>
  <c r="AA212" i="6"/>
  <c r="AE212" i="6"/>
  <c r="AG212" i="6"/>
  <c r="AH212" i="6"/>
  <c r="AI212" i="6"/>
  <c r="Y213" i="6"/>
  <c r="AC213" i="6"/>
  <c r="Z213" i="6"/>
  <c r="AD213" i="6"/>
  <c r="F213" i="6"/>
  <c r="AA213" i="6"/>
  <c r="AE213" i="6"/>
  <c r="AG213" i="6"/>
  <c r="AH213" i="6"/>
  <c r="AI213" i="6"/>
  <c r="Y214" i="6"/>
  <c r="AC214" i="6"/>
  <c r="Z214" i="6"/>
  <c r="AD214" i="6"/>
  <c r="F214" i="6"/>
  <c r="AA214" i="6"/>
  <c r="AE214" i="6"/>
  <c r="AG214" i="6"/>
  <c r="AH214" i="6"/>
  <c r="AI214" i="6"/>
  <c r="Y215" i="6"/>
  <c r="AC215" i="6"/>
  <c r="Z215" i="6"/>
  <c r="AD215" i="6"/>
  <c r="F215" i="6"/>
  <c r="AA215" i="6"/>
  <c r="AE215" i="6"/>
  <c r="AG215" i="6"/>
  <c r="AH215" i="6"/>
  <c r="AI215" i="6"/>
  <c r="Y216" i="6"/>
  <c r="AC216" i="6"/>
  <c r="Z216" i="6"/>
  <c r="AD216" i="6"/>
  <c r="F216" i="6"/>
  <c r="AA216" i="6"/>
  <c r="AE216" i="6"/>
  <c r="AG216" i="6"/>
  <c r="AH216" i="6"/>
  <c r="AI216" i="6"/>
  <c r="Y217" i="6"/>
  <c r="AC217" i="6"/>
  <c r="Z217" i="6"/>
  <c r="AD217" i="6"/>
  <c r="F217" i="6"/>
  <c r="AA217" i="6"/>
  <c r="AE217" i="6"/>
  <c r="AG217" i="6"/>
  <c r="AH217" i="6"/>
  <c r="AI217" i="6"/>
  <c r="Y218" i="6"/>
  <c r="AC218" i="6"/>
  <c r="Z218" i="6"/>
  <c r="AD218" i="6"/>
  <c r="F218" i="6"/>
  <c r="AA218" i="6"/>
  <c r="AE218" i="6"/>
  <c r="AG218" i="6"/>
  <c r="AH218" i="6"/>
  <c r="AI218" i="6"/>
  <c r="Y219" i="6"/>
  <c r="AC219" i="6"/>
  <c r="Z219" i="6"/>
  <c r="AD219" i="6"/>
  <c r="F219" i="6"/>
  <c r="AA219" i="6"/>
  <c r="AE219" i="6"/>
  <c r="AG219" i="6"/>
  <c r="AH219" i="6"/>
  <c r="AI219" i="6"/>
  <c r="Y220" i="6"/>
  <c r="AC220" i="6"/>
  <c r="Z220" i="6"/>
  <c r="AD220" i="6"/>
  <c r="F220" i="6"/>
  <c r="AA220" i="6"/>
  <c r="AE220" i="6"/>
  <c r="AG220" i="6"/>
  <c r="AH220" i="6"/>
  <c r="AI220" i="6"/>
  <c r="Y221" i="6"/>
  <c r="AC221" i="6"/>
  <c r="Z221" i="6"/>
  <c r="AD221" i="6"/>
  <c r="F221" i="6"/>
  <c r="AA221" i="6"/>
  <c r="AE221" i="6"/>
  <c r="AG221" i="6"/>
  <c r="AH221" i="6"/>
  <c r="AI221" i="6"/>
  <c r="Y222" i="6"/>
  <c r="AC222" i="6"/>
  <c r="Z222" i="6"/>
  <c r="AD222" i="6"/>
  <c r="F222" i="6"/>
  <c r="AA222" i="6"/>
  <c r="AE222" i="6"/>
  <c r="AG222" i="6"/>
  <c r="AH222" i="6"/>
  <c r="AI222" i="6"/>
  <c r="Y223" i="6"/>
  <c r="AC223" i="6"/>
  <c r="Z223" i="6"/>
  <c r="AD223" i="6"/>
  <c r="F223" i="6"/>
  <c r="AA223" i="6"/>
  <c r="AE223" i="6"/>
  <c r="AG223" i="6"/>
  <c r="AH223" i="6"/>
  <c r="AI223" i="6"/>
  <c r="Y224" i="6"/>
  <c r="AC224" i="6"/>
  <c r="Z224" i="6"/>
  <c r="AD224" i="6"/>
  <c r="F224" i="6"/>
  <c r="AA224" i="6"/>
  <c r="AE224" i="6"/>
  <c r="AG224" i="6"/>
  <c r="AH224" i="6"/>
  <c r="AI224" i="6"/>
  <c r="Y225" i="6"/>
  <c r="AC225" i="6"/>
  <c r="Z225" i="6"/>
  <c r="AD225" i="6"/>
  <c r="F225" i="6"/>
  <c r="AA225" i="6"/>
  <c r="AE225" i="6"/>
  <c r="AG225" i="6"/>
  <c r="AH225" i="6"/>
  <c r="AI225" i="6"/>
  <c r="Y226" i="6"/>
  <c r="AC226" i="6"/>
  <c r="Z226" i="6"/>
  <c r="AD226" i="6"/>
  <c r="F226" i="6"/>
  <c r="AA226" i="6"/>
  <c r="AE226" i="6"/>
  <c r="AG226" i="6"/>
  <c r="AH226" i="6"/>
  <c r="AI226" i="6"/>
  <c r="Y227" i="6"/>
  <c r="AC227" i="6"/>
  <c r="Z227" i="6"/>
  <c r="AD227" i="6"/>
  <c r="F227" i="6"/>
  <c r="AA227" i="6"/>
  <c r="AE227" i="6"/>
  <c r="AG227" i="6"/>
  <c r="AH227" i="6"/>
  <c r="AI227" i="6"/>
  <c r="Y228" i="6"/>
  <c r="AC228" i="6"/>
  <c r="Z228" i="6"/>
  <c r="AD228" i="6"/>
  <c r="F228" i="6"/>
  <c r="AA228" i="6"/>
  <c r="AE228" i="6"/>
  <c r="AG228" i="6"/>
  <c r="AH228" i="6"/>
  <c r="AI228" i="6"/>
  <c r="Y229" i="6"/>
  <c r="AC229" i="6"/>
  <c r="Z229" i="6"/>
  <c r="AD229" i="6"/>
  <c r="F229" i="6"/>
  <c r="AA229" i="6"/>
  <c r="AE229" i="6"/>
  <c r="AG229" i="6"/>
  <c r="AH229" i="6"/>
  <c r="AI229" i="6"/>
  <c r="AA205" i="6"/>
  <c r="AI205" i="6"/>
  <c r="Z205" i="6"/>
  <c r="AH205" i="6"/>
  <c r="Y205" i="6"/>
  <c r="AG205" i="6"/>
  <c r="AE205" i="6"/>
  <c r="AD205" i="6"/>
  <c r="AC205" i="6"/>
  <c r="D171" i="6"/>
  <c r="Y173" i="6"/>
  <c r="AC173" i="6"/>
  <c r="E171" i="6"/>
  <c r="Z173" i="6"/>
  <c r="AD173" i="6"/>
  <c r="F173" i="6"/>
  <c r="F172" i="6"/>
  <c r="F171" i="6"/>
  <c r="AA173" i="6"/>
  <c r="AE173" i="6"/>
  <c r="AG173" i="6"/>
  <c r="AH173" i="6"/>
  <c r="AI173" i="6"/>
  <c r="Y174" i="6"/>
  <c r="AC174" i="6"/>
  <c r="Z174" i="6"/>
  <c r="AD174" i="6"/>
  <c r="F174" i="6"/>
  <c r="AA174" i="6"/>
  <c r="AE174" i="6"/>
  <c r="AG174" i="6"/>
  <c r="AH174" i="6"/>
  <c r="AI174" i="6"/>
  <c r="Y175" i="6"/>
  <c r="AC175" i="6"/>
  <c r="Z175" i="6"/>
  <c r="AD175" i="6"/>
  <c r="F175" i="6"/>
  <c r="AA175" i="6"/>
  <c r="AE175" i="6"/>
  <c r="AG175" i="6"/>
  <c r="AH175" i="6"/>
  <c r="AI175" i="6"/>
  <c r="Y176" i="6"/>
  <c r="AC176" i="6"/>
  <c r="Z176" i="6"/>
  <c r="AD176" i="6"/>
  <c r="F176" i="6"/>
  <c r="AA176" i="6"/>
  <c r="AE176" i="6"/>
  <c r="AG176" i="6"/>
  <c r="AH176" i="6"/>
  <c r="AI176" i="6"/>
  <c r="Y177" i="6"/>
  <c r="AC177" i="6"/>
  <c r="Z177" i="6"/>
  <c r="AD177" i="6"/>
  <c r="F177" i="6"/>
  <c r="AA177" i="6"/>
  <c r="AE177" i="6"/>
  <c r="AG177" i="6"/>
  <c r="AH177" i="6"/>
  <c r="AI177" i="6"/>
  <c r="Y178" i="6"/>
  <c r="AC178" i="6"/>
  <c r="Z178" i="6"/>
  <c r="AD178" i="6"/>
  <c r="F178" i="6"/>
  <c r="AA178" i="6"/>
  <c r="AE178" i="6"/>
  <c r="AG178" i="6"/>
  <c r="AH178" i="6"/>
  <c r="AI178" i="6"/>
  <c r="Y179" i="6"/>
  <c r="AC179" i="6"/>
  <c r="Z179" i="6"/>
  <c r="AD179" i="6"/>
  <c r="F179" i="6"/>
  <c r="AA179" i="6"/>
  <c r="AE179" i="6"/>
  <c r="AG179" i="6"/>
  <c r="AH179" i="6"/>
  <c r="AI179" i="6"/>
  <c r="Y180" i="6"/>
  <c r="AC180" i="6"/>
  <c r="Z180" i="6"/>
  <c r="AD180" i="6"/>
  <c r="F180" i="6"/>
  <c r="AA180" i="6"/>
  <c r="AE180" i="6"/>
  <c r="AG180" i="6"/>
  <c r="AH180" i="6"/>
  <c r="AI180" i="6"/>
  <c r="Y181" i="6"/>
  <c r="AC181" i="6"/>
  <c r="Z181" i="6"/>
  <c r="AD181" i="6"/>
  <c r="F181" i="6"/>
  <c r="AA181" i="6"/>
  <c r="AE181" i="6"/>
  <c r="AG181" i="6"/>
  <c r="AH181" i="6"/>
  <c r="AI181" i="6"/>
  <c r="Y182" i="6"/>
  <c r="AC182" i="6"/>
  <c r="Z182" i="6"/>
  <c r="AD182" i="6"/>
  <c r="F182" i="6"/>
  <c r="AA182" i="6"/>
  <c r="AE182" i="6"/>
  <c r="AG182" i="6"/>
  <c r="AH182" i="6"/>
  <c r="AI182" i="6"/>
  <c r="Y183" i="6"/>
  <c r="AC183" i="6"/>
  <c r="Z183" i="6"/>
  <c r="AD183" i="6"/>
  <c r="F183" i="6"/>
  <c r="AA183" i="6"/>
  <c r="AE183" i="6"/>
  <c r="AG183" i="6"/>
  <c r="AH183" i="6"/>
  <c r="AI183" i="6"/>
  <c r="Y184" i="6"/>
  <c r="AC184" i="6"/>
  <c r="Z184" i="6"/>
  <c r="AD184" i="6"/>
  <c r="F184" i="6"/>
  <c r="AA184" i="6"/>
  <c r="AE184" i="6"/>
  <c r="AG184" i="6"/>
  <c r="AH184" i="6"/>
  <c r="AI184" i="6"/>
  <c r="Y185" i="6"/>
  <c r="AC185" i="6"/>
  <c r="Z185" i="6"/>
  <c r="AD185" i="6"/>
  <c r="F185" i="6"/>
  <c r="AA185" i="6"/>
  <c r="AE185" i="6"/>
  <c r="AG185" i="6"/>
  <c r="AH185" i="6"/>
  <c r="AI185" i="6"/>
  <c r="Y186" i="6"/>
  <c r="AC186" i="6"/>
  <c r="Z186" i="6"/>
  <c r="AD186" i="6"/>
  <c r="F186" i="6"/>
  <c r="AA186" i="6"/>
  <c r="AE186" i="6"/>
  <c r="AG186" i="6"/>
  <c r="AH186" i="6"/>
  <c r="AI186" i="6"/>
  <c r="Y187" i="6"/>
  <c r="AC187" i="6"/>
  <c r="Z187" i="6"/>
  <c r="AD187" i="6"/>
  <c r="F187" i="6"/>
  <c r="AA187" i="6"/>
  <c r="AE187" i="6"/>
  <c r="AG187" i="6"/>
  <c r="AH187" i="6"/>
  <c r="AI187" i="6"/>
  <c r="Y188" i="6"/>
  <c r="AC188" i="6"/>
  <c r="Z188" i="6"/>
  <c r="AD188" i="6"/>
  <c r="F188" i="6"/>
  <c r="AA188" i="6"/>
  <c r="AE188" i="6"/>
  <c r="AG188" i="6"/>
  <c r="AH188" i="6"/>
  <c r="AI188" i="6"/>
  <c r="Y189" i="6"/>
  <c r="AC189" i="6"/>
  <c r="Z189" i="6"/>
  <c r="AD189" i="6"/>
  <c r="F189" i="6"/>
  <c r="AA189" i="6"/>
  <c r="AE189" i="6"/>
  <c r="AG189" i="6"/>
  <c r="AH189" i="6"/>
  <c r="AI189" i="6"/>
  <c r="Y190" i="6"/>
  <c r="AC190" i="6"/>
  <c r="Z190" i="6"/>
  <c r="AD190" i="6"/>
  <c r="F190" i="6"/>
  <c r="AA190" i="6"/>
  <c r="AE190" i="6"/>
  <c r="AG190" i="6"/>
  <c r="AH190" i="6"/>
  <c r="AI190" i="6"/>
  <c r="Y191" i="6"/>
  <c r="AC191" i="6"/>
  <c r="Z191" i="6"/>
  <c r="AD191" i="6"/>
  <c r="F191" i="6"/>
  <c r="AA191" i="6"/>
  <c r="AE191" i="6"/>
  <c r="AG191" i="6"/>
  <c r="AH191" i="6"/>
  <c r="AI191" i="6"/>
  <c r="Y192" i="6"/>
  <c r="AC192" i="6"/>
  <c r="Z192" i="6"/>
  <c r="AD192" i="6"/>
  <c r="F192" i="6"/>
  <c r="AA192" i="6"/>
  <c r="AE192" i="6"/>
  <c r="AG192" i="6"/>
  <c r="AH192" i="6"/>
  <c r="AI192" i="6"/>
  <c r="Y193" i="6"/>
  <c r="AC193" i="6"/>
  <c r="Z193" i="6"/>
  <c r="AD193" i="6"/>
  <c r="F193" i="6"/>
  <c r="AA193" i="6"/>
  <c r="AE193" i="6"/>
  <c r="AG193" i="6"/>
  <c r="AH193" i="6"/>
  <c r="AI193" i="6"/>
  <c r="Y194" i="6"/>
  <c r="AC194" i="6"/>
  <c r="Z194" i="6"/>
  <c r="AD194" i="6"/>
  <c r="F194" i="6"/>
  <c r="AA194" i="6"/>
  <c r="AE194" i="6"/>
  <c r="AG194" i="6"/>
  <c r="AH194" i="6"/>
  <c r="AI194" i="6"/>
  <c r="Y195" i="6"/>
  <c r="AC195" i="6"/>
  <c r="Z195" i="6"/>
  <c r="AD195" i="6"/>
  <c r="F195" i="6"/>
  <c r="AA195" i="6"/>
  <c r="AE195" i="6"/>
  <c r="AG195" i="6"/>
  <c r="AH195" i="6"/>
  <c r="AI195" i="6"/>
  <c r="Y196" i="6"/>
  <c r="AC196" i="6"/>
  <c r="Z196" i="6"/>
  <c r="AD196" i="6"/>
  <c r="F196" i="6"/>
  <c r="AA196" i="6"/>
  <c r="AE196" i="6"/>
  <c r="AG196" i="6"/>
  <c r="AH196" i="6"/>
  <c r="AI196" i="6"/>
  <c r="AA172" i="6"/>
  <c r="AI172" i="6"/>
  <c r="Z172" i="6"/>
  <c r="AH172" i="6"/>
  <c r="Y172" i="6"/>
  <c r="AG172" i="6"/>
  <c r="AE172" i="6"/>
  <c r="AD172" i="6"/>
  <c r="AC172" i="6"/>
  <c r="D138" i="6"/>
  <c r="Y140" i="6"/>
  <c r="AC140" i="6"/>
  <c r="E138" i="6"/>
  <c r="Z140" i="6"/>
  <c r="AD140" i="6"/>
  <c r="F140" i="6"/>
  <c r="F139" i="6"/>
  <c r="F138" i="6"/>
  <c r="AA140" i="6"/>
  <c r="AE140" i="6"/>
  <c r="AG140" i="6"/>
  <c r="AH140" i="6"/>
  <c r="AI140" i="6"/>
  <c r="Y141" i="6"/>
  <c r="AC141" i="6"/>
  <c r="Z141" i="6"/>
  <c r="AD141" i="6"/>
  <c r="F141" i="6"/>
  <c r="AA141" i="6"/>
  <c r="AE141" i="6"/>
  <c r="AG141" i="6"/>
  <c r="AH141" i="6"/>
  <c r="AI141" i="6"/>
  <c r="Y142" i="6"/>
  <c r="AC142" i="6"/>
  <c r="Z142" i="6"/>
  <c r="AD142" i="6"/>
  <c r="F142" i="6"/>
  <c r="AA142" i="6"/>
  <c r="AE142" i="6"/>
  <c r="AG142" i="6"/>
  <c r="AH142" i="6"/>
  <c r="AI142" i="6"/>
  <c r="Y143" i="6"/>
  <c r="AC143" i="6"/>
  <c r="Z143" i="6"/>
  <c r="AD143" i="6"/>
  <c r="F143" i="6"/>
  <c r="AA143" i="6"/>
  <c r="AE143" i="6"/>
  <c r="AG143" i="6"/>
  <c r="AH143" i="6"/>
  <c r="AI143" i="6"/>
  <c r="Y144" i="6"/>
  <c r="AC144" i="6"/>
  <c r="Z144" i="6"/>
  <c r="AD144" i="6"/>
  <c r="F144" i="6"/>
  <c r="AA144" i="6"/>
  <c r="AE144" i="6"/>
  <c r="AG144" i="6"/>
  <c r="AH144" i="6"/>
  <c r="AI144" i="6"/>
  <c r="Y145" i="6"/>
  <c r="AC145" i="6"/>
  <c r="Z145" i="6"/>
  <c r="AD145" i="6"/>
  <c r="F145" i="6"/>
  <c r="AA145" i="6"/>
  <c r="AE145" i="6"/>
  <c r="AG145" i="6"/>
  <c r="AH145" i="6"/>
  <c r="AI145" i="6"/>
  <c r="Y146" i="6"/>
  <c r="AC146" i="6"/>
  <c r="Z146" i="6"/>
  <c r="AD146" i="6"/>
  <c r="F146" i="6"/>
  <c r="AA146" i="6"/>
  <c r="AE146" i="6"/>
  <c r="AG146" i="6"/>
  <c r="AH146" i="6"/>
  <c r="AI146" i="6"/>
  <c r="Y147" i="6"/>
  <c r="AC147" i="6"/>
  <c r="Z147" i="6"/>
  <c r="AD147" i="6"/>
  <c r="F147" i="6"/>
  <c r="AA147" i="6"/>
  <c r="AE147" i="6"/>
  <c r="AG147" i="6"/>
  <c r="AH147" i="6"/>
  <c r="AI147" i="6"/>
  <c r="Y148" i="6"/>
  <c r="AC148" i="6"/>
  <c r="Z148" i="6"/>
  <c r="AD148" i="6"/>
  <c r="F148" i="6"/>
  <c r="AA148" i="6"/>
  <c r="AE148" i="6"/>
  <c r="AG148" i="6"/>
  <c r="AH148" i="6"/>
  <c r="AI148" i="6"/>
  <c r="Y149" i="6"/>
  <c r="AC149" i="6"/>
  <c r="Z149" i="6"/>
  <c r="AD149" i="6"/>
  <c r="F149" i="6"/>
  <c r="AA149" i="6"/>
  <c r="AE149" i="6"/>
  <c r="AG149" i="6"/>
  <c r="AH149" i="6"/>
  <c r="AI149" i="6"/>
  <c r="Y150" i="6"/>
  <c r="AC150" i="6"/>
  <c r="Z150" i="6"/>
  <c r="AD150" i="6"/>
  <c r="F150" i="6"/>
  <c r="AA150" i="6"/>
  <c r="AE150" i="6"/>
  <c r="AG150" i="6"/>
  <c r="AH150" i="6"/>
  <c r="AI150" i="6"/>
  <c r="Y151" i="6"/>
  <c r="AC151" i="6"/>
  <c r="Z151" i="6"/>
  <c r="AD151" i="6"/>
  <c r="F151" i="6"/>
  <c r="AA151" i="6"/>
  <c r="AE151" i="6"/>
  <c r="AG151" i="6"/>
  <c r="AH151" i="6"/>
  <c r="AI151" i="6"/>
  <c r="Y152" i="6"/>
  <c r="AC152" i="6"/>
  <c r="Z152" i="6"/>
  <c r="AD152" i="6"/>
  <c r="F152" i="6"/>
  <c r="AA152" i="6"/>
  <c r="AE152" i="6"/>
  <c r="AG152" i="6"/>
  <c r="AH152" i="6"/>
  <c r="AI152" i="6"/>
  <c r="Y153" i="6"/>
  <c r="AC153" i="6"/>
  <c r="Z153" i="6"/>
  <c r="AD153" i="6"/>
  <c r="F153" i="6"/>
  <c r="AA153" i="6"/>
  <c r="AE153" i="6"/>
  <c r="AG153" i="6"/>
  <c r="AH153" i="6"/>
  <c r="AI153" i="6"/>
  <c r="Y154" i="6"/>
  <c r="AC154" i="6"/>
  <c r="Z154" i="6"/>
  <c r="AD154" i="6"/>
  <c r="F154" i="6"/>
  <c r="AA154" i="6"/>
  <c r="AE154" i="6"/>
  <c r="AG154" i="6"/>
  <c r="AH154" i="6"/>
  <c r="AI154" i="6"/>
  <c r="Y155" i="6"/>
  <c r="AC155" i="6"/>
  <c r="Z155" i="6"/>
  <c r="AD155" i="6"/>
  <c r="F155" i="6"/>
  <c r="AA155" i="6"/>
  <c r="AE155" i="6"/>
  <c r="AG155" i="6"/>
  <c r="AH155" i="6"/>
  <c r="AI155" i="6"/>
  <c r="Y156" i="6"/>
  <c r="AC156" i="6"/>
  <c r="Z156" i="6"/>
  <c r="AD156" i="6"/>
  <c r="F156" i="6"/>
  <c r="AA156" i="6"/>
  <c r="AE156" i="6"/>
  <c r="AG156" i="6"/>
  <c r="AH156" i="6"/>
  <c r="AI156" i="6"/>
  <c r="Y157" i="6"/>
  <c r="AC157" i="6"/>
  <c r="Z157" i="6"/>
  <c r="AD157" i="6"/>
  <c r="F157" i="6"/>
  <c r="AA157" i="6"/>
  <c r="AE157" i="6"/>
  <c r="AG157" i="6"/>
  <c r="AH157" i="6"/>
  <c r="AI157" i="6"/>
  <c r="Y158" i="6"/>
  <c r="AC158" i="6"/>
  <c r="Z158" i="6"/>
  <c r="AD158" i="6"/>
  <c r="F158" i="6"/>
  <c r="AA158" i="6"/>
  <c r="AE158" i="6"/>
  <c r="AG158" i="6"/>
  <c r="AH158" i="6"/>
  <c r="AI158" i="6"/>
  <c r="Y159" i="6"/>
  <c r="AC159" i="6"/>
  <c r="Z159" i="6"/>
  <c r="AD159" i="6"/>
  <c r="F159" i="6"/>
  <c r="AA159" i="6"/>
  <c r="AE159" i="6"/>
  <c r="AG159" i="6"/>
  <c r="AH159" i="6"/>
  <c r="AI159" i="6"/>
  <c r="Y160" i="6"/>
  <c r="AC160" i="6"/>
  <c r="Z160" i="6"/>
  <c r="AD160" i="6"/>
  <c r="F160" i="6"/>
  <c r="AA160" i="6"/>
  <c r="AE160" i="6"/>
  <c r="AG160" i="6"/>
  <c r="AH160" i="6"/>
  <c r="AI160" i="6"/>
  <c r="Y161" i="6"/>
  <c r="AC161" i="6"/>
  <c r="Z161" i="6"/>
  <c r="AD161" i="6"/>
  <c r="F161" i="6"/>
  <c r="AA161" i="6"/>
  <c r="AE161" i="6"/>
  <c r="AG161" i="6"/>
  <c r="AH161" i="6"/>
  <c r="AI161" i="6"/>
  <c r="Y162" i="6"/>
  <c r="AC162" i="6"/>
  <c r="Z162" i="6"/>
  <c r="AD162" i="6"/>
  <c r="F162" i="6"/>
  <c r="AA162" i="6"/>
  <c r="AE162" i="6"/>
  <c r="AG162" i="6"/>
  <c r="AH162" i="6"/>
  <c r="AI162" i="6"/>
  <c r="Y163" i="6"/>
  <c r="AC163" i="6"/>
  <c r="Z163" i="6"/>
  <c r="AD163" i="6"/>
  <c r="F163" i="6"/>
  <c r="AA163" i="6"/>
  <c r="AE163" i="6"/>
  <c r="AG163" i="6"/>
  <c r="AH163" i="6"/>
  <c r="AI163" i="6"/>
  <c r="AA139" i="6"/>
  <c r="AI139" i="6"/>
  <c r="Z139" i="6"/>
  <c r="AH139" i="6"/>
  <c r="Y139" i="6"/>
  <c r="AG139" i="6"/>
  <c r="AE139" i="6"/>
  <c r="AD139" i="6"/>
  <c r="AC139" i="6"/>
  <c r="D105" i="6"/>
  <c r="Y107" i="6"/>
  <c r="AC107" i="6"/>
  <c r="E105" i="6"/>
  <c r="Z107" i="6"/>
  <c r="AD107" i="6"/>
  <c r="F107" i="6"/>
  <c r="F106" i="6"/>
  <c r="F105" i="6"/>
  <c r="AA107" i="6"/>
  <c r="AE107" i="6"/>
  <c r="AG107" i="6"/>
  <c r="AH107" i="6"/>
  <c r="AI107" i="6"/>
  <c r="Y108" i="6"/>
  <c r="AC108" i="6"/>
  <c r="Z108" i="6"/>
  <c r="AD108" i="6"/>
  <c r="F108" i="6"/>
  <c r="AA108" i="6"/>
  <c r="AE108" i="6"/>
  <c r="AG108" i="6"/>
  <c r="AH108" i="6"/>
  <c r="AI108" i="6"/>
  <c r="Y109" i="6"/>
  <c r="AC109" i="6"/>
  <c r="Z109" i="6"/>
  <c r="AD109" i="6"/>
  <c r="F109" i="6"/>
  <c r="AA109" i="6"/>
  <c r="AE109" i="6"/>
  <c r="AG109" i="6"/>
  <c r="AH109" i="6"/>
  <c r="AI109" i="6"/>
  <c r="Y110" i="6"/>
  <c r="AC110" i="6"/>
  <c r="Z110" i="6"/>
  <c r="AD110" i="6"/>
  <c r="F110" i="6"/>
  <c r="AA110" i="6"/>
  <c r="AE110" i="6"/>
  <c r="AG110" i="6"/>
  <c r="AH110" i="6"/>
  <c r="AI110" i="6"/>
  <c r="Y111" i="6"/>
  <c r="AC111" i="6"/>
  <c r="Z111" i="6"/>
  <c r="AD111" i="6"/>
  <c r="F111" i="6"/>
  <c r="AA111" i="6"/>
  <c r="AE111" i="6"/>
  <c r="AG111" i="6"/>
  <c r="AH111" i="6"/>
  <c r="AI111" i="6"/>
  <c r="Y112" i="6"/>
  <c r="AC112" i="6"/>
  <c r="Z112" i="6"/>
  <c r="AD112" i="6"/>
  <c r="F112" i="6"/>
  <c r="AA112" i="6"/>
  <c r="AE112" i="6"/>
  <c r="AG112" i="6"/>
  <c r="AH112" i="6"/>
  <c r="AI112" i="6"/>
  <c r="Y113" i="6"/>
  <c r="AC113" i="6"/>
  <c r="Z113" i="6"/>
  <c r="AD113" i="6"/>
  <c r="F113" i="6"/>
  <c r="AA113" i="6"/>
  <c r="AE113" i="6"/>
  <c r="AG113" i="6"/>
  <c r="AH113" i="6"/>
  <c r="AI113" i="6"/>
  <c r="Y114" i="6"/>
  <c r="AC114" i="6"/>
  <c r="Z114" i="6"/>
  <c r="AD114" i="6"/>
  <c r="F114" i="6"/>
  <c r="AA114" i="6"/>
  <c r="AE114" i="6"/>
  <c r="AG114" i="6"/>
  <c r="AH114" i="6"/>
  <c r="AI114" i="6"/>
  <c r="Y115" i="6"/>
  <c r="AC115" i="6"/>
  <c r="Z115" i="6"/>
  <c r="AD115" i="6"/>
  <c r="F115" i="6"/>
  <c r="AA115" i="6"/>
  <c r="AE115" i="6"/>
  <c r="AG115" i="6"/>
  <c r="AH115" i="6"/>
  <c r="AI115" i="6"/>
  <c r="Y116" i="6"/>
  <c r="AC116" i="6"/>
  <c r="Z116" i="6"/>
  <c r="AD116" i="6"/>
  <c r="F116" i="6"/>
  <c r="AA116" i="6"/>
  <c r="AE116" i="6"/>
  <c r="AG116" i="6"/>
  <c r="AH116" i="6"/>
  <c r="AI116" i="6"/>
  <c r="Y117" i="6"/>
  <c r="AC117" i="6"/>
  <c r="Z117" i="6"/>
  <c r="AD117" i="6"/>
  <c r="F117" i="6"/>
  <c r="AA117" i="6"/>
  <c r="AE117" i="6"/>
  <c r="AG117" i="6"/>
  <c r="AH117" i="6"/>
  <c r="AI117" i="6"/>
  <c r="Y118" i="6"/>
  <c r="AC118" i="6"/>
  <c r="Z118" i="6"/>
  <c r="AD118" i="6"/>
  <c r="F118" i="6"/>
  <c r="AA118" i="6"/>
  <c r="AE118" i="6"/>
  <c r="AG118" i="6"/>
  <c r="AH118" i="6"/>
  <c r="AI118" i="6"/>
  <c r="Y119" i="6"/>
  <c r="AC119" i="6"/>
  <c r="Z119" i="6"/>
  <c r="AD119" i="6"/>
  <c r="F119" i="6"/>
  <c r="AA119" i="6"/>
  <c r="AE119" i="6"/>
  <c r="AG119" i="6"/>
  <c r="AH119" i="6"/>
  <c r="AI119" i="6"/>
  <c r="Y120" i="6"/>
  <c r="AC120" i="6"/>
  <c r="Z120" i="6"/>
  <c r="AD120" i="6"/>
  <c r="F120" i="6"/>
  <c r="AA120" i="6"/>
  <c r="AE120" i="6"/>
  <c r="AG120" i="6"/>
  <c r="AH120" i="6"/>
  <c r="AI120" i="6"/>
  <c r="Y121" i="6"/>
  <c r="AC121" i="6"/>
  <c r="Z121" i="6"/>
  <c r="AD121" i="6"/>
  <c r="F121" i="6"/>
  <c r="AA121" i="6"/>
  <c r="AE121" i="6"/>
  <c r="AG121" i="6"/>
  <c r="AH121" i="6"/>
  <c r="AI121" i="6"/>
  <c r="Y122" i="6"/>
  <c r="AC122" i="6"/>
  <c r="Z122" i="6"/>
  <c r="AD122" i="6"/>
  <c r="F122" i="6"/>
  <c r="AA122" i="6"/>
  <c r="AE122" i="6"/>
  <c r="AG122" i="6"/>
  <c r="AH122" i="6"/>
  <c r="AI122" i="6"/>
  <c r="Y123" i="6"/>
  <c r="AC123" i="6"/>
  <c r="Z123" i="6"/>
  <c r="AD123" i="6"/>
  <c r="F123" i="6"/>
  <c r="AA123" i="6"/>
  <c r="AE123" i="6"/>
  <c r="AG123" i="6"/>
  <c r="AH123" i="6"/>
  <c r="AI123" i="6"/>
  <c r="Y124" i="6"/>
  <c r="AC124" i="6"/>
  <c r="Z124" i="6"/>
  <c r="AD124" i="6"/>
  <c r="F124" i="6"/>
  <c r="AA124" i="6"/>
  <c r="AE124" i="6"/>
  <c r="AG124" i="6"/>
  <c r="AH124" i="6"/>
  <c r="AI124" i="6"/>
  <c r="Y125" i="6"/>
  <c r="AC125" i="6"/>
  <c r="Z125" i="6"/>
  <c r="AD125" i="6"/>
  <c r="F125" i="6"/>
  <c r="AA125" i="6"/>
  <c r="AE125" i="6"/>
  <c r="AG125" i="6"/>
  <c r="AH125" i="6"/>
  <c r="AI125" i="6"/>
  <c r="Y126" i="6"/>
  <c r="AC126" i="6"/>
  <c r="Z126" i="6"/>
  <c r="AD126" i="6"/>
  <c r="F126" i="6"/>
  <c r="AA126" i="6"/>
  <c r="AE126" i="6"/>
  <c r="AG126" i="6"/>
  <c r="AH126" i="6"/>
  <c r="AI126" i="6"/>
  <c r="Y127" i="6"/>
  <c r="AC127" i="6"/>
  <c r="Z127" i="6"/>
  <c r="AD127" i="6"/>
  <c r="F127" i="6"/>
  <c r="AA127" i="6"/>
  <c r="AE127" i="6"/>
  <c r="AG127" i="6"/>
  <c r="AH127" i="6"/>
  <c r="AI127" i="6"/>
  <c r="Y128" i="6"/>
  <c r="AC128" i="6"/>
  <c r="Z128" i="6"/>
  <c r="AD128" i="6"/>
  <c r="F128" i="6"/>
  <c r="AA128" i="6"/>
  <c r="AE128" i="6"/>
  <c r="AG128" i="6"/>
  <c r="AH128" i="6"/>
  <c r="AI128" i="6"/>
  <c r="Y129" i="6"/>
  <c r="AC129" i="6"/>
  <c r="Z129" i="6"/>
  <c r="AD129" i="6"/>
  <c r="F129" i="6"/>
  <c r="AA129" i="6"/>
  <c r="AE129" i="6"/>
  <c r="AG129" i="6"/>
  <c r="AH129" i="6"/>
  <c r="AI129" i="6"/>
  <c r="Y130" i="6"/>
  <c r="AC130" i="6"/>
  <c r="Z130" i="6"/>
  <c r="AD130" i="6"/>
  <c r="F130" i="6"/>
  <c r="AA130" i="6"/>
  <c r="AE130" i="6"/>
  <c r="AG130" i="6"/>
  <c r="AH130" i="6"/>
  <c r="AI130" i="6"/>
  <c r="AA106" i="6"/>
  <c r="AI106" i="6"/>
  <c r="Z106" i="6"/>
  <c r="AH106" i="6"/>
  <c r="Y106" i="6"/>
  <c r="AG106" i="6"/>
  <c r="AE106" i="6"/>
  <c r="AD106" i="6"/>
  <c r="AC106" i="6"/>
  <c r="Y74" i="6"/>
  <c r="AC74" i="6"/>
  <c r="V74" i="6"/>
  <c r="Z74" i="6"/>
  <c r="AD74" i="6"/>
  <c r="AA74" i="6"/>
  <c r="AE74" i="6"/>
  <c r="AG74" i="6"/>
  <c r="AH74" i="6"/>
  <c r="Y75" i="6"/>
  <c r="AC75" i="6"/>
  <c r="V75" i="6"/>
  <c r="Z75" i="6"/>
  <c r="AD75" i="6"/>
  <c r="AA75" i="6"/>
  <c r="AE75" i="6"/>
  <c r="AC76" i="6"/>
  <c r="V76" i="6"/>
  <c r="Z76" i="6"/>
  <c r="AD76" i="6"/>
  <c r="AA76" i="6"/>
  <c r="AE76" i="6"/>
  <c r="U77" i="6"/>
  <c r="Y77" i="6"/>
  <c r="AC77" i="6"/>
  <c r="V77" i="6"/>
  <c r="Z77" i="6"/>
  <c r="AD77" i="6"/>
  <c r="AE77" i="6"/>
  <c r="M78" i="6"/>
  <c r="O78" i="6"/>
  <c r="Q78" i="6"/>
  <c r="P78" i="6"/>
  <c r="S78" i="6"/>
  <c r="U78" i="6"/>
  <c r="D78" i="6"/>
  <c r="Y78" i="6"/>
  <c r="AC78" i="6"/>
  <c r="V78" i="6"/>
  <c r="E78" i="6"/>
  <c r="Z78" i="6"/>
  <c r="AD78" i="6"/>
  <c r="W78" i="6"/>
  <c r="F78" i="6"/>
  <c r="AA78" i="6"/>
  <c r="AE78" i="6"/>
  <c r="AG78" i="6"/>
  <c r="AH78" i="6"/>
  <c r="M79" i="6"/>
  <c r="O79" i="6"/>
  <c r="Q79" i="6"/>
  <c r="P79" i="6"/>
  <c r="S79" i="6"/>
  <c r="U79" i="6"/>
  <c r="D79" i="6"/>
  <c r="Y79" i="6"/>
  <c r="AC79" i="6"/>
  <c r="V79" i="6"/>
  <c r="E79" i="6"/>
  <c r="Z79" i="6"/>
  <c r="AD79" i="6"/>
  <c r="W79" i="6"/>
  <c r="F79" i="6"/>
  <c r="AA79" i="6"/>
  <c r="AE79" i="6"/>
  <c r="M80" i="6"/>
  <c r="O80" i="6"/>
  <c r="Q80" i="6"/>
  <c r="P80" i="6"/>
  <c r="S80" i="6"/>
  <c r="U80" i="6"/>
  <c r="D80" i="6"/>
  <c r="Y80" i="6"/>
  <c r="AC80" i="6"/>
  <c r="V80" i="6"/>
  <c r="E80" i="6"/>
  <c r="Z80" i="6"/>
  <c r="AD80" i="6"/>
  <c r="W80" i="6"/>
  <c r="F80" i="6"/>
  <c r="AA80" i="6"/>
  <c r="AE80" i="6"/>
  <c r="M81" i="6"/>
  <c r="O81" i="6"/>
  <c r="Q81" i="6"/>
  <c r="P81" i="6"/>
  <c r="S81" i="6"/>
  <c r="U81" i="6"/>
  <c r="D81" i="6"/>
  <c r="Y81" i="6"/>
  <c r="AC81" i="6"/>
  <c r="V81" i="6"/>
  <c r="E81" i="6"/>
  <c r="Z81" i="6"/>
  <c r="AD81" i="6"/>
  <c r="W81" i="6"/>
  <c r="F81" i="6"/>
  <c r="AA81" i="6"/>
  <c r="AE81" i="6"/>
  <c r="M82" i="6"/>
  <c r="O82" i="6"/>
  <c r="Q82" i="6"/>
  <c r="P82" i="6"/>
  <c r="S82" i="6"/>
  <c r="U82" i="6"/>
  <c r="D82" i="6"/>
  <c r="Y82" i="6"/>
  <c r="AC82" i="6"/>
  <c r="V82" i="6"/>
  <c r="E82" i="6"/>
  <c r="Z82" i="6"/>
  <c r="AD82" i="6"/>
  <c r="W82" i="6"/>
  <c r="F82" i="6"/>
  <c r="AA82" i="6"/>
  <c r="AE82" i="6"/>
  <c r="AG82" i="6"/>
  <c r="AH82" i="6"/>
  <c r="M83" i="6"/>
  <c r="O83" i="6"/>
  <c r="Q83" i="6"/>
  <c r="P83" i="6"/>
  <c r="S83" i="6"/>
  <c r="U83" i="6"/>
  <c r="D83" i="6"/>
  <c r="Y83" i="6"/>
  <c r="AC83" i="6"/>
  <c r="V83" i="6"/>
  <c r="E83" i="6"/>
  <c r="Z83" i="6"/>
  <c r="AD83" i="6"/>
  <c r="W83" i="6"/>
  <c r="F83" i="6"/>
  <c r="AA83" i="6"/>
  <c r="AE83" i="6"/>
  <c r="M84" i="6"/>
  <c r="O84" i="6"/>
  <c r="Q84" i="6"/>
  <c r="P84" i="6"/>
  <c r="S84" i="6"/>
  <c r="U84" i="6"/>
  <c r="D84" i="6"/>
  <c r="Y84" i="6"/>
  <c r="AC84" i="6"/>
  <c r="V84" i="6"/>
  <c r="E84" i="6"/>
  <c r="Z84" i="6"/>
  <c r="AD84" i="6"/>
  <c r="W84" i="6"/>
  <c r="F84" i="6"/>
  <c r="AA84" i="6"/>
  <c r="AE84" i="6"/>
  <c r="M85" i="6"/>
  <c r="O85" i="6"/>
  <c r="Q85" i="6"/>
  <c r="P85" i="6"/>
  <c r="S85" i="6"/>
  <c r="U85" i="6"/>
  <c r="D85" i="6"/>
  <c r="Y85" i="6"/>
  <c r="AC85" i="6"/>
  <c r="V85" i="6"/>
  <c r="E85" i="6"/>
  <c r="Z85" i="6"/>
  <c r="AD85" i="6"/>
  <c r="W85" i="6"/>
  <c r="F85" i="6"/>
  <c r="AA85" i="6"/>
  <c r="AE85" i="6"/>
  <c r="M86" i="6"/>
  <c r="O86" i="6"/>
  <c r="Q86" i="6"/>
  <c r="P86" i="6"/>
  <c r="S86" i="6"/>
  <c r="U86" i="6"/>
  <c r="D86" i="6"/>
  <c r="Y86" i="6"/>
  <c r="AC86" i="6"/>
  <c r="V86" i="6"/>
  <c r="E86" i="6"/>
  <c r="Z86" i="6"/>
  <c r="AD86" i="6"/>
  <c r="W86" i="6"/>
  <c r="F86" i="6"/>
  <c r="AA86" i="6"/>
  <c r="AE86" i="6"/>
  <c r="AG86" i="6"/>
  <c r="AH86" i="6"/>
  <c r="M87" i="6"/>
  <c r="O87" i="6"/>
  <c r="Q87" i="6"/>
  <c r="P87" i="6"/>
  <c r="S87" i="6"/>
  <c r="U87" i="6"/>
  <c r="D87" i="6"/>
  <c r="Y87" i="6"/>
  <c r="AC87" i="6"/>
  <c r="V87" i="6"/>
  <c r="E87" i="6"/>
  <c r="Z87" i="6"/>
  <c r="AD87" i="6"/>
  <c r="W87" i="6"/>
  <c r="F87" i="6"/>
  <c r="AA87" i="6"/>
  <c r="AE87" i="6"/>
  <c r="M88" i="6"/>
  <c r="O88" i="6"/>
  <c r="Q88" i="6"/>
  <c r="P88" i="6"/>
  <c r="S88" i="6"/>
  <c r="U88" i="6"/>
  <c r="D88" i="6"/>
  <c r="Y88" i="6"/>
  <c r="AC88" i="6"/>
  <c r="V88" i="6"/>
  <c r="E88" i="6"/>
  <c r="Z88" i="6"/>
  <c r="AD88" i="6"/>
  <c r="W88" i="6"/>
  <c r="F88" i="6"/>
  <c r="AA88" i="6"/>
  <c r="AE88" i="6"/>
  <c r="M89" i="6"/>
  <c r="O89" i="6"/>
  <c r="Q89" i="6"/>
  <c r="P89" i="6"/>
  <c r="S89" i="6"/>
  <c r="U89" i="6"/>
  <c r="D89" i="6"/>
  <c r="Y89" i="6"/>
  <c r="AC89" i="6"/>
  <c r="V89" i="6"/>
  <c r="E89" i="6"/>
  <c r="Z89" i="6"/>
  <c r="AD89" i="6"/>
  <c r="W89" i="6"/>
  <c r="F89" i="6"/>
  <c r="AA89" i="6"/>
  <c r="AE89" i="6"/>
  <c r="M90" i="6"/>
  <c r="O90" i="6"/>
  <c r="Q90" i="6"/>
  <c r="P90" i="6"/>
  <c r="S90" i="6"/>
  <c r="U90" i="6"/>
  <c r="D90" i="6"/>
  <c r="Y90" i="6"/>
  <c r="AC90" i="6"/>
  <c r="V90" i="6"/>
  <c r="E90" i="6"/>
  <c r="Z90" i="6"/>
  <c r="AD90" i="6"/>
  <c r="W90" i="6"/>
  <c r="F90" i="6"/>
  <c r="AA90" i="6"/>
  <c r="AE90" i="6"/>
  <c r="AG90" i="6"/>
  <c r="AH90" i="6"/>
  <c r="M91" i="6"/>
  <c r="O91" i="6"/>
  <c r="Q91" i="6"/>
  <c r="P91" i="6"/>
  <c r="S91" i="6"/>
  <c r="U91" i="6"/>
  <c r="D91" i="6"/>
  <c r="Y91" i="6"/>
  <c r="AC91" i="6"/>
  <c r="V91" i="6"/>
  <c r="E91" i="6"/>
  <c r="Z91" i="6"/>
  <c r="AD91" i="6"/>
  <c r="W91" i="6"/>
  <c r="F91" i="6"/>
  <c r="AA91" i="6"/>
  <c r="AE91" i="6"/>
  <c r="M92" i="6"/>
  <c r="O92" i="6"/>
  <c r="Q92" i="6"/>
  <c r="P92" i="6"/>
  <c r="S92" i="6"/>
  <c r="U92" i="6"/>
  <c r="D92" i="6"/>
  <c r="Y92" i="6"/>
  <c r="AC92" i="6"/>
  <c r="V92" i="6"/>
  <c r="E92" i="6"/>
  <c r="Z92" i="6"/>
  <c r="AD92" i="6"/>
  <c r="W92" i="6"/>
  <c r="F92" i="6"/>
  <c r="AA92" i="6"/>
  <c r="AE92" i="6"/>
  <c r="M93" i="6"/>
  <c r="O93" i="6"/>
  <c r="Q93" i="6"/>
  <c r="P93" i="6"/>
  <c r="S93" i="6"/>
  <c r="U93" i="6"/>
  <c r="D93" i="6"/>
  <c r="Y93" i="6"/>
  <c r="AC93" i="6"/>
  <c r="V93" i="6"/>
  <c r="E93" i="6"/>
  <c r="Z93" i="6"/>
  <c r="AD93" i="6"/>
  <c r="W93" i="6"/>
  <c r="F93" i="6"/>
  <c r="AA93" i="6"/>
  <c r="AE93" i="6"/>
  <c r="M94" i="6"/>
  <c r="O94" i="6"/>
  <c r="Q94" i="6"/>
  <c r="P94" i="6"/>
  <c r="S94" i="6"/>
  <c r="U94" i="6"/>
  <c r="D94" i="6"/>
  <c r="Y94" i="6"/>
  <c r="AC94" i="6"/>
  <c r="V94" i="6"/>
  <c r="E94" i="6"/>
  <c r="Z94" i="6"/>
  <c r="AD94" i="6"/>
  <c r="W94" i="6"/>
  <c r="F94" i="6"/>
  <c r="AA94" i="6"/>
  <c r="AE94" i="6"/>
  <c r="AG94" i="6"/>
  <c r="AH94" i="6"/>
  <c r="M95" i="6"/>
  <c r="O95" i="6"/>
  <c r="Q95" i="6"/>
  <c r="P95" i="6"/>
  <c r="S95" i="6"/>
  <c r="U95" i="6"/>
  <c r="D95" i="6"/>
  <c r="Y95" i="6"/>
  <c r="AC95" i="6"/>
  <c r="V95" i="6"/>
  <c r="E95" i="6"/>
  <c r="Z95" i="6"/>
  <c r="AD95" i="6"/>
  <c r="W95" i="6"/>
  <c r="F95" i="6"/>
  <c r="AA95" i="6"/>
  <c r="AE95" i="6"/>
  <c r="M96" i="6"/>
  <c r="O96" i="6"/>
  <c r="Q96" i="6"/>
  <c r="P96" i="6"/>
  <c r="S96" i="6"/>
  <c r="U96" i="6"/>
  <c r="D96" i="6"/>
  <c r="Y96" i="6"/>
  <c r="AC96" i="6"/>
  <c r="V96" i="6"/>
  <c r="E96" i="6"/>
  <c r="Z96" i="6"/>
  <c r="AD96" i="6"/>
  <c r="W96" i="6"/>
  <c r="F96" i="6"/>
  <c r="AA96" i="6"/>
  <c r="AE96" i="6"/>
  <c r="M97" i="6"/>
  <c r="O97" i="6"/>
  <c r="Q97" i="6"/>
  <c r="P97" i="6"/>
  <c r="S97" i="6"/>
  <c r="U97" i="6"/>
  <c r="D97" i="6"/>
  <c r="Y97" i="6"/>
  <c r="AC97" i="6"/>
  <c r="V97" i="6"/>
  <c r="E97" i="6"/>
  <c r="Z97" i="6"/>
  <c r="AD97" i="6"/>
  <c r="W97" i="6"/>
  <c r="F97" i="6"/>
  <c r="AA97" i="6"/>
  <c r="AE97" i="6"/>
  <c r="M98" i="6"/>
  <c r="O98" i="6"/>
  <c r="Q98" i="6"/>
  <c r="P98" i="6"/>
  <c r="S98" i="6"/>
  <c r="U98" i="6"/>
  <c r="D98" i="6"/>
  <c r="Y98" i="6"/>
  <c r="AC98" i="6"/>
  <c r="AC100" i="6"/>
  <c r="V98" i="6"/>
  <c r="E98" i="6"/>
  <c r="Z98" i="6"/>
  <c r="AD98" i="6"/>
  <c r="W98" i="6"/>
  <c r="AA98" i="6"/>
  <c r="AE98" i="6"/>
  <c r="AG98" i="6"/>
  <c r="AH98" i="6"/>
  <c r="AA73" i="6"/>
  <c r="AE73" i="6"/>
  <c r="AD73" i="6"/>
  <c r="Y73" i="6"/>
  <c r="AC73" i="6"/>
  <c r="D39" i="6"/>
  <c r="Y41" i="6"/>
  <c r="AC41" i="6"/>
  <c r="E39" i="6"/>
  <c r="Z41" i="6"/>
  <c r="AD41" i="6"/>
  <c r="F41" i="6"/>
  <c r="F40" i="6"/>
  <c r="F39" i="6"/>
  <c r="AA41" i="6"/>
  <c r="AE41" i="6"/>
  <c r="AG41" i="6"/>
  <c r="AH41" i="6"/>
  <c r="AI41" i="6"/>
  <c r="Y42" i="6"/>
  <c r="AC42" i="6"/>
  <c r="Z42" i="6"/>
  <c r="AD42" i="6"/>
  <c r="F42" i="6"/>
  <c r="AA42" i="6"/>
  <c r="AE42" i="6"/>
  <c r="AG42" i="6"/>
  <c r="AH42" i="6"/>
  <c r="AI42" i="6"/>
  <c r="Y43" i="6"/>
  <c r="AC43" i="6"/>
  <c r="Z43" i="6"/>
  <c r="AD43" i="6"/>
  <c r="F43" i="6"/>
  <c r="AA43" i="6"/>
  <c r="AE43" i="6"/>
  <c r="AG43" i="6"/>
  <c r="AH43" i="6"/>
  <c r="AI43" i="6"/>
  <c r="Y44" i="6"/>
  <c r="AC44" i="6"/>
  <c r="Z44" i="6"/>
  <c r="AD44" i="6"/>
  <c r="F44" i="6"/>
  <c r="AA44" i="6"/>
  <c r="AE44" i="6"/>
  <c r="AG44" i="6"/>
  <c r="AH44" i="6"/>
  <c r="AI44" i="6"/>
  <c r="Y45" i="6"/>
  <c r="AC45" i="6"/>
  <c r="Z45" i="6"/>
  <c r="AD45" i="6"/>
  <c r="F45" i="6"/>
  <c r="AA45" i="6"/>
  <c r="AE45" i="6"/>
  <c r="AG45" i="6"/>
  <c r="AH45" i="6"/>
  <c r="AI45" i="6"/>
  <c r="Y46" i="6"/>
  <c r="AC46" i="6"/>
  <c r="Z46" i="6"/>
  <c r="AD46" i="6"/>
  <c r="F46" i="6"/>
  <c r="AA46" i="6"/>
  <c r="AE46" i="6"/>
  <c r="AG46" i="6"/>
  <c r="AH46" i="6"/>
  <c r="AI46" i="6"/>
  <c r="Y47" i="6"/>
  <c r="AC47" i="6"/>
  <c r="Z47" i="6"/>
  <c r="AD47" i="6"/>
  <c r="F47" i="6"/>
  <c r="AA47" i="6"/>
  <c r="AE47" i="6"/>
  <c r="AG47" i="6"/>
  <c r="AH47" i="6"/>
  <c r="AI47" i="6"/>
  <c r="Y48" i="6"/>
  <c r="AC48" i="6"/>
  <c r="Z48" i="6"/>
  <c r="AD48" i="6"/>
  <c r="F48" i="6"/>
  <c r="AA48" i="6"/>
  <c r="AE48" i="6"/>
  <c r="AG48" i="6"/>
  <c r="AH48" i="6"/>
  <c r="AI48" i="6"/>
  <c r="Y49" i="6"/>
  <c r="AC49" i="6"/>
  <c r="Z49" i="6"/>
  <c r="AD49" i="6"/>
  <c r="F49" i="6"/>
  <c r="AA49" i="6"/>
  <c r="AE49" i="6"/>
  <c r="AG49" i="6"/>
  <c r="AH49" i="6"/>
  <c r="AI49" i="6"/>
  <c r="Y50" i="6"/>
  <c r="AC50" i="6"/>
  <c r="Z50" i="6"/>
  <c r="AD50" i="6"/>
  <c r="F50" i="6"/>
  <c r="AA50" i="6"/>
  <c r="AE50" i="6"/>
  <c r="AG50" i="6"/>
  <c r="AH50" i="6"/>
  <c r="AI50" i="6"/>
  <c r="Y51" i="6"/>
  <c r="AC51" i="6"/>
  <c r="Z51" i="6"/>
  <c r="AD51" i="6"/>
  <c r="F51" i="6"/>
  <c r="AA51" i="6"/>
  <c r="AE51" i="6"/>
  <c r="AG51" i="6"/>
  <c r="AH51" i="6"/>
  <c r="AI51" i="6"/>
  <c r="Y52" i="6"/>
  <c r="AC52" i="6"/>
  <c r="Z52" i="6"/>
  <c r="AD52" i="6"/>
  <c r="F52" i="6"/>
  <c r="AA52" i="6"/>
  <c r="AE52" i="6"/>
  <c r="AG52" i="6"/>
  <c r="AH52" i="6"/>
  <c r="AI52" i="6"/>
  <c r="Y53" i="6"/>
  <c r="AC53" i="6"/>
  <c r="Z53" i="6"/>
  <c r="AD53" i="6"/>
  <c r="F53" i="6"/>
  <c r="AA53" i="6"/>
  <c r="AE53" i="6"/>
  <c r="AG53" i="6"/>
  <c r="AH53" i="6"/>
  <c r="AI53" i="6"/>
  <c r="Y54" i="6"/>
  <c r="AC54" i="6"/>
  <c r="Z54" i="6"/>
  <c r="AD54" i="6"/>
  <c r="F54" i="6"/>
  <c r="AA54" i="6"/>
  <c r="AE54" i="6"/>
  <c r="AG54" i="6"/>
  <c r="AH54" i="6"/>
  <c r="AI54" i="6"/>
  <c r="Y55" i="6"/>
  <c r="AC55" i="6"/>
  <c r="Z55" i="6"/>
  <c r="AD55" i="6"/>
  <c r="F55" i="6"/>
  <c r="AA55" i="6"/>
  <c r="AE55" i="6"/>
  <c r="AG55" i="6"/>
  <c r="AH55" i="6"/>
  <c r="AI55" i="6"/>
  <c r="Y56" i="6"/>
  <c r="AC56" i="6"/>
  <c r="Z56" i="6"/>
  <c r="AD56" i="6"/>
  <c r="F56" i="6"/>
  <c r="AA56" i="6"/>
  <c r="AE56" i="6"/>
  <c r="AG56" i="6"/>
  <c r="AH56" i="6"/>
  <c r="AI56" i="6"/>
  <c r="Y57" i="6"/>
  <c r="AC57" i="6"/>
  <c r="Z57" i="6"/>
  <c r="AD57" i="6"/>
  <c r="F57" i="6"/>
  <c r="AA57" i="6"/>
  <c r="AE57" i="6"/>
  <c r="AG57" i="6"/>
  <c r="AH57" i="6"/>
  <c r="AI57" i="6"/>
  <c r="Y58" i="6"/>
  <c r="AC58" i="6"/>
  <c r="Z58" i="6"/>
  <c r="AD58" i="6"/>
  <c r="F58" i="6"/>
  <c r="AA58" i="6"/>
  <c r="AE58" i="6"/>
  <c r="AG58" i="6"/>
  <c r="AH58" i="6"/>
  <c r="AI58" i="6"/>
  <c r="Y59" i="6"/>
  <c r="AC59" i="6"/>
  <c r="Z59" i="6"/>
  <c r="AD59" i="6"/>
  <c r="F59" i="6"/>
  <c r="AA59" i="6"/>
  <c r="AE59" i="6"/>
  <c r="AG59" i="6"/>
  <c r="AH59" i="6"/>
  <c r="AI59" i="6"/>
  <c r="Y60" i="6"/>
  <c r="AC60" i="6"/>
  <c r="Z60" i="6"/>
  <c r="AD60" i="6"/>
  <c r="F60" i="6"/>
  <c r="AA60" i="6"/>
  <c r="AE60" i="6"/>
  <c r="AG60" i="6"/>
  <c r="AH60" i="6"/>
  <c r="AI60" i="6"/>
  <c r="Y61" i="6"/>
  <c r="AC61" i="6"/>
  <c r="Z61" i="6"/>
  <c r="AD61" i="6"/>
  <c r="F61" i="6"/>
  <c r="AA61" i="6"/>
  <c r="AE61" i="6"/>
  <c r="AG61" i="6"/>
  <c r="AH61" i="6"/>
  <c r="AI61" i="6"/>
  <c r="Y62" i="6"/>
  <c r="AC62" i="6"/>
  <c r="Z62" i="6"/>
  <c r="AD62" i="6"/>
  <c r="F62" i="6"/>
  <c r="AA62" i="6"/>
  <c r="AE62" i="6"/>
  <c r="AG62" i="6"/>
  <c r="AH62" i="6"/>
  <c r="AI62" i="6"/>
  <c r="Y63" i="6"/>
  <c r="AC63" i="6"/>
  <c r="Z63" i="6"/>
  <c r="AD63" i="6"/>
  <c r="F63" i="6"/>
  <c r="AA63" i="6"/>
  <c r="AE63" i="6"/>
  <c r="AG63" i="6"/>
  <c r="AH63" i="6"/>
  <c r="AI63" i="6"/>
  <c r="Y64" i="6"/>
  <c r="AC64" i="6"/>
  <c r="Z64" i="6"/>
  <c r="AD64" i="6"/>
  <c r="F64" i="6"/>
  <c r="AA64" i="6"/>
  <c r="AE64" i="6"/>
  <c r="AG64" i="6"/>
  <c r="AH64" i="6"/>
  <c r="AI64" i="6"/>
  <c r="AA40" i="6"/>
  <c r="AI40" i="6"/>
  <c r="Z40" i="6"/>
  <c r="AH40" i="6"/>
  <c r="Y40" i="6"/>
  <c r="AG40" i="6"/>
  <c r="AE40" i="6"/>
  <c r="AD40" i="6"/>
  <c r="AC40" i="6"/>
  <c r="R210" i="6"/>
  <c r="R211" i="6"/>
  <c r="R227" i="6"/>
  <c r="F296" i="6"/>
  <c r="R294" i="6"/>
  <c r="R291" i="6"/>
  <c r="R288" i="6"/>
  <c r="R286" i="6"/>
  <c r="R285" i="6"/>
  <c r="R284" i="6"/>
  <c r="R283" i="6"/>
  <c r="R282" i="6"/>
  <c r="R278" i="6"/>
  <c r="R276" i="6"/>
  <c r="R275" i="6"/>
  <c r="R274" i="6"/>
  <c r="R272" i="6"/>
  <c r="M270" i="6"/>
  <c r="R263" i="6"/>
  <c r="F263" i="6"/>
  <c r="R262" i="6"/>
  <c r="R259" i="6"/>
  <c r="R254" i="6"/>
  <c r="R253" i="6"/>
  <c r="R252" i="6"/>
  <c r="R246" i="6"/>
  <c r="R245" i="6"/>
  <c r="R243" i="6"/>
  <c r="R240" i="6"/>
  <c r="R239" i="6"/>
  <c r="R238" i="6"/>
  <c r="M237" i="6"/>
  <c r="F230" i="6"/>
  <c r="R224" i="6"/>
  <c r="R223" i="6"/>
  <c r="R222" i="6"/>
  <c r="R221" i="6"/>
  <c r="R216" i="6"/>
  <c r="R215" i="6"/>
  <c r="R213" i="6"/>
  <c r="R206" i="6"/>
  <c r="M204" i="6"/>
  <c r="R197" i="6"/>
  <c r="F197" i="6"/>
  <c r="R196" i="6"/>
  <c r="R193" i="6"/>
  <c r="R192" i="6"/>
  <c r="R191" i="6"/>
  <c r="R190" i="6"/>
  <c r="R187" i="6"/>
  <c r="R185" i="6"/>
  <c r="R182" i="6"/>
  <c r="R180" i="6"/>
  <c r="R179" i="6"/>
  <c r="R178" i="6"/>
  <c r="R177" i="6"/>
  <c r="R176" i="6"/>
  <c r="M171" i="6"/>
  <c r="R164" i="6"/>
  <c r="F164" i="6"/>
  <c r="R163" i="6"/>
  <c r="R161" i="6"/>
  <c r="R160" i="6"/>
  <c r="R158" i="6"/>
  <c r="R157" i="6"/>
  <c r="R155" i="6"/>
  <c r="R154" i="6"/>
  <c r="R151" i="6"/>
  <c r="R150" i="6"/>
  <c r="R148" i="6"/>
  <c r="R145" i="6"/>
  <c r="R142" i="6"/>
  <c r="R140" i="6"/>
  <c r="M138" i="6"/>
  <c r="F131" i="6"/>
  <c r="R130" i="6"/>
  <c r="R129" i="6"/>
  <c r="R127" i="6"/>
  <c r="R126" i="6"/>
  <c r="R124" i="6"/>
  <c r="R119" i="6"/>
  <c r="R116" i="6"/>
  <c r="R113" i="6"/>
  <c r="R112" i="6"/>
  <c r="R108" i="6"/>
  <c r="R107" i="6"/>
  <c r="R106" i="6"/>
  <c r="M105" i="6"/>
  <c r="F98" i="6"/>
  <c r="R97" i="6"/>
  <c r="R96" i="6"/>
  <c r="R95" i="6"/>
  <c r="R94" i="6"/>
  <c r="R92" i="6"/>
  <c r="R91" i="6"/>
  <c r="R90" i="6"/>
  <c r="R87" i="6"/>
  <c r="R85" i="6"/>
  <c r="R84" i="6"/>
  <c r="R79" i="6"/>
  <c r="R76" i="6"/>
  <c r="M72" i="6"/>
  <c r="F65" i="6"/>
  <c r="R63" i="6"/>
  <c r="R58" i="6"/>
  <c r="R57" i="6"/>
  <c r="R56" i="6"/>
  <c r="R55" i="6"/>
  <c r="R52" i="6"/>
  <c r="R51" i="6"/>
  <c r="R49" i="6"/>
  <c r="R48" i="6"/>
  <c r="R47" i="6"/>
  <c r="R46" i="6"/>
  <c r="R43" i="6"/>
  <c r="R42" i="6"/>
  <c r="M39" i="6"/>
  <c r="R32" i="6"/>
  <c r="Q32" i="6"/>
  <c r="P32" i="6"/>
  <c r="O32" i="6"/>
  <c r="F32" i="6"/>
  <c r="R31" i="6"/>
  <c r="Q31" i="6"/>
  <c r="P31" i="6"/>
  <c r="O31" i="6"/>
  <c r="F31" i="6"/>
  <c r="R30" i="6"/>
  <c r="Q30" i="6"/>
  <c r="P30" i="6"/>
  <c r="O30" i="6"/>
  <c r="F30" i="6"/>
  <c r="R29" i="6"/>
  <c r="Q29" i="6"/>
  <c r="P29" i="6"/>
  <c r="O29" i="6"/>
  <c r="F29" i="6"/>
  <c r="R28" i="6"/>
  <c r="Q28" i="6"/>
  <c r="P28" i="6"/>
  <c r="O28" i="6"/>
  <c r="F28" i="6"/>
  <c r="R27" i="6"/>
  <c r="Q27" i="6"/>
  <c r="P27" i="6"/>
  <c r="O27" i="6"/>
  <c r="F27" i="6"/>
  <c r="R26" i="6"/>
  <c r="Q26" i="6"/>
  <c r="P26" i="6"/>
  <c r="O26" i="6"/>
  <c r="F26" i="6"/>
  <c r="R25" i="6"/>
  <c r="Q25" i="6"/>
  <c r="P25" i="6"/>
  <c r="O25" i="6"/>
  <c r="F25" i="6"/>
  <c r="R24" i="6"/>
  <c r="Q24" i="6"/>
  <c r="P24" i="6"/>
  <c r="O24" i="6"/>
  <c r="F24" i="6"/>
  <c r="R23" i="6"/>
  <c r="Q23" i="6"/>
  <c r="P23" i="6"/>
  <c r="O23" i="6"/>
  <c r="F23" i="6"/>
  <c r="R22" i="6"/>
  <c r="Q22" i="6"/>
  <c r="P22" i="6"/>
  <c r="O22" i="6"/>
  <c r="F22" i="6"/>
  <c r="R21" i="6"/>
  <c r="Q21" i="6"/>
  <c r="P21" i="6"/>
  <c r="O21" i="6"/>
  <c r="F21" i="6"/>
  <c r="R20" i="6"/>
  <c r="Q20" i="6"/>
  <c r="P20" i="6"/>
  <c r="O20" i="6"/>
  <c r="F20" i="6"/>
  <c r="R19" i="6"/>
  <c r="Q19" i="6"/>
  <c r="P19" i="6"/>
  <c r="O19" i="6"/>
  <c r="F19" i="6"/>
  <c r="R18" i="6"/>
  <c r="Q18" i="6"/>
  <c r="P18" i="6"/>
  <c r="O18" i="6"/>
  <c r="F18" i="6"/>
  <c r="R17" i="6"/>
  <c r="Q17" i="6"/>
  <c r="P17" i="6"/>
  <c r="O17" i="6"/>
  <c r="F17" i="6"/>
  <c r="R16" i="6"/>
  <c r="Q16" i="6"/>
  <c r="P16" i="6"/>
  <c r="O16" i="6"/>
  <c r="F16" i="6"/>
  <c r="R15" i="6"/>
  <c r="Q15" i="6"/>
  <c r="P15" i="6"/>
  <c r="O15" i="6"/>
  <c r="F15" i="6"/>
  <c r="R14" i="6"/>
  <c r="Q14" i="6"/>
  <c r="P14" i="6"/>
  <c r="O14" i="6"/>
  <c r="F14" i="6"/>
  <c r="R13" i="6"/>
  <c r="Q13" i="6"/>
  <c r="P13" i="6"/>
  <c r="O13" i="6"/>
  <c r="F13" i="6"/>
  <c r="R12" i="6"/>
  <c r="Q12" i="6"/>
  <c r="P12" i="6"/>
  <c r="O12" i="6"/>
  <c r="F12" i="6"/>
  <c r="R11" i="6"/>
  <c r="Q11" i="6"/>
  <c r="P11" i="6"/>
  <c r="O11" i="6"/>
  <c r="F11" i="6"/>
  <c r="R10" i="6"/>
  <c r="Q10" i="6"/>
  <c r="P10" i="6"/>
  <c r="O10" i="6"/>
  <c r="F10" i="6"/>
  <c r="R9" i="6"/>
  <c r="R8" i="6"/>
  <c r="R7" i="6"/>
  <c r="Z16" i="7"/>
  <c r="Z32" i="7"/>
  <c r="F45" i="7"/>
  <c r="R59" i="7"/>
  <c r="F116" i="7"/>
  <c r="Z31" i="7"/>
  <c r="Z11" i="7"/>
  <c r="Z12" i="7"/>
  <c r="Z18" i="7"/>
  <c r="Z20" i="7"/>
  <c r="Z25" i="7"/>
  <c r="Z30" i="7"/>
  <c r="F32" i="7"/>
  <c r="R50" i="7"/>
  <c r="Z79" i="7"/>
  <c r="R111" i="7"/>
  <c r="Z275" i="7"/>
  <c r="AH42" i="7"/>
  <c r="AD42" i="7"/>
  <c r="Z15" i="7"/>
  <c r="R124" i="7"/>
  <c r="Z26" i="7"/>
  <c r="Y141" i="7"/>
  <c r="AA141" i="7"/>
  <c r="Z29" i="7"/>
  <c r="Z179" i="7"/>
  <c r="Y9" i="7"/>
  <c r="Z17" i="7"/>
  <c r="Z33" i="7"/>
  <c r="Z44" i="7"/>
  <c r="R44" i="7"/>
  <c r="R47" i="7"/>
  <c r="Z75" i="7"/>
  <c r="R75" i="7"/>
  <c r="Y75" i="7"/>
  <c r="Y174" i="7"/>
  <c r="Z189" i="7"/>
  <c r="R249" i="7"/>
  <c r="Z216" i="7"/>
  <c r="R216" i="7"/>
  <c r="Z19" i="7"/>
  <c r="Z9" i="7"/>
  <c r="Y10" i="7"/>
  <c r="Z13" i="7"/>
  <c r="Z14" i="7"/>
  <c r="Z21" i="7"/>
  <c r="Z22" i="7"/>
  <c r="R53" i="7"/>
  <c r="AA75" i="7"/>
  <c r="AH174" i="7"/>
  <c r="AD174" i="7"/>
  <c r="Z77" i="7"/>
  <c r="Z23" i="7"/>
  <c r="R129" i="7"/>
  <c r="R56" i="7"/>
  <c r="Z24" i="7"/>
  <c r="Z10" i="7"/>
  <c r="Y11" i="7"/>
  <c r="Z76" i="7"/>
  <c r="R192" i="7"/>
  <c r="Z197" i="7"/>
  <c r="F226" i="7"/>
  <c r="Z27" i="7"/>
  <c r="Z82" i="7"/>
  <c r="R123" i="7"/>
  <c r="R248" i="7"/>
  <c r="F256" i="7"/>
  <c r="R42" i="7"/>
  <c r="R48" i="7"/>
  <c r="Y81" i="7"/>
  <c r="AA174" i="7"/>
  <c r="AD207" i="7"/>
  <c r="F230" i="7"/>
  <c r="Z43" i="7"/>
  <c r="Z93" i="7"/>
  <c r="R90" i="7"/>
  <c r="R95" i="7"/>
  <c r="R108" i="7"/>
  <c r="Z108" i="7"/>
  <c r="Y108" i="7"/>
  <c r="R114" i="7"/>
  <c r="R130" i="7"/>
  <c r="R146" i="7"/>
  <c r="Z188" i="7"/>
  <c r="R264" i="7"/>
  <c r="R118" i="7"/>
  <c r="R150" i="7"/>
  <c r="R191" i="7"/>
  <c r="R85" i="7"/>
  <c r="R87" i="7"/>
  <c r="Z92" i="7"/>
  <c r="R93" i="7"/>
  <c r="R96" i="7"/>
  <c r="AA108" i="7"/>
  <c r="Z141" i="7"/>
  <c r="R193" i="7"/>
  <c r="AA208" i="7"/>
  <c r="Y208" i="7"/>
  <c r="R224" i="7"/>
  <c r="Z240" i="7"/>
  <c r="R240" i="7"/>
  <c r="Z274" i="7"/>
  <c r="R274" i="7"/>
  <c r="AA9" i="7"/>
  <c r="AA10" i="7"/>
  <c r="AA11" i="7"/>
  <c r="Z28" i="7"/>
  <c r="R63" i="7"/>
  <c r="R79" i="7"/>
  <c r="Z109" i="7"/>
  <c r="Z142" i="7"/>
  <c r="F164" i="7"/>
  <c r="Z190" i="7"/>
  <c r="R190" i="7"/>
  <c r="Z213" i="7"/>
  <c r="R253" i="7"/>
  <c r="R94" i="7"/>
  <c r="R100" i="7"/>
  <c r="R151" i="7"/>
  <c r="R159" i="7"/>
  <c r="Z221" i="7"/>
  <c r="R221" i="7"/>
  <c r="R228" i="7"/>
  <c r="Z241" i="7"/>
  <c r="R257" i="7"/>
  <c r="Z258" i="7"/>
  <c r="R278" i="7"/>
  <c r="Z153" i="7"/>
  <c r="R154" i="7"/>
  <c r="Z161" i="7"/>
  <c r="Z162" i="7"/>
  <c r="R162" i="7"/>
  <c r="Z175" i="7"/>
  <c r="R175" i="7"/>
  <c r="Z191" i="7"/>
  <c r="R187" i="7"/>
  <c r="Y209" i="7"/>
  <c r="R279" i="7"/>
  <c r="AA207" i="7"/>
  <c r="Y207" i="7"/>
  <c r="Z211" i="7"/>
  <c r="R132" i="7"/>
  <c r="Z217" i="7"/>
  <c r="Z243" i="7"/>
  <c r="Z254" i="7"/>
  <c r="R254" i="7"/>
  <c r="R145" i="7"/>
  <c r="R153" i="7"/>
  <c r="R161" i="7"/>
  <c r="R174" i="7"/>
  <c r="R179" i="7"/>
  <c r="R184" i="7"/>
  <c r="Z208" i="7"/>
  <c r="R213" i="7"/>
  <c r="R265" i="7"/>
  <c r="R219" i="7"/>
  <c r="R229" i="7"/>
  <c r="Z273" i="7"/>
  <c r="R189" i="7"/>
  <c r="R225" i="7"/>
  <c r="F249" i="7"/>
  <c r="Z261" i="7"/>
  <c r="R286" i="7"/>
  <c r="R288" i="7"/>
  <c r="R292" i="7"/>
  <c r="R263" i="7"/>
  <c r="R276" i="7"/>
  <c r="Z276" i="7"/>
  <c r="R256" i="7"/>
  <c r="R282" i="7"/>
  <c r="Z282" i="7"/>
  <c r="Z246" i="7"/>
  <c r="R284" i="7"/>
  <c r="R290" i="7"/>
  <c r="R260" i="7"/>
  <c r="AA273" i="7"/>
  <c r="R273" i="7"/>
  <c r="R285" i="7"/>
  <c r="R297" i="7"/>
  <c r="R291" i="7"/>
  <c r="R289" i="7"/>
  <c r="R293" i="7"/>
  <c r="AI87" i="6"/>
  <c r="AI73" i="6"/>
  <c r="AH97" i="6"/>
  <c r="AH93" i="6"/>
  <c r="AH89" i="6"/>
  <c r="AH85" i="6"/>
  <c r="AH81" i="6"/>
  <c r="AH77" i="6"/>
  <c r="AI98" i="6"/>
  <c r="AG97" i="6"/>
  <c r="AI94" i="6"/>
  <c r="AG93" i="6"/>
  <c r="AI90" i="6"/>
  <c r="AG89" i="6"/>
  <c r="AI86" i="6"/>
  <c r="AG85" i="6"/>
  <c r="AI82" i="6"/>
  <c r="AG81" i="6"/>
  <c r="AI78" i="6"/>
  <c r="AG77" i="6"/>
  <c r="AI74" i="6"/>
  <c r="AI79" i="6"/>
  <c r="AI75" i="6"/>
  <c r="AH83" i="6"/>
  <c r="AH79" i="6"/>
  <c r="AH75" i="6"/>
  <c r="AI96" i="6"/>
  <c r="AG95" i="6"/>
  <c r="AI92" i="6"/>
  <c r="AG91" i="6"/>
  <c r="AI88" i="6"/>
  <c r="AG87" i="6"/>
  <c r="AI84" i="6"/>
  <c r="AG83" i="6"/>
  <c r="AI80" i="6"/>
  <c r="AG79" i="6"/>
  <c r="AI76" i="6"/>
  <c r="AG75" i="6"/>
  <c r="AI95" i="6"/>
  <c r="AI83" i="6"/>
  <c r="AH91" i="6"/>
  <c r="AG73" i="6"/>
  <c r="AH96" i="6"/>
  <c r="AH92" i="6"/>
  <c r="AH88" i="6"/>
  <c r="AH84" i="6"/>
  <c r="AH80" i="6"/>
  <c r="AH76" i="6"/>
  <c r="AI91" i="6"/>
  <c r="AH95" i="6"/>
  <c r="AH87" i="6"/>
  <c r="AI97" i="6"/>
  <c r="AG96" i="6"/>
  <c r="AI93" i="6"/>
  <c r="AG92" i="6"/>
  <c r="AI89" i="6"/>
  <c r="AG88" i="6"/>
  <c r="AI85" i="6"/>
  <c r="AG84" i="6"/>
  <c r="AI81" i="6"/>
  <c r="AG80" i="6"/>
  <c r="R218" i="6"/>
  <c r="R219" i="6"/>
  <c r="R44" i="6"/>
  <c r="R144" i="6"/>
  <c r="R244" i="6"/>
  <c r="R60" i="6"/>
  <c r="R40" i="6"/>
  <c r="R53" i="6"/>
  <c r="R75" i="6"/>
  <c r="R93" i="6"/>
  <c r="R98" i="6"/>
  <c r="R188" i="6"/>
  <c r="R260" i="6"/>
  <c r="R61" i="6"/>
  <c r="R118" i="6"/>
  <c r="R141" i="6"/>
  <c r="R183" i="6"/>
  <c r="R54" i="6"/>
  <c r="R111" i="6"/>
  <c r="R73" i="6"/>
  <c r="R41" i="6"/>
  <c r="R50" i="6"/>
  <c r="R149" i="6"/>
  <c r="AA7" i="6"/>
  <c r="R64" i="6"/>
  <c r="R110" i="6"/>
  <c r="R131" i="6"/>
  <c r="R174" i="6"/>
  <c r="R77" i="6"/>
  <c r="R162" i="6"/>
  <c r="R117" i="6"/>
  <c r="R121" i="6"/>
  <c r="R122" i="6"/>
  <c r="R159" i="6"/>
  <c r="R45" i="6"/>
  <c r="R65" i="6"/>
  <c r="R80" i="6"/>
  <c r="R114" i="6"/>
  <c r="R120" i="6"/>
  <c r="R123" i="6"/>
  <c r="R125" i="6"/>
  <c r="R295" i="6"/>
  <c r="R59" i="6"/>
  <c r="R86" i="6"/>
  <c r="R139" i="6"/>
  <c r="R289" i="6"/>
  <c r="R62" i="6"/>
  <c r="R74" i="6"/>
  <c r="R89" i="6"/>
  <c r="R173" i="6"/>
  <c r="R195" i="6"/>
  <c r="R207" i="6"/>
  <c r="R226" i="6"/>
  <c r="R82" i="6"/>
  <c r="R83" i="6"/>
  <c r="R88" i="6"/>
  <c r="R186" i="6"/>
  <c r="R277" i="6"/>
  <c r="R78" i="6"/>
  <c r="R81" i="6"/>
  <c r="R109" i="6"/>
  <c r="R115" i="6"/>
  <c r="R153" i="6"/>
  <c r="R156" i="6"/>
  <c r="R172" i="6"/>
  <c r="R194" i="6"/>
  <c r="R293" i="6"/>
  <c r="R128" i="6"/>
  <c r="R146" i="6"/>
  <c r="R184" i="6"/>
  <c r="R189" i="6"/>
  <c r="R143" i="6"/>
  <c r="R152" i="6"/>
  <c r="R230" i="6"/>
  <c r="R147" i="6"/>
  <c r="R209" i="6"/>
  <c r="R225" i="6"/>
  <c r="R181" i="6"/>
  <c r="R212" i="6"/>
  <c r="R241" i="6"/>
  <c r="R273" i="6"/>
  <c r="R287" i="6"/>
  <c r="R296" i="6"/>
  <c r="R257" i="6"/>
  <c r="R205" i="6"/>
  <c r="R290" i="6"/>
  <c r="R175" i="6"/>
  <c r="R220" i="6"/>
  <c r="R250" i="6"/>
  <c r="R208" i="6"/>
  <c r="R228" i="6"/>
  <c r="R242" i="6"/>
  <c r="R248" i="6"/>
  <c r="R256" i="6"/>
  <c r="R271" i="6"/>
  <c r="R217" i="6"/>
  <c r="R229" i="6"/>
  <c r="R247" i="6"/>
  <c r="R249" i="6"/>
  <c r="R258" i="6"/>
  <c r="R251" i="6"/>
  <c r="R255" i="6"/>
  <c r="R214" i="6"/>
  <c r="R280" i="6"/>
  <c r="R261" i="6"/>
  <c r="R279" i="6"/>
  <c r="R292" i="6"/>
  <c r="R281" i="6"/>
  <c r="AA276" i="7"/>
  <c r="AH243" i="7"/>
  <c r="AD243" i="7"/>
  <c r="AD258" i="7"/>
  <c r="AH258" i="7"/>
  <c r="AI273" i="7"/>
  <c r="AE273" i="7"/>
  <c r="Z57" i="7"/>
  <c r="Y294" i="7"/>
  <c r="AH92" i="7"/>
  <c r="AD92" i="7"/>
  <c r="Y76" i="7"/>
  <c r="AD190" i="7"/>
  <c r="AH190" i="7"/>
  <c r="AH161" i="7"/>
  <c r="AD161" i="7"/>
  <c r="AD246" i="7"/>
  <c r="AH246" i="7"/>
  <c r="AD191" i="7"/>
  <c r="AH191" i="7"/>
  <c r="AH213" i="7"/>
  <c r="AD213" i="7"/>
  <c r="Y47" i="7"/>
  <c r="AH153" i="7"/>
  <c r="AD153" i="7"/>
  <c r="AD93" i="7"/>
  <c r="AH93" i="7"/>
  <c r="AC81" i="7"/>
  <c r="AG81" i="7"/>
  <c r="AG75" i="7"/>
  <c r="AC75" i="7"/>
  <c r="AC108" i="7"/>
  <c r="AG108" i="7"/>
  <c r="AA149" i="7"/>
  <c r="AG209" i="7"/>
  <c r="AC209" i="7"/>
  <c r="AH241" i="7"/>
  <c r="AD241" i="7"/>
  <c r="AD109" i="7"/>
  <c r="AH109" i="7"/>
  <c r="AI9" i="7"/>
  <c r="AE9" i="7"/>
  <c r="Z129" i="7"/>
  <c r="Z163" i="7"/>
  <c r="Z112" i="7"/>
  <c r="Z259" i="7"/>
  <c r="Y149" i="7"/>
  <c r="AD175" i="7"/>
  <c r="AH175" i="7"/>
  <c r="Z85" i="7"/>
  <c r="Z99" i="7"/>
  <c r="Y82" i="7"/>
  <c r="Z95" i="7"/>
  <c r="Z182" i="7"/>
  <c r="AH11" i="7"/>
  <c r="AD11" i="7"/>
  <c r="Z143" i="7"/>
  <c r="Z287" i="7"/>
  <c r="Z252" i="7"/>
  <c r="Z229" i="7"/>
  <c r="Z279" i="7"/>
  <c r="Z164" i="7"/>
  <c r="Z228" i="7"/>
  <c r="Z176" i="7"/>
  <c r="Z249" i="7"/>
  <c r="AD44" i="7"/>
  <c r="AH44" i="7"/>
  <c r="Z132" i="7"/>
  <c r="AH12" i="7"/>
  <c r="AD12" i="7"/>
  <c r="Z281" i="7"/>
  <c r="Y219" i="7"/>
  <c r="AA219" i="7"/>
  <c r="Z177" i="7"/>
  <c r="Z156" i="7"/>
  <c r="Z158" i="7"/>
  <c r="Z157" i="7"/>
  <c r="Z264" i="7"/>
  <c r="Z47" i="7"/>
  <c r="AA262" i="7"/>
  <c r="AA290" i="7"/>
  <c r="AA158" i="7"/>
  <c r="AA209" i="7"/>
  <c r="Y175" i="7"/>
  <c r="Z255" i="7"/>
  <c r="Z113" i="7"/>
  <c r="AI10" i="7"/>
  <c r="AE10" i="7"/>
  <c r="Y211" i="7"/>
  <c r="Z185" i="7"/>
  <c r="Z91" i="7"/>
  <c r="Z215" i="7"/>
  <c r="Z127" i="7"/>
  <c r="AD108" i="7"/>
  <c r="AH108" i="7"/>
  <c r="Z148" i="7"/>
  <c r="Y48" i="7"/>
  <c r="Y217" i="7"/>
  <c r="AH24" i="7"/>
  <c r="AD24" i="7"/>
  <c r="Z80" i="7"/>
  <c r="Z218" i="7"/>
  <c r="Z110" i="7"/>
  <c r="AE141" i="7"/>
  <c r="AI141" i="7"/>
  <c r="AD15" i="7"/>
  <c r="AH15" i="7"/>
  <c r="Z81" i="7"/>
  <c r="Z50" i="7"/>
  <c r="AH276" i="7"/>
  <c r="AD276" i="7"/>
  <c r="AD254" i="7"/>
  <c r="AH254" i="7"/>
  <c r="AA144" i="7"/>
  <c r="Y146" i="7"/>
  <c r="AD221" i="7"/>
  <c r="AH221" i="7"/>
  <c r="Y210" i="7"/>
  <c r="AA210" i="7"/>
  <c r="AC208" i="7"/>
  <c r="AG208" i="7"/>
  <c r="Z58" i="7"/>
  <c r="AA119" i="7"/>
  <c r="AE75" i="7"/>
  <c r="AI75" i="7"/>
  <c r="AD189" i="7"/>
  <c r="AH189" i="7"/>
  <c r="AC141" i="7"/>
  <c r="AG141" i="7"/>
  <c r="AD32" i="7"/>
  <c r="AH32" i="7"/>
  <c r="Z285" i="7"/>
  <c r="AA218" i="7"/>
  <c r="Z144" i="7"/>
  <c r="Z154" i="7"/>
  <c r="Z220" i="7"/>
  <c r="Z87" i="7"/>
  <c r="Z52" i="7"/>
  <c r="AA214" i="7"/>
  <c r="AA52" i="7"/>
  <c r="AC11" i="7"/>
  <c r="AG11" i="7"/>
  <c r="Z149" i="7"/>
  <c r="Z84" i="7"/>
  <c r="Y296" i="7"/>
  <c r="Z263" i="7"/>
  <c r="Z277" i="7"/>
  <c r="Z184" i="7"/>
  <c r="Y213" i="7"/>
  <c r="Y79" i="7"/>
  <c r="Y240" i="7"/>
  <c r="AD27" i="7"/>
  <c r="AH27" i="7"/>
  <c r="AC174" i="7"/>
  <c r="AG174" i="7"/>
  <c r="AH31" i="7"/>
  <c r="AD31" i="7"/>
  <c r="Y273" i="7"/>
  <c r="AH211" i="7"/>
  <c r="AD211" i="7"/>
  <c r="AA175" i="7"/>
  <c r="Z54" i="7"/>
  <c r="AH19" i="7"/>
  <c r="AD19" i="7"/>
  <c r="AH275" i="7"/>
  <c r="AD275" i="7"/>
  <c r="AD18" i="7"/>
  <c r="AH18" i="7"/>
  <c r="AD16" i="7"/>
  <c r="AH16" i="7"/>
  <c r="Z283" i="7"/>
  <c r="Z292" i="7"/>
  <c r="Z195" i="7"/>
  <c r="AD273" i="7"/>
  <c r="AH273" i="7"/>
  <c r="Y242" i="7"/>
  <c r="AC207" i="7"/>
  <c r="AG207" i="7"/>
  <c r="Y177" i="7"/>
  <c r="AA177" i="7"/>
  <c r="Z288" i="7"/>
  <c r="Y259" i="7"/>
  <c r="Z209" i="7"/>
  <c r="Y155" i="7"/>
  <c r="Z214" i="7"/>
  <c r="Y78" i="7"/>
  <c r="AH274" i="7"/>
  <c r="AD274" i="7"/>
  <c r="Z96" i="7"/>
  <c r="Z114" i="7"/>
  <c r="AI174" i="7"/>
  <c r="AE174" i="7"/>
  <c r="Z256" i="7"/>
  <c r="Y84" i="7"/>
  <c r="AD23" i="7"/>
  <c r="AH23" i="7"/>
  <c r="Z88" i="7"/>
  <c r="Y215" i="7"/>
  <c r="AA49" i="7"/>
  <c r="AD13" i="7"/>
  <c r="AH13" i="7"/>
  <c r="AH9" i="7"/>
  <c r="AD9" i="7"/>
  <c r="AH33" i="7"/>
  <c r="AD33" i="7"/>
  <c r="AH17" i="7"/>
  <c r="AD17" i="7"/>
  <c r="AC9" i="7"/>
  <c r="AG9" i="7"/>
  <c r="Z262" i="7"/>
  <c r="AD25" i="7"/>
  <c r="AH25" i="7"/>
  <c r="AD282" i="7"/>
  <c r="AH282" i="7"/>
  <c r="AD162" i="7"/>
  <c r="AH162" i="7"/>
  <c r="Z278" i="7"/>
  <c r="AH240" i="7"/>
  <c r="AD240" i="7"/>
  <c r="Y99" i="7"/>
  <c r="AA151" i="7"/>
  <c r="Y43" i="7"/>
  <c r="AD82" i="7"/>
  <c r="AH82" i="7"/>
  <c r="Z53" i="7"/>
  <c r="AD216" i="7"/>
  <c r="AH216" i="7"/>
  <c r="AD179" i="7"/>
  <c r="AH179" i="7"/>
  <c r="Z124" i="7"/>
  <c r="Z89" i="7"/>
  <c r="Y243" i="7"/>
  <c r="Z186" i="7"/>
  <c r="Y95" i="7"/>
  <c r="Z248" i="7"/>
  <c r="Y126" i="7"/>
  <c r="Z250" i="7"/>
  <c r="Z147" i="7"/>
  <c r="AA157" i="7"/>
  <c r="Z178" i="7"/>
  <c r="Z130" i="7"/>
  <c r="AH26" i="7"/>
  <c r="AD26" i="7"/>
  <c r="AD79" i="7"/>
  <c r="AH79" i="7"/>
  <c r="Z83" i="7"/>
  <c r="AA244" i="7"/>
  <c r="Y188" i="7"/>
  <c r="Z257" i="7"/>
  <c r="Z226" i="7"/>
  <c r="Z192" i="7"/>
  <c r="Z225" i="7"/>
  <c r="AH20" i="7"/>
  <c r="AD20" i="7"/>
  <c r="Z280" i="7"/>
  <c r="AA277" i="7"/>
  <c r="Z284" i="7"/>
  <c r="Z251" i="7"/>
  <c r="Z219" i="7"/>
  <c r="AD208" i="7"/>
  <c r="AH208" i="7"/>
  <c r="AI207" i="7"/>
  <c r="AE207" i="7"/>
  <c r="Z289" i="7"/>
  <c r="AA278" i="7"/>
  <c r="Y278" i="7"/>
  <c r="AA155" i="7"/>
  <c r="AA96" i="7"/>
  <c r="Y274" i="7"/>
  <c r="AA274" i="7"/>
  <c r="Z224" i="7"/>
  <c r="Z151" i="7"/>
  <c r="Y77" i="7"/>
  <c r="Z150" i="7"/>
  <c r="AA86" i="7"/>
  <c r="AA264" i="7"/>
  <c r="Z90" i="7"/>
  <c r="Z198" i="7"/>
  <c r="AD76" i="7"/>
  <c r="AH76" i="7"/>
  <c r="AD77" i="7"/>
  <c r="AH77" i="7"/>
  <c r="AD21" i="7"/>
  <c r="AH21" i="7"/>
  <c r="AH14" i="7"/>
  <c r="AD14" i="7"/>
  <c r="AG10" i="7"/>
  <c r="AC10" i="7"/>
  <c r="Y216" i="7"/>
  <c r="Y250" i="7"/>
  <c r="Z196" i="7"/>
  <c r="Z78" i="7"/>
  <c r="AD30" i="7"/>
  <c r="AH30" i="7"/>
  <c r="Y252" i="7"/>
  <c r="Z59" i="7"/>
  <c r="AD261" i="7"/>
  <c r="AH261" i="7"/>
  <c r="AH217" i="7"/>
  <c r="AD217" i="7"/>
  <c r="Y178" i="7"/>
  <c r="AD142" i="7"/>
  <c r="AH142" i="7"/>
  <c r="Y276" i="7"/>
  <c r="AH188" i="7"/>
  <c r="AD188" i="7"/>
  <c r="AD197" i="7"/>
  <c r="AH197" i="7"/>
  <c r="AH10" i="7"/>
  <c r="AD10" i="7"/>
  <c r="Z286" i="7"/>
  <c r="Y212" i="7"/>
  <c r="Y176" i="7"/>
  <c r="Y109" i="7"/>
  <c r="AA109" i="7"/>
  <c r="AI208" i="7"/>
  <c r="AE208" i="7"/>
  <c r="AH141" i="7"/>
  <c r="AD141" i="7"/>
  <c r="AA142" i="7"/>
  <c r="Y142" i="7"/>
  <c r="AA78" i="7"/>
  <c r="Z94" i="7"/>
  <c r="Z260" i="7"/>
  <c r="Y65" i="7"/>
  <c r="Z290" i="7"/>
  <c r="AA212" i="7"/>
  <c r="Z160" i="7"/>
  <c r="Z253" i="7"/>
  <c r="Z181" i="7"/>
  <c r="Z183" i="7"/>
  <c r="Z180" i="7"/>
  <c r="Y90" i="7"/>
  <c r="Z56" i="7"/>
  <c r="Z291" i="7"/>
  <c r="Z245" i="7"/>
  <c r="Z247" i="7"/>
  <c r="Z152" i="7"/>
  <c r="AD28" i="7"/>
  <c r="AH28" i="7"/>
  <c r="Z165" i="7"/>
  <c r="Z86" i="7"/>
  <c r="Y80" i="7"/>
  <c r="Z230" i="7"/>
  <c r="AA44" i="7"/>
  <c r="Y275" i="7"/>
  <c r="AA284" i="7"/>
  <c r="Z231" i="7"/>
  <c r="Z242" i="7"/>
  <c r="Z222" i="7"/>
  <c r="Z223" i="7"/>
  <c r="Z187" i="7"/>
  <c r="AA183" i="7"/>
  <c r="AA163" i="7"/>
  <c r="Z210" i="7"/>
  <c r="Z212" i="7"/>
  <c r="AA190" i="7"/>
  <c r="Z155" i="7"/>
  <c r="AA42" i="7"/>
  <c r="Y42" i="7"/>
  <c r="AI11" i="7"/>
  <c r="AE11" i="7"/>
  <c r="AA122" i="7"/>
  <c r="Z193" i="7"/>
  <c r="AE108" i="7"/>
  <c r="AI108" i="7"/>
  <c r="Z244" i="7"/>
  <c r="Z146" i="7"/>
  <c r="Y83" i="7"/>
  <c r="AD43" i="7"/>
  <c r="AH43" i="7"/>
  <c r="Y92" i="7"/>
  <c r="Y186" i="7"/>
  <c r="AA217" i="7"/>
  <c r="Z123" i="7"/>
  <c r="Z227" i="7"/>
  <c r="Z159" i="7"/>
  <c r="Z55" i="7"/>
  <c r="AH22" i="7"/>
  <c r="AD22" i="7"/>
  <c r="AD75" i="7"/>
  <c r="AH75" i="7"/>
  <c r="Z194" i="7"/>
  <c r="AH29" i="7"/>
  <c r="AD29" i="7"/>
  <c r="Z145" i="7"/>
  <c r="Z111" i="7"/>
  <c r="AE7" i="6"/>
  <c r="AI7" i="6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7" i="2"/>
  <c r="T48" i="2"/>
  <c r="T49" i="2"/>
  <c r="T50" i="2"/>
  <c r="T51" i="2"/>
  <c r="T52" i="2"/>
  <c r="T53" i="2"/>
  <c r="AK6" i="2"/>
  <c r="AX6" i="2"/>
  <c r="BK6" i="2"/>
  <c r="AK7" i="2"/>
  <c r="AX7" i="2"/>
  <c r="BK7" i="2"/>
  <c r="AK8" i="2"/>
  <c r="AX8" i="2"/>
  <c r="BK8" i="2"/>
  <c r="AK9" i="2"/>
  <c r="AX9" i="2"/>
  <c r="BK9" i="2"/>
  <c r="AK10" i="2"/>
  <c r="AX10" i="2"/>
  <c r="BK10" i="2"/>
  <c r="AK11" i="2"/>
  <c r="AX11" i="2"/>
  <c r="BK11" i="2"/>
  <c r="AK12" i="2"/>
  <c r="AX12" i="2"/>
  <c r="BK12" i="2"/>
  <c r="AK13" i="2"/>
  <c r="AX13" i="2"/>
  <c r="BK13" i="2"/>
  <c r="AK14" i="2"/>
  <c r="AX14" i="2"/>
  <c r="BK14" i="2"/>
  <c r="AK15" i="2"/>
  <c r="AX15" i="2"/>
  <c r="BK15" i="2"/>
  <c r="AK16" i="2"/>
  <c r="AX16" i="2"/>
  <c r="BK16" i="2"/>
  <c r="AK17" i="2"/>
  <c r="AX17" i="2"/>
  <c r="BK17" i="2"/>
  <c r="AK18" i="2"/>
  <c r="AX18" i="2"/>
  <c r="BK18" i="2"/>
  <c r="AK19" i="2"/>
  <c r="AX19" i="2"/>
  <c r="BK19" i="2"/>
  <c r="AK20" i="2"/>
  <c r="AX20" i="2"/>
  <c r="BK20" i="2"/>
  <c r="AK21" i="2"/>
  <c r="AX21" i="2"/>
  <c r="BK21" i="2"/>
  <c r="AK22" i="2"/>
  <c r="AX22" i="2"/>
  <c r="BK22" i="2"/>
  <c r="AK23" i="2"/>
  <c r="AX23" i="2"/>
  <c r="BK23" i="2"/>
  <c r="AK24" i="2"/>
  <c r="AX24" i="2"/>
  <c r="BK24" i="2"/>
  <c r="AK25" i="2"/>
  <c r="AX25" i="2"/>
  <c r="BK25" i="2"/>
  <c r="AK26" i="2"/>
  <c r="AX26" i="2"/>
  <c r="BK26" i="2"/>
  <c r="AK27" i="2"/>
  <c r="AX27" i="2"/>
  <c r="BK27" i="2"/>
  <c r="AK28" i="2"/>
  <c r="AX28" i="2"/>
  <c r="BK28" i="2"/>
  <c r="AK30" i="2"/>
  <c r="AX30" i="2"/>
  <c r="BK30" i="2"/>
  <c r="AK31" i="2"/>
  <c r="AX31" i="2"/>
  <c r="BK31" i="2"/>
  <c r="AK32" i="2"/>
  <c r="AX32" i="2"/>
  <c r="BK32" i="2"/>
  <c r="AK33" i="2"/>
  <c r="AX33" i="2"/>
  <c r="BK33" i="2"/>
  <c r="AK34" i="2"/>
  <c r="AX34" i="2"/>
  <c r="BK34" i="2"/>
  <c r="AK35" i="2"/>
  <c r="AX35" i="2"/>
  <c r="BK35" i="2"/>
  <c r="AK36" i="2"/>
  <c r="AX36" i="2"/>
  <c r="BK36" i="2"/>
  <c r="AK37" i="2"/>
  <c r="AX37" i="2"/>
  <c r="BK37" i="2"/>
  <c r="AK38" i="2"/>
  <c r="AX38" i="2"/>
  <c r="BK38" i="2"/>
  <c r="AK39" i="2"/>
  <c r="AX39" i="2"/>
  <c r="BK39" i="2"/>
  <c r="AK40" i="2"/>
  <c r="AX40" i="2"/>
  <c r="BK40" i="2"/>
  <c r="AK41" i="2"/>
  <c r="AX41" i="2"/>
  <c r="BK41" i="2"/>
  <c r="AK42" i="2"/>
  <c r="AX42" i="2"/>
  <c r="BK42" i="2"/>
  <c r="AK43" i="2"/>
  <c r="AX43" i="2"/>
  <c r="BK43" i="2"/>
  <c r="AK44" i="2"/>
  <c r="AX44" i="2"/>
  <c r="BK44" i="2"/>
  <c r="AK45" i="2"/>
  <c r="AX45" i="2"/>
  <c r="BK45" i="2"/>
  <c r="AK47" i="2"/>
  <c r="AX47" i="2"/>
  <c r="BK47" i="2"/>
  <c r="AK48" i="2"/>
  <c r="AX48" i="2"/>
  <c r="BK48" i="2"/>
  <c r="AK49" i="2"/>
  <c r="AX49" i="2"/>
  <c r="BK49" i="2"/>
  <c r="AK50" i="2"/>
  <c r="AX50" i="2"/>
  <c r="BK50" i="2"/>
  <c r="AK51" i="2"/>
  <c r="AX51" i="2"/>
  <c r="BK51" i="2"/>
  <c r="AK52" i="2"/>
  <c r="AX52" i="2"/>
  <c r="BK52" i="2"/>
  <c r="AK53" i="2"/>
  <c r="AX53" i="2"/>
  <c r="BK53" i="2"/>
  <c r="AM30" i="2"/>
  <c r="AZ30" i="2"/>
  <c r="BM30" i="2"/>
  <c r="AM31" i="2"/>
  <c r="AZ31" i="2"/>
  <c r="BM31" i="2"/>
  <c r="AM32" i="2"/>
  <c r="AZ32" i="2"/>
  <c r="BM32" i="2"/>
  <c r="AM33" i="2"/>
  <c r="AZ33" i="2"/>
  <c r="BM33" i="2"/>
  <c r="AM34" i="2"/>
  <c r="AZ34" i="2"/>
  <c r="BM34" i="2"/>
  <c r="AM35" i="2"/>
  <c r="AZ35" i="2"/>
  <c r="BM35" i="2"/>
  <c r="AM36" i="2"/>
  <c r="AZ36" i="2"/>
  <c r="BM36" i="2"/>
  <c r="AM37" i="2"/>
  <c r="AZ37" i="2"/>
  <c r="BM37" i="2"/>
  <c r="AM38" i="2"/>
  <c r="AZ38" i="2"/>
  <c r="BM38" i="2"/>
  <c r="AM39" i="2"/>
  <c r="AZ39" i="2"/>
  <c r="BM39" i="2"/>
  <c r="AM40" i="2"/>
  <c r="AZ40" i="2"/>
  <c r="BM40" i="2"/>
  <c r="AM41" i="2"/>
  <c r="AZ41" i="2"/>
  <c r="BM41" i="2"/>
  <c r="AM42" i="2"/>
  <c r="AZ42" i="2"/>
  <c r="BM42" i="2"/>
  <c r="AM43" i="2"/>
  <c r="AZ43" i="2"/>
  <c r="BM43" i="2"/>
  <c r="AM44" i="2"/>
  <c r="AZ44" i="2"/>
  <c r="BM44" i="2"/>
  <c r="AM45" i="2"/>
  <c r="AZ45" i="2"/>
  <c r="BM45" i="2"/>
  <c r="AM47" i="2"/>
  <c r="AZ47" i="2"/>
  <c r="BM47" i="2"/>
  <c r="AM48" i="2"/>
  <c r="AZ48" i="2"/>
  <c r="BM48" i="2"/>
  <c r="AM49" i="2"/>
  <c r="AZ49" i="2"/>
  <c r="BM49" i="2"/>
  <c r="AM50" i="2"/>
  <c r="AZ50" i="2"/>
  <c r="BM50" i="2"/>
  <c r="AM51" i="2"/>
  <c r="AZ51" i="2"/>
  <c r="BM51" i="2"/>
  <c r="AM52" i="2"/>
  <c r="AZ52" i="2"/>
  <c r="BM52" i="2"/>
  <c r="AM53" i="2"/>
  <c r="AZ53" i="2"/>
  <c r="BM53" i="2"/>
  <c r="AM6" i="2"/>
  <c r="AZ6" i="2"/>
  <c r="BM6" i="2"/>
  <c r="AM7" i="2"/>
  <c r="AZ7" i="2"/>
  <c r="BM7" i="2"/>
  <c r="AM8" i="2"/>
  <c r="AZ8" i="2"/>
  <c r="BM8" i="2"/>
  <c r="AM9" i="2"/>
  <c r="AZ9" i="2"/>
  <c r="BM9" i="2"/>
  <c r="AM10" i="2"/>
  <c r="AZ10" i="2"/>
  <c r="BM10" i="2"/>
  <c r="AM11" i="2"/>
  <c r="AZ11" i="2"/>
  <c r="BM11" i="2"/>
  <c r="AM12" i="2"/>
  <c r="AZ12" i="2"/>
  <c r="BM12" i="2"/>
  <c r="AM13" i="2"/>
  <c r="AZ13" i="2"/>
  <c r="BM13" i="2"/>
  <c r="AM14" i="2"/>
  <c r="AZ14" i="2"/>
  <c r="BM14" i="2"/>
  <c r="AM15" i="2"/>
  <c r="AZ15" i="2"/>
  <c r="BM15" i="2"/>
  <c r="AM16" i="2"/>
  <c r="AZ16" i="2"/>
  <c r="BM16" i="2"/>
  <c r="AM17" i="2"/>
  <c r="AZ17" i="2"/>
  <c r="BM17" i="2"/>
  <c r="AM18" i="2"/>
  <c r="AZ18" i="2"/>
  <c r="BM18" i="2"/>
  <c r="AM19" i="2"/>
  <c r="AZ19" i="2"/>
  <c r="BM19" i="2"/>
  <c r="AM20" i="2"/>
  <c r="AZ20" i="2"/>
  <c r="BM20" i="2"/>
  <c r="AM21" i="2"/>
  <c r="AZ21" i="2"/>
  <c r="BM21" i="2"/>
  <c r="AM22" i="2"/>
  <c r="AZ22" i="2"/>
  <c r="BM22" i="2"/>
  <c r="AM23" i="2"/>
  <c r="AZ23" i="2"/>
  <c r="BM23" i="2"/>
  <c r="AM24" i="2"/>
  <c r="AZ24" i="2"/>
  <c r="BM24" i="2"/>
  <c r="AM25" i="2"/>
  <c r="AZ25" i="2"/>
  <c r="BM25" i="2"/>
  <c r="AM26" i="2"/>
  <c r="AZ26" i="2"/>
  <c r="BM26" i="2"/>
  <c r="AM27" i="2"/>
  <c r="AZ27" i="2"/>
  <c r="BM27" i="2"/>
  <c r="AM28" i="2"/>
  <c r="AZ28" i="2"/>
  <c r="BM28" i="2"/>
  <c r="AF48" i="2"/>
  <c r="AS48" i="2"/>
  <c r="BF48" i="2"/>
  <c r="AG48" i="2"/>
  <c r="AT48" i="2"/>
  <c r="BG48" i="2"/>
  <c r="AH48" i="2"/>
  <c r="AU48" i="2"/>
  <c r="BH48" i="2"/>
  <c r="AI48" i="2"/>
  <c r="AV48" i="2"/>
  <c r="BI48" i="2"/>
  <c r="AJ48" i="2"/>
  <c r="AW48" i="2"/>
  <c r="BJ48" i="2"/>
  <c r="AL48" i="2"/>
  <c r="AY48" i="2"/>
  <c r="BL48" i="2"/>
  <c r="AN48" i="2"/>
  <c r="BA48" i="2"/>
  <c r="BN48" i="2"/>
  <c r="AO48" i="2"/>
  <c r="BB48" i="2"/>
  <c r="BO48" i="2"/>
  <c r="AP48" i="2"/>
  <c r="BC48" i="2"/>
  <c r="BP48" i="2"/>
  <c r="AQ48" i="2"/>
  <c r="BD48" i="2"/>
  <c r="BQ48" i="2"/>
  <c r="AF49" i="2"/>
  <c r="AS49" i="2"/>
  <c r="BF49" i="2"/>
  <c r="AG49" i="2"/>
  <c r="AT49" i="2"/>
  <c r="BG49" i="2"/>
  <c r="AH49" i="2"/>
  <c r="AU49" i="2"/>
  <c r="BH49" i="2"/>
  <c r="AI49" i="2"/>
  <c r="AV49" i="2"/>
  <c r="BI49" i="2"/>
  <c r="AJ49" i="2"/>
  <c r="AW49" i="2"/>
  <c r="BJ49" i="2"/>
  <c r="AL49" i="2"/>
  <c r="AY49" i="2"/>
  <c r="BL49" i="2"/>
  <c r="AN49" i="2"/>
  <c r="BA49" i="2"/>
  <c r="BN49" i="2"/>
  <c r="AO49" i="2"/>
  <c r="BB49" i="2"/>
  <c r="BO49" i="2"/>
  <c r="AP49" i="2"/>
  <c r="BC49" i="2"/>
  <c r="BP49" i="2"/>
  <c r="AQ49" i="2"/>
  <c r="BD49" i="2"/>
  <c r="BQ49" i="2"/>
  <c r="AF50" i="2"/>
  <c r="AS50" i="2"/>
  <c r="BF50" i="2"/>
  <c r="AG50" i="2"/>
  <c r="AT50" i="2"/>
  <c r="BG50" i="2"/>
  <c r="AH50" i="2"/>
  <c r="AU50" i="2"/>
  <c r="BH50" i="2"/>
  <c r="AI50" i="2"/>
  <c r="AV50" i="2"/>
  <c r="BI50" i="2"/>
  <c r="AJ50" i="2"/>
  <c r="AW50" i="2"/>
  <c r="BJ50" i="2"/>
  <c r="AL50" i="2"/>
  <c r="AY50" i="2"/>
  <c r="BL50" i="2"/>
  <c r="AN50" i="2"/>
  <c r="BA50" i="2"/>
  <c r="BN50" i="2"/>
  <c r="AO50" i="2"/>
  <c r="BB50" i="2"/>
  <c r="BO50" i="2"/>
  <c r="AP50" i="2"/>
  <c r="BC50" i="2"/>
  <c r="BP50" i="2"/>
  <c r="AQ50" i="2"/>
  <c r="BD50" i="2"/>
  <c r="BQ50" i="2"/>
  <c r="AF51" i="2"/>
  <c r="AS51" i="2"/>
  <c r="BF51" i="2"/>
  <c r="AG51" i="2"/>
  <c r="AT51" i="2"/>
  <c r="BG51" i="2"/>
  <c r="AH51" i="2"/>
  <c r="AU51" i="2"/>
  <c r="BH51" i="2"/>
  <c r="AI51" i="2"/>
  <c r="AV51" i="2"/>
  <c r="BI51" i="2"/>
  <c r="AJ51" i="2"/>
  <c r="AW51" i="2"/>
  <c r="BJ51" i="2"/>
  <c r="AL51" i="2"/>
  <c r="AY51" i="2"/>
  <c r="BL51" i="2"/>
  <c r="AN51" i="2"/>
  <c r="BA51" i="2"/>
  <c r="BN51" i="2"/>
  <c r="AO51" i="2"/>
  <c r="BB51" i="2"/>
  <c r="BO51" i="2"/>
  <c r="AP51" i="2"/>
  <c r="BC51" i="2"/>
  <c r="BP51" i="2"/>
  <c r="AQ51" i="2"/>
  <c r="BD51" i="2"/>
  <c r="BQ51" i="2"/>
  <c r="AF52" i="2"/>
  <c r="AS52" i="2"/>
  <c r="BF52" i="2"/>
  <c r="AG52" i="2"/>
  <c r="AT52" i="2"/>
  <c r="BG52" i="2"/>
  <c r="AH52" i="2"/>
  <c r="AU52" i="2"/>
  <c r="BH52" i="2"/>
  <c r="AI52" i="2"/>
  <c r="AV52" i="2"/>
  <c r="BI52" i="2"/>
  <c r="AJ52" i="2"/>
  <c r="AW52" i="2"/>
  <c r="BJ52" i="2"/>
  <c r="AL52" i="2"/>
  <c r="AY52" i="2"/>
  <c r="BL52" i="2"/>
  <c r="AN52" i="2"/>
  <c r="BA52" i="2"/>
  <c r="BN52" i="2"/>
  <c r="AO52" i="2"/>
  <c r="BB52" i="2"/>
  <c r="BO52" i="2"/>
  <c r="AP52" i="2"/>
  <c r="BC52" i="2"/>
  <c r="BP52" i="2"/>
  <c r="AQ52" i="2"/>
  <c r="BD52" i="2"/>
  <c r="BQ52" i="2"/>
  <c r="AF53" i="2"/>
  <c r="AS53" i="2"/>
  <c r="BF53" i="2"/>
  <c r="AG53" i="2"/>
  <c r="AT53" i="2"/>
  <c r="BG53" i="2"/>
  <c r="AH53" i="2"/>
  <c r="AU53" i="2"/>
  <c r="BH53" i="2"/>
  <c r="AI53" i="2"/>
  <c r="AV53" i="2"/>
  <c r="BI53" i="2"/>
  <c r="AJ53" i="2"/>
  <c r="AW53" i="2"/>
  <c r="BJ53" i="2"/>
  <c r="AL53" i="2"/>
  <c r="AY53" i="2"/>
  <c r="BL53" i="2"/>
  <c r="AN53" i="2"/>
  <c r="BA53" i="2"/>
  <c r="BN53" i="2"/>
  <c r="AO53" i="2"/>
  <c r="BB53" i="2"/>
  <c r="BO53" i="2"/>
  <c r="AP53" i="2"/>
  <c r="BC53" i="2"/>
  <c r="BP53" i="2"/>
  <c r="AQ53" i="2"/>
  <c r="BD53" i="2"/>
  <c r="BQ53" i="2"/>
  <c r="AQ47" i="2"/>
  <c r="BD47" i="2"/>
  <c r="BQ47" i="2"/>
  <c r="AP47" i="2"/>
  <c r="BC47" i="2"/>
  <c r="BP47" i="2"/>
  <c r="AO47" i="2"/>
  <c r="BB47" i="2"/>
  <c r="BO47" i="2"/>
  <c r="AN47" i="2"/>
  <c r="BA47" i="2"/>
  <c r="BN47" i="2"/>
  <c r="AL47" i="2"/>
  <c r="AY47" i="2"/>
  <c r="BL47" i="2"/>
  <c r="AJ47" i="2"/>
  <c r="AW47" i="2"/>
  <c r="BJ47" i="2"/>
  <c r="AI47" i="2"/>
  <c r="AV47" i="2"/>
  <c r="BI47" i="2"/>
  <c r="AH47" i="2"/>
  <c r="AU47" i="2"/>
  <c r="BH47" i="2"/>
  <c r="AG47" i="2"/>
  <c r="AT47" i="2"/>
  <c r="BG47" i="2"/>
  <c r="AF47" i="2"/>
  <c r="AS47" i="2"/>
  <c r="BF47" i="2"/>
  <c r="AF32" i="2"/>
  <c r="AS32" i="2"/>
  <c r="BF32" i="2"/>
  <c r="AG32" i="2"/>
  <c r="AT32" i="2"/>
  <c r="BG32" i="2"/>
  <c r="AH32" i="2"/>
  <c r="AI32" i="2"/>
  <c r="AJ32" i="2"/>
  <c r="AL32" i="2"/>
  <c r="AY32" i="2"/>
  <c r="BL32" i="2"/>
  <c r="AN32" i="2"/>
  <c r="BA32" i="2"/>
  <c r="BN32" i="2"/>
  <c r="AO32" i="2"/>
  <c r="BB32" i="2"/>
  <c r="BO32" i="2"/>
  <c r="AP32" i="2"/>
  <c r="BC32" i="2"/>
  <c r="BP32" i="2"/>
  <c r="AQ32" i="2"/>
  <c r="BD32" i="2"/>
  <c r="BQ32" i="2"/>
  <c r="AU32" i="2"/>
  <c r="BH32" i="2"/>
  <c r="AV32" i="2"/>
  <c r="BI32" i="2"/>
  <c r="AW32" i="2"/>
  <c r="BJ32" i="2"/>
  <c r="AF33" i="2"/>
  <c r="AS33" i="2"/>
  <c r="BF33" i="2"/>
  <c r="AG33" i="2"/>
  <c r="AT33" i="2"/>
  <c r="BG33" i="2"/>
  <c r="AH33" i="2"/>
  <c r="AU33" i="2"/>
  <c r="BH33" i="2"/>
  <c r="AI33" i="2"/>
  <c r="AV33" i="2"/>
  <c r="BI33" i="2"/>
  <c r="AJ33" i="2"/>
  <c r="AW33" i="2"/>
  <c r="BJ33" i="2"/>
  <c r="AL33" i="2"/>
  <c r="AY33" i="2"/>
  <c r="BL33" i="2"/>
  <c r="AN33" i="2"/>
  <c r="BA33" i="2"/>
  <c r="BN33" i="2"/>
  <c r="AO33" i="2"/>
  <c r="BB33" i="2"/>
  <c r="BO33" i="2"/>
  <c r="AP33" i="2"/>
  <c r="BC33" i="2"/>
  <c r="BP33" i="2"/>
  <c r="AQ33" i="2"/>
  <c r="BD33" i="2"/>
  <c r="BQ33" i="2"/>
  <c r="AF34" i="2"/>
  <c r="AS34" i="2"/>
  <c r="BF34" i="2"/>
  <c r="AG34" i="2"/>
  <c r="AT34" i="2"/>
  <c r="BG34" i="2"/>
  <c r="AH34" i="2"/>
  <c r="AU34" i="2"/>
  <c r="BH34" i="2"/>
  <c r="AI34" i="2"/>
  <c r="AV34" i="2"/>
  <c r="BI34" i="2"/>
  <c r="AJ34" i="2"/>
  <c r="AW34" i="2"/>
  <c r="BJ34" i="2"/>
  <c r="AL34" i="2"/>
  <c r="AY34" i="2"/>
  <c r="BL34" i="2"/>
  <c r="AN34" i="2"/>
  <c r="BA34" i="2"/>
  <c r="BN34" i="2"/>
  <c r="AO34" i="2"/>
  <c r="BB34" i="2"/>
  <c r="BO34" i="2"/>
  <c r="AP34" i="2"/>
  <c r="BC34" i="2"/>
  <c r="BP34" i="2"/>
  <c r="AQ34" i="2"/>
  <c r="BD34" i="2"/>
  <c r="BQ34" i="2"/>
  <c r="AF35" i="2"/>
  <c r="AS35" i="2"/>
  <c r="BF35" i="2"/>
  <c r="AG35" i="2"/>
  <c r="AT35" i="2"/>
  <c r="BG35" i="2"/>
  <c r="AH35" i="2"/>
  <c r="AU35" i="2"/>
  <c r="BH35" i="2"/>
  <c r="AI35" i="2"/>
  <c r="AV35" i="2"/>
  <c r="BI35" i="2"/>
  <c r="AJ35" i="2"/>
  <c r="AW35" i="2"/>
  <c r="BJ35" i="2"/>
  <c r="AL35" i="2"/>
  <c r="AY35" i="2"/>
  <c r="BL35" i="2"/>
  <c r="AN35" i="2"/>
  <c r="BA35" i="2"/>
  <c r="BN35" i="2"/>
  <c r="AO35" i="2"/>
  <c r="BB35" i="2"/>
  <c r="BO35" i="2"/>
  <c r="AP35" i="2"/>
  <c r="BC35" i="2"/>
  <c r="BP35" i="2"/>
  <c r="AQ35" i="2"/>
  <c r="BD35" i="2"/>
  <c r="BQ35" i="2"/>
  <c r="AF36" i="2"/>
  <c r="AS36" i="2"/>
  <c r="BF36" i="2"/>
  <c r="AG36" i="2"/>
  <c r="AT36" i="2"/>
  <c r="BG36" i="2"/>
  <c r="AH36" i="2"/>
  <c r="AU36" i="2"/>
  <c r="BH36" i="2"/>
  <c r="AI36" i="2"/>
  <c r="AV36" i="2"/>
  <c r="BI36" i="2"/>
  <c r="AJ36" i="2"/>
  <c r="AW36" i="2"/>
  <c r="BJ36" i="2"/>
  <c r="AL36" i="2"/>
  <c r="AY36" i="2"/>
  <c r="BL36" i="2"/>
  <c r="AN36" i="2"/>
  <c r="BA36" i="2"/>
  <c r="BN36" i="2"/>
  <c r="AO36" i="2"/>
  <c r="BB36" i="2"/>
  <c r="BO36" i="2"/>
  <c r="AP36" i="2"/>
  <c r="BC36" i="2"/>
  <c r="BP36" i="2"/>
  <c r="AQ36" i="2"/>
  <c r="BD36" i="2"/>
  <c r="BQ36" i="2"/>
  <c r="AF37" i="2"/>
  <c r="AS37" i="2"/>
  <c r="BF37" i="2"/>
  <c r="AG37" i="2"/>
  <c r="AT37" i="2"/>
  <c r="BG37" i="2"/>
  <c r="AH37" i="2"/>
  <c r="AU37" i="2"/>
  <c r="BH37" i="2"/>
  <c r="AI37" i="2"/>
  <c r="AV37" i="2"/>
  <c r="BI37" i="2"/>
  <c r="AJ37" i="2"/>
  <c r="AW37" i="2"/>
  <c r="BJ37" i="2"/>
  <c r="AL37" i="2"/>
  <c r="AY37" i="2"/>
  <c r="BL37" i="2"/>
  <c r="AN37" i="2"/>
  <c r="BA37" i="2"/>
  <c r="BN37" i="2"/>
  <c r="AO37" i="2"/>
  <c r="BB37" i="2"/>
  <c r="BO37" i="2"/>
  <c r="AP37" i="2"/>
  <c r="BC37" i="2"/>
  <c r="BP37" i="2"/>
  <c r="AQ37" i="2"/>
  <c r="BD37" i="2"/>
  <c r="BQ37" i="2"/>
  <c r="AF38" i="2"/>
  <c r="AS38" i="2"/>
  <c r="BF38" i="2"/>
  <c r="AG38" i="2"/>
  <c r="AT38" i="2"/>
  <c r="BG38" i="2"/>
  <c r="AH38" i="2"/>
  <c r="AU38" i="2"/>
  <c r="BH38" i="2"/>
  <c r="AI38" i="2"/>
  <c r="AV38" i="2"/>
  <c r="BI38" i="2"/>
  <c r="AJ38" i="2"/>
  <c r="AW38" i="2"/>
  <c r="BJ38" i="2"/>
  <c r="AL38" i="2"/>
  <c r="AY38" i="2"/>
  <c r="BL38" i="2"/>
  <c r="AN38" i="2"/>
  <c r="BA38" i="2"/>
  <c r="BN38" i="2"/>
  <c r="AO38" i="2"/>
  <c r="BB38" i="2"/>
  <c r="BO38" i="2"/>
  <c r="AP38" i="2"/>
  <c r="BC38" i="2"/>
  <c r="BP38" i="2"/>
  <c r="AQ38" i="2"/>
  <c r="BD38" i="2"/>
  <c r="BQ38" i="2"/>
  <c r="AF39" i="2"/>
  <c r="AS39" i="2"/>
  <c r="BF39" i="2"/>
  <c r="AG39" i="2"/>
  <c r="AT39" i="2"/>
  <c r="BG39" i="2"/>
  <c r="AH39" i="2"/>
  <c r="AU39" i="2"/>
  <c r="BH39" i="2"/>
  <c r="AI39" i="2"/>
  <c r="AV39" i="2"/>
  <c r="BI39" i="2"/>
  <c r="AJ39" i="2"/>
  <c r="AW39" i="2"/>
  <c r="BJ39" i="2"/>
  <c r="AL39" i="2"/>
  <c r="AY39" i="2"/>
  <c r="BL39" i="2"/>
  <c r="AN39" i="2"/>
  <c r="BA39" i="2"/>
  <c r="BN39" i="2"/>
  <c r="AO39" i="2"/>
  <c r="BB39" i="2"/>
  <c r="BO39" i="2"/>
  <c r="AP39" i="2"/>
  <c r="BC39" i="2"/>
  <c r="BP39" i="2"/>
  <c r="AQ39" i="2"/>
  <c r="BD39" i="2"/>
  <c r="BQ39" i="2"/>
  <c r="AF40" i="2"/>
  <c r="AS40" i="2"/>
  <c r="BF40" i="2"/>
  <c r="AG40" i="2"/>
  <c r="AT40" i="2"/>
  <c r="BG40" i="2"/>
  <c r="AH40" i="2"/>
  <c r="AI40" i="2"/>
  <c r="AV40" i="2"/>
  <c r="BI40" i="2"/>
  <c r="AJ40" i="2"/>
  <c r="AW40" i="2"/>
  <c r="BJ40" i="2"/>
  <c r="AL40" i="2"/>
  <c r="AY40" i="2"/>
  <c r="BL40" i="2"/>
  <c r="AN40" i="2"/>
  <c r="BA40" i="2"/>
  <c r="BN40" i="2"/>
  <c r="AO40" i="2"/>
  <c r="BB40" i="2"/>
  <c r="BO40" i="2"/>
  <c r="AP40" i="2"/>
  <c r="BC40" i="2"/>
  <c r="BP40" i="2"/>
  <c r="AQ40" i="2"/>
  <c r="BD40" i="2"/>
  <c r="BQ40" i="2"/>
  <c r="AU40" i="2"/>
  <c r="BH40" i="2"/>
  <c r="AF41" i="2"/>
  <c r="AS41" i="2"/>
  <c r="BF41" i="2"/>
  <c r="AG41" i="2"/>
  <c r="AT41" i="2"/>
  <c r="BG41" i="2"/>
  <c r="AH41" i="2"/>
  <c r="AU41" i="2"/>
  <c r="BH41" i="2"/>
  <c r="AI41" i="2"/>
  <c r="AV41" i="2"/>
  <c r="BI41" i="2"/>
  <c r="AJ41" i="2"/>
  <c r="AW41" i="2"/>
  <c r="BJ41" i="2"/>
  <c r="AL41" i="2"/>
  <c r="AY41" i="2"/>
  <c r="BL41" i="2"/>
  <c r="AN41" i="2"/>
  <c r="BA41" i="2"/>
  <c r="BN41" i="2"/>
  <c r="AO41" i="2"/>
  <c r="BB41" i="2"/>
  <c r="BO41" i="2"/>
  <c r="AP41" i="2"/>
  <c r="BC41" i="2"/>
  <c r="BP41" i="2"/>
  <c r="AQ41" i="2"/>
  <c r="BD41" i="2"/>
  <c r="BQ41" i="2"/>
  <c r="AF42" i="2"/>
  <c r="AS42" i="2"/>
  <c r="BF42" i="2"/>
  <c r="AG42" i="2"/>
  <c r="AT42" i="2"/>
  <c r="BG42" i="2"/>
  <c r="AH42" i="2"/>
  <c r="AU42" i="2"/>
  <c r="BH42" i="2"/>
  <c r="AI42" i="2"/>
  <c r="AV42" i="2"/>
  <c r="BI42" i="2"/>
  <c r="AJ42" i="2"/>
  <c r="AW42" i="2"/>
  <c r="BJ42" i="2"/>
  <c r="AL42" i="2"/>
  <c r="AY42" i="2"/>
  <c r="BL42" i="2"/>
  <c r="AN42" i="2"/>
  <c r="BA42" i="2"/>
  <c r="BN42" i="2"/>
  <c r="AO42" i="2"/>
  <c r="BB42" i="2"/>
  <c r="BO42" i="2"/>
  <c r="AP42" i="2"/>
  <c r="BC42" i="2"/>
  <c r="BP42" i="2"/>
  <c r="AQ42" i="2"/>
  <c r="BD42" i="2"/>
  <c r="BQ42" i="2"/>
  <c r="AF43" i="2"/>
  <c r="AS43" i="2"/>
  <c r="BF43" i="2"/>
  <c r="AG43" i="2"/>
  <c r="AT43" i="2"/>
  <c r="BG43" i="2"/>
  <c r="AH43" i="2"/>
  <c r="AU43" i="2"/>
  <c r="BH43" i="2"/>
  <c r="AI43" i="2"/>
  <c r="AV43" i="2"/>
  <c r="BI43" i="2"/>
  <c r="AJ43" i="2"/>
  <c r="AW43" i="2"/>
  <c r="BJ43" i="2"/>
  <c r="AL43" i="2"/>
  <c r="AY43" i="2"/>
  <c r="BL43" i="2"/>
  <c r="AN43" i="2"/>
  <c r="BA43" i="2"/>
  <c r="BN43" i="2"/>
  <c r="AO43" i="2"/>
  <c r="BB43" i="2"/>
  <c r="BO43" i="2"/>
  <c r="AP43" i="2"/>
  <c r="BC43" i="2"/>
  <c r="BP43" i="2"/>
  <c r="AQ43" i="2"/>
  <c r="BD43" i="2"/>
  <c r="BQ43" i="2"/>
  <c r="AF44" i="2"/>
  <c r="AS44" i="2"/>
  <c r="BF44" i="2"/>
  <c r="AG44" i="2"/>
  <c r="AT44" i="2"/>
  <c r="BG44" i="2"/>
  <c r="AH44" i="2"/>
  <c r="AU44" i="2"/>
  <c r="BH44" i="2"/>
  <c r="AI44" i="2"/>
  <c r="AV44" i="2"/>
  <c r="BI44" i="2"/>
  <c r="AJ44" i="2"/>
  <c r="AW44" i="2"/>
  <c r="BJ44" i="2"/>
  <c r="AL44" i="2"/>
  <c r="AY44" i="2"/>
  <c r="BL44" i="2"/>
  <c r="AN44" i="2"/>
  <c r="BA44" i="2"/>
  <c r="BN44" i="2"/>
  <c r="AO44" i="2"/>
  <c r="BB44" i="2"/>
  <c r="BO44" i="2"/>
  <c r="AP44" i="2"/>
  <c r="BC44" i="2"/>
  <c r="BP44" i="2"/>
  <c r="AQ44" i="2"/>
  <c r="BD44" i="2"/>
  <c r="BQ44" i="2"/>
  <c r="AF45" i="2"/>
  <c r="AS45" i="2"/>
  <c r="BF45" i="2"/>
  <c r="AG45" i="2"/>
  <c r="AT45" i="2"/>
  <c r="BG45" i="2"/>
  <c r="AH45" i="2"/>
  <c r="AU45" i="2"/>
  <c r="BH45" i="2"/>
  <c r="AI45" i="2"/>
  <c r="AV45" i="2"/>
  <c r="BI45" i="2"/>
  <c r="AJ45" i="2"/>
  <c r="AW45" i="2"/>
  <c r="BJ45" i="2"/>
  <c r="AL45" i="2"/>
  <c r="AY45" i="2"/>
  <c r="BL45" i="2"/>
  <c r="AN45" i="2"/>
  <c r="BA45" i="2"/>
  <c r="BN45" i="2"/>
  <c r="AO45" i="2"/>
  <c r="BB45" i="2"/>
  <c r="BO45" i="2"/>
  <c r="AP45" i="2"/>
  <c r="BC45" i="2"/>
  <c r="BP45" i="2"/>
  <c r="AQ45" i="2"/>
  <c r="BD45" i="2"/>
  <c r="BQ45" i="2"/>
  <c r="AF28" i="2"/>
  <c r="AS28" i="2"/>
  <c r="BF28" i="2"/>
  <c r="AG28" i="2"/>
  <c r="AT28" i="2"/>
  <c r="BG28" i="2"/>
  <c r="AH28" i="2"/>
  <c r="AU28" i="2"/>
  <c r="BH28" i="2"/>
  <c r="AI28" i="2"/>
  <c r="AV28" i="2"/>
  <c r="BI28" i="2"/>
  <c r="AJ28" i="2"/>
  <c r="AW28" i="2"/>
  <c r="BJ28" i="2"/>
  <c r="AL28" i="2"/>
  <c r="AY28" i="2"/>
  <c r="BL28" i="2"/>
  <c r="AN28" i="2"/>
  <c r="BA28" i="2"/>
  <c r="BN28" i="2"/>
  <c r="AO28" i="2"/>
  <c r="BB28" i="2"/>
  <c r="BO28" i="2"/>
  <c r="AP28" i="2"/>
  <c r="BC28" i="2"/>
  <c r="BP28" i="2"/>
  <c r="AQ28" i="2"/>
  <c r="BD28" i="2"/>
  <c r="BQ28" i="2"/>
  <c r="AF30" i="2"/>
  <c r="AS30" i="2"/>
  <c r="BF30" i="2"/>
  <c r="AG30" i="2"/>
  <c r="AT30" i="2"/>
  <c r="BG30" i="2"/>
  <c r="AH30" i="2"/>
  <c r="AU30" i="2"/>
  <c r="BH30" i="2"/>
  <c r="AI30" i="2"/>
  <c r="AV30" i="2"/>
  <c r="BI30" i="2"/>
  <c r="AJ30" i="2"/>
  <c r="AW30" i="2"/>
  <c r="BJ30" i="2"/>
  <c r="AL30" i="2"/>
  <c r="AY30" i="2"/>
  <c r="BL30" i="2"/>
  <c r="AN30" i="2"/>
  <c r="BA30" i="2"/>
  <c r="BN30" i="2"/>
  <c r="AO30" i="2"/>
  <c r="BB30" i="2"/>
  <c r="BO30" i="2"/>
  <c r="AP30" i="2"/>
  <c r="BC30" i="2"/>
  <c r="BP30" i="2"/>
  <c r="AQ30" i="2"/>
  <c r="BD30" i="2"/>
  <c r="BQ30" i="2"/>
  <c r="AF31" i="2"/>
  <c r="AS31" i="2"/>
  <c r="BF31" i="2"/>
  <c r="AG31" i="2"/>
  <c r="AT31" i="2"/>
  <c r="BG31" i="2"/>
  <c r="AH31" i="2"/>
  <c r="AU31" i="2"/>
  <c r="BH31" i="2"/>
  <c r="AI31" i="2"/>
  <c r="AV31" i="2"/>
  <c r="BI31" i="2"/>
  <c r="AJ31" i="2"/>
  <c r="AW31" i="2"/>
  <c r="BJ31" i="2"/>
  <c r="AL31" i="2"/>
  <c r="AY31" i="2"/>
  <c r="BL31" i="2"/>
  <c r="AN31" i="2"/>
  <c r="BA31" i="2"/>
  <c r="BN31" i="2"/>
  <c r="AO31" i="2"/>
  <c r="BB31" i="2"/>
  <c r="BO31" i="2"/>
  <c r="AP31" i="2"/>
  <c r="BC31" i="2"/>
  <c r="BP31" i="2"/>
  <c r="AQ31" i="2"/>
  <c r="BD31" i="2"/>
  <c r="BQ31" i="2"/>
  <c r="AF6" i="2"/>
  <c r="AS6" i="2"/>
  <c r="BF6" i="2"/>
  <c r="AG6" i="2"/>
  <c r="AT6" i="2"/>
  <c r="BG6" i="2"/>
  <c r="AH6" i="2"/>
  <c r="AU6" i="2"/>
  <c r="BH6" i="2"/>
  <c r="AI6" i="2"/>
  <c r="AV6" i="2"/>
  <c r="BI6" i="2"/>
  <c r="AJ6" i="2"/>
  <c r="AW6" i="2"/>
  <c r="BJ6" i="2"/>
  <c r="AL6" i="2"/>
  <c r="AY6" i="2"/>
  <c r="BL6" i="2"/>
  <c r="AN6" i="2"/>
  <c r="BA6" i="2"/>
  <c r="BN6" i="2"/>
  <c r="AO6" i="2"/>
  <c r="BB6" i="2"/>
  <c r="BO6" i="2"/>
  <c r="AP6" i="2"/>
  <c r="BC6" i="2"/>
  <c r="BP6" i="2"/>
  <c r="AQ6" i="2"/>
  <c r="BD6" i="2"/>
  <c r="BQ6" i="2"/>
  <c r="AF7" i="2"/>
  <c r="AS7" i="2"/>
  <c r="BF7" i="2"/>
  <c r="AG7" i="2"/>
  <c r="AT7" i="2"/>
  <c r="BG7" i="2"/>
  <c r="AH7" i="2"/>
  <c r="AU7" i="2"/>
  <c r="BH7" i="2"/>
  <c r="AI7" i="2"/>
  <c r="AV7" i="2"/>
  <c r="BI7" i="2"/>
  <c r="AJ7" i="2"/>
  <c r="AW7" i="2"/>
  <c r="BJ7" i="2"/>
  <c r="AL7" i="2"/>
  <c r="AY7" i="2"/>
  <c r="BL7" i="2"/>
  <c r="AN7" i="2"/>
  <c r="BA7" i="2"/>
  <c r="BN7" i="2"/>
  <c r="AO7" i="2"/>
  <c r="BB7" i="2"/>
  <c r="BO7" i="2"/>
  <c r="AP7" i="2"/>
  <c r="BC7" i="2"/>
  <c r="BP7" i="2"/>
  <c r="AQ7" i="2"/>
  <c r="BD7" i="2"/>
  <c r="BQ7" i="2"/>
  <c r="AF8" i="2"/>
  <c r="AS8" i="2"/>
  <c r="BF8" i="2"/>
  <c r="AG8" i="2"/>
  <c r="AT8" i="2"/>
  <c r="BG8" i="2"/>
  <c r="AH8" i="2"/>
  <c r="AU8" i="2"/>
  <c r="BH8" i="2"/>
  <c r="AI8" i="2"/>
  <c r="AV8" i="2"/>
  <c r="BI8" i="2"/>
  <c r="AJ8" i="2"/>
  <c r="AW8" i="2"/>
  <c r="BJ8" i="2"/>
  <c r="AL8" i="2"/>
  <c r="AY8" i="2"/>
  <c r="BL8" i="2"/>
  <c r="AN8" i="2"/>
  <c r="BA8" i="2"/>
  <c r="BN8" i="2"/>
  <c r="AO8" i="2"/>
  <c r="BB8" i="2"/>
  <c r="BO8" i="2"/>
  <c r="AP8" i="2"/>
  <c r="BC8" i="2"/>
  <c r="BP8" i="2"/>
  <c r="AQ8" i="2"/>
  <c r="BD8" i="2"/>
  <c r="BQ8" i="2"/>
  <c r="AF9" i="2"/>
  <c r="AS9" i="2"/>
  <c r="BF9" i="2"/>
  <c r="AG9" i="2"/>
  <c r="AT9" i="2"/>
  <c r="BG9" i="2"/>
  <c r="AH9" i="2"/>
  <c r="AU9" i="2"/>
  <c r="BH9" i="2"/>
  <c r="AI9" i="2"/>
  <c r="AV9" i="2"/>
  <c r="BI9" i="2"/>
  <c r="AJ9" i="2"/>
  <c r="AW9" i="2"/>
  <c r="BJ9" i="2"/>
  <c r="AL9" i="2"/>
  <c r="AY9" i="2"/>
  <c r="BL9" i="2"/>
  <c r="AN9" i="2"/>
  <c r="BA9" i="2"/>
  <c r="BN9" i="2"/>
  <c r="AO9" i="2"/>
  <c r="BB9" i="2"/>
  <c r="BO9" i="2"/>
  <c r="AP9" i="2"/>
  <c r="BC9" i="2"/>
  <c r="BP9" i="2"/>
  <c r="AQ9" i="2"/>
  <c r="BD9" i="2"/>
  <c r="BQ9" i="2"/>
  <c r="AF10" i="2"/>
  <c r="AS10" i="2"/>
  <c r="BF10" i="2"/>
  <c r="AG10" i="2"/>
  <c r="AT10" i="2"/>
  <c r="BG10" i="2"/>
  <c r="AH10" i="2"/>
  <c r="AU10" i="2"/>
  <c r="BH10" i="2"/>
  <c r="AI10" i="2"/>
  <c r="AV10" i="2"/>
  <c r="BI10" i="2"/>
  <c r="AJ10" i="2"/>
  <c r="AW10" i="2"/>
  <c r="BJ10" i="2"/>
  <c r="AL10" i="2"/>
  <c r="AY10" i="2"/>
  <c r="BL10" i="2"/>
  <c r="AN10" i="2"/>
  <c r="BA10" i="2"/>
  <c r="BN10" i="2"/>
  <c r="AO10" i="2"/>
  <c r="BB10" i="2"/>
  <c r="BO10" i="2"/>
  <c r="AP10" i="2"/>
  <c r="BC10" i="2"/>
  <c r="BP10" i="2"/>
  <c r="AQ10" i="2"/>
  <c r="BD10" i="2"/>
  <c r="BQ10" i="2"/>
  <c r="AF11" i="2"/>
  <c r="AS11" i="2"/>
  <c r="BF11" i="2"/>
  <c r="AG11" i="2"/>
  <c r="AT11" i="2"/>
  <c r="BG11" i="2"/>
  <c r="AH11" i="2"/>
  <c r="AU11" i="2"/>
  <c r="BH11" i="2"/>
  <c r="AI11" i="2"/>
  <c r="AV11" i="2"/>
  <c r="BI11" i="2"/>
  <c r="AJ11" i="2"/>
  <c r="AW11" i="2"/>
  <c r="BJ11" i="2"/>
  <c r="AL11" i="2"/>
  <c r="AY11" i="2"/>
  <c r="BL11" i="2"/>
  <c r="AN11" i="2"/>
  <c r="BA11" i="2"/>
  <c r="BN11" i="2"/>
  <c r="AO11" i="2"/>
  <c r="BB11" i="2"/>
  <c r="BO11" i="2"/>
  <c r="AP11" i="2"/>
  <c r="BC11" i="2"/>
  <c r="BP11" i="2"/>
  <c r="AQ11" i="2"/>
  <c r="BD11" i="2"/>
  <c r="BQ11" i="2"/>
  <c r="AF12" i="2"/>
  <c r="AS12" i="2"/>
  <c r="BF12" i="2"/>
  <c r="AG12" i="2"/>
  <c r="AT12" i="2"/>
  <c r="BG12" i="2"/>
  <c r="AH12" i="2"/>
  <c r="AU12" i="2"/>
  <c r="BH12" i="2"/>
  <c r="AI12" i="2"/>
  <c r="AV12" i="2"/>
  <c r="BI12" i="2"/>
  <c r="AJ12" i="2"/>
  <c r="AW12" i="2"/>
  <c r="BJ12" i="2"/>
  <c r="AL12" i="2"/>
  <c r="AY12" i="2"/>
  <c r="BL12" i="2"/>
  <c r="AN12" i="2"/>
  <c r="BA12" i="2"/>
  <c r="BN12" i="2"/>
  <c r="AO12" i="2"/>
  <c r="BB12" i="2"/>
  <c r="BO12" i="2"/>
  <c r="AP12" i="2"/>
  <c r="BC12" i="2"/>
  <c r="BP12" i="2"/>
  <c r="AQ12" i="2"/>
  <c r="BD12" i="2"/>
  <c r="BQ12" i="2"/>
  <c r="AF13" i="2"/>
  <c r="AS13" i="2"/>
  <c r="BF13" i="2"/>
  <c r="AG13" i="2"/>
  <c r="AT13" i="2"/>
  <c r="BG13" i="2"/>
  <c r="AH13" i="2"/>
  <c r="AU13" i="2"/>
  <c r="BH13" i="2"/>
  <c r="AI13" i="2"/>
  <c r="AV13" i="2"/>
  <c r="BI13" i="2"/>
  <c r="AJ13" i="2"/>
  <c r="AW13" i="2"/>
  <c r="BJ13" i="2"/>
  <c r="AL13" i="2"/>
  <c r="AY13" i="2"/>
  <c r="BL13" i="2"/>
  <c r="AN13" i="2"/>
  <c r="BA13" i="2"/>
  <c r="BN13" i="2"/>
  <c r="AO13" i="2"/>
  <c r="BB13" i="2"/>
  <c r="BO13" i="2"/>
  <c r="AP13" i="2"/>
  <c r="BC13" i="2"/>
  <c r="BP13" i="2"/>
  <c r="AQ13" i="2"/>
  <c r="BD13" i="2"/>
  <c r="BQ13" i="2"/>
  <c r="AF14" i="2"/>
  <c r="AS14" i="2"/>
  <c r="BF14" i="2"/>
  <c r="AG14" i="2"/>
  <c r="AT14" i="2"/>
  <c r="BG14" i="2"/>
  <c r="AH14" i="2"/>
  <c r="AU14" i="2"/>
  <c r="BH14" i="2"/>
  <c r="AI14" i="2"/>
  <c r="AV14" i="2"/>
  <c r="BI14" i="2"/>
  <c r="AJ14" i="2"/>
  <c r="AW14" i="2"/>
  <c r="BJ14" i="2"/>
  <c r="AL14" i="2"/>
  <c r="AY14" i="2"/>
  <c r="BL14" i="2"/>
  <c r="AN14" i="2"/>
  <c r="BA14" i="2"/>
  <c r="BN14" i="2"/>
  <c r="AO14" i="2"/>
  <c r="BB14" i="2"/>
  <c r="BO14" i="2"/>
  <c r="AP14" i="2"/>
  <c r="BC14" i="2"/>
  <c r="BP14" i="2"/>
  <c r="AQ14" i="2"/>
  <c r="BD14" i="2"/>
  <c r="BQ14" i="2"/>
  <c r="AF15" i="2"/>
  <c r="AS15" i="2"/>
  <c r="BF15" i="2"/>
  <c r="AG15" i="2"/>
  <c r="AT15" i="2"/>
  <c r="BG15" i="2"/>
  <c r="AH15" i="2"/>
  <c r="AU15" i="2"/>
  <c r="BH15" i="2"/>
  <c r="AI15" i="2"/>
  <c r="AV15" i="2"/>
  <c r="BI15" i="2"/>
  <c r="AJ15" i="2"/>
  <c r="AW15" i="2"/>
  <c r="BJ15" i="2"/>
  <c r="AL15" i="2"/>
  <c r="AY15" i="2"/>
  <c r="BL15" i="2"/>
  <c r="AN15" i="2"/>
  <c r="BA15" i="2"/>
  <c r="BN15" i="2"/>
  <c r="AO15" i="2"/>
  <c r="BB15" i="2"/>
  <c r="BO15" i="2"/>
  <c r="AP15" i="2"/>
  <c r="BC15" i="2"/>
  <c r="BP15" i="2"/>
  <c r="AQ15" i="2"/>
  <c r="BD15" i="2"/>
  <c r="BQ15" i="2"/>
  <c r="AF16" i="2"/>
  <c r="AS16" i="2"/>
  <c r="BF16" i="2"/>
  <c r="AG16" i="2"/>
  <c r="AT16" i="2"/>
  <c r="BG16" i="2"/>
  <c r="AH16" i="2"/>
  <c r="AU16" i="2"/>
  <c r="BH16" i="2"/>
  <c r="AI16" i="2"/>
  <c r="AV16" i="2"/>
  <c r="BI16" i="2"/>
  <c r="AJ16" i="2"/>
  <c r="AW16" i="2"/>
  <c r="BJ16" i="2"/>
  <c r="AL16" i="2"/>
  <c r="AY16" i="2"/>
  <c r="BL16" i="2"/>
  <c r="AN16" i="2"/>
  <c r="BA16" i="2"/>
  <c r="BN16" i="2"/>
  <c r="AO16" i="2"/>
  <c r="BB16" i="2"/>
  <c r="BO16" i="2"/>
  <c r="AP16" i="2"/>
  <c r="BC16" i="2"/>
  <c r="BP16" i="2"/>
  <c r="AQ16" i="2"/>
  <c r="BD16" i="2"/>
  <c r="BQ16" i="2"/>
  <c r="AF17" i="2"/>
  <c r="AS17" i="2"/>
  <c r="BF17" i="2"/>
  <c r="AG17" i="2"/>
  <c r="AT17" i="2"/>
  <c r="BG17" i="2"/>
  <c r="AH17" i="2"/>
  <c r="AU17" i="2"/>
  <c r="BH17" i="2"/>
  <c r="AI17" i="2"/>
  <c r="AV17" i="2"/>
  <c r="BI17" i="2"/>
  <c r="AJ17" i="2"/>
  <c r="AW17" i="2"/>
  <c r="BJ17" i="2"/>
  <c r="AL17" i="2"/>
  <c r="AY17" i="2"/>
  <c r="BL17" i="2"/>
  <c r="AN17" i="2"/>
  <c r="BA17" i="2"/>
  <c r="BN17" i="2"/>
  <c r="AO17" i="2"/>
  <c r="BB17" i="2"/>
  <c r="BO17" i="2"/>
  <c r="AP17" i="2"/>
  <c r="BC17" i="2"/>
  <c r="BP17" i="2"/>
  <c r="AQ17" i="2"/>
  <c r="BD17" i="2"/>
  <c r="BQ17" i="2"/>
  <c r="AF18" i="2"/>
  <c r="AS18" i="2"/>
  <c r="BF18" i="2"/>
  <c r="AG18" i="2"/>
  <c r="AT18" i="2"/>
  <c r="BG18" i="2"/>
  <c r="AH18" i="2"/>
  <c r="AU18" i="2"/>
  <c r="BH18" i="2"/>
  <c r="AI18" i="2"/>
  <c r="AV18" i="2"/>
  <c r="BI18" i="2"/>
  <c r="AJ18" i="2"/>
  <c r="AW18" i="2"/>
  <c r="BJ18" i="2"/>
  <c r="AL18" i="2"/>
  <c r="AY18" i="2"/>
  <c r="BL18" i="2"/>
  <c r="AN18" i="2"/>
  <c r="BA18" i="2"/>
  <c r="BN18" i="2"/>
  <c r="AO18" i="2"/>
  <c r="BB18" i="2"/>
  <c r="BO18" i="2"/>
  <c r="AP18" i="2"/>
  <c r="BC18" i="2"/>
  <c r="BP18" i="2"/>
  <c r="AQ18" i="2"/>
  <c r="BD18" i="2"/>
  <c r="BQ18" i="2"/>
  <c r="AF19" i="2"/>
  <c r="AS19" i="2"/>
  <c r="BF19" i="2"/>
  <c r="AG19" i="2"/>
  <c r="AT19" i="2"/>
  <c r="BG19" i="2"/>
  <c r="AH19" i="2"/>
  <c r="AU19" i="2"/>
  <c r="BH19" i="2"/>
  <c r="AI19" i="2"/>
  <c r="AV19" i="2"/>
  <c r="BI19" i="2"/>
  <c r="AJ19" i="2"/>
  <c r="AW19" i="2"/>
  <c r="BJ19" i="2"/>
  <c r="AL19" i="2"/>
  <c r="AY19" i="2"/>
  <c r="BL19" i="2"/>
  <c r="AN19" i="2"/>
  <c r="BA19" i="2"/>
  <c r="BN19" i="2"/>
  <c r="AO19" i="2"/>
  <c r="BB19" i="2"/>
  <c r="BO19" i="2"/>
  <c r="AP19" i="2"/>
  <c r="BC19" i="2"/>
  <c r="BP19" i="2"/>
  <c r="AQ19" i="2"/>
  <c r="BD19" i="2"/>
  <c r="BQ19" i="2"/>
  <c r="AF20" i="2"/>
  <c r="AS20" i="2"/>
  <c r="BF20" i="2"/>
  <c r="AG20" i="2"/>
  <c r="AT20" i="2"/>
  <c r="BG20" i="2"/>
  <c r="AH20" i="2"/>
  <c r="AI20" i="2"/>
  <c r="AV20" i="2"/>
  <c r="BI20" i="2"/>
  <c r="AJ20" i="2"/>
  <c r="AW20" i="2"/>
  <c r="BJ20" i="2"/>
  <c r="AL20" i="2"/>
  <c r="AY20" i="2"/>
  <c r="BL20" i="2"/>
  <c r="AN20" i="2"/>
  <c r="BA20" i="2"/>
  <c r="BN20" i="2"/>
  <c r="AO20" i="2"/>
  <c r="BB20" i="2"/>
  <c r="BO20" i="2"/>
  <c r="AP20" i="2"/>
  <c r="BC20" i="2"/>
  <c r="BP20" i="2"/>
  <c r="AQ20" i="2"/>
  <c r="BD20" i="2"/>
  <c r="BQ20" i="2"/>
  <c r="AU20" i="2"/>
  <c r="BH20" i="2"/>
  <c r="AF21" i="2"/>
  <c r="AS21" i="2"/>
  <c r="BF21" i="2"/>
  <c r="AG21" i="2"/>
  <c r="AT21" i="2"/>
  <c r="BG21" i="2"/>
  <c r="AH21" i="2"/>
  <c r="AU21" i="2"/>
  <c r="BH21" i="2"/>
  <c r="AI21" i="2"/>
  <c r="AV21" i="2"/>
  <c r="BI21" i="2"/>
  <c r="AJ21" i="2"/>
  <c r="AW21" i="2"/>
  <c r="BJ21" i="2"/>
  <c r="AL21" i="2"/>
  <c r="AY21" i="2"/>
  <c r="BL21" i="2"/>
  <c r="AN21" i="2"/>
  <c r="BA21" i="2"/>
  <c r="BN21" i="2"/>
  <c r="AO21" i="2"/>
  <c r="BB21" i="2"/>
  <c r="BO21" i="2"/>
  <c r="AP21" i="2"/>
  <c r="BC21" i="2"/>
  <c r="BP21" i="2"/>
  <c r="AQ21" i="2"/>
  <c r="BD21" i="2"/>
  <c r="BQ21" i="2"/>
  <c r="AF22" i="2"/>
  <c r="AS22" i="2"/>
  <c r="BF22" i="2"/>
  <c r="AG22" i="2"/>
  <c r="AT22" i="2"/>
  <c r="BG22" i="2"/>
  <c r="AH22" i="2"/>
  <c r="AU22" i="2"/>
  <c r="BH22" i="2"/>
  <c r="AI22" i="2"/>
  <c r="AV22" i="2"/>
  <c r="BI22" i="2"/>
  <c r="AJ22" i="2"/>
  <c r="AW22" i="2"/>
  <c r="BJ22" i="2"/>
  <c r="AL22" i="2"/>
  <c r="AY22" i="2"/>
  <c r="BL22" i="2"/>
  <c r="AN22" i="2"/>
  <c r="BA22" i="2"/>
  <c r="BN22" i="2"/>
  <c r="AO22" i="2"/>
  <c r="BB22" i="2"/>
  <c r="BO22" i="2"/>
  <c r="AP22" i="2"/>
  <c r="BC22" i="2"/>
  <c r="BP22" i="2"/>
  <c r="AQ22" i="2"/>
  <c r="BD22" i="2"/>
  <c r="BQ22" i="2"/>
  <c r="AF23" i="2"/>
  <c r="AS23" i="2"/>
  <c r="BF23" i="2"/>
  <c r="AG23" i="2"/>
  <c r="AT23" i="2"/>
  <c r="BG23" i="2"/>
  <c r="AH23" i="2"/>
  <c r="AU23" i="2"/>
  <c r="BH23" i="2"/>
  <c r="AI23" i="2"/>
  <c r="AV23" i="2"/>
  <c r="BI23" i="2"/>
  <c r="AJ23" i="2"/>
  <c r="AW23" i="2"/>
  <c r="BJ23" i="2"/>
  <c r="AL23" i="2"/>
  <c r="AY23" i="2"/>
  <c r="BL23" i="2"/>
  <c r="AN23" i="2"/>
  <c r="BA23" i="2"/>
  <c r="BN23" i="2"/>
  <c r="AO23" i="2"/>
  <c r="BB23" i="2"/>
  <c r="BO23" i="2"/>
  <c r="AP23" i="2"/>
  <c r="BC23" i="2"/>
  <c r="BP23" i="2"/>
  <c r="AQ23" i="2"/>
  <c r="BD23" i="2"/>
  <c r="BQ23" i="2"/>
  <c r="AF24" i="2"/>
  <c r="AS24" i="2"/>
  <c r="BF24" i="2"/>
  <c r="AG24" i="2"/>
  <c r="AT24" i="2"/>
  <c r="BG24" i="2"/>
  <c r="AH24" i="2"/>
  <c r="AU24" i="2"/>
  <c r="BH24" i="2"/>
  <c r="AI24" i="2"/>
  <c r="AV24" i="2"/>
  <c r="BI24" i="2"/>
  <c r="AJ24" i="2"/>
  <c r="AW24" i="2"/>
  <c r="BJ24" i="2"/>
  <c r="AL24" i="2"/>
  <c r="AY24" i="2"/>
  <c r="BL24" i="2"/>
  <c r="AN24" i="2"/>
  <c r="BA24" i="2"/>
  <c r="BN24" i="2"/>
  <c r="AO24" i="2"/>
  <c r="BB24" i="2"/>
  <c r="BO24" i="2"/>
  <c r="AP24" i="2"/>
  <c r="BC24" i="2"/>
  <c r="BP24" i="2"/>
  <c r="AQ24" i="2"/>
  <c r="BD24" i="2"/>
  <c r="BQ24" i="2"/>
  <c r="AF25" i="2"/>
  <c r="AS25" i="2"/>
  <c r="BF25" i="2"/>
  <c r="AG25" i="2"/>
  <c r="AT25" i="2"/>
  <c r="BG25" i="2"/>
  <c r="AH25" i="2"/>
  <c r="AU25" i="2"/>
  <c r="BH25" i="2"/>
  <c r="AI25" i="2"/>
  <c r="AV25" i="2"/>
  <c r="BI25" i="2"/>
  <c r="AJ25" i="2"/>
  <c r="AW25" i="2"/>
  <c r="BJ25" i="2"/>
  <c r="AL25" i="2"/>
  <c r="AY25" i="2"/>
  <c r="BL25" i="2"/>
  <c r="AN25" i="2"/>
  <c r="BA25" i="2"/>
  <c r="BN25" i="2"/>
  <c r="AO25" i="2"/>
  <c r="BB25" i="2"/>
  <c r="BO25" i="2"/>
  <c r="AP25" i="2"/>
  <c r="BC25" i="2"/>
  <c r="BP25" i="2"/>
  <c r="AQ25" i="2"/>
  <c r="BD25" i="2"/>
  <c r="BQ25" i="2"/>
  <c r="AF26" i="2"/>
  <c r="AS26" i="2"/>
  <c r="BF26" i="2"/>
  <c r="AG26" i="2"/>
  <c r="AT26" i="2"/>
  <c r="BG26" i="2"/>
  <c r="AH26" i="2"/>
  <c r="AU26" i="2"/>
  <c r="BH26" i="2"/>
  <c r="AI26" i="2"/>
  <c r="AV26" i="2"/>
  <c r="BI26" i="2"/>
  <c r="AJ26" i="2"/>
  <c r="AW26" i="2"/>
  <c r="BJ26" i="2"/>
  <c r="AL26" i="2"/>
  <c r="AY26" i="2"/>
  <c r="BL26" i="2"/>
  <c r="AN26" i="2"/>
  <c r="BA26" i="2"/>
  <c r="BN26" i="2"/>
  <c r="AO26" i="2"/>
  <c r="BB26" i="2"/>
  <c r="BO26" i="2"/>
  <c r="AP26" i="2"/>
  <c r="BC26" i="2"/>
  <c r="BP26" i="2"/>
  <c r="AQ26" i="2"/>
  <c r="BD26" i="2"/>
  <c r="BQ26" i="2"/>
  <c r="AF27" i="2"/>
  <c r="AS27" i="2"/>
  <c r="BF27" i="2"/>
  <c r="AG27" i="2"/>
  <c r="AT27" i="2"/>
  <c r="BG27" i="2"/>
  <c r="AH27" i="2"/>
  <c r="AU27" i="2"/>
  <c r="BH27" i="2"/>
  <c r="AI27" i="2"/>
  <c r="AV27" i="2"/>
  <c r="BI27" i="2"/>
  <c r="AJ27" i="2"/>
  <c r="AW27" i="2"/>
  <c r="BJ27" i="2"/>
  <c r="AL27" i="2"/>
  <c r="AY27" i="2"/>
  <c r="BL27" i="2"/>
  <c r="AN27" i="2"/>
  <c r="BA27" i="2"/>
  <c r="BN27" i="2"/>
  <c r="AO27" i="2"/>
  <c r="BB27" i="2"/>
  <c r="BO27" i="2"/>
  <c r="AP27" i="2"/>
  <c r="BC27" i="2"/>
  <c r="BP27" i="2"/>
  <c r="AQ27" i="2"/>
  <c r="BD27" i="2"/>
  <c r="BQ27" i="2"/>
  <c r="DH31" i="7"/>
  <c r="DH29" i="6"/>
  <c r="DH32" i="7"/>
  <c r="DH30" i="6"/>
  <c r="CE25" i="7"/>
  <c r="CE23" i="6"/>
  <c r="CE17" i="7"/>
  <c r="CE15" i="6"/>
  <c r="BA29" i="7"/>
  <c r="BA27" i="6"/>
  <c r="BA21" i="7"/>
  <c r="BA19" i="6"/>
  <c r="BA13" i="7"/>
  <c r="BA11" i="6"/>
  <c r="CE21" i="7"/>
  <c r="CE19" i="6"/>
  <c r="DH29" i="7"/>
  <c r="DH27" i="6"/>
  <c r="BA25" i="7"/>
  <c r="BA23" i="6"/>
  <c r="BA17" i="7"/>
  <c r="BA15" i="6"/>
  <c r="CE27" i="7"/>
  <c r="CE25" i="6"/>
  <c r="CE19" i="7"/>
  <c r="CE17" i="6"/>
  <c r="BA31" i="7"/>
  <c r="BA29" i="6"/>
  <c r="BA21" i="6"/>
  <c r="BA23" i="7"/>
  <c r="BA15" i="7"/>
  <c r="BA13" i="6"/>
  <c r="CE13" i="7"/>
  <c r="CE11" i="6"/>
  <c r="CE24" i="6"/>
  <c r="CE26" i="7"/>
  <c r="CE18" i="7"/>
  <c r="CE16" i="6"/>
  <c r="BA30" i="7"/>
  <c r="BA28" i="6"/>
  <c r="BA22" i="7"/>
  <c r="BA20" i="6"/>
  <c r="BA14" i="7"/>
  <c r="BA12" i="6"/>
  <c r="BA9" i="7"/>
  <c r="BA7" i="6"/>
  <c r="DH34" i="7"/>
  <c r="DH32" i="6"/>
  <c r="DH28" i="7"/>
  <c r="DH26" i="6"/>
  <c r="CE20" i="7"/>
  <c r="CE18" i="6"/>
  <c r="CE10" i="6"/>
  <c r="CE12" i="7"/>
  <c r="BA22" i="6"/>
  <c r="BA24" i="7"/>
  <c r="BA16" i="7"/>
  <c r="BA14" i="6"/>
  <c r="CE24" i="7"/>
  <c r="CE22" i="6"/>
  <c r="CE16" i="7"/>
  <c r="CE14" i="6"/>
  <c r="BA28" i="7"/>
  <c r="BA26" i="6"/>
  <c r="BA20" i="7"/>
  <c r="BA18" i="6"/>
  <c r="BA12" i="7"/>
  <c r="BA10" i="6"/>
  <c r="CE23" i="7"/>
  <c r="CE21" i="6"/>
  <c r="CE15" i="7"/>
  <c r="CE13" i="6"/>
  <c r="BA27" i="7"/>
  <c r="BA25" i="6"/>
  <c r="BA17" i="6"/>
  <c r="BA19" i="7"/>
  <c r="BA11" i="7"/>
  <c r="BA9" i="6"/>
  <c r="DH33" i="7"/>
  <c r="DH31" i="6"/>
  <c r="DH30" i="7"/>
  <c r="DH28" i="6"/>
  <c r="CE22" i="7"/>
  <c r="CE20" i="6"/>
  <c r="CE14" i="7"/>
  <c r="CE12" i="6"/>
  <c r="BA26" i="7"/>
  <c r="BA24" i="6"/>
  <c r="BA16" i="6"/>
  <c r="BA18" i="7"/>
  <c r="BA8" i="6"/>
  <c r="BA10" i="7"/>
  <c r="AE122" i="7"/>
  <c r="AI122" i="7"/>
  <c r="AC65" i="7"/>
  <c r="AG65" i="7"/>
  <c r="AH227" i="7"/>
  <c r="AD227" i="7"/>
  <c r="AG250" i="7"/>
  <c r="AC250" i="7"/>
  <c r="AG47" i="7"/>
  <c r="AC47" i="7"/>
  <c r="AE163" i="7"/>
  <c r="AI163" i="7"/>
  <c r="AH147" i="7"/>
  <c r="AD147" i="7"/>
  <c r="AG186" i="7"/>
  <c r="AC186" i="7"/>
  <c r="AI284" i="7"/>
  <c r="AE284" i="7"/>
  <c r="Y44" i="7"/>
  <c r="Y49" i="7"/>
  <c r="AC278" i="7"/>
  <c r="AG278" i="7"/>
  <c r="AD226" i="7"/>
  <c r="AH226" i="7"/>
  <c r="AG126" i="7"/>
  <c r="AC126" i="7"/>
  <c r="AC99" i="7"/>
  <c r="AG99" i="7"/>
  <c r="Y156" i="7"/>
  <c r="Y158" i="7"/>
  <c r="Y157" i="7"/>
  <c r="Y123" i="7"/>
  <c r="Y128" i="7"/>
  <c r="AE290" i="7"/>
  <c r="AI290" i="7"/>
  <c r="AI262" i="7"/>
  <c r="AE262" i="7"/>
  <c r="AA45" i="7"/>
  <c r="AA51" i="7"/>
  <c r="AA46" i="7"/>
  <c r="AD159" i="7"/>
  <c r="AH159" i="7"/>
  <c r="Y226" i="7"/>
  <c r="AH196" i="7"/>
  <c r="AD196" i="7"/>
  <c r="AC95" i="7"/>
  <c r="AG95" i="7"/>
  <c r="Y52" i="7"/>
  <c r="AA125" i="7"/>
  <c r="AA128" i="7"/>
  <c r="AA126" i="7"/>
  <c r="AD214" i="7"/>
  <c r="AH214" i="7"/>
  <c r="Z97" i="7"/>
  <c r="Z98" i="7"/>
  <c r="Y56" i="7"/>
  <c r="AA229" i="7"/>
  <c r="AA230" i="7"/>
  <c r="AD287" i="7"/>
  <c r="AH287" i="7"/>
  <c r="AH163" i="7"/>
  <c r="AD163" i="7"/>
  <c r="AD225" i="7"/>
  <c r="AH225" i="7"/>
  <c r="AC48" i="7"/>
  <c r="AG48" i="7"/>
  <c r="AH155" i="7"/>
  <c r="AD155" i="7"/>
  <c r="AI264" i="7"/>
  <c r="AE264" i="7"/>
  <c r="AI49" i="7"/>
  <c r="AE49" i="7"/>
  <c r="AD292" i="7"/>
  <c r="AH292" i="7"/>
  <c r="AI218" i="7"/>
  <c r="AE218" i="7"/>
  <c r="AG146" i="7"/>
  <c r="AC146" i="7"/>
  <c r="AC149" i="7"/>
  <c r="AG149" i="7"/>
  <c r="AA113" i="7"/>
  <c r="AA116" i="7"/>
  <c r="AA117" i="7"/>
  <c r="AE190" i="7"/>
  <c r="AI190" i="7"/>
  <c r="Y163" i="7"/>
  <c r="AA130" i="7"/>
  <c r="AA132" i="7"/>
  <c r="AA131" i="7"/>
  <c r="AD245" i="7"/>
  <c r="AH245" i="7"/>
  <c r="AA120" i="7"/>
  <c r="Y180" i="7"/>
  <c r="Y185" i="7"/>
  <c r="Y182" i="7"/>
  <c r="Y183" i="7"/>
  <c r="AE109" i="7"/>
  <c r="AI109" i="7"/>
  <c r="AH251" i="7"/>
  <c r="AD251" i="7"/>
  <c r="Y221" i="7"/>
  <c r="Y223" i="7"/>
  <c r="Y222" i="7"/>
  <c r="AA242" i="7"/>
  <c r="AA243" i="7"/>
  <c r="AA240" i="7"/>
  <c r="AA241" i="7"/>
  <c r="AE209" i="7"/>
  <c r="AI209" i="7"/>
  <c r="AA195" i="7"/>
  <c r="AD59" i="7"/>
  <c r="AH59" i="7"/>
  <c r="AD249" i="7"/>
  <c r="AH249" i="7"/>
  <c r="AC178" i="7"/>
  <c r="AG178" i="7"/>
  <c r="Y260" i="7"/>
  <c r="Y262" i="7"/>
  <c r="Y261" i="7"/>
  <c r="AD151" i="7"/>
  <c r="AH151" i="7"/>
  <c r="AG43" i="7"/>
  <c r="AC43" i="7"/>
  <c r="AC296" i="7"/>
  <c r="AG296" i="7"/>
  <c r="AI119" i="7"/>
  <c r="AE119" i="7"/>
  <c r="Y130" i="7"/>
  <c r="Y131" i="7"/>
  <c r="Y132" i="7"/>
  <c r="Y59" i="7"/>
  <c r="Y62" i="7"/>
  <c r="AI78" i="7"/>
  <c r="AE78" i="7"/>
  <c r="Y51" i="7"/>
  <c r="AI86" i="7"/>
  <c r="AE86" i="7"/>
  <c r="AI244" i="7"/>
  <c r="AE244" i="7"/>
  <c r="AC211" i="7"/>
  <c r="AG211" i="7"/>
  <c r="Y193" i="7"/>
  <c r="Y194" i="7"/>
  <c r="AH99" i="7"/>
  <c r="AD99" i="7"/>
  <c r="Y198" i="7"/>
  <c r="AH183" i="7"/>
  <c r="AD183" i="7"/>
  <c r="AG294" i="7"/>
  <c r="AC294" i="7"/>
  <c r="AE96" i="7"/>
  <c r="AI96" i="7"/>
  <c r="Z293" i="7"/>
  <c r="Z295" i="7"/>
  <c r="Z294" i="7"/>
  <c r="Z296" i="7"/>
  <c r="Z297" i="7"/>
  <c r="AE219" i="7"/>
  <c r="AI219" i="7"/>
  <c r="AI183" i="7"/>
  <c r="AE183" i="7"/>
  <c r="AD242" i="7"/>
  <c r="AH242" i="7"/>
  <c r="AH247" i="7"/>
  <c r="AD247" i="7"/>
  <c r="AC188" i="7"/>
  <c r="AG188" i="7"/>
  <c r="AC259" i="7"/>
  <c r="AG259" i="7"/>
  <c r="Y297" i="7"/>
  <c r="AI52" i="7"/>
  <c r="AE52" i="7"/>
  <c r="AA99" i="7"/>
  <c r="Y61" i="7"/>
  <c r="AI44" i="7"/>
  <c r="AE44" i="7"/>
  <c r="AC90" i="7"/>
  <c r="AG90" i="7"/>
  <c r="Z66" i="7"/>
  <c r="AG243" i="7"/>
  <c r="AC243" i="7"/>
  <c r="AA220" i="7"/>
  <c r="AA222" i="7"/>
  <c r="AD127" i="7"/>
  <c r="AH127" i="7"/>
  <c r="AA192" i="7"/>
  <c r="AA194" i="7"/>
  <c r="Y263" i="7"/>
  <c r="AA226" i="7"/>
  <c r="AG109" i="7"/>
  <c r="AC109" i="7"/>
  <c r="Y264" i="7"/>
  <c r="Y292" i="7"/>
  <c r="AD130" i="7"/>
  <c r="AH130" i="7"/>
  <c r="AE151" i="7"/>
  <c r="AI151" i="7"/>
  <c r="AG155" i="7"/>
  <c r="AC155" i="7"/>
  <c r="AA245" i="7"/>
  <c r="AA247" i="7"/>
  <c r="Y60" i="7"/>
  <c r="Y229" i="7"/>
  <c r="Y230" i="7"/>
  <c r="AD228" i="7"/>
  <c r="AH228" i="7"/>
  <c r="AE149" i="7"/>
  <c r="AI149" i="7"/>
  <c r="Y64" i="7"/>
  <c r="Y293" i="7"/>
  <c r="AE217" i="7"/>
  <c r="AI217" i="7"/>
  <c r="AC83" i="7"/>
  <c r="AG83" i="7"/>
  <c r="AA93" i="7"/>
  <c r="AH222" i="7"/>
  <c r="AD222" i="7"/>
  <c r="AI212" i="7"/>
  <c r="AE212" i="7"/>
  <c r="Y58" i="7"/>
  <c r="AC276" i="7"/>
  <c r="AG276" i="7"/>
  <c r="AD198" i="7"/>
  <c r="AH198" i="7"/>
  <c r="AE155" i="7"/>
  <c r="AI155" i="7"/>
  <c r="AD284" i="7"/>
  <c r="AH284" i="7"/>
  <c r="AA54" i="7"/>
  <c r="AA98" i="7"/>
  <c r="AA286" i="7"/>
  <c r="AA110" i="7"/>
  <c r="AA181" i="7"/>
  <c r="Y244" i="7"/>
  <c r="Y197" i="7"/>
  <c r="AD277" i="7"/>
  <c r="AH277" i="7"/>
  <c r="AH285" i="7"/>
  <c r="AD285" i="7"/>
  <c r="AA148" i="7"/>
  <c r="Y115" i="7"/>
  <c r="AH81" i="7"/>
  <c r="AD81" i="7"/>
  <c r="Y57" i="7"/>
  <c r="AA186" i="7"/>
  <c r="AA81" i="7"/>
  <c r="AH255" i="7"/>
  <c r="AD255" i="7"/>
  <c r="Y255" i="7"/>
  <c r="AH132" i="7"/>
  <c r="AD132" i="7"/>
  <c r="AA254" i="7"/>
  <c r="AA255" i="7"/>
  <c r="Y151" i="7"/>
  <c r="AH55" i="7"/>
  <c r="AD55" i="7"/>
  <c r="AA248" i="7"/>
  <c r="AD146" i="7"/>
  <c r="AH146" i="7"/>
  <c r="AA211" i="7"/>
  <c r="Y93" i="7"/>
  <c r="Y253" i="7"/>
  <c r="Y279" i="7"/>
  <c r="Y280" i="7"/>
  <c r="Y227" i="7"/>
  <c r="AH230" i="7"/>
  <c r="AD230" i="7"/>
  <c r="AD152" i="7"/>
  <c r="AH152" i="7"/>
  <c r="AH180" i="7"/>
  <c r="AD180" i="7"/>
  <c r="AA225" i="7"/>
  <c r="Y112" i="7"/>
  <c r="AA58" i="7"/>
  <c r="AA56" i="7"/>
  <c r="Y86" i="7"/>
  <c r="Y46" i="7"/>
  <c r="Y189" i="7"/>
  <c r="AA187" i="7"/>
  <c r="AA152" i="7"/>
  <c r="AA153" i="7"/>
  <c r="AA124" i="7"/>
  <c r="Y160" i="7"/>
  <c r="AA182" i="7"/>
  <c r="AD96" i="7"/>
  <c r="AH96" i="7"/>
  <c r="Y181" i="7"/>
  <c r="AD288" i="7"/>
  <c r="AH288" i="7"/>
  <c r="Z126" i="7"/>
  <c r="AA288" i="7"/>
  <c r="Y281" i="7"/>
  <c r="AA197" i="7"/>
  <c r="AC273" i="7"/>
  <c r="AG273" i="7"/>
  <c r="Y241" i="7"/>
  <c r="AD144" i="7"/>
  <c r="AH144" i="7"/>
  <c r="AH58" i="7"/>
  <c r="AD58" i="7"/>
  <c r="AA115" i="7"/>
  <c r="Z128" i="7"/>
  <c r="AA147" i="7"/>
  <c r="Y154" i="7"/>
  <c r="AA282" i="7"/>
  <c r="AD264" i="7"/>
  <c r="AH264" i="7"/>
  <c r="AD177" i="7"/>
  <c r="AH177" i="7"/>
  <c r="Y63" i="7"/>
  <c r="AD229" i="7"/>
  <c r="AH229" i="7"/>
  <c r="Y94" i="7"/>
  <c r="AA191" i="7"/>
  <c r="AH112" i="7"/>
  <c r="AD112" i="7"/>
  <c r="AG252" i="7"/>
  <c r="AC252" i="7"/>
  <c r="Y66" i="7"/>
  <c r="AI277" i="7"/>
  <c r="AE277" i="7"/>
  <c r="AA95" i="7"/>
  <c r="AA293" i="7"/>
  <c r="AA297" i="7"/>
  <c r="Y231" i="7"/>
  <c r="Y144" i="7"/>
  <c r="Y145" i="7"/>
  <c r="AH110" i="7"/>
  <c r="AD110" i="7"/>
  <c r="AH215" i="7"/>
  <c r="AD215" i="7"/>
  <c r="AC219" i="7"/>
  <c r="AG219" i="7"/>
  <c r="AH259" i="7"/>
  <c r="AD259" i="7"/>
  <c r="AA159" i="7"/>
  <c r="AH145" i="7"/>
  <c r="AD145" i="7"/>
  <c r="AD193" i="7"/>
  <c r="AH193" i="7"/>
  <c r="AA253" i="7"/>
  <c r="AA227" i="7"/>
  <c r="AA79" i="7"/>
  <c r="AA89" i="7"/>
  <c r="AA92" i="7"/>
  <c r="AD286" i="7"/>
  <c r="AH286" i="7"/>
  <c r="AA189" i="7"/>
  <c r="AH280" i="7"/>
  <c r="AD280" i="7"/>
  <c r="Y187" i="7"/>
  <c r="AE157" i="7"/>
  <c r="AI157" i="7"/>
  <c r="AA160" i="7"/>
  <c r="AD262" i="7"/>
  <c r="AH262" i="7"/>
  <c r="AD88" i="7"/>
  <c r="AH88" i="7"/>
  <c r="AA257" i="7"/>
  <c r="AA65" i="7"/>
  <c r="AD154" i="7"/>
  <c r="AH154" i="7"/>
  <c r="AH91" i="7"/>
  <c r="AD91" i="7"/>
  <c r="AD156" i="7"/>
  <c r="AH156" i="7"/>
  <c r="AA63" i="7"/>
  <c r="AH182" i="7"/>
  <c r="AD182" i="7"/>
  <c r="Y110" i="7"/>
  <c r="AH194" i="7"/>
  <c r="AD194" i="7"/>
  <c r="Y248" i="7"/>
  <c r="AH244" i="7"/>
  <c r="AD244" i="7"/>
  <c r="Y113" i="7"/>
  <c r="Y116" i="7"/>
  <c r="Y119" i="7"/>
  <c r="AA279" i="7"/>
  <c r="AA259" i="7"/>
  <c r="AG80" i="7"/>
  <c r="AC80" i="7"/>
  <c r="Y225" i="7"/>
  <c r="AA59" i="7"/>
  <c r="AA180" i="7"/>
  <c r="AD78" i="7"/>
  <c r="AH78" i="7"/>
  <c r="AD90" i="7"/>
  <c r="AH90" i="7"/>
  <c r="AC77" i="7"/>
  <c r="AG77" i="7"/>
  <c r="Y96" i="7"/>
  <c r="AD219" i="7"/>
  <c r="AH219" i="7"/>
  <c r="AA145" i="7"/>
  <c r="Y152" i="7"/>
  <c r="Y124" i="7"/>
  <c r="AD248" i="7"/>
  <c r="AH248" i="7"/>
  <c r="AA198" i="7"/>
  <c r="AA94" i="7"/>
  <c r="AA43" i="7"/>
  <c r="AA114" i="7"/>
  <c r="Y195" i="7"/>
  <c r="AA156" i="7"/>
  <c r="Y196" i="7"/>
  <c r="Y288" i="7"/>
  <c r="AA281" i="7"/>
  <c r="Y97" i="7"/>
  <c r="Y220" i="7"/>
  <c r="AD263" i="7"/>
  <c r="AH263" i="7"/>
  <c r="Y218" i="7"/>
  <c r="AA57" i="7"/>
  <c r="AA260" i="7"/>
  <c r="AA123" i="7"/>
  <c r="AD185" i="7"/>
  <c r="AH185" i="7"/>
  <c r="AC175" i="7"/>
  <c r="AG175" i="7"/>
  <c r="AA261" i="7"/>
  <c r="Y282" i="7"/>
  <c r="AA193" i="7"/>
  <c r="AA196" i="7"/>
  <c r="AA154" i="7"/>
  <c r="AD252" i="7"/>
  <c r="AH252" i="7"/>
  <c r="Y192" i="7"/>
  <c r="Y191" i="7"/>
  <c r="AA143" i="7"/>
  <c r="Y125" i="7"/>
  <c r="AA162" i="7"/>
  <c r="AD260" i="7"/>
  <c r="AH260" i="7"/>
  <c r="AD224" i="7"/>
  <c r="AH224" i="7"/>
  <c r="Y117" i="7"/>
  <c r="AH83" i="7"/>
  <c r="AD83" i="7"/>
  <c r="AA84" i="7"/>
  <c r="AI177" i="7"/>
  <c r="AE177" i="7"/>
  <c r="AD54" i="7"/>
  <c r="AH54" i="7"/>
  <c r="AG240" i="7"/>
  <c r="AC240" i="7"/>
  <c r="AI158" i="7"/>
  <c r="AE158" i="7"/>
  <c r="AD47" i="7"/>
  <c r="AH47" i="7"/>
  <c r="AH176" i="7"/>
  <c r="AD176" i="7"/>
  <c r="AD143" i="7"/>
  <c r="AH143" i="7"/>
  <c r="AA252" i="7"/>
  <c r="AC92" i="7"/>
  <c r="AG92" i="7"/>
  <c r="Y190" i="7"/>
  <c r="Y162" i="7"/>
  <c r="AH253" i="7"/>
  <c r="AD253" i="7"/>
  <c r="AG176" i="7"/>
  <c r="AC176" i="7"/>
  <c r="Y249" i="7"/>
  <c r="Y251" i="7"/>
  <c r="AA80" i="7"/>
  <c r="AA85" i="7"/>
  <c r="Y277" i="7"/>
  <c r="AD192" i="7"/>
  <c r="AH192" i="7"/>
  <c r="Y153" i="7"/>
  <c r="AH186" i="7"/>
  <c r="AD186" i="7"/>
  <c r="AD53" i="7"/>
  <c r="AH53" i="7"/>
  <c r="AA47" i="7"/>
  <c r="AA48" i="7"/>
  <c r="AA127" i="7"/>
  <c r="Y165" i="7"/>
  <c r="Y284" i="7"/>
  <c r="AD84" i="7"/>
  <c r="AH84" i="7"/>
  <c r="AA231" i="7"/>
  <c r="Z60" i="7"/>
  <c r="Z62" i="7"/>
  <c r="Z65" i="7"/>
  <c r="Z61" i="7"/>
  <c r="Z63" i="7"/>
  <c r="Z64" i="7"/>
  <c r="AI144" i="7"/>
  <c r="AE144" i="7"/>
  <c r="AH218" i="7"/>
  <c r="AD218" i="7"/>
  <c r="Y45" i="7"/>
  <c r="AA91" i="7"/>
  <c r="Y285" i="7"/>
  <c r="AA165" i="7"/>
  <c r="AD164" i="7"/>
  <c r="AH164" i="7"/>
  <c r="AD129" i="7"/>
  <c r="AH129" i="7"/>
  <c r="Y159" i="7"/>
  <c r="Y87" i="7"/>
  <c r="AA258" i="7"/>
  <c r="AA129" i="7"/>
  <c r="AH57" i="7"/>
  <c r="AD57" i="7"/>
  <c r="AD123" i="7"/>
  <c r="AH123" i="7"/>
  <c r="AC42" i="7"/>
  <c r="AG42" i="7"/>
  <c r="AH212" i="7"/>
  <c r="AD212" i="7"/>
  <c r="AD187" i="7"/>
  <c r="AH187" i="7"/>
  <c r="AA188" i="7"/>
  <c r="AA283" i="7"/>
  <c r="AA61" i="7"/>
  <c r="AD165" i="7"/>
  <c r="AH165" i="7"/>
  <c r="AD291" i="7"/>
  <c r="AH291" i="7"/>
  <c r="AD56" i="7"/>
  <c r="AH56" i="7"/>
  <c r="AA176" i="7"/>
  <c r="AD94" i="7"/>
  <c r="AH94" i="7"/>
  <c r="AI142" i="7"/>
  <c r="AE142" i="7"/>
  <c r="AA185" i="7"/>
  <c r="AA50" i="7"/>
  <c r="AA249" i="7"/>
  <c r="AC216" i="7"/>
  <c r="AG216" i="7"/>
  <c r="Y85" i="7"/>
  <c r="AE274" i="7"/>
  <c r="AI274" i="7"/>
  <c r="Z121" i="7"/>
  <c r="Z122" i="7"/>
  <c r="AH289" i="7"/>
  <c r="AD289" i="7"/>
  <c r="AA215" i="7"/>
  <c r="AA164" i="7"/>
  <c r="AD178" i="7"/>
  <c r="AH178" i="7"/>
  <c r="AA289" i="7"/>
  <c r="AA280" i="7"/>
  <c r="AD89" i="7"/>
  <c r="AH89" i="7"/>
  <c r="AA53" i="7"/>
  <c r="Y118" i="7"/>
  <c r="Y88" i="7"/>
  <c r="Y228" i="7"/>
  <c r="Y127" i="7"/>
  <c r="AH209" i="7"/>
  <c r="AD209" i="7"/>
  <c r="AA112" i="7"/>
  <c r="Y245" i="7"/>
  <c r="Y246" i="7"/>
  <c r="Y247" i="7"/>
  <c r="AA291" i="7"/>
  <c r="AA111" i="7"/>
  <c r="AA213" i="7"/>
  <c r="AC213" i="7"/>
  <c r="AG213" i="7"/>
  <c r="AH87" i="7"/>
  <c r="AD87" i="7"/>
  <c r="AA256" i="7"/>
  <c r="AA60" i="7"/>
  <c r="AG210" i="7"/>
  <c r="AC210" i="7"/>
  <c r="Y295" i="7"/>
  <c r="AD80" i="7"/>
  <c r="AH80" i="7"/>
  <c r="Z45" i="7"/>
  <c r="Z48" i="7"/>
  <c r="Z49" i="7"/>
  <c r="Z46" i="7"/>
  <c r="Z51" i="7"/>
  <c r="Y150" i="7"/>
  <c r="AH113" i="7"/>
  <c r="AD113" i="7"/>
  <c r="AA179" i="7"/>
  <c r="AA285" i="7"/>
  <c r="AA64" i="7"/>
  <c r="Y184" i="7"/>
  <c r="AD157" i="7"/>
  <c r="AH157" i="7"/>
  <c r="Y143" i="7"/>
  <c r="AD279" i="7"/>
  <c r="AH279" i="7"/>
  <c r="AA82" i="7"/>
  <c r="Y224" i="7"/>
  <c r="AA295" i="7"/>
  <c r="Y214" i="7"/>
  <c r="AA251" i="7"/>
  <c r="Z131" i="7"/>
  <c r="Y114" i="7"/>
  <c r="AH181" i="7"/>
  <c r="AD181" i="7"/>
  <c r="AA76" i="7"/>
  <c r="AA77" i="7"/>
  <c r="AI278" i="7"/>
  <c r="AE278" i="7"/>
  <c r="AH278" i="7"/>
  <c r="AD278" i="7"/>
  <c r="AD114" i="7"/>
  <c r="AH114" i="7"/>
  <c r="AC242" i="7"/>
  <c r="AG242" i="7"/>
  <c r="AA97" i="7"/>
  <c r="AI214" i="7"/>
  <c r="AE214" i="7"/>
  <c r="Y287" i="7"/>
  <c r="AG217" i="7"/>
  <c r="AC217" i="7"/>
  <c r="Y290" i="7"/>
  <c r="AH95" i="7"/>
  <c r="AD95" i="7"/>
  <c r="AA87" i="7"/>
  <c r="AE276" i="7"/>
  <c r="AI276" i="7"/>
  <c r="AA83" i="7"/>
  <c r="AH231" i="7"/>
  <c r="AD231" i="7"/>
  <c r="AG275" i="7"/>
  <c r="AC275" i="7"/>
  <c r="AH86" i="7"/>
  <c r="AD86" i="7"/>
  <c r="AA90" i="7"/>
  <c r="AD290" i="7"/>
  <c r="AH290" i="7"/>
  <c r="AC142" i="7"/>
  <c r="AG142" i="7"/>
  <c r="AA66" i="7"/>
  <c r="Y121" i="7"/>
  <c r="AA292" i="7"/>
  <c r="AD257" i="7"/>
  <c r="AH257" i="7"/>
  <c r="AD250" i="7"/>
  <c r="AH250" i="7"/>
  <c r="AA118" i="7"/>
  <c r="AG84" i="7"/>
  <c r="AC84" i="7"/>
  <c r="AG177" i="7"/>
  <c r="AC177" i="7"/>
  <c r="AD283" i="7"/>
  <c r="AH283" i="7"/>
  <c r="AI175" i="7"/>
  <c r="AE175" i="7"/>
  <c r="AC79" i="7"/>
  <c r="AG79" i="7"/>
  <c r="AH52" i="7"/>
  <c r="AD52" i="7"/>
  <c r="AI210" i="7"/>
  <c r="AE210" i="7"/>
  <c r="AA287" i="7"/>
  <c r="Y55" i="7"/>
  <c r="Y179" i="7"/>
  <c r="AA250" i="7"/>
  <c r="AH281" i="7"/>
  <c r="AD281" i="7"/>
  <c r="AA62" i="7"/>
  <c r="AC82" i="7"/>
  <c r="AG82" i="7"/>
  <c r="AA224" i="7"/>
  <c r="AA296" i="7"/>
  <c r="AD111" i="7"/>
  <c r="AH111" i="7"/>
  <c r="AA161" i="7"/>
  <c r="Y147" i="7"/>
  <c r="AI42" i="7"/>
  <c r="AE42" i="7"/>
  <c r="AH210" i="7"/>
  <c r="AD210" i="7"/>
  <c r="AH223" i="7"/>
  <c r="AD223" i="7"/>
  <c r="Y283" i="7"/>
  <c r="AA88" i="7"/>
  <c r="Y89" i="7"/>
  <c r="Y91" i="7"/>
  <c r="AD160" i="7"/>
  <c r="AH160" i="7"/>
  <c r="AG212" i="7"/>
  <c r="AC212" i="7"/>
  <c r="Y50" i="7"/>
  <c r="AA216" i="7"/>
  <c r="Y161" i="7"/>
  <c r="AH150" i="7"/>
  <c r="AD150" i="7"/>
  <c r="AG274" i="7"/>
  <c r="AC274" i="7"/>
  <c r="AA121" i="7"/>
  <c r="AA246" i="7"/>
  <c r="Y54" i="7"/>
  <c r="Y164" i="7"/>
  <c r="Y289" i="7"/>
  <c r="AD124" i="7"/>
  <c r="AH124" i="7"/>
  <c r="Y53" i="7"/>
  <c r="Y98" i="7"/>
  <c r="Y286" i="7"/>
  <c r="AG215" i="7"/>
  <c r="AC215" i="7"/>
  <c r="AH256" i="7"/>
  <c r="AD256" i="7"/>
  <c r="AG78" i="7"/>
  <c r="AC78" i="7"/>
  <c r="Y257" i="7"/>
  <c r="Y258" i="7"/>
  <c r="AD195" i="7"/>
  <c r="AH195" i="7"/>
  <c r="Y291" i="7"/>
  <c r="Y111" i="7"/>
  <c r="Y122" i="7"/>
  <c r="AH184" i="7"/>
  <c r="AD184" i="7"/>
  <c r="AH149" i="7"/>
  <c r="AD149" i="7"/>
  <c r="AH220" i="7"/>
  <c r="AD220" i="7"/>
  <c r="Y256" i="7"/>
  <c r="Y148" i="7"/>
  <c r="Z115" i="7"/>
  <c r="Z118" i="7"/>
  <c r="Z119" i="7"/>
  <c r="Z117" i="7"/>
  <c r="Z116" i="7"/>
  <c r="Z120" i="7"/>
  <c r="Y129" i="7"/>
  <c r="AD50" i="7"/>
  <c r="AH50" i="7"/>
  <c r="AD148" i="7"/>
  <c r="AH148" i="7"/>
  <c r="AA150" i="7"/>
  <c r="AA178" i="7"/>
  <c r="AA263" i="7"/>
  <c r="AH158" i="7"/>
  <c r="AD158" i="7"/>
  <c r="AA275" i="7"/>
  <c r="Y254" i="7"/>
  <c r="Y120" i="7"/>
  <c r="AA221" i="7"/>
  <c r="AA223" i="7"/>
  <c r="AH85" i="7"/>
  <c r="AD85" i="7"/>
  <c r="AA294" i="7"/>
  <c r="Z125" i="7"/>
  <c r="AA55" i="7"/>
  <c r="AA184" i="7"/>
  <c r="AA146" i="7"/>
  <c r="AC76" i="7"/>
  <c r="AG76" i="7"/>
  <c r="AA228" i="7"/>
  <c r="AG100" i="6"/>
  <c r="BT39" i="2"/>
  <c r="BV39" i="2"/>
  <c r="CH39" i="2"/>
  <c r="AC39" i="2"/>
  <c r="BT42" i="2"/>
  <c r="BV42" i="2"/>
  <c r="CA42" i="2"/>
  <c r="V42" i="2"/>
  <c r="BT53" i="2"/>
  <c r="BV53" i="2"/>
  <c r="CH53" i="2"/>
  <c r="AC53" i="2"/>
  <c r="BT18" i="2"/>
  <c r="BV18" i="2"/>
  <c r="CB18" i="2"/>
  <c r="W18" i="2"/>
  <c r="BT25" i="2"/>
  <c r="BV25" i="2"/>
  <c r="BZ25" i="2"/>
  <c r="BT7" i="2"/>
  <c r="BV7" i="2"/>
  <c r="CC7" i="2"/>
  <c r="X7" i="2"/>
  <c r="BT49" i="2"/>
  <c r="BV49" i="2"/>
  <c r="CD49" i="2"/>
  <c r="Y49" i="2"/>
  <c r="BT19" i="2"/>
  <c r="BV19" i="2"/>
  <c r="CF19" i="2"/>
  <c r="AA19" i="2"/>
  <c r="BT33" i="2"/>
  <c r="BV33" i="2"/>
  <c r="CD33" i="2"/>
  <c r="Y33" i="2"/>
  <c r="BT50" i="2"/>
  <c r="BV50" i="2"/>
  <c r="CG50" i="2"/>
  <c r="AB50" i="2"/>
  <c r="BT14" i="2"/>
  <c r="BV14" i="2"/>
  <c r="CC14" i="2"/>
  <c r="X14" i="2"/>
  <c r="BT9" i="2"/>
  <c r="BV9" i="2"/>
  <c r="BT26" i="2"/>
  <c r="BV26" i="2"/>
  <c r="CG26" i="2"/>
  <c r="AB26" i="2"/>
  <c r="BT52" i="2"/>
  <c r="BV52" i="2"/>
  <c r="BT51" i="2"/>
  <c r="BV51" i="2"/>
  <c r="BT48" i="2"/>
  <c r="BV48" i="2"/>
  <c r="BT47" i="2"/>
  <c r="BV47" i="2"/>
  <c r="BT45" i="2"/>
  <c r="BV45" i="2"/>
  <c r="BT44" i="2"/>
  <c r="BV44" i="2"/>
  <c r="BT35" i="2"/>
  <c r="BV35" i="2"/>
  <c r="BT32" i="2"/>
  <c r="BV32" i="2"/>
  <c r="BT41" i="2"/>
  <c r="BV41" i="2"/>
  <c r="BT37" i="2"/>
  <c r="BV37" i="2"/>
  <c r="BT36" i="2"/>
  <c r="BV36" i="2"/>
  <c r="BT40" i="2"/>
  <c r="BV40" i="2"/>
  <c r="BT43" i="2"/>
  <c r="BV43" i="2"/>
  <c r="BT34" i="2"/>
  <c r="BV34" i="2"/>
  <c r="BT38" i="2"/>
  <c r="BV38" i="2"/>
  <c r="BT28" i="2"/>
  <c r="BV28" i="2"/>
  <c r="BT31" i="2"/>
  <c r="BV31" i="2"/>
  <c r="BT30" i="2"/>
  <c r="BV30" i="2"/>
  <c r="BT23" i="2"/>
  <c r="BV23" i="2"/>
  <c r="BT17" i="2"/>
  <c r="BV17" i="2"/>
  <c r="BT10" i="2"/>
  <c r="BV10" i="2"/>
  <c r="BT22" i="2"/>
  <c r="BV22" i="2"/>
  <c r="BT15" i="2"/>
  <c r="BV15" i="2"/>
  <c r="BT13" i="2"/>
  <c r="BV13" i="2"/>
  <c r="BT6" i="2"/>
  <c r="BV6" i="2"/>
  <c r="BT21" i="2"/>
  <c r="BV21" i="2"/>
  <c r="BT16" i="2"/>
  <c r="BV16" i="2"/>
  <c r="BT20" i="2"/>
  <c r="BV20" i="2"/>
  <c r="BT24" i="2"/>
  <c r="BV24" i="2"/>
  <c r="BT11" i="2"/>
  <c r="BV11" i="2"/>
  <c r="BT8" i="2"/>
  <c r="BV8" i="2"/>
  <c r="BT27" i="2"/>
  <c r="BV27" i="2"/>
  <c r="BT12" i="2"/>
  <c r="BV12" i="2"/>
  <c r="DM30" i="7"/>
  <c r="DM28" i="6"/>
  <c r="CJ13" i="6"/>
  <c r="CJ15" i="7"/>
  <c r="BH22" i="7"/>
  <c r="BH20" i="6"/>
  <c r="CN21" i="7"/>
  <c r="CN19" i="6"/>
  <c r="BD21" i="7"/>
  <c r="BD19" i="6"/>
  <c r="BE10" i="7"/>
  <c r="BE8" i="6"/>
  <c r="DQ34" i="7"/>
  <c r="DQ32" i="6"/>
  <c r="CD9" i="2"/>
  <c r="Y9" i="2"/>
  <c r="CA9" i="2"/>
  <c r="V9" i="2"/>
  <c r="CG24" i="7"/>
  <c r="CG22" i="6"/>
  <c r="BE17" i="7"/>
  <c r="BE15" i="6"/>
  <c r="DP31" i="7"/>
  <c r="DP29" i="6"/>
  <c r="BI29" i="7"/>
  <c r="BI27" i="6"/>
  <c r="AI55" i="7"/>
  <c r="AE55" i="7"/>
  <c r="AI246" i="7"/>
  <c r="AE246" i="7"/>
  <c r="AI146" i="7"/>
  <c r="AE146" i="7"/>
  <c r="AI263" i="7"/>
  <c r="AE263" i="7"/>
  <c r="AD118" i="7"/>
  <c r="AH118" i="7"/>
  <c r="AG98" i="7"/>
  <c r="AC98" i="7"/>
  <c r="AG164" i="7"/>
  <c r="AC164" i="7"/>
  <c r="AC161" i="7"/>
  <c r="AG161" i="7"/>
  <c r="AE250" i="7"/>
  <c r="AI250" i="7"/>
  <c r="AC121" i="7"/>
  <c r="AG121" i="7"/>
  <c r="AE87" i="7"/>
  <c r="AI87" i="7"/>
  <c r="AG114" i="7"/>
  <c r="AC114" i="7"/>
  <c r="AG224" i="7"/>
  <c r="AC224" i="7"/>
  <c r="AI64" i="7"/>
  <c r="AE64" i="7"/>
  <c r="AH49" i="7"/>
  <c r="AD49" i="7"/>
  <c r="AI60" i="7"/>
  <c r="AE60" i="7"/>
  <c r="AI213" i="7"/>
  <c r="AE213" i="7"/>
  <c r="AC118" i="7"/>
  <c r="AG118" i="7"/>
  <c r="AI164" i="7"/>
  <c r="AE164" i="7"/>
  <c r="AC85" i="7"/>
  <c r="AG85" i="7"/>
  <c r="AD60" i="7"/>
  <c r="AH60" i="7"/>
  <c r="AI48" i="7"/>
  <c r="AE48" i="7"/>
  <c r="AC190" i="7"/>
  <c r="AG190" i="7"/>
  <c r="AG125" i="7"/>
  <c r="AC125" i="7"/>
  <c r="AI154" i="7"/>
  <c r="AE154" i="7"/>
  <c r="AC97" i="7"/>
  <c r="AG97" i="7"/>
  <c r="AG195" i="7"/>
  <c r="AC195" i="7"/>
  <c r="AG152" i="7"/>
  <c r="AC152" i="7"/>
  <c r="AC225" i="7"/>
  <c r="AG225" i="7"/>
  <c r="AE63" i="7"/>
  <c r="AI63" i="7"/>
  <c r="AE160" i="7"/>
  <c r="AI160" i="7"/>
  <c r="AE227" i="7"/>
  <c r="AI227" i="7"/>
  <c r="AG144" i="7"/>
  <c r="AC144" i="7"/>
  <c r="AC154" i="7"/>
  <c r="AG154" i="7"/>
  <c r="AC86" i="7"/>
  <c r="AG86" i="7"/>
  <c r="AE211" i="7"/>
  <c r="AI211" i="7"/>
  <c r="AI254" i="7"/>
  <c r="AE254" i="7"/>
  <c r="AC57" i="7"/>
  <c r="AG57" i="7"/>
  <c r="AE286" i="7"/>
  <c r="AI286" i="7"/>
  <c r="AC230" i="7"/>
  <c r="AG230" i="7"/>
  <c r="AI220" i="7"/>
  <c r="AE220" i="7"/>
  <c r="AH295" i="7"/>
  <c r="AD295" i="7"/>
  <c r="AC198" i="7"/>
  <c r="AG198" i="7"/>
  <c r="AG262" i="7"/>
  <c r="AC262" i="7"/>
  <c r="AI240" i="7"/>
  <c r="AE240" i="7"/>
  <c r="AE120" i="7"/>
  <c r="AI120" i="7"/>
  <c r="AD98" i="7"/>
  <c r="AH98" i="7"/>
  <c r="AG52" i="7"/>
  <c r="AC52" i="7"/>
  <c r="AG158" i="7"/>
  <c r="AC158" i="7"/>
  <c r="AI184" i="7"/>
  <c r="AE184" i="7"/>
  <c r="AI223" i="7"/>
  <c r="AE223" i="7"/>
  <c r="AD115" i="7"/>
  <c r="AH115" i="7"/>
  <c r="AC53" i="7"/>
  <c r="AG53" i="7"/>
  <c r="AG54" i="7"/>
  <c r="AC54" i="7"/>
  <c r="AE216" i="7"/>
  <c r="AI216" i="7"/>
  <c r="AE296" i="7"/>
  <c r="AI296" i="7"/>
  <c r="AG179" i="7"/>
  <c r="AC179" i="7"/>
  <c r="AI66" i="7"/>
  <c r="AE66" i="7"/>
  <c r="AE97" i="7"/>
  <c r="AI97" i="7"/>
  <c r="AD131" i="7"/>
  <c r="AH131" i="7"/>
  <c r="AI82" i="7"/>
  <c r="AE82" i="7"/>
  <c r="AE285" i="7"/>
  <c r="AI285" i="7"/>
  <c r="AD48" i="7"/>
  <c r="AH48" i="7"/>
  <c r="AE256" i="7"/>
  <c r="AI256" i="7"/>
  <c r="AE111" i="7"/>
  <c r="AI111" i="7"/>
  <c r="AE53" i="7"/>
  <c r="AI53" i="7"/>
  <c r="AE215" i="7"/>
  <c r="AI215" i="7"/>
  <c r="AI61" i="7"/>
  <c r="AE61" i="7"/>
  <c r="AE47" i="7"/>
  <c r="AI47" i="7"/>
  <c r="AG277" i="7"/>
  <c r="AC277" i="7"/>
  <c r="AE143" i="7"/>
  <c r="AI143" i="7"/>
  <c r="AE196" i="7"/>
  <c r="AI196" i="7"/>
  <c r="AI123" i="7"/>
  <c r="AE123" i="7"/>
  <c r="AE114" i="7"/>
  <c r="AI114" i="7"/>
  <c r="AE145" i="7"/>
  <c r="AI145" i="7"/>
  <c r="AE253" i="7"/>
  <c r="AI253" i="7"/>
  <c r="AC231" i="7"/>
  <c r="AG231" i="7"/>
  <c r="AC66" i="7"/>
  <c r="AG66" i="7"/>
  <c r="AE147" i="7"/>
  <c r="AI147" i="7"/>
  <c r="AE56" i="7"/>
  <c r="AI56" i="7"/>
  <c r="AC197" i="7"/>
  <c r="AG197" i="7"/>
  <c r="AI98" i="7"/>
  <c r="AE98" i="7"/>
  <c r="AC229" i="7"/>
  <c r="AG229" i="7"/>
  <c r="AI226" i="7"/>
  <c r="AE226" i="7"/>
  <c r="AD293" i="7"/>
  <c r="AH293" i="7"/>
  <c r="AC132" i="7"/>
  <c r="AG132" i="7"/>
  <c r="AC260" i="7"/>
  <c r="AG260" i="7"/>
  <c r="AI243" i="7"/>
  <c r="AE243" i="7"/>
  <c r="AC156" i="7"/>
  <c r="AG156" i="7"/>
  <c r="AC258" i="7"/>
  <c r="AG258" i="7"/>
  <c r="AE224" i="7"/>
  <c r="AI224" i="7"/>
  <c r="AE291" i="7"/>
  <c r="AI291" i="7"/>
  <c r="AE176" i="7"/>
  <c r="AI176" i="7"/>
  <c r="AE85" i="7"/>
  <c r="AI85" i="7"/>
  <c r="AG117" i="7"/>
  <c r="AC117" i="7"/>
  <c r="AG248" i="7"/>
  <c r="AC248" i="7"/>
  <c r="AG281" i="7"/>
  <c r="AC281" i="7"/>
  <c r="AE187" i="7"/>
  <c r="AI187" i="7"/>
  <c r="AC263" i="7"/>
  <c r="AG263" i="7"/>
  <c r="AE242" i="7"/>
  <c r="AI242" i="7"/>
  <c r="AC226" i="7"/>
  <c r="AG226" i="7"/>
  <c r="AC120" i="7"/>
  <c r="AG120" i="7"/>
  <c r="AG256" i="7"/>
  <c r="AC256" i="7"/>
  <c r="AC91" i="7"/>
  <c r="AG91" i="7"/>
  <c r="AE188" i="7"/>
  <c r="AI188" i="7"/>
  <c r="AD64" i="7"/>
  <c r="AH64" i="7"/>
  <c r="AI80" i="7"/>
  <c r="AE80" i="7"/>
  <c r="AC282" i="7"/>
  <c r="AG282" i="7"/>
  <c r="AC241" i="7"/>
  <c r="AG241" i="7"/>
  <c r="AE288" i="7"/>
  <c r="AI288" i="7"/>
  <c r="AI248" i="7"/>
  <c r="AE248" i="7"/>
  <c r="AC115" i="7"/>
  <c r="AG115" i="7"/>
  <c r="AE194" i="7"/>
  <c r="AI194" i="7"/>
  <c r="AC194" i="7"/>
  <c r="AG194" i="7"/>
  <c r="AH120" i="7"/>
  <c r="AD120" i="7"/>
  <c r="AG228" i="7"/>
  <c r="AC228" i="7"/>
  <c r="AE50" i="7"/>
  <c r="AI50" i="7"/>
  <c r="AD63" i="7"/>
  <c r="AH63" i="7"/>
  <c r="AE84" i="7"/>
  <c r="AI84" i="7"/>
  <c r="AC218" i="7"/>
  <c r="AG218" i="7"/>
  <c r="AI281" i="7"/>
  <c r="AE281" i="7"/>
  <c r="AE124" i="7"/>
  <c r="AI124" i="7"/>
  <c r="AI148" i="7"/>
  <c r="AE148" i="7"/>
  <c r="AE192" i="7"/>
  <c r="AI192" i="7"/>
  <c r="AG193" i="7"/>
  <c r="AC193" i="7"/>
  <c r="AI131" i="7"/>
  <c r="AE131" i="7"/>
  <c r="AI228" i="7"/>
  <c r="AE228" i="7"/>
  <c r="AH116" i="7"/>
  <c r="AD116" i="7"/>
  <c r="AC50" i="7"/>
  <c r="AG50" i="7"/>
  <c r="AI88" i="7"/>
  <c r="AE88" i="7"/>
  <c r="AC147" i="7"/>
  <c r="AG147" i="7"/>
  <c r="AE62" i="7"/>
  <c r="AI62" i="7"/>
  <c r="AI83" i="7"/>
  <c r="AE83" i="7"/>
  <c r="AE76" i="7"/>
  <c r="AI76" i="7"/>
  <c r="AG150" i="7"/>
  <c r="AC150" i="7"/>
  <c r="AC295" i="7"/>
  <c r="AG295" i="7"/>
  <c r="AC245" i="7"/>
  <c r="AG245" i="7"/>
  <c r="AG88" i="7"/>
  <c r="AC88" i="7"/>
  <c r="AI289" i="7"/>
  <c r="AE289" i="7"/>
  <c r="AD121" i="7"/>
  <c r="AH121" i="7"/>
  <c r="AI185" i="7"/>
  <c r="AE185" i="7"/>
  <c r="AC87" i="7"/>
  <c r="AG87" i="7"/>
  <c r="AI91" i="7"/>
  <c r="AE91" i="7"/>
  <c r="AH61" i="7"/>
  <c r="AD61" i="7"/>
  <c r="AC284" i="7"/>
  <c r="AG284" i="7"/>
  <c r="AG249" i="7"/>
  <c r="AC249" i="7"/>
  <c r="AC192" i="7"/>
  <c r="AG192" i="7"/>
  <c r="AG288" i="7"/>
  <c r="AC288" i="7"/>
  <c r="AG96" i="7"/>
  <c r="AC96" i="7"/>
  <c r="AG119" i="7"/>
  <c r="AC119" i="7"/>
  <c r="AC110" i="7"/>
  <c r="AG110" i="7"/>
  <c r="AE92" i="7"/>
  <c r="AI92" i="7"/>
  <c r="AE293" i="7"/>
  <c r="AI293" i="7"/>
  <c r="AH128" i="7"/>
  <c r="AD128" i="7"/>
  <c r="AI153" i="7"/>
  <c r="AE153" i="7"/>
  <c r="AC189" i="7"/>
  <c r="AG189" i="7"/>
  <c r="AG279" i="7"/>
  <c r="AC279" i="7"/>
  <c r="AG244" i="7"/>
  <c r="AC244" i="7"/>
  <c r="AE54" i="7"/>
  <c r="AI54" i="7"/>
  <c r="AE93" i="7"/>
  <c r="AI93" i="7"/>
  <c r="AE247" i="7"/>
  <c r="AI247" i="7"/>
  <c r="AC292" i="7"/>
  <c r="AG292" i="7"/>
  <c r="AD66" i="7"/>
  <c r="AH66" i="7"/>
  <c r="AD297" i="7"/>
  <c r="AH297" i="7"/>
  <c r="AG221" i="7"/>
  <c r="AC221" i="7"/>
  <c r="AC182" i="7"/>
  <c r="AG182" i="7"/>
  <c r="AE132" i="7"/>
  <c r="AI132" i="7"/>
  <c r="AI230" i="7"/>
  <c r="AE230" i="7"/>
  <c r="AE126" i="7"/>
  <c r="AI126" i="7"/>
  <c r="AE46" i="7"/>
  <c r="AI46" i="7"/>
  <c r="AG123" i="7"/>
  <c r="AC123" i="7"/>
  <c r="AG122" i="7"/>
  <c r="AC122" i="7"/>
  <c r="AE118" i="7"/>
  <c r="AI118" i="7"/>
  <c r="AI231" i="7"/>
  <c r="AE231" i="7"/>
  <c r="AI260" i="7"/>
  <c r="AE260" i="7"/>
  <c r="AE43" i="7"/>
  <c r="AI43" i="7"/>
  <c r="AE182" i="7"/>
  <c r="AI182" i="7"/>
  <c r="AC293" i="7"/>
  <c r="AG293" i="7"/>
  <c r="AG131" i="7"/>
  <c r="AC131" i="7"/>
  <c r="AE117" i="7"/>
  <c r="AI117" i="7"/>
  <c r="AG49" i="7"/>
  <c r="AC49" i="7"/>
  <c r="AH125" i="7"/>
  <c r="AD125" i="7"/>
  <c r="AI150" i="7"/>
  <c r="AE150" i="7"/>
  <c r="AC257" i="7"/>
  <c r="AG257" i="7"/>
  <c r="AI287" i="7"/>
  <c r="AE287" i="7"/>
  <c r="AG214" i="7"/>
  <c r="AC214" i="7"/>
  <c r="AC247" i="7"/>
  <c r="AG247" i="7"/>
  <c r="AI249" i="7"/>
  <c r="AE249" i="7"/>
  <c r="AE129" i="7"/>
  <c r="AI129" i="7"/>
  <c r="AI252" i="7"/>
  <c r="AE252" i="7"/>
  <c r="AI94" i="7"/>
  <c r="AE94" i="7"/>
  <c r="AE257" i="7"/>
  <c r="AI257" i="7"/>
  <c r="AG160" i="7"/>
  <c r="AC160" i="7"/>
  <c r="AC112" i="7"/>
  <c r="AG112" i="7"/>
  <c r="AC255" i="7"/>
  <c r="AG255" i="7"/>
  <c r="AC130" i="7"/>
  <c r="AG130" i="7"/>
  <c r="AI116" i="7"/>
  <c r="AE116" i="7"/>
  <c r="AC44" i="7"/>
  <c r="AG44" i="7"/>
  <c r="AC254" i="7"/>
  <c r="AG254" i="7"/>
  <c r="AE77" i="7"/>
  <c r="AI77" i="7"/>
  <c r="AC246" i="7"/>
  <c r="AG246" i="7"/>
  <c r="AE280" i="7"/>
  <c r="AI280" i="7"/>
  <c r="AE258" i="7"/>
  <c r="AI258" i="7"/>
  <c r="AG251" i="7"/>
  <c r="AC251" i="7"/>
  <c r="AE261" i="7"/>
  <c r="AI261" i="7"/>
  <c r="AE198" i="7"/>
  <c r="AI198" i="7"/>
  <c r="AE279" i="7"/>
  <c r="AI279" i="7"/>
  <c r="AI225" i="7"/>
  <c r="AE225" i="7"/>
  <c r="AG223" i="7"/>
  <c r="AC223" i="7"/>
  <c r="AG128" i="7"/>
  <c r="AC128" i="7"/>
  <c r="AE294" i="7"/>
  <c r="AI294" i="7"/>
  <c r="AH117" i="7"/>
  <c r="AD117" i="7"/>
  <c r="AG283" i="7"/>
  <c r="AC283" i="7"/>
  <c r="AI161" i="7"/>
  <c r="AE161" i="7"/>
  <c r="AE90" i="7"/>
  <c r="AI90" i="7"/>
  <c r="AG287" i="7"/>
  <c r="AC287" i="7"/>
  <c r="AD51" i="7"/>
  <c r="AH51" i="7"/>
  <c r="AE112" i="7"/>
  <c r="AI112" i="7"/>
  <c r="AC159" i="7"/>
  <c r="AG159" i="7"/>
  <c r="AC45" i="7"/>
  <c r="AG45" i="7"/>
  <c r="AH65" i="7"/>
  <c r="AD65" i="7"/>
  <c r="AC165" i="7"/>
  <c r="AG165" i="7"/>
  <c r="AC153" i="7"/>
  <c r="AG153" i="7"/>
  <c r="AC196" i="7"/>
  <c r="AG196" i="7"/>
  <c r="AE180" i="7"/>
  <c r="AI180" i="7"/>
  <c r="AC116" i="7"/>
  <c r="AG116" i="7"/>
  <c r="AI189" i="7"/>
  <c r="AE189" i="7"/>
  <c r="AI89" i="7"/>
  <c r="AE89" i="7"/>
  <c r="AE159" i="7"/>
  <c r="AI159" i="7"/>
  <c r="AI95" i="7"/>
  <c r="AE95" i="7"/>
  <c r="AI191" i="7"/>
  <c r="AE191" i="7"/>
  <c r="AI115" i="7"/>
  <c r="AE115" i="7"/>
  <c r="AI197" i="7"/>
  <c r="AE197" i="7"/>
  <c r="AE152" i="7"/>
  <c r="AI152" i="7"/>
  <c r="AG253" i="7"/>
  <c r="AC253" i="7"/>
  <c r="AC151" i="7"/>
  <c r="AG151" i="7"/>
  <c r="AI81" i="7"/>
  <c r="AE81" i="7"/>
  <c r="AI181" i="7"/>
  <c r="AE181" i="7"/>
  <c r="AG58" i="7"/>
  <c r="AC58" i="7"/>
  <c r="AE245" i="7"/>
  <c r="AI245" i="7"/>
  <c r="AG264" i="7"/>
  <c r="AC264" i="7"/>
  <c r="AD296" i="7"/>
  <c r="AH296" i="7"/>
  <c r="AG62" i="7"/>
  <c r="AC62" i="7"/>
  <c r="AG185" i="7"/>
  <c r="AC185" i="7"/>
  <c r="AE130" i="7"/>
  <c r="AI130" i="7"/>
  <c r="AE229" i="7"/>
  <c r="AI229" i="7"/>
  <c r="AI128" i="7"/>
  <c r="AE128" i="7"/>
  <c r="AE51" i="7"/>
  <c r="AI51" i="7"/>
  <c r="AC157" i="7"/>
  <c r="AG157" i="7"/>
  <c r="AE221" i="7"/>
  <c r="AI221" i="7"/>
  <c r="AE178" i="7"/>
  <c r="AI178" i="7"/>
  <c r="AC148" i="7"/>
  <c r="AG148" i="7"/>
  <c r="AG55" i="7"/>
  <c r="AC55" i="7"/>
  <c r="AE251" i="7"/>
  <c r="AI251" i="7"/>
  <c r="AI179" i="7"/>
  <c r="AE179" i="7"/>
  <c r="AD45" i="7"/>
  <c r="AH45" i="7"/>
  <c r="AI283" i="7"/>
  <c r="AE283" i="7"/>
  <c r="AE193" i="7"/>
  <c r="AI193" i="7"/>
  <c r="AC63" i="7"/>
  <c r="AG63" i="7"/>
  <c r="AI58" i="7"/>
  <c r="AE58" i="7"/>
  <c r="AC60" i="7"/>
  <c r="AG60" i="7"/>
  <c r="AC61" i="7"/>
  <c r="AG61" i="7"/>
  <c r="AD97" i="7"/>
  <c r="AH97" i="7"/>
  <c r="AG129" i="7"/>
  <c r="AC129" i="7"/>
  <c r="AG111" i="7"/>
  <c r="AC111" i="7"/>
  <c r="AE121" i="7"/>
  <c r="AI121" i="7"/>
  <c r="AC290" i="7"/>
  <c r="AG290" i="7"/>
  <c r="AC127" i="7"/>
  <c r="AG127" i="7"/>
  <c r="AE165" i="7"/>
  <c r="AI165" i="7"/>
  <c r="AI57" i="7"/>
  <c r="AE57" i="7"/>
  <c r="AE259" i="7"/>
  <c r="AI259" i="7"/>
  <c r="AG187" i="7"/>
  <c r="AC187" i="7"/>
  <c r="AG227" i="7"/>
  <c r="AC227" i="7"/>
  <c r="AG64" i="7"/>
  <c r="AC64" i="7"/>
  <c r="AE99" i="7"/>
  <c r="AI99" i="7"/>
  <c r="AC51" i="7"/>
  <c r="AG51" i="7"/>
  <c r="AC222" i="7"/>
  <c r="AG222" i="7"/>
  <c r="AG89" i="7"/>
  <c r="AC89" i="7"/>
  <c r="AC143" i="7"/>
  <c r="AG143" i="7"/>
  <c r="AH122" i="7"/>
  <c r="AD122" i="7"/>
  <c r="AG285" i="7"/>
  <c r="AC285" i="7"/>
  <c r="AG191" i="7"/>
  <c r="AC191" i="7"/>
  <c r="AI297" i="7"/>
  <c r="AE297" i="7"/>
  <c r="AH126" i="7"/>
  <c r="AD126" i="7"/>
  <c r="AG280" i="7"/>
  <c r="AC280" i="7"/>
  <c r="AE195" i="7"/>
  <c r="AI195" i="7"/>
  <c r="AG183" i="7"/>
  <c r="AC183" i="7"/>
  <c r="AI113" i="7"/>
  <c r="AE113" i="7"/>
  <c r="AI275" i="7"/>
  <c r="AE275" i="7"/>
  <c r="AD119" i="7"/>
  <c r="AH119" i="7"/>
  <c r="AG291" i="7"/>
  <c r="AC291" i="7"/>
  <c r="AC286" i="7"/>
  <c r="AG286" i="7"/>
  <c r="AC289" i="7"/>
  <c r="AG289" i="7"/>
  <c r="AI292" i="7"/>
  <c r="AE292" i="7"/>
  <c r="AI295" i="7"/>
  <c r="AE295" i="7"/>
  <c r="AC184" i="7"/>
  <c r="AG184" i="7"/>
  <c r="AH46" i="7"/>
  <c r="AD46" i="7"/>
  <c r="AH62" i="7"/>
  <c r="AD62" i="7"/>
  <c r="AI127" i="7"/>
  <c r="AE127" i="7"/>
  <c r="AC162" i="7"/>
  <c r="AG162" i="7"/>
  <c r="AI162" i="7"/>
  <c r="AE162" i="7"/>
  <c r="AG220" i="7"/>
  <c r="AC220" i="7"/>
  <c r="AI156" i="7"/>
  <c r="AE156" i="7"/>
  <c r="AC124" i="7"/>
  <c r="AG124" i="7"/>
  <c r="AE59" i="7"/>
  <c r="AI59" i="7"/>
  <c r="AG113" i="7"/>
  <c r="AC113" i="7"/>
  <c r="AE65" i="7"/>
  <c r="AI65" i="7"/>
  <c r="AI79" i="7"/>
  <c r="AE79" i="7"/>
  <c r="AC145" i="7"/>
  <c r="AG145" i="7"/>
  <c r="AC94" i="7"/>
  <c r="AG94" i="7"/>
  <c r="AE282" i="7"/>
  <c r="AI282" i="7"/>
  <c r="AG181" i="7"/>
  <c r="AC181" i="7"/>
  <c r="AG46" i="7"/>
  <c r="AC46" i="7"/>
  <c r="AG93" i="7"/>
  <c r="AC93" i="7"/>
  <c r="AE255" i="7"/>
  <c r="AI255" i="7"/>
  <c r="AE186" i="7"/>
  <c r="AI186" i="7"/>
  <c r="AI110" i="7"/>
  <c r="AE110" i="7"/>
  <c r="AE222" i="7"/>
  <c r="AI222" i="7"/>
  <c r="AC297" i="7"/>
  <c r="AG297" i="7"/>
  <c r="AH294" i="7"/>
  <c r="AD294" i="7"/>
  <c r="AG59" i="7"/>
  <c r="AC59" i="7"/>
  <c r="AC261" i="7"/>
  <c r="AG261" i="7"/>
  <c r="AI241" i="7"/>
  <c r="AE241" i="7"/>
  <c r="AG180" i="7"/>
  <c r="AC180" i="7"/>
  <c r="AG163" i="7"/>
  <c r="AC163" i="7"/>
  <c r="AG56" i="7"/>
  <c r="AC56" i="7"/>
  <c r="AI125" i="7"/>
  <c r="AE125" i="7"/>
  <c r="AI45" i="7"/>
  <c r="AE45" i="7"/>
  <c r="AD100" i="6"/>
  <c r="AH100" i="6"/>
  <c r="AI100" i="6"/>
  <c r="AE100" i="6"/>
  <c r="CE14" i="2"/>
  <c r="Z14" i="2"/>
  <c r="CG49" i="2"/>
  <c r="AB49" i="2"/>
  <c r="U25" i="2"/>
  <c r="CI9" i="2"/>
  <c r="AD9" i="2"/>
  <c r="CE9" i="2"/>
  <c r="Z9" i="2"/>
  <c r="BZ9" i="2"/>
  <c r="CF9" i="2"/>
  <c r="AA9" i="2"/>
  <c r="CB9" i="2"/>
  <c r="W9" i="2"/>
  <c r="CE18" i="2"/>
  <c r="Z18" i="2"/>
  <c r="CG9" i="2"/>
  <c r="AB9" i="2"/>
  <c r="CI14" i="2"/>
  <c r="AD14" i="2"/>
  <c r="CD14" i="2"/>
  <c r="Y14" i="2"/>
  <c r="CF49" i="2"/>
  <c r="AA49" i="2"/>
  <c r="CH9" i="2"/>
  <c r="AC9" i="2"/>
  <c r="CA14" i="2"/>
  <c r="V14" i="2"/>
  <c r="CC49" i="2"/>
  <c r="X49" i="2"/>
  <c r="BX18" i="2"/>
  <c r="S18" i="2"/>
  <c r="CC9" i="2"/>
  <c r="X9" i="2"/>
  <c r="CG18" i="2"/>
  <c r="AB18" i="2"/>
  <c r="BX49" i="2"/>
  <c r="S49" i="2"/>
  <c r="CF50" i="2"/>
  <c r="AA50" i="2"/>
  <c r="CA18" i="2"/>
  <c r="V18" i="2"/>
  <c r="CI18" i="2"/>
  <c r="AD18" i="2"/>
  <c r="CB49" i="2"/>
  <c r="W49" i="2"/>
  <c r="BZ14" i="2"/>
  <c r="CE39" i="2"/>
  <c r="Z39" i="2"/>
  <c r="CF39" i="2"/>
  <c r="AA39" i="2"/>
  <c r="CE19" i="2"/>
  <c r="Z19" i="2"/>
  <c r="CH26" i="2"/>
  <c r="AC26" i="2"/>
  <c r="CH14" i="2"/>
  <c r="AC14" i="2"/>
  <c r="CC18" i="2"/>
  <c r="X18" i="2"/>
  <c r="CC53" i="2"/>
  <c r="X53" i="2"/>
  <c r="CA49" i="2"/>
  <c r="V49" i="2"/>
  <c r="CI39" i="2"/>
  <c r="AD39" i="2"/>
  <c r="BX9" i="2"/>
  <c r="S9" i="2"/>
  <c r="BX14" i="2"/>
  <c r="S14" i="2"/>
  <c r="CI49" i="2"/>
  <c r="AD49" i="2"/>
  <c r="CB39" i="2"/>
  <c r="W39" i="2"/>
  <c r="BZ39" i="2"/>
  <c r="U39" i="2"/>
  <c r="BX39" i="2"/>
  <c r="S39" i="2"/>
  <c r="CC39" i="2"/>
  <c r="X39" i="2"/>
  <c r="CD39" i="2"/>
  <c r="Y39" i="2"/>
  <c r="CA39" i="2"/>
  <c r="V39" i="2"/>
  <c r="CE49" i="2"/>
  <c r="Z49" i="2"/>
  <c r="BZ49" i="2"/>
  <c r="U49" i="2"/>
  <c r="CC50" i="2"/>
  <c r="X50" i="2"/>
  <c r="CG39" i="2"/>
  <c r="AB39" i="2"/>
  <c r="CH49" i="2"/>
  <c r="AC49" i="2"/>
  <c r="CA50" i="2"/>
  <c r="V50" i="2"/>
  <c r="CF26" i="2"/>
  <c r="AA26" i="2"/>
  <c r="CA26" i="2"/>
  <c r="V26" i="2"/>
  <c r="CD26" i="2"/>
  <c r="Y26" i="2"/>
  <c r="CI26" i="2"/>
  <c r="AD26" i="2"/>
  <c r="CB14" i="2"/>
  <c r="W14" i="2"/>
  <c r="CF14" i="2"/>
  <c r="AA14" i="2"/>
  <c r="CF18" i="2"/>
  <c r="AA18" i="2"/>
  <c r="CE26" i="2"/>
  <c r="Z26" i="2"/>
  <c r="CC26" i="2"/>
  <c r="X26" i="2"/>
  <c r="BZ26" i="2"/>
  <c r="CB26" i="2"/>
  <c r="W26" i="2"/>
  <c r="CG14" i="2"/>
  <c r="AB14" i="2"/>
  <c r="BZ18" i="2"/>
  <c r="CD18" i="2"/>
  <c r="Y18" i="2"/>
  <c r="BX26" i="2"/>
  <c r="S26" i="2"/>
  <c r="CH18" i="2"/>
  <c r="AC18" i="2"/>
  <c r="BZ42" i="2"/>
  <c r="U42" i="2"/>
  <c r="CD50" i="2"/>
  <c r="Y50" i="2"/>
  <c r="CC19" i="2"/>
  <c r="X19" i="2"/>
  <c r="CG25" i="2"/>
  <c r="AB25" i="2"/>
  <c r="CB7" i="2"/>
  <c r="W7" i="2"/>
  <c r="CB53" i="2"/>
  <c r="W53" i="2"/>
  <c r="CG53" i="2"/>
  <c r="AB53" i="2"/>
  <c r="CE50" i="2"/>
  <c r="Z50" i="2"/>
  <c r="BX7" i="2"/>
  <c r="S7" i="2"/>
  <c r="BZ33" i="2"/>
  <c r="U33" i="2"/>
  <c r="BZ53" i="2"/>
  <c r="U53" i="2"/>
  <c r="CH50" i="2"/>
  <c r="AC50" i="2"/>
  <c r="CD7" i="2"/>
  <c r="Y7" i="2"/>
  <c r="CH33" i="2"/>
  <c r="AC33" i="2"/>
  <c r="CC33" i="2"/>
  <c r="X33" i="2"/>
  <c r="CC42" i="2"/>
  <c r="X42" i="2"/>
  <c r="CD25" i="2"/>
  <c r="Y25" i="2"/>
  <c r="CB42" i="2"/>
  <c r="W42" i="2"/>
  <c r="BZ7" i="2"/>
  <c r="CA7" i="2"/>
  <c r="V7" i="2"/>
  <c r="CE25" i="2"/>
  <c r="Z25" i="2"/>
  <c r="CE53" i="2"/>
  <c r="Z53" i="2"/>
  <c r="BZ19" i="2"/>
  <c r="CI7" i="2"/>
  <c r="AD7" i="2"/>
  <c r="CA25" i="2"/>
  <c r="V25" i="2"/>
  <c r="CE33" i="2"/>
  <c r="Z33" i="2"/>
  <c r="BX42" i="2"/>
  <c r="S42" i="2"/>
  <c r="CD53" i="2"/>
  <c r="Y53" i="2"/>
  <c r="CA53" i="2"/>
  <c r="V53" i="2"/>
  <c r="BZ50" i="2"/>
  <c r="U50" i="2"/>
  <c r="CB50" i="2"/>
  <c r="W50" i="2"/>
  <c r="CH19" i="2"/>
  <c r="AC19" i="2"/>
  <c r="CF7" i="2"/>
  <c r="AA7" i="2"/>
  <c r="CF25" i="2"/>
  <c r="AA25" i="2"/>
  <c r="CI25" i="2"/>
  <c r="AD25" i="2"/>
  <c r="BX33" i="2"/>
  <c r="S33" i="2"/>
  <c r="CG42" i="2"/>
  <c r="AB42" i="2"/>
  <c r="CI53" i="2"/>
  <c r="AD53" i="2"/>
  <c r="CF33" i="2"/>
  <c r="AA33" i="2"/>
  <c r="CA19" i="2"/>
  <c r="V19" i="2"/>
  <c r="BX19" i="2"/>
  <c r="S19" i="2"/>
  <c r="CE7" i="2"/>
  <c r="Z7" i="2"/>
  <c r="CC25" i="2"/>
  <c r="X25" i="2"/>
  <c r="CH25" i="2"/>
  <c r="AC25" i="2"/>
  <c r="CG33" i="2"/>
  <c r="AB33" i="2"/>
  <c r="CA33" i="2"/>
  <c r="V33" i="2"/>
  <c r="CF42" i="2"/>
  <c r="AA42" i="2"/>
  <c r="CD42" i="2"/>
  <c r="Y42" i="2"/>
  <c r="CF53" i="2"/>
  <c r="AA53" i="2"/>
  <c r="CI50" i="2"/>
  <c r="AD50" i="2"/>
  <c r="CH42" i="2"/>
  <c r="AC42" i="2"/>
  <c r="CI19" i="2"/>
  <c r="AD19" i="2"/>
  <c r="CG19" i="2"/>
  <c r="AB19" i="2"/>
  <c r="CH7" i="2"/>
  <c r="AC7" i="2"/>
  <c r="CB25" i="2"/>
  <c r="W25" i="2"/>
  <c r="BX25" i="2"/>
  <c r="S25" i="2"/>
  <c r="CB33" i="2"/>
  <c r="W33" i="2"/>
  <c r="CI33" i="2"/>
  <c r="AD33" i="2"/>
  <c r="CE42" i="2"/>
  <c r="Z42" i="2"/>
  <c r="BX53" i="2"/>
  <c r="S53" i="2"/>
  <c r="BX50" i="2"/>
  <c r="S50" i="2"/>
  <c r="CB19" i="2"/>
  <c r="W19" i="2"/>
  <c r="CD19" i="2"/>
  <c r="Y19" i="2"/>
  <c r="CG7" i="2"/>
  <c r="AB7" i="2"/>
  <c r="CI42" i="2"/>
  <c r="AD42" i="2"/>
  <c r="CF48" i="2"/>
  <c r="AA48" i="2"/>
  <c r="CC48" i="2"/>
  <c r="X48" i="2"/>
  <c r="CE48" i="2"/>
  <c r="Z48" i="2"/>
  <c r="CD48" i="2"/>
  <c r="Y48" i="2"/>
  <c r="CA48" i="2"/>
  <c r="V48" i="2"/>
  <c r="CI48" i="2"/>
  <c r="AD48" i="2"/>
  <c r="BZ48" i="2"/>
  <c r="U48" i="2"/>
  <c r="CH48" i="2"/>
  <c r="AC48" i="2"/>
  <c r="CG48" i="2"/>
  <c r="AB48" i="2"/>
  <c r="CB48" i="2"/>
  <c r="W48" i="2"/>
  <c r="BX48" i="2"/>
  <c r="CB51" i="2"/>
  <c r="W51" i="2"/>
  <c r="CA51" i="2"/>
  <c r="V51" i="2"/>
  <c r="CI51" i="2"/>
  <c r="AD51" i="2"/>
  <c r="BZ51" i="2"/>
  <c r="U51" i="2"/>
  <c r="CH51" i="2"/>
  <c r="AC51" i="2"/>
  <c r="CE51" i="2"/>
  <c r="Z51" i="2"/>
  <c r="BX51" i="2"/>
  <c r="CG51" i="2"/>
  <c r="AB51" i="2"/>
  <c r="CF51" i="2"/>
  <c r="AA51" i="2"/>
  <c r="CD51" i="2"/>
  <c r="Y51" i="2"/>
  <c r="CC51" i="2"/>
  <c r="X51" i="2"/>
  <c r="CA52" i="2"/>
  <c r="V52" i="2"/>
  <c r="CI52" i="2"/>
  <c r="AD52" i="2"/>
  <c r="BZ52" i="2"/>
  <c r="U52" i="2"/>
  <c r="CH52" i="2"/>
  <c r="AC52" i="2"/>
  <c r="BX52" i="2"/>
  <c r="CG52" i="2"/>
  <c r="AB52" i="2"/>
  <c r="CD52" i="2"/>
  <c r="Y52" i="2"/>
  <c r="CE52" i="2"/>
  <c r="Z52" i="2"/>
  <c r="CC52" i="2"/>
  <c r="X52" i="2"/>
  <c r="CF52" i="2"/>
  <c r="AA52" i="2"/>
  <c r="CB52" i="2"/>
  <c r="W52" i="2"/>
  <c r="CD47" i="2"/>
  <c r="Y47" i="2"/>
  <c r="CE47" i="2"/>
  <c r="Z47" i="2"/>
  <c r="CF47" i="2"/>
  <c r="AA47" i="2"/>
  <c r="CG47" i="2"/>
  <c r="AB47" i="2"/>
  <c r="CH47" i="2"/>
  <c r="AC47" i="2"/>
  <c r="BX47" i="2"/>
  <c r="BZ47" i="2"/>
  <c r="U47" i="2"/>
  <c r="CC47" i="2"/>
  <c r="X47" i="2"/>
  <c r="CI47" i="2"/>
  <c r="AD47" i="2"/>
  <c r="CA47" i="2"/>
  <c r="V47" i="2"/>
  <c r="CB47" i="2"/>
  <c r="W47" i="2"/>
  <c r="CE37" i="2"/>
  <c r="Z37" i="2"/>
  <c r="CG37" i="2"/>
  <c r="AB37" i="2"/>
  <c r="CD37" i="2"/>
  <c r="Y37" i="2"/>
  <c r="CC37" i="2"/>
  <c r="X37" i="2"/>
  <c r="CB37" i="2"/>
  <c r="W37" i="2"/>
  <c r="CI37" i="2"/>
  <c r="AD37" i="2"/>
  <c r="BZ37" i="2"/>
  <c r="U37" i="2"/>
  <c r="CA37" i="2"/>
  <c r="V37" i="2"/>
  <c r="CF37" i="2"/>
  <c r="AA37" i="2"/>
  <c r="CH37" i="2"/>
  <c r="AC37" i="2"/>
  <c r="BX37" i="2"/>
  <c r="CB36" i="2"/>
  <c r="W36" i="2"/>
  <c r="BZ36" i="2"/>
  <c r="U36" i="2"/>
  <c r="BX36" i="2"/>
  <c r="CA36" i="2"/>
  <c r="V36" i="2"/>
  <c r="CI36" i="2"/>
  <c r="AD36" i="2"/>
  <c r="CG36" i="2"/>
  <c r="AB36" i="2"/>
  <c r="CH36" i="2"/>
  <c r="AC36" i="2"/>
  <c r="CD36" i="2"/>
  <c r="Y36" i="2"/>
  <c r="CC36" i="2"/>
  <c r="X36" i="2"/>
  <c r="CF36" i="2"/>
  <c r="AA36" i="2"/>
  <c r="CE36" i="2"/>
  <c r="Z36" i="2"/>
  <c r="CF40" i="2"/>
  <c r="AA40" i="2"/>
  <c r="CE40" i="2"/>
  <c r="Z40" i="2"/>
  <c r="CC40" i="2"/>
  <c r="X40" i="2"/>
  <c r="CI40" i="2"/>
  <c r="AD40" i="2"/>
  <c r="CH40" i="2"/>
  <c r="AC40" i="2"/>
  <c r="CD40" i="2"/>
  <c r="Y40" i="2"/>
  <c r="CB40" i="2"/>
  <c r="W40" i="2"/>
  <c r="CA40" i="2"/>
  <c r="V40" i="2"/>
  <c r="BZ40" i="2"/>
  <c r="U40" i="2"/>
  <c r="BX40" i="2"/>
  <c r="CG40" i="2"/>
  <c r="AB40" i="2"/>
  <c r="BX43" i="2"/>
  <c r="CG43" i="2"/>
  <c r="AB43" i="2"/>
  <c r="CD43" i="2"/>
  <c r="Y43" i="2"/>
  <c r="CF43" i="2"/>
  <c r="AA43" i="2"/>
  <c r="CE43" i="2"/>
  <c r="Z43" i="2"/>
  <c r="CB43" i="2"/>
  <c r="W43" i="2"/>
  <c r="CI43" i="2"/>
  <c r="AD43" i="2"/>
  <c r="BZ43" i="2"/>
  <c r="U43" i="2"/>
  <c r="CH43" i="2"/>
  <c r="AC43" i="2"/>
  <c r="CC43" i="2"/>
  <c r="X43" i="2"/>
  <c r="CA43" i="2"/>
  <c r="V43" i="2"/>
  <c r="CE45" i="2"/>
  <c r="Z45" i="2"/>
  <c r="CC45" i="2"/>
  <c r="X45" i="2"/>
  <c r="CB45" i="2"/>
  <c r="W45" i="2"/>
  <c r="CI45" i="2"/>
  <c r="AD45" i="2"/>
  <c r="CD45" i="2"/>
  <c r="Y45" i="2"/>
  <c r="BZ45" i="2"/>
  <c r="U45" i="2"/>
  <c r="BX45" i="2"/>
  <c r="CA45" i="2"/>
  <c r="V45" i="2"/>
  <c r="CH45" i="2"/>
  <c r="AC45" i="2"/>
  <c r="CF45" i="2"/>
  <c r="AA45" i="2"/>
  <c r="CG45" i="2"/>
  <c r="AB45" i="2"/>
  <c r="CD34" i="2"/>
  <c r="Y34" i="2"/>
  <c r="CA34" i="2"/>
  <c r="V34" i="2"/>
  <c r="BZ34" i="2"/>
  <c r="U34" i="2"/>
  <c r="CG34" i="2"/>
  <c r="AB34" i="2"/>
  <c r="CC34" i="2"/>
  <c r="X34" i="2"/>
  <c r="CI34" i="2"/>
  <c r="AD34" i="2"/>
  <c r="CH34" i="2"/>
  <c r="AC34" i="2"/>
  <c r="CB34" i="2"/>
  <c r="W34" i="2"/>
  <c r="BX34" i="2"/>
  <c r="CE34" i="2"/>
  <c r="Z34" i="2"/>
  <c r="CF34" i="2"/>
  <c r="AA34" i="2"/>
  <c r="CB44" i="2"/>
  <c r="W44" i="2"/>
  <c r="CI44" i="2"/>
  <c r="AD44" i="2"/>
  <c r="BZ44" i="2"/>
  <c r="U44" i="2"/>
  <c r="CG44" i="2"/>
  <c r="AB44" i="2"/>
  <c r="CF44" i="2"/>
  <c r="AA44" i="2"/>
  <c r="CD44" i="2"/>
  <c r="Y44" i="2"/>
  <c r="CA44" i="2"/>
  <c r="V44" i="2"/>
  <c r="CH44" i="2"/>
  <c r="AC44" i="2"/>
  <c r="CE44" i="2"/>
  <c r="Z44" i="2"/>
  <c r="BX44" i="2"/>
  <c r="CC44" i="2"/>
  <c r="X44" i="2"/>
  <c r="BZ38" i="2"/>
  <c r="U38" i="2"/>
  <c r="CH38" i="2"/>
  <c r="AC38" i="2"/>
  <c r="CF38" i="2"/>
  <c r="AA38" i="2"/>
  <c r="CE38" i="2"/>
  <c r="Z38" i="2"/>
  <c r="CC38" i="2"/>
  <c r="X38" i="2"/>
  <c r="BX38" i="2"/>
  <c r="CG38" i="2"/>
  <c r="AB38" i="2"/>
  <c r="CD38" i="2"/>
  <c r="Y38" i="2"/>
  <c r="CB38" i="2"/>
  <c r="W38" i="2"/>
  <c r="CA38" i="2"/>
  <c r="V38" i="2"/>
  <c r="CI38" i="2"/>
  <c r="AD38" i="2"/>
  <c r="BX35" i="2"/>
  <c r="CG35" i="2"/>
  <c r="AB35" i="2"/>
  <c r="CC35" i="2"/>
  <c r="X35" i="2"/>
  <c r="CA35" i="2"/>
  <c r="V35" i="2"/>
  <c r="CF35" i="2"/>
  <c r="AA35" i="2"/>
  <c r="CE35" i="2"/>
  <c r="Z35" i="2"/>
  <c r="CD35" i="2"/>
  <c r="Y35" i="2"/>
  <c r="BZ35" i="2"/>
  <c r="U35" i="2"/>
  <c r="CH35" i="2"/>
  <c r="AC35" i="2"/>
  <c r="CB35" i="2"/>
  <c r="W35" i="2"/>
  <c r="CI35" i="2"/>
  <c r="AD35" i="2"/>
  <c r="CA41" i="2"/>
  <c r="V41" i="2"/>
  <c r="CI41" i="2"/>
  <c r="AD41" i="2"/>
  <c r="CH41" i="2"/>
  <c r="AC41" i="2"/>
  <c r="BX41" i="2"/>
  <c r="CF41" i="2"/>
  <c r="AA41" i="2"/>
  <c r="BZ41" i="2"/>
  <c r="U41" i="2"/>
  <c r="CG41" i="2"/>
  <c r="AB41" i="2"/>
  <c r="CE41" i="2"/>
  <c r="Z41" i="2"/>
  <c r="CD41" i="2"/>
  <c r="Y41" i="2"/>
  <c r="CC41" i="2"/>
  <c r="X41" i="2"/>
  <c r="CB41" i="2"/>
  <c r="W41" i="2"/>
  <c r="CF32" i="2"/>
  <c r="AA32" i="2"/>
  <c r="CA32" i="2"/>
  <c r="V32" i="2"/>
  <c r="CH32" i="2"/>
  <c r="AC32" i="2"/>
  <c r="CE32" i="2"/>
  <c r="Z32" i="2"/>
  <c r="CC32" i="2"/>
  <c r="X32" i="2"/>
  <c r="CB32" i="2"/>
  <c r="W32" i="2"/>
  <c r="CD32" i="2"/>
  <c r="Y32" i="2"/>
  <c r="BX32" i="2"/>
  <c r="CG32" i="2"/>
  <c r="AB32" i="2"/>
  <c r="CI32" i="2"/>
  <c r="AD32" i="2"/>
  <c r="BZ32" i="2"/>
  <c r="U32" i="2"/>
  <c r="BX31" i="2"/>
  <c r="CG31" i="2"/>
  <c r="AB31" i="2"/>
  <c r="CF31" i="2"/>
  <c r="AA31" i="2"/>
  <c r="CI31" i="2"/>
  <c r="AD31" i="2"/>
  <c r="CE31" i="2"/>
  <c r="Z31" i="2"/>
  <c r="CD31" i="2"/>
  <c r="Y31" i="2"/>
  <c r="CC31" i="2"/>
  <c r="X31" i="2"/>
  <c r="BZ31" i="2"/>
  <c r="U31" i="2"/>
  <c r="CH31" i="2"/>
  <c r="AC31" i="2"/>
  <c r="CB31" i="2"/>
  <c r="W31" i="2"/>
  <c r="CA31" i="2"/>
  <c r="V31" i="2"/>
  <c r="CD30" i="2"/>
  <c r="Y30" i="2"/>
  <c r="CC30" i="2"/>
  <c r="X30" i="2"/>
  <c r="CB30" i="2"/>
  <c r="W30" i="2"/>
  <c r="CA30" i="2"/>
  <c r="V30" i="2"/>
  <c r="CI30" i="2"/>
  <c r="AD30" i="2"/>
  <c r="BZ30" i="2"/>
  <c r="U30" i="2"/>
  <c r="BX30" i="2"/>
  <c r="CH30" i="2"/>
  <c r="AC30" i="2"/>
  <c r="CG30" i="2"/>
  <c r="AB30" i="2"/>
  <c r="CF30" i="2"/>
  <c r="AA30" i="2"/>
  <c r="CE30" i="2"/>
  <c r="Z30" i="2"/>
  <c r="CF28" i="2"/>
  <c r="AA28" i="2"/>
  <c r="CD28" i="2"/>
  <c r="Y28" i="2"/>
  <c r="CC28" i="2"/>
  <c r="X28" i="2"/>
  <c r="CB28" i="2"/>
  <c r="W28" i="2"/>
  <c r="CI28" i="2"/>
  <c r="AD28" i="2"/>
  <c r="CE28" i="2"/>
  <c r="Z28" i="2"/>
  <c r="CH28" i="2"/>
  <c r="AC28" i="2"/>
  <c r="BX28" i="2"/>
  <c r="CG28" i="2"/>
  <c r="AB28" i="2"/>
  <c r="CA28" i="2"/>
  <c r="V28" i="2"/>
  <c r="BZ28" i="2"/>
  <c r="CF24" i="2"/>
  <c r="AA24" i="2"/>
  <c r="CE24" i="2"/>
  <c r="Z24" i="2"/>
  <c r="CD24" i="2"/>
  <c r="Y24" i="2"/>
  <c r="CA24" i="2"/>
  <c r="V24" i="2"/>
  <c r="CI24" i="2"/>
  <c r="AD24" i="2"/>
  <c r="CG24" i="2"/>
  <c r="AB24" i="2"/>
  <c r="CC24" i="2"/>
  <c r="X24" i="2"/>
  <c r="CB24" i="2"/>
  <c r="W24" i="2"/>
  <c r="BZ24" i="2"/>
  <c r="BX24" i="2"/>
  <c r="CH24" i="2"/>
  <c r="AC24" i="2"/>
  <c r="BZ22" i="2"/>
  <c r="CH22" i="2"/>
  <c r="AC22" i="2"/>
  <c r="CG22" i="2"/>
  <c r="AB22" i="2"/>
  <c r="BX22" i="2"/>
  <c r="CF22" i="2"/>
  <c r="AA22" i="2"/>
  <c r="CC22" i="2"/>
  <c r="X22" i="2"/>
  <c r="CI22" i="2"/>
  <c r="AD22" i="2"/>
  <c r="CE22" i="2"/>
  <c r="Z22" i="2"/>
  <c r="CD22" i="2"/>
  <c r="Y22" i="2"/>
  <c r="CB22" i="2"/>
  <c r="W22" i="2"/>
  <c r="CA22" i="2"/>
  <c r="V22" i="2"/>
  <c r="BX11" i="2"/>
  <c r="CG11" i="2"/>
  <c r="AB11" i="2"/>
  <c r="CE11" i="2"/>
  <c r="Z11" i="2"/>
  <c r="CF11" i="2"/>
  <c r="AA11" i="2"/>
  <c r="CB11" i="2"/>
  <c r="W11" i="2"/>
  <c r="CH11" i="2"/>
  <c r="AC11" i="2"/>
  <c r="CD11" i="2"/>
  <c r="Y11" i="2"/>
  <c r="BZ11" i="2"/>
  <c r="CC11" i="2"/>
  <c r="X11" i="2"/>
  <c r="CA11" i="2"/>
  <c r="V11" i="2"/>
  <c r="CI11" i="2"/>
  <c r="AD11" i="2"/>
  <c r="CC15" i="2"/>
  <c r="X15" i="2"/>
  <c r="CA15" i="2"/>
  <c r="V15" i="2"/>
  <c r="CB15" i="2"/>
  <c r="W15" i="2"/>
  <c r="CI15" i="2"/>
  <c r="AD15" i="2"/>
  <c r="CF15" i="2"/>
  <c r="AA15" i="2"/>
  <c r="BX15" i="2"/>
  <c r="CH15" i="2"/>
  <c r="AC15" i="2"/>
  <c r="CG15" i="2"/>
  <c r="AB15" i="2"/>
  <c r="BZ15" i="2"/>
  <c r="CE15" i="2"/>
  <c r="Z15" i="2"/>
  <c r="CD15" i="2"/>
  <c r="Y15" i="2"/>
  <c r="BX27" i="2"/>
  <c r="CG27" i="2"/>
  <c r="AB27" i="2"/>
  <c r="CF27" i="2"/>
  <c r="AA27" i="2"/>
  <c r="CE27" i="2"/>
  <c r="Z27" i="2"/>
  <c r="CB27" i="2"/>
  <c r="W27" i="2"/>
  <c r="CA27" i="2"/>
  <c r="V27" i="2"/>
  <c r="BZ27" i="2"/>
  <c r="CI27" i="2"/>
  <c r="AD27" i="2"/>
  <c r="CH27" i="2"/>
  <c r="AC27" i="2"/>
  <c r="CD27" i="2"/>
  <c r="Y27" i="2"/>
  <c r="CC27" i="2"/>
  <c r="X27" i="2"/>
  <c r="CB12" i="2"/>
  <c r="W12" i="2"/>
  <c r="CH12" i="2"/>
  <c r="AC12" i="2"/>
  <c r="CA12" i="2"/>
  <c r="V12" i="2"/>
  <c r="CI12" i="2"/>
  <c r="AD12" i="2"/>
  <c r="BZ12" i="2"/>
  <c r="CE12" i="2"/>
  <c r="Z12" i="2"/>
  <c r="CG12" i="2"/>
  <c r="AB12" i="2"/>
  <c r="CF12" i="2"/>
  <c r="AA12" i="2"/>
  <c r="CD12" i="2"/>
  <c r="Y12" i="2"/>
  <c r="CC12" i="2"/>
  <c r="X12" i="2"/>
  <c r="BX12" i="2"/>
  <c r="CF16" i="2"/>
  <c r="AA16" i="2"/>
  <c r="CE16" i="2"/>
  <c r="Z16" i="2"/>
  <c r="CD16" i="2"/>
  <c r="Y16" i="2"/>
  <c r="CA16" i="2"/>
  <c r="V16" i="2"/>
  <c r="CI16" i="2"/>
  <c r="AD16" i="2"/>
  <c r="CC16" i="2"/>
  <c r="X16" i="2"/>
  <c r="CB16" i="2"/>
  <c r="W16" i="2"/>
  <c r="BZ16" i="2"/>
  <c r="BX16" i="2"/>
  <c r="CG16" i="2"/>
  <c r="AB16" i="2"/>
  <c r="CH16" i="2"/>
  <c r="AC16" i="2"/>
  <c r="CA17" i="2"/>
  <c r="V17" i="2"/>
  <c r="CI17" i="2"/>
  <c r="AD17" i="2"/>
  <c r="BZ17" i="2"/>
  <c r="CG17" i="2"/>
  <c r="AB17" i="2"/>
  <c r="CH17" i="2"/>
  <c r="AC17" i="2"/>
  <c r="BX17" i="2"/>
  <c r="CD17" i="2"/>
  <c r="Y17" i="2"/>
  <c r="CF17" i="2"/>
  <c r="AA17" i="2"/>
  <c r="CC17" i="2"/>
  <c r="X17" i="2"/>
  <c r="CB17" i="2"/>
  <c r="W17" i="2"/>
  <c r="CE17" i="2"/>
  <c r="Z17" i="2"/>
  <c r="CB20" i="2"/>
  <c r="W20" i="2"/>
  <c r="CI20" i="2"/>
  <c r="AD20" i="2"/>
  <c r="CH20" i="2"/>
  <c r="AC20" i="2"/>
  <c r="CA20" i="2"/>
  <c r="V20" i="2"/>
  <c r="BZ20" i="2"/>
  <c r="CE20" i="2"/>
  <c r="Z20" i="2"/>
  <c r="CD20" i="2"/>
  <c r="Y20" i="2"/>
  <c r="CC20" i="2"/>
  <c r="X20" i="2"/>
  <c r="CF20" i="2"/>
  <c r="AA20" i="2"/>
  <c r="BX20" i="2"/>
  <c r="CG20" i="2"/>
  <c r="AB20" i="2"/>
  <c r="CE13" i="2"/>
  <c r="Z13" i="2"/>
  <c r="CD13" i="2"/>
  <c r="Y13" i="2"/>
  <c r="CC13" i="2"/>
  <c r="X13" i="2"/>
  <c r="BZ13" i="2"/>
  <c r="CH13" i="2"/>
  <c r="AC13" i="2"/>
  <c r="CG13" i="2"/>
  <c r="AB13" i="2"/>
  <c r="CB13" i="2"/>
  <c r="W13" i="2"/>
  <c r="CI13" i="2"/>
  <c r="AD13" i="2"/>
  <c r="CF13" i="2"/>
  <c r="AA13" i="2"/>
  <c r="CA13" i="2"/>
  <c r="V13" i="2"/>
  <c r="BX13" i="2"/>
  <c r="CE21" i="2"/>
  <c r="Z21" i="2"/>
  <c r="CD21" i="2"/>
  <c r="Y21" i="2"/>
  <c r="CC21" i="2"/>
  <c r="X21" i="2"/>
  <c r="BZ21" i="2"/>
  <c r="CH21" i="2"/>
  <c r="AC21" i="2"/>
  <c r="CF21" i="2"/>
  <c r="AA21" i="2"/>
  <c r="CB21" i="2"/>
  <c r="W21" i="2"/>
  <c r="BX21" i="2"/>
  <c r="CA21" i="2"/>
  <c r="V21" i="2"/>
  <c r="CG21" i="2"/>
  <c r="AB21" i="2"/>
  <c r="CI21" i="2"/>
  <c r="AD21" i="2"/>
  <c r="CC23" i="2"/>
  <c r="X23" i="2"/>
  <c r="CB23" i="2"/>
  <c r="W23" i="2"/>
  <c r="CI23" i="2"/>
  <c r="AD23" i="2"/>
  <c r="CA23" i="2"/>
  <c r="V23" i="2"/>
  <c r="CF23" i="2"/>
  <c r="AA23" i="2"/>
  <c r="BZ23" i="2"/>
  <c r="BX23" i="2"/>
  <c r="CH23" i="2"/>
  <c r="AC23" i="2"/>
  <c r="CG23" i="2"/>
  <c r="AB23" i="2"/>
  <c r="CE23" i="2"/>
  <c r="Z23" i="2"/>
  <c r="CD23" i="2"/>
  <c r="Y23" i="2"/>
  <c r="CD10" i="2"/>
  <c r="Y10" i="2"/>
  <c r="CC10" i="2"/>
  <c r="X10" i="2"/>
  <c r="CB10" i="2"/>
  <c r="W10" i="2"/>
  <c r="BX10" i="2"/>
  <c r="CG10" i="2"/>
  <c r="AB10" i="2"/>
  <c r="BZ10" i="2"/>
  <c r="CH10" i="2"/>
  <c r="AC10" i="2"/>
  <c r="CI10" i="2"/>
  <c r="AD10" i="2"/>
  <c r="CF10" i="2"/>
  <c r="AA10" i="2"/>
  <c r="CE10" i="2"/>
  <c r="Z10" i="2"/>
  <c r="CA10" i="2"/>
  <c r="V10" i="2"/>
  <c r="CF8" i="2"/>
  <c r="AA8" i="2"/>
  <c r="CE8" i="2"/>
  <c r="Z8" i="2"/>
  <c r="CD8" i="2"/>
  <c r="Y8" i="2"/>
  <c r="CA8" i="2"/>
  <c r="V8" i="2"/>
  <c r="CI8" i="2"/>
  <c r="AD8" i="2"/>
  <c r="CB8" i="2"/>
  <c r="W8" i="2"/>
  <c r="BZ8" i="2"/>
  <c r="BX8" i="2"/>
  <c r="CC8" i="2"/>
  <c r="X8" i="2"/>
  <c r="CH8" i="2"/>
  <c r="AC8" i="2"/>
  <c r="CG8" i="2"/>
  <c r="AB8" i="2"/>
  <c r="BX6" i="2"/>
  <c r="CG6" i="2"/>
  <c r="AB6" i="2"/>
  <c r="CF6" i="2"/>
  <c r="AA6" i="2"/>
  <c r="CD6" i="2"/>
  <c r="Y6" i="2"/>
  <c r="CE6" i="2"/>
  <c r="Z6" i="2"/>
  <c r="CB6" i="2"/>
  <c r="W6" i="2"/>
  <c r="CH6" i="2"/>
  <c r="AC6" i="2"/>
  <c r="CI6" i="2"/>
  <c r="AD6" i="2"/>
  <c r="CC6" i="2"/>
  <c r="X6" i="2"/>
  <c r="CA6" i="2"/>
  <c r="V6" i="2"/>
  <c r="BZ6" i="2"/>
  <c r="BG19" i="7"/>
  <c r="BG17" i="6"/>
  <c r="BK30" i="7"/>
  <c r="BK28" i="6"/>
  <c r="BF14" i="7"/>
  <c r="BF12" i="6"/>
  <c r="CJ13" i="7"/>
  <c r="CJ11" i="6"/>
  <c r="CJ17" i="7"/>
  <c r="CJ15" i="6"/>
  <c r="CL26" i="7"/>
  <c r="CL24" i="6"/>
  <c r="CH23" i="6"/>
  <c r="CH25" i="7"/>
  <c r="CG18" i="7"/>
  <c r="CG16" i="6"/>
  <c r="DP29" i="7"/>
  <c r="DP27" i="6"/>
  <c r="BD22" i="7"/>
  <c r="BD20" i="6"/>
  <c r="CG15" i="7"/>
  <c r="CG13" i="6"/>
  <c r="BK10" i="7"/>
  <c r="BK8" i="6"/>
  <c r="BI28" i="7"/>
  <c r="BI26" i="6"/>
  <c r="DL31" i="7"/>
  <c r="DL29" i="6"/>
  <c r="BC21" i="7"/>
  <c r="BC19" i="6"/>
  <c r="BD9" i="6"/>
  <c r="BD11" i="7"/>
  <c r="BD24" i="7"/>
  <c r="BD22" i="6"/>
  <c r="BH19" i="7"/>
  <c r="BH17" i="6"/>
  <c r="BF18" i="7"/>
  <c r="BF16" i="6"/>
  <c r="BC27" i="7"/>
  <c r="BC25" i="6"/>
  <c r="CI12" i="7"/>
  <c r="CI10" i="6"/>
  <c r="CH23" i="7"/>
  <c r="CH21" i="6"/>
  <c r="CH18" i="6"/>
  <c r="CH20" i="7"/>
  <c r="CL27" i="7"/>
  <c r="CL25" i="6"/>
  <c r="CK16" i="6"/>
  <c r="CK18" i="7"/>
  <c r="DM28" i="7"/>
  <c r="DM26" i="6"/>
  <c r="DG31" i="7"/>
  <c r="DG29" i="6"/>
  <c r="BG29" i="7"/>
  <c r="BG27" i="6"/>
  <c r="DL30" i="7"/>
  <c r="DL28" i="6"/>
  <c r="BI9" i="7"/>
  <c r="BI7" i="6"/>
  <c r="BK13" i="7"/>
  <c r="BK11" i="6"/>
  <c r="BF26" i="7"/>
  <c r="BF24" i="6"/>
  <c r="BG16" i="7"/>
  <c r="BG14" i="6"/>
  <c r="BJ20" i="7"/>
  <c r="BJ18" i="6"/>
  <c r="BG16" i="6"/>
  <c r="BG18" i="7"/>
  <c r="BG25" i="7"/>
  <c r="BG23" i="6"/>
  <c r="CM12" i="7"/>
  <c r="CM10" i="6"/>
  <c r="CI23" i="7"/>
  <c r="CI21" i="6"/>
  <c r="CN27" i="7"/>
  <c r="CN25" i="6"/>
  <c r="BD9" i="7"/>
  <c r="BD7" i="6"/>
  <c r="BE11" i="7"/>
  <c r="BE9" i="6"/>
  <c r="BH11" i="7"/>
  <c r="BH9" i="6"/>
  <c r="BI24" i="7"/>
  <c r="BI22" i="6"/>
  <c r="BF22" i="6"/>
  <c r="BF24" i="7"/>
  <c r="BJ16" i="7"/>
  <c r="BJ14" i="6"/>
  <c r="BG23" i="7"/>
  <c r="BG21" i="6"/>
  <c r="BE20" i="7"/>
  <c r="BE18" i="6"/>
  <c r="BC20" i="7"/>
  <c r="BC18" i="6"/>
  <c r="BC17" i="6"/>
  <c r="BC19" i="7"/>
  <c r="BI13" i="6"/>
  <c r="BI15" i="7"/>
  <c r="BF28" i="6"/>
  <c r="BF30" i="7"/>
  <c r="BI30" i="7"/>
  <c r="BI28" i="6"/>
  <c r="BE14" i="7"/>
  <c r="BE12" i="6"/>
  <c r="BE27" i="7"/>
  <c r="BE25" i="6"/>
  <c r="BC31" i="7"/>
  <c r="BC29" i="6"/>
  <c r="BF31" i="7"/>
  <c r="BF29" i="6"/>
  <c r="CO12" i="7"/>
  <c r="CO10" i="6"/>
  <c r="CF13" i="7"/>
  <c r="U13" i="7"/>
  <c r="CF11" i="6"/>
  <c r="U11" i="6"/>
  <c r="CF14" i="7"/>
  <c r="U14" i="7"/>
  <c r="CF12" i="6"/>
  <c r="U12" i="6"/>
  <c r="CN14" i="7"/>
  <c r="CN12" i="6"/>
  <c r="CF23" i="7"/>
  <c r="U23" i="7"/>
  <c r="CF21" i="6"/>
  <c r="U21" i="6"/>
  <c r="CN15" i="6"/>
  <c r="CN17" i="7"/>
  <c r="CK20" i="7"/>
  <c r="CK18" i="6"/>
  <c r="CG26" i="7"/>
  <c r="CG24" i="6"/>
  <c r="CK16" i="7"/>
  <c r="CK14" i="6"/>
  <c r="CG16" i="7"/>
  <c r="CG14" i="6"/>
  <c r="CJ27" i="7"/>
  <c r="CJ25" i="6"/>
  <c r="CF25" i="7"/>
  <c r="U25" i="7"/>
  <c r="CF23" i="6"/>
  <c r="U23" i="6"/>
  <c r="CM22" i="7"/>
  <c r="CM20" i="6"/>
  <c r="CI22" i="7"/>
  <c r="CI20" i="6"/>
  <c r="CM18" i="7"/>
  <c r="CM16" i="6"/>
  <c r="CL19" i="7"/>
  <c r="CL17" i="6"/>
  <c r="CK19" i="7"/>
  <c r="CK17" i="6"/>
  <c r="DP28" i="7"/>
  <c r="DP26" i="6"/>
  <c r="DN33" i="7"/>
  <c r="DN31" i="6"/>
  <c r="DN32" i="7"/>
  <c r="DN30" i="6"/>
  <c r="DN29" i="7"/>
  <c r="DN27" i="6"/>
  <c r="BI10" i="7"/>
  <c r="BI8" i="6"/>
  <c r="CH15" i="7"/>
  <c r="CH13" i="6"/>
  <c r="CJ22" i="6"/>
  <c r="CJ24" i="7"/>
  <c r="BC22" i="7"/>
  <c r="BC20" i="6"/>
  <c r="DK31" i="7"/>
  <c r="DK29" i="6"/>
  <c r="CK15" i="7"/>
  <c r="CK13" i="6"/>
  <c r="CH24" i="7"/>
  <c r="CH22" i="6"/>
  <c r="DI34" i="7"/>
  <c r="U34" i="7"/>
  <c r="DI32" i="6"/>
  <c r="U32" i="6"/>
  <c r="DK34" i="7"/>
  <c r="DK32" i="6"/>
  <c r="BD27" i="6"/>
  <c r="BD29" i="7"/>
  <c r="BF29" i="7"/>
  <c r="BF27" i="6"/>
  <c r="CM21" i="7"/>
  <c r="CM19" i="6"/>
  <c r="CD21" i="7"/>
  <c r="CD19" i="6"/>
  <c r="AZ17" i="7"/>
  <c r="AZ15" i="6"/>
  <c r="BJ29" i="7"/>
  <c r="BJ27" i="6"/>
  <c r="DK30" i="7"/>
  <c r="DK28" i="6"/>
  <c r="BF17" i="7"/>
  <c r="BF15" i="6"/>
  <c r="BD10" i="6"/>
  <c r="BD12" i="7"/>
  <c r="BK12" i="7"/>
  <c r="BK10" i="6"/>
  <c r="BC12" i="7"/>
  <c r="BC10" i="6"/>
  <c r="BG7" i="6"/>
  <c r="BG9" i="7"/>
  <c r="BC13" i="7"/>
  <c r="BC11" i="6"/>
  <c r="BD13" i="7"/>
  <c r="BD11" i="6"/>
  <c r="BC24" i="7"/>
  <c r="BC22" i="6"/>
  <c r="BG24" i="7"/>
  <c r="BG22" i="6"/>
  <c r="BH20" i="7"/>
  <c r="BH18" i="6"/>
  <c r="BJ19" i="7"/>
  <c r="BJ17" i="6"/>
  <c r="BF19" i="7"/>
  <c r="BF17" i="6"/>
  <c r="BG15" i="7"/>
  <c r="BG13" i="6"/>
  <c r="BJ30" i="7"/>
  <c r="BJ28" i="6"/>
  <c r="BH18" i="7"/>
  <c r="BH16" i="6"/>
  <c r="BC23" i="6"/>
  <c r="BC25" i="7"/>
  <c r="BI25" i="7"/>
  <c r="BI23" i="6"/>
  <c r="BI27" i="7"/>
  <c r="BI25" i="6"/>
  <c r="BI31" i="7"/>
  <c r="BI29" i="6"/>
  <c r="BH31" i="7"/>
  <c r="BH29" i="6"/>
  <c r="CG12" i="7"/>
  <c r="CG10" i="6"/>
  <c r="CI13" i="7"/>
  <c r="CI11" i="6"/>
  <c r="CO14" i="7"/>
  <c r="CO12" i="6"/>
  <c r="CG14" i="7"/>
  <c r="CG12" i="6"/>
  <c r="CL23" i="7"/>
  <c r="CL21" i="6"/>
  <c r="CF17" i="7"/>
  <c r="U17" i="7"/>
  <c r="CF15" i="6"/>
  <c r="U15" i="6"/>
  <c r="CO18" i="6"/>
  <c r="CO20" i="7"/>
  <c r="CL20" i="7"/>
  <c r="CL18" i="6"/>
  <c r="CJ26" i="7"/>
  <c r="CJ24" i="6"/>
  <c r="CJ16" i="7"/>
  <c r="CJ14" i="6"/>
  <c r="CO27" i="7"/>
  <c r="CO25" i="6"/>
  <c r="CO25" i="7"/>
  <c r="CO23" i="6"/>
  <c r="CK22" i="7"/>
  <c r="CK20" i="6"/>
  <c r="CO16" i="6"/>
  <c r="CO18" i="7"/>
  <c r="CG19" i="7"/>
  <c r="CG17" i="6"/>
  <c r="DK28" i="7"/>
  <c r="DK26" i="6"/>
  <c r="DO26" i="6"/>
  <c r="DO28" i="7"/>
  <c r="DM33" i="7"/>
  <c r="DM31" i="6"/>
  <c r="DQ30" i="6"/>
  <c r="DQ32" i="7"/>
  <c r="DK29" i="7"/>
  <c r="DK27" i="6"/>
  <c r="DL29" i="7"/>
  <c r="DL27" i="6"/>
  <c r="BF22" i="7"/>
  <c r="BF20" i="6"/>
  <c r="AZ28" i="7"/>
  <c r="AZ26" i="6"/>
  <c r="CL24" i="7"/>
  <c r="CL22" i="6"/>
  <c r="CL13" i="6"/>
  <c r="CL15" i="7"/>
  <c r="DI31" i="7"/>
  <c r="U31" i="7"/>
  <c r="DI29" i="6"/>
  <c r="U29" i="6"/>
  <c r="BC28" i="7"/>
  <c r="BC26" i="6"/>
  <c r="BF28" i="7"/>
  <c r="BF26" i="6"/>
  <c r="CF15" i="7"/>
  <c r="U15" i="7"/>
  <c r="CF13" i="6"/>
  <c r="U13" i="6"/>
  <c r="BD10" i="7"/>
  <c r="BD8" i="6"/>
  <c r="CF24" i="7"/>
  <c r="U24" i="7"/>
  <c r="CF22" i="6"/>
  <c r="U22" i="6"/>
  <c r="BC27" i="6"/>
  <c r="BC29" i="7"/>
  <c r="AZ12" i="7"/>
  <c r="AZ10" i="6"/>
  <c r="BG22" i="7"/>
  <c r="BG20" i="6"/>
  <c r="BK21" i="7"/>
  <c r="BK19" i="6"/>
  <c r="BB28" i="7"/>
  <c r="BB26" i="6"/>
  <c r="BF12" i="7"/>
  <c r="BF10" i="6"/>
  <c r="BF9" i="7"/>
  <c r="BF7" i="6"/>
  <c r="BH26" i="7"/>
  <c r="BH24" i="6"/>
  <c r="BC23" i="7"/>
  <c r="BC21" i="6"/>
  <c r="BD25" i="7"/>
  <c r="BD23" i="6"/>
  <c r="CH12" i="7"/>
  <c r="CH10" i="6"/>
  <c r="CH16" i="7"/>
  <c r="CH14" i="6"/>
  <c r="CF22" i="7"/>
  <c r="U22" i="7"/>
  <c r="CF20" i="6"/>
  <c r="U20" i="6"/>
  <c r="DJ28" i="7"/>
  <c r="DJ26" i="6"/>
  <c r="DI32" i="7"/>
  <c r="U32" i="7"/>
  <c r="DI30" i="6"/>
  <c r="U30" i="6"/>
  <c r="DO27" i="6"/>
  <c r="DO29" i="7"/>
  <c r="AZ10" i="7"/>
  <c r="AZ8" i="6"/>
  <c r="BH29" i="7"/>
  <c r="BH27" i="6"/>
  <c r="BK17" i="7"/>
  <c r="BK15" i="6"/>
  <c r="BH7" i="6"/>
  <c r="BH9" i="7"/>
  <c r="BF11" i="6"/>
  <c r="BF13" i="7"/>
  <c r="BF16" i="7"/>
  <c r="BF14" i="6"/>
  <c r="BJ23" i="7"/>
  <c r="BJ21" i="6"/>
  <c r="BF25" i="7"/>
  <c r="BF23" i="6"/>
  <c r="CL12" i="7"/>
  <c r="CL10" i="6"/>
  <c r="CN23" i="7"/>
  <c r="CN21" i="6"/>
  <c r="CM26" i="7"/>
  <c r="CM24" i="6"/>
  <c r="CG22" i="7"/>
  <c r="CG20" i="6"/>
  <c r="DR28" i="7"/>
  <c r="DR26" i="6"/>
  <c r="DR32" i="7"/>
  <c r="DR30" i="6"/>
  <c r="DG34" i="7"/>
  <c r="DG32" i="6"/>
  <c r="CO19" i="6"/>
  <c r="CO21" i="7"/>
  <c r="BI12" i="7"/>
  <c r="BI10" i="6"/>
  <c r="BH22" i="6"/>
  <c r="BH24" i="7"/>
  <c r="BC30" i="7"/>
  <c r="BC28" i="6"/>
  <c r="BJ27" i="7"/>
  <c r="BJ25" i="6"/>
  <c r="CJ12" i="7"/>
  <c r="CJ10" i="6"/>
  <c r="CO23" i="7"/>
  <c r="CO21" i="6"/>
  <c r="CF26" i="7"/>
  <c r="U26" i="7"/>
  <c r="CF24" i="6"/>
  <c r="U24" i="6"/>
  <c r="CL25" i="7"/>
  <c r="CL23" i="6"/>
  <c r="CF18" i="7"/>
  <c r="U18" i="7"/>
  <c r="CF16" i="6"/>
  <c r="U16" i="6"/>
  <c r="DQ33" i="7"/>
  <c r="DQ31" i="6"/>
  <c r="DJ32" i="7"/>
  <c r="DJ30" i="6"/>
  <c r="AZ29" i="7"/>
  <c r="AZ27" i="6"/>
  <c r="CH21" i="7"/>
  <c r="CH19" i="6"/>
  <c r="BC17" i="7"/>
  <c r="BC15" i="6"/>
  <c r="BE9" i="7"/>
  <c r="BE7" i="6"/>
  <c r="BC11" i="7"/>
  <c r="BC9" i="6"/>
  <c r="BJ13" i="7"/>
  <c r="BJ11" i="6"/>
  <c r="BG26" i="7"/>
  <c r="BG24" i="6"/>
  <c r="BD26" i="7"/>
  <c r="BD24" i="6"/>
  <c r="BJ22" i="6"/>
  <c r="BJ24" i="7"/>
  <c r="BK16" i="7"/>
  <c r="BK14" i="6"/>
  <c r="BH23" i="7"/>
  <c r="BH21" i="6"/>
  <c r="BD23" i="7"/>
  <c r="BD21" i="6"/>
  <c r="BI20" i="7"/>
  <c r="BI18" i="6"/>
  <c r="BD19" i="7"/>
  <c r="BD17" i="6"/>
  <c r="BE15" i="7"/>
  <c r="BE13" i="6"/>
  <c r="BJ15" i="7"/>
  <c r="BJ13" i="6"/>
  <c r="BD28" i="6"/>
  <c r="BD30" i="7"/>
  <c r="BE18" i="7"/>
  <c r="BE16" i="6"/>
  <c r="BH14" i="7"/>
  <c r="BH12" i="6"/>
  <c r="BK23" i="6"/>
  <c r="BK25" i="7"/>
  <c r="BG27" i="7"/>
  <c r="BG25" i="6"/>
  <c r="BK31" i="7"/>
  <c r="BK29" i="6"/>
  <c r="CN10" i="6"/>
  <c r="CN12" i="7"/>
  <c r="CG11" i="6"/>
  <c r="CG13" i="7"/>
  <c r="CL11" i="6"/>
  <c r="CL13" i="7"/>
  <c r="CH12" i="6"/>
  <c r="CH14" i="7"/>
  <c r="CJ23" i="7"/>
  <c r="CJ21" i="6"/>
  <c r="CG21" i="6"/>
  <c r="CG23" i="7"/>
  <c r="CG17" i="7"/>
  <c r="CG15" i="6"/>
  <c r="CM20" i="7"/>
  <c r="CM18" i="6"/>
  <c r="CO26" i="7"/>
  <c r="CO24" i="6"/>
  <c r="CI14" i="6"/>
  <c r="CI16" i="7"/>
  <c r="CG27" i="7"/>
  <c r="CG25" i="6"/>
  <c r="CG25" i="7"/>
  <c r="CG23" i="6"/>
  <c r="CJ25" i="7"/>
  <c r="CJ23" i="6"/>
  <c r="CJ20" i="6"/>
  <c r="CJ22" i="7"/>
  <c r="CI16" i="6"/>
  <c r="CI18" i="7"/>
  <c r="CH18" i="7"/>
  <c r="CH16" i="6"/>
  <c r="CI19" i="7"/>
  <c r="CI17" i="6"/>
  <c r="DI28" i="7"/>
  <c r="U28" i="7"/>
  <c r="DI26" i="6"/>
  <c r="U26" i="6"/>
  <c r="DK33" i="7"/>
  <c r="DK31" i="6"/>
  <c r="DI33" i="7"/>
  <c r="U33" i="7"/>
  <c r="DI31" i="6"/>
  <c r="U31" i="6"/>
  <c r="DO32" i="7"/>
  <c r="DO30" i="6"/>
  <c r="DK32" i="7"/>
  <c r="DK30" i="6"/>
  <c r="DR29" i="7"/>
  <c r="DR27" i="6"/>
  <c r="BK22" i="7"/>
  <c r="BK20" i="6"/>
  <c r="DO34" i="7"/>
  <c r="DO32" i="6"/>
  <c r="BE28" i="7"/>
  <c r="BE26" i="6"/>
  <c r="BH28" i="7"/>
  <c r="BH26" i="6"/>
  <c r="DJ34" i="7"/>
  <c r="DJ32" i="6"/>
  <c r="BG28" i="7"/>
  <c r="BG26" i="6"/>
  <c r="BF10" i="7"/>
  <c r="BF8" i="6"/>
  <c r="DP34" i="7"/>
  <c r="DP32" i="6"/>
  <c r="BF21" i="7"/>
  <c r="BF19" i="6"/>
  <c r="BH17" i="7"/>
  <c r="BH15" i="6"/>
  <c r="CG21" i="7"/>
  <c r="CG19" i="6"/>
  <c r="DL32" i="6"/>
  <c r="DL34" i="7"/>
  <c r="CK21" i="7"/>
  <c r="CK19" i="6"/>
  <c r="DG30" i="7"/>
  <c r="DG28" i="6"/>
  <c r="BJ12" i="7"/>
  <c r="BJ10" i="6"/>
  <c r="BG21" i="7"/>
  <c r="BG19" i="6"/>
  <c r="BE13" i="7"/>
  <c r="BE11" i="6"/>
  <c r="BI19" i="7"/>
  <c r="BI17" i="6"/>
  <c r="BJ25" i="7"/>
  <c r="BJ23" i="6"/>
  <c r="CK12" i="7"/>
  <c r="CK10" i="6"/>
  <c r="CL14" i="7"/>
  <c r="CL12" i="6"/>
  <c r="CN20" i="7"/>
  <c r="CN18" i="6"/>
  <c r="CM27" i="7"/>
  <c r="CM25" i="6"/>
  <c r="CL20" i="6"/>
  <c r="CL22" i="7"/>
  <c r="DN28" i="7"/>
  <c r="DN26" i="6"/>
  <c r="DP33" i="7"/>
  <c r="DP31" i="6"/>
  <c r="BJ21" i="7"/>
  <c r="BJ19" i="6"/>
  <c r="AZ21" i="7"/>
  <c r="AZ19" i="6"/>
  <c r="BH13" i="7"/>
  <c r="BH11" i="6"/>
  <c r="BC16" i="7"/>
  <c r="BC14" i="6"/>
  <c r="BD18" i="7"/>
  <c r="BD16" i="6"/>
  <c r="BJ31" i="7"/>
  <c r="BJ29" i="6"/>
  <c r="CF20" i="7"/>
  <c r="U20" i="7"/>
  <c r="CF18" i="6"/>
  <c r="U18" i="6"/>
  <c r="CI27" i="7"/>
  <c r="CI25" i="6"/>
  <c r="CM15" i="7"/>
  <c r="CM13" i="6"/>
  <c r="DN31" i="7"/>
  <c r="DN29" i="6"/>
  <c r="DI30" i="7"/>
  <c r="U30" i="7"/>
  <c r="DI28" i="6"/>
  <c r="U28" i="6"/>
  <c r="BK11" i="7"/>
  <c r="BK9" i="6"/>
  <c r="BH16" i="7"/>
  <c r="BH14" i="6"/>
  <c r="BK23" i="7"/>
  <c r="BK21" i="6"/>
  <c r="BC18" i="7"/>
  <c r="BC16" i="6"/>
  <c r="BF27" i="7"/>
  <c r="BF25" i="6"/>
  <c r="CO11" i="6"/>
  <c r="CO13" i="7"/>
  <c r="CL17" i="7"/>
  <c r="CL15" i="6"/>
  <c r="CI26" i="7"/>
  <c r="CI24" i="6"/>
  <c r="CK27" i="7"/>
  <c r="CK25" i="6"/>
  <c r="CL18" i="7"/>
  <c r="CL16" i="6"/>
  <c r="DL28" i="7"/>
  <c r="DL26" i="6"/>
  <c r="DM32" i="7"/>
  <c r="DM30" i="6"/>
  <c r="DI29" i="7"/>
  <c r="U29" i="7"/>
  <c r="DI27" i="6"/>
  <c r="U27" i="6"/>
  <c r="BI20" i="6"/>
  <c r="BI22" i="7"/>
  <c r="BJ26" i="6"/>
  <c r="BJ28" i="7"/>
  <c r="BK28" i="7"/>
  <c r="BK26" i="6"/>
  <c r="DN34" i="7"/>
  <c r="DN32" i="6"/>
  <c r="CN13" i="6"/>
  <c r="CN15" i="7"/>
  <c r="DM31" i="7"/>
  <c r="DM29" i="6"/>
  <c r="BH19" i="6"/>
  <c r="BH21" i="7"/>
  <c r="DN30" i="7"/>
  <c r="DN28" i="6"/>
  <c r="DP30" i="7"/>
  <c r="DP28" i="6"/>
  <c r="BK9" i="7"/>
  <c r="BK7" i="6"/>
  <c r="BI11" i="7"/>
  <c r="BI9" i="6"/>
  <c r="BF9" i="6"/>
  <c r="BF11" i="7"/>
  <c r="BI26" i="7"/>
  <c r="BI24" i="6"/>
  <c r="BE26" i="7"/>
  <c r="BE24" i="6"/>
  <c r="BD16" i="7"/>
  <c r="BD14" i="6"/>
  <c r="BE21" i="6"/>
  <c r="BE23" i="7"/>
  <c r="BG20" i="7"/>
  <c r="BG18" i="6"/>
  <c r="BE19" i="7"/>
  <c r="BE17" i="6"/>
  <c r="BF15" i="7"/>
  <c r="BF13" i="6"/>
  <c r="BD15" i="7"/>
  <c r="BD13" i="6"/>
  <c r="BG30" i="7"/>
  <c r="BG28" i="6"/>
  <c r="BI16" i="6"/>
  <c r="BI18" i="7"/>
  <c r="BK14" i="7"/>
  <c r="BK12" i="6"/>
  <c r="BG12" i="6"/>
  <c r="BG14" i="7"/>
  <c r="BE25" i="7"/>
  <c r="BE23" i="6"/>
  <c r="BH27" i="7"/>
  <c r="BH25" i="6"/>
  <c r="BD31" i="7"/>
  <c r="BD29" i="6"/>
  <c r="CH13" i="7"/>
  <c r="CH11" i="6"/>
  <c r="CM13" i="7"/>
  <c r="CM11" i="6"/>
  <c r="CI14" i="7"/>
  <c r="CI12" i="6"/>
  <c r="CK23" i="7"/>
  <c r="CK21" i="6"/>
  <c r="CO17" i="7"/>
  <c r="CO15" i="6"/>
  <c r="CI17" i="7"/>
  <c r="CI15" i="6"/>
  <c r="CK26" i="7"/>
  <c r="CK24" i="6"/>
  <c r="CH26" i="7"/>
  <c r="CH24" i="6"/>
  <c r="CM16" i="7"/>
  <c r="CM14" i="6"/>
  <c r="CI25" i="7"/>
  <c r="CI23" i="6"/>
  <c r="CM25" i="7"/>
  <c r="CM23" i="6"/>
  <c r="CN22" i="7"/>
  <c r="CN20" i="6"/>
  <c r="CJ18" i="7"/>
  <c r="CJ16" i="6"/>
  <c r="CJ19" i="7"/>
  <c r="CJ17" i="6"/>
  <c r="DO33" i="7"/>
  <c r="DO31" i="6"/>
  <c r="DR33" i="7"/>
  <c r="DR31" i="6"/>
  <c r="DP32" i="7"/>
  <c r="DP30" i="6"/>
  <c r="DJ29" i="7"/>
  <c r="DJ27" i="6"/>
  <c r="CK24" i="7"/>
  <c r="CK22" i="6"/>
  <c r="CN24" i="7"/>
  <c r="CN22" i="6"/>
  <c r="BG10" i="7"/>
  <c r="BG8" i="6"/>
  <c r="BH10" i="7"/>
  <c r="BH8" i="6"/>
  <c r="DM34" i="7"/>
  <c r="DM32" i="6"/>
  <c r="BC10" i="7"/>
  <c r="BC8" i="6"/>
  <c r="CI24" i="7"/>
  <c r="CI22" i="6"/>
  <c r="DQ31" i="7"/>
  <c r="DQ29" i="6"/>
  <c r="BD15" i="6"/>
  <c r="BD17" i="7"/>
  <c r="DJ31" i="7"/>
  <c r="DJ29" i="6"/>
  <c r="CJ19" i="6"/>
  <c r="CJ21" i="7"/>
  <c r="BE21" i="7"/>
  <c r="BE19" i="6"/>
  <c r="BI19" i="6"/>
  <c r="BI21" i="7"/>
  <c r="BG13" i="7"/>
  <c r="BG11" i="6"/>
  <c r="BE16" i="7"/>
  <c r="BE14" i="6"/>
  <c r="BF18" i="6"/>
  <c r="BF20" i="7"/>
  <c r="BK18" i="7"/>
  <c r="BK16" i="6"/>
  <c r="BK27" i="7"/>
  <c r="BK25" i="6"/>
  <c r="CM12" i="6"/>
  <c r="CM14" i="7"/>
  <c r="CG18" i="6"/>
  <c r="CG20" i="7"/>
  <c r="CH27" i="7"/>
  <c r="CH25" i="6"/>
  <c r="CF19" i="7"/>
  <c r="U19" i="7"/>
  <c r="CF17" i="6"/>
  <c r="U17" i="6"/>
  <c r="BD28" i="7"/>
  <c r="BD26" i="6"/>
  <c r="CM24" i="7"/>
  <c r="CM22" i="6"/>
  <c r="BE29" i="7"/>
  <c r="BE27" i="6"/>
  <c r="CF21" i="7"/>
  <c r="U21" i="7"/>
  <c r="CF19" i="6"/>
  <c r="U19" i="6"/>
  <c r="CL21" i="7"/>
  <c r="CL19" i="6"/>
  <c r="BH10" i="6"/>
  <c r="BH12" i="7"/>
  <c r="BC26" i="7"/>
  <c r="BC24" i="6"/>
  <c r="BI23" i="7"/>
  <c r="BI21" i="6"/>
  <c r="BK15" i="7"/>
  <c r="BK13" i="6"/>
  <c r="BJ14" i="7"/>
  <c r="BJ12" i="6"/>
  <c r="CK13" i="7"/>
  <c r="CK11" i="6"/>
  <c r="CK17" i="7"/>
  <c r="CK15" i="6"/>
  <c r="CN16" i="7"/>
  <c r="CN14" i="6"/>
  <c r="CK23" i="6"/>
  <c r="CK25" i="7"/>
  <c r="CO19" i="7"/>
  <c r="CO17" i="6"/>
  <c r="DL32" i="7"/>
  <c r="DL30" i="6"/>
  <c r="DQ29" i="7"/>
  <c r="DQ27" i="6"/>
  <c r="BJ10" i="7"/>
  <c r="BJ8" i="6"/>
  <c r="CD15" i="7"/>
  <c r="CD13" i="6"/>
  <c r="BE22" i="7"/>
  <c r="BE20" i="6"/>
  <c r="DO31" i="7"/>
  <c r="DO29" i="6"/>
  <c r="BC9" i="7"/>
  <c r="BC7" i="6"/>
  <c r="BK24" i="6"/>
  <c r="BK26" i="7"/>
  <c r="BC15" i="7"/>
  <c r="BC13" i="6"/>
  <c r="BD14" i="7"/>
  <c r="BD12" i="6"/>
  <c r="BG31" i="7"/>
  <c r="BG29" i="6"/>
  <c r="CJ14" i="7"/>
  <c r="CJ12" i="6"/>
  <c r="CJ20" i="7"/>
  <c r="CJ18" i="6"/>
  <c r="CO14" i="6"/>
  <c r="CO16" i="7"/>
  <c r="CH22" i="7"/>
  <c r="CH20" i="6"/>
  <c r="CH19" i="7"/>
  <c r="CH17" i="6"/>
  <c r="DJ30" i="7"/>
  <c r="DJ28" i="6"/>
  <c r="BJ9" i="7"/>
  <c r="BJ7" i="6"/>
  <c r="BJ11" i="7"/>
  <c r="BJ9" i="6"/>
  <c r="BG11" i="7"/>
  <c r="BG9" i="6"/>
  <c r="BI13" i="7"/>
  <c r="BI11" i="6"/>
  <c r="BJ26" i="7"/>
  <c r="BJ24" i="6"/>
  <c r="BK24" i="7"/>
  <c r="BK22" i="6"/>
  <c r="BE24" i="7"/>
  <c r="BE22" i="6"/>
  <c r="BI16" i="7"/>
  <c r="BI14" i="6"/>
  <c r="BF21" i="6"/>
  <c r="BF23" i="7"/>
  <c r="BD18" i="6"/>
  <c r="BD20" i="7"/>
  <c r="BK20" i="7"/>
  <c r="BK18" i="6"/>
  <c r="BK19" i="7"/>
  <c r="BK17" i="6"/>
  <c r="BH15" i="7"/>
  <c r="BH13" i="6"/>
  <c r="BE30" i="7"/>
  <c r="BE28" i="6"/>
  <c r="BH30" i="7"/>
  <c r="BH28" i="6"/>
  <c r="BJ18" i="7"/>
  <c r="BJ16" i="6"/>
  <c r="BC12" i="6"/>
  <c r="BC14" i="7"/>
  <c r="BI14" i="7"/>
  <c r="BI12" i="6"/>
  <c r="BH25" i="7"/>
  <c r="BH23" i="6"/>
  <c r="BD25" i="6"/>
  <c r="BD27" i="7"/>
  <c r="BE31" i="7"/>
  <c r="BE29" i="6"/>
  <c r="CF12" i="7"/>
  <c r="U12" i="7"/>
  <c r="CF10" i="6"/>
  <c r="U10" i="6"/>
  <c r="CN13" i="7"/>
  <c r="CN11" i="6"/>
  <c r="CK14" i="7"/>
  <c r="CK12" i="6"/>
  <c r="CM23" i="7"/>
  <c r="CM21" i="6"/>
  <c r="CH17" i="7"/>
  <c r="CH15" i="6"/>
  <c r="CM15" i="6"/>
  <c r="CM17" i="7"/>
  <c r="CI20" i="7"/>
  <c r="CI18" i="6"/>
  <c r="CN26" i="7"/>
  <c r="CN24" i="6"/>
  <c r="CL16" i="7"/>
  <c r="CL14" i="6"/>
  <c r="CF16" i="7"/>
  <c r="U16" i="7"/>
  <c r="CF14" i="6"/>
  <c r="U14" i="6"/>
  <c r="CF27" i="7"/>
  <c r="U27" i="7"/>
  <c r="CF25" i="6"/>
  <c r="U25" i="6"/>
  <c r="CN25" i="7"/>
  <c r="CN23" i="6"/>
  <c r="CO20" i="6"/>
  <c r="CO22" i="7"/>
  <c r="CN18" i="7"/>
  <c r="CN16" i="6"/>
  <c r="CN19" i="7"/>
  <c r="CN17" i="6"/>
  <c r="CM17" i="6"/>
  <c r="CM19" i="7"/>
  <c r="DQ28" i="7"/>
  <c r="DQ26" i="6"/>
  <c r="DL33" i="7"/>
  <c r="DL31" i="6"/>
  <c r="DJ33" i="7"/>
  <c r="DJ31" i="6"/>
  <c r="DM29" i="7"/>
  <c r="DM27" i="6"/>
  <c r="CO24" i="7"/>
  <c r="CO22" i="6"/>
  <c r="CO15" i="7"/>
  <c r="CO13" i="6"/>
  <c r="DR31" i="7"/>
  <c r="DR29" i="6"/>
  <c r="AZ20" i="6"/>
  <c r="AZ22" i="7"/>
  <c r="DR34" i="7"/>
  <c r="DR32" i="6"/>
  <c r="BJ22" i="7"/>
  <c r="BJ20" i="6"/>
  <c r="CD24" i="7"/>
  <c r="CD22" i="6"/>
  <c r="CI15" i="7"/>
  <c r="CI13" i="6"/>
  <c r="BI17" i="7"/>
  <c r="BI15" i="6"/>
  <c r="BK27" i="6"/>
  <c r="BK29" i="7"/>
  <c r="DQ30" i="7"/>
  <c r="DQ28" i="6"/>
  <c r="CI19" i="6"/>
  <c r="CI21" i="7"/>
  <c r="DR28" i="6"/>
  <c r="DR30" i="7"/>
  <c r="BJ15" i="6"/>
  <c r="BJ17" i="7"/>
  <c r="BE12" i="7"/>
  <c r="BE10" i="6"/>
  <c r="DO30" i="7"/>
  <c r="DO28" i="6"/>
  <c r="BG12" i="7"/>
  <c r="BG10" i="6"/>
  <c r="BG17" i="7"/>
  <c r="BG15" i="6"/>
  <c r="U23" i="2"/>
  <c r="U13" i="2"/>
  <c r="U20" i="2"/>
  <c r="U7" i="2"/>
  <c r="U18" i="2"/>
  <c r="U27" i="2"/>
  <c r="U22" i="2"/>
  <c r="U12" i="2"/>
  <c r="U11" i="2"/>
  <c r="U14" i="2"/>
  <c r="U28" i="2"/>
  <c r="U17" i="2"/>
  <c r="U24" i="2"/>
  <c r="U21" i="2"/>
  <c r="U26" i="2"/>
  <c r="U6" i="2"/>
  <c r="U8" i="2"/>
  <c r="U10" i="2"/>
  <c r="U15" i="2"/>
  <c r="U16" i="2"/>
  <c r="U19" i="2"/>
  <c r="U9" i="2"/>
  <c r="Q39" i="2"/>
  <c r="Q49" i="2"/>
  <c r="Q53" i="2"/>
  <c r="Q50" i="2"/>
  <c r="Q33" i="2"/>
  <c r="Q42" i="2"/>
  <c r="CK14" i="2"/>
  <c r="CK9" i="2"/>
  <c r="CK39" i="2"/>
  <c r="CK53" i="2"/>
  <c r="CK49" i="2"/>
  <c r="CK18" i="2"/>
  <c r="CK26" i="2"/>
  <c r="CK7" i="2"/>
  <c r="CK17" i="2"/>
  <c r="CK32" i="2"/>
  <c r="CK38" i="2"/>
  <c r="CK40" i="2"/>
  <c r="CK50" i="2"/>
  <c r="CK22" i="2"/>
  <c r="CK33" i="2"/>
  <c r="CK8" i="2"/>
  <c r="CK44" i="2"/>
  <c r="CK37" i="2"/>
  <c r="CK42" i="2"/>
  <c r="CK24" i="2"/>
  <c r="CK43" i="2"/>
  <c r="CK20" i="2"/>
  <c r="CK34" i="2"/>
  <c r="CK45" i="2"/>
  <c r="CK23" i="2"/>
  <c r="CK11" i="2"/>
  <c r="CK28" i="2"/>
  <c r="CK31" i="2"/>
  <c r="CK36" i="2"/>
  <c r="CK21" i="2"/>
  <c r="CK6" i="2"/>
  <c r="CK10" i="2"/>
  <c r="CK12" i="2"/>
  <c r="CK27" i="2"/>
  <c r="CK25" i="2"/>
  <c r="CK19" i="2"/>
  <c r="CK13" i="2"/>
  <c r="CK16" i="2"/>
  <c r="CK15" i="2"/>
  <c r="CK30" i="2"/>
  <c r="CK41" i="2"/>
  <c r="CK35" i="2"/>
  <c r="CK48" i="2"/>
  <c r="S48" i="2"/>
  <c r="S52" i="2"/>
  <c r="CK52" i="2"/>
  <c r="CK51" i="2"/>
  <c r="S51" i="2"/>
  <c r="S47" i="2"/>
  <c r="CK47" i="2"/>
  <c r="S41" i="2"/>
  <c r="S37" i="2"/>
  <c r="S44" i="2"/>
  <c r="S43" i="2"/>
  <c r="S32" i="2"/>
  <c r="S34" i="2"/>
  <c r="S38" i="2"/>
  <c r="S35" i="2"/>
  <c r="S40" i="2"/>
  <c r="S45" i="2"/>
  <c r="S36" i="2"/>
  <c r="S28" i="2"/>
  <c r="S31" i="2"/>
  <c r="S30" i="2"/>
  <c r="S11" i="2"/>
  <c r="S8" i="2"/>
  <c r="S21" i="2"/>
  <c r="S24" i="2"/>
  <c r="S20" i="2"/>
  <c r="S27" i="2"/>
  <c r="S15" i="2"/>
  <c r="S12" i="2"/>
  <c r="S16" i="2"/>
  <c r="S23" i="2"/>
  <c r="S17" i="2"/>
  <c r="S6" i="2"/>
  <c r="S10" i="2"/>
  <c r="S13" i="2"/>
  <c r="S22" i="2"/>
  <c r="AZ30" i="7"/>
  <c r="AZ28" i="6"/>
  <c r="Y30" i="6"/>
  <c r="Y12" i="6"/>
  <c r="AZ13" i="7"/>
  <c r="AZ11" i="6"/>
  <c r="BB10" i="7"/>
  <c r="BB8" i="6"/>
  <c r="Y12" i="7"/>
  <c r="Y31" i="7"/>
  <c r="AZ7" i="6"/>
  <c r="AZ9" i="7"/>
  <c r="CD19" i="7"/>
  <c r="CD17" i="6"/>
  <c r="DG27" i="6"/>
  <c r="DG29" i="7"/>
  <c r="DS31" i="7"/>
  <c r="W31" i="7"/>
  <c r="DS29" i="6"/>
  <c r="W29" i="6"/>
  <c r="AZ13" i="6"/>
  <c r="AZ15" i="7"/>
  <c r="CD10" i="6"/>
  <c r="CD12" i="7"/>
  <c r="CD16" i="7"/>
  <c r="CD14" i="6"/>
  <c r="Q51" i="2"/>
  <c r="DG32" i="7"/>
  <c r="DG30" i="6"/>
  <c r="BB19" i="7"/>
  <c r="BB17" i="6"/>
  <c r="BB18" i="6"/>
  <c r="BB20" i="7"/>
  <c r="BB25" i="7"/>
  <c r="BB23" i="6"/>
  <c r="Y14" i="6"/>
  <c r="Y22" i="6"/>
  <c r="Y23" i="6"/>
  <c r="AZ18" i="7"/>
  <c r="AZ16" i="6"/>
  <c r="Q31" i="2"/>
  <c r="CD13" i="7"/>
  <c r="CD11" i="6"/>
  <c r="CD14" i="7"/>
  <c r="CD12" i="6"/>
  <c r="BB18" i="7"/>
  <c r="BB16" i="6"/>
  <c r="BB31" i="7"/>
  <c r="BB29" i="6"/>
  <c r="BB30" i="7"/>
  <c r="BB28" i="6"/>
  <c r="Y16" i="7"/>
  <c r="Y24" i="7"/>
  <c r="Y25" i="7"/>
  <c r="AZ16" i="7"/>
  <c r="AZ14" i="6"/>
  <c r="CD23" i="6"/>
  <c r="CD25" i="7"/>
  <c r="CP24" i="7"/>
  <c r="W24" i="7"/>
  <c r="CP22" i="6"/>
  <c r="W22" i="6"/>
  <c r="BB17" i="7"/>
  <c r="BB15" i="6"/>
  <c r="Y29" i="6"/>
  <c r="AZ23" i="7"/>
  <c r="AZ21" i="6"/>
  <c r="BB11" i="7"/>
  <c r="BB9" i="6"/>
  <c r="Y26" i="7"/>
  <c r="Y17" i="7"/>
  <c r="BB23" i="7"/>
  <c r="BB21" i="6"/>
  <c r="Y11" i="6"/>
  <c r="AZ20" i="7"/>
  <c r="AZ18" i="6"/>
  <c r="AZ24" i="7"/>
  <c r="AZ22" i="6"/>
  <c r="CD20" i="6"/>
  <c r="CD22" i="7"/>
  <c r="CD23" i="7"/>
  <c r="CD21" i="6"/>
  <c r="DS32" i="6"/>
  <c r="W32" i="6"/>
  <c r="DS34" i="7"/>
  <c r="W34" i="7"/>
  <c r="BB27" i="6"/>
  <c r="BB29" i="7"/>
  <c r="BB16" i="7"/>
  <c r="BB14" i="6"/>
  <c r="Y29" i="7"/>
  <c r="Y15" i="7"/>
  <c r="Y14" i="7"/>
  <c r="Y13" i="7"/>
  <c r="AZ31" i="7"/>
  <c r="AZ29" i="6"/>
  <c r="BB13" i="7"/>
  <c r="BB11" i="6"/>
  <c r="Y26" i="6"/>
  <c r="Y24" i="6"/>
  <c r="CD26" i="7"/>
  <c r="CD24" i="6"/>
  <c r="CP15" i="7"/>
  <c r="W15" i="7"/>
  <c r="CP13" i="6"/>
  <c r="W13" i="6"/>
  <c r="BB14" i="7"/>
  <c r="BB12" i="6"/>
  <c r="Y28" i="7"/>
  <c r="CD27" i="7"/>
  <c r="CD25" i="6"/>
  <c r="BB9" i="7"/>
  <c r="BB7" i="6"/>
  <c r="Y31" i="6"/>
  <c r="Y13" i="6"/>
  <c r="AZ11" i="7"/>
  <c r="AZ9" i="6"/>
  <c r="BB12" i="7"/>
  <c r="BB10" i="6"/>
  <c r="BB24" i="7"/>
  <c r="BB22" i="6"/>
  <c r="BB13" i="6"/>
  <c r="BB15" i="7"/>
  <c r="BB26" i="7"/>
  <c r="BB24" i="6"/>
  <c r="Y25" i="6"/>
  <c r="Y17" i="6"/>
  <c r="Y28" i="6"/>
  <c r="Y19" i="6"/>
  <c r="Y18" i="6"/>
  <c r="Y16" i="6"/>
  <c r="Y32" i="6"/>
  <c r="Y21" i="6"/>
  <c r="BB21" i="7"/>
  <c r="BB19" i="6"/>
  <c r="Y10" i="6"/>
  <c r="Y20" i="6"/>
  <c r="Y15" i="6"/>
  <c r="CD18" i="7"/>
  <c r="CD16" i="6"/>
  <c r="DS30" i="7"/>
  <c r="W30" i="7"/>
  <c r="DS28" i="6"/>
  <c r="W28" i="6"/>
  <c r="Y32" i="7"/>
  <c r="AZ27" i="7"/>
  <c r="AZ25" i="6"/>
  <c r="CP21" i="7"/>
  <c r="W21" i="7"/>
  <c r="CP19" i="6"/>
  <c r="W19" i="6"/>
  <c r="Y27" i="6"/>
  <c r="AZ26" i="7"/>
  <c r="AZ24" i="6"/>
  <c r="CD15" i="6"/>
  <c r="CD17" i="7"/>
  <c r="AZ25" i="7"/>
  <c r="AZ23" i="6"/>
  <c r="AZ19" i="7"/>
  <c r="AZ17" i="6"/>
  <c r="AZ12" i="6"/>
  <c r="AZ14" i="7"/>
  <c r="CD20" i="7"/>
  <c r="CD18" i="6"/>
  <c r="DG28" i="7"/>
  <c r="DG26" i="6"/>
  <c r="DG33" i="7"/>
  <c r="DG31" i="6"/>
  <c r="Q40" i="2"/>
  <c r="BB20" i="6"/>
  <c r="BB22" i="7"/>
  <c r="BB27" i="7"/>
  <c r="BB25" i="6"/>
  <c r="Y27" i="7"/>
  <c r="Y21" i="7"/>
  <c r="Y19" i="7"/>
  <c r="Y30" i="7"/>
  <c r="Y20" i="7"/>
  <c r="Y33" i="7"/>
  <c r="Y18" i="7"/>
  <c r="Y22" i="7"/>
  <c r="Y34" i="7"/>
  <c r="Y23" i="7"/>
  <c r="Q43" i="2"/>
  <c r="Q36" i="2"/>
  <c r="Q38" i="2"/>
  <c r="Q41" i="2"/>
  <c r="Q34" i="2"/>
  <c r="Q30" i="2"/>
  <c r="Q44" i="2"/>
  <c r="Q45" i="2"/>
  <c r="Q37" i="2"/>
  <c r="Q32" i="2"/>
  <c r="Q48" i="2"/>
  <c r="Q35" i="2"/>
  <c r="Q52" i="2"/>
  <c r="Q47" i="2"/>
  <c r="AC19" i="7"/>
  <c r="AG19" i="7"/>
  <c r="AC24" i="6"/>
  <c r="AG24" i="6"/>
  <c r="AC14" i="6"/>
  <c r="AG14" i="6"/>
  <c r="AG27" i="7"/>
  <c r="AC27" i="7"/>
  <c r="AC19" i="6"/>
  <c r="AG19" i="6"/>
  <c r="CP19" i="7"/>
  <c r="W19" i="7"/>
  <c r="CP17" i="6"/>
  <c r="W17" i="6"/>
  <c r="CP21" i="6"/>
  <c r="W21" i="6"/>
  <c r="CP23" i="7"/>
  <c r="W23" i="7"/>
  <c r="AC31" i="6"/>
  <c r="AG31" i="6"/>
  <c r="AG13" i="7"/>
  <c r="AC13" i="7"/>
  <c r="AC15" i="7"/>
  <c r="AG15" i="7"/>
  <c r="AG26" i="7"/>
  <c r="AC26" i="7"/>
  <c r="AG22" i="6"/>
  <c r="AC22" i="6"/>
  <c r="AG12" i="6"/>
  <c r="AC12" i="6"/>
  <c r="AG30" i="6"/>
  <c r="AC30" i="6"/>
  <c r="CP25" i="6"/>
  <c r="W25" i="6"/>
  <c r="CP27" i="7"/>
  <c r="W27" i="7"/>
  <c r="CP18" i="6"/>
  <c r="W18" i="6"/>
  <c r="CP20" i="7"/>
  <c r="W20" i="7"/>
  <c r="AG34" i="7"/>
  <c r="AG36" i="7"/>
  <c r="AC34" i="7"/>
  <c r="AC36" i="7"/>
  <c r="AG30" i="7"/>
  <c r="AC30" i="7"/>
  <c r="AC20" i="6"/>
  <c r="AG20" i="6"/>
  <c r="AG17" i="7"/>
  <c r="AC17" i="7"/>
  <c r="AG24" i="7"/>
  <c r="AC24" i="7"/>
  <c r="CP13" i="7"/>
  <c r="W13" i="7"/>
  <c r="CP11" i="6"/>
  <c r="W11" i="6"/>
  <c r="DS32" i="7"/>
  <c r="W32" i="7"/>
  <c r="DS30" i="6"/>
  <c r="W30" i="6"/>
  <c r="DS29" i="7"/>
  <c r="W29" i="7"/>
  <c r="DS27" i="6"/>
  <c r="W27" i="6"/>
  <c r="AG16" i="6"/>
  <c r="AC16" i="6"/>
  <c r="AG33" i="7"/>
  <c r="AC33" i="7"/>
  <c r="CP22" i="7"/>
  <c r="W22" i="7"/>
  <c r="CP20" i="6"/>
  <c r="W20" i="6"/>
  <c r="AC20" i="7"/>
  <c r="AG20" i="7"/>
  <c r="CP25" i="7"/>
  <c r="W25" i="7"/>
  <c r="CP23" i="6"/>
  <c r="W23" i="6"/>
  <c r="AG32" i="6"/>
  <c r="AG34" i="6"/>
  <c r="AC32" i="6"/>
  <c r="AC34" i="6"/>
  <c r="AG25" i="6"/>
  <c r="AC25" i="6"/>
  <c r="AC28" i="7"/>
  <c r="AG28" i="7"/>
  <c r="AC11" i="6"/>
  <c r="AG11" i="6"/>
  <c r="DS33" i="7"/>
  <c r="W33" i="7"/>
  <c r="DS31" i="6"/>
  <c r="W31" i="6"/>
  <c r="AG13" i="6"/>
  <c r="AC13" i="6"/>
  <c r="AC12" i="7"/>
  <c r="AG12" i="7"/>
  <c r="AC23" i="7"/>
  <c r="AG23" i="7"/>
  <c r="AG29" i="7"/>
  <c r="AC29" i="7"/>
  <c r="CP17" i="7"/>
  <c r="W17" i="7"/>
  <c r="CP15" i="6"/>
  <c r="W15" i="6"/>
  <c r="AG28" i="6"/>
  <c r="AC28" i="6"/>
  <c r="AG29" i="6"/>
  <c r="AC29" i="6"/>
  <c r="CP12" i="7"/>
  <c r="W12" i="7"/>
  <c r="CP10" i="6"/>
  <c r="W10" i="6"/>
  <c r="AC21" i="7"/>
  <c r="AG21" i="7"/>
  <c r="AG10" i="6"/>
  <c r="AC10" i="6"/>
  <c r="AG18" i="6"/>
  <c r="AC18" i="6"/>
  <c r="AC17" i="6"/>
  <c r="AG17" i="6"/>
  <c r="AG26" i="6"/>
  <c r="AC26" i="6"/>
  <c r="AC25" i="7"/>
  <c r="AG25" i="7"/>
  <c r="AC31" i="7"/>
  <c r="AG31" i="7"/>
  <c r="CP18" i="7"/>
  <c r="W18" i="7"/>
  <c r="CP16" i="6"/>
  <c r="W16" i="6"/>
  <c r="AC15" i="6"/>
  <c r="AG15" i="6"/>
  <c r="AC23" i="6"/>
  <c r="AG23" i="6"/>
  <c r="CP24" i="6"/>
  <c r="W24" i="6"/>
  <c r="CP26" i="7"/>
  <c r="W26" i="7"/>
  <c r="AG14" i="7"/>
  <c r="AC14" i="7"/>
  <c r="AC16" i="7"/>
  <c r="AG16" i="7"/>
  <c r="AC27" i="6"/>
  <c r="AG27" i="6"/>
  <c r="DS28" i="7"/>
  <c r="W28" i="7"/>
  <c r="DS26" i="6"/>
  <c r="W26" i="6"/>
  <c r="CP14" i="7"/>
  <c r="W14" i="7"/>
  <c r="CP12" i="6"/>
  <c r="W12" i="6"/>
  <c r="CP16" i="7"/>
  <c r="W16" i="7"/>
  <c r="CP14" i="6"/>
  <c r="W14" i="6"/>
  <c r="AC22" i="7"/>
  <c r="AG22" i="7"/>
  <c r="AC18" i="7"/>
  <c r="AG18" i="7"/>
  <c r="AC32" i="7"/>
  <c r="AG32" i="7"/>
  <c r="AG21" i="6"/>
  <c r="AC21" i="6"/>
  <c r="AA32" i="6"/>
  <c r="AI32" i="6"/>
  <c r="AI34" i="6"/>
  <c r="AA32" i="7"/>
  <c r="AE32" i="7"/>
  <c r="AA24" i="7"/>
  <c r="AI24" i="7"/>
  <c r="AA19" i="6"/>
  <c r="AI19" i="6"/>
  <c r="AA34" i="7"/>
  <c r="AI34" i="7"/>
  <c r="AI36" i="7"/>
  <c r="AA16" i="7"/>
  <c r="AA15" i="6"/>
  <c r="AA31" i="7"/>
  <c r="AA24" i="6"/>
  <c r="AA18" i="7"/>
  <c r="AA30" i="7"/>
  <c r="AA14" i="6"/>
  <c r="AA31" i="6"/>
  <c r="AA20" i="6"/>
  <c r="AA27" i="6"/>
  <c r="AA25" i="6"/>
  <c r="AA19" i="7"/>
  <c r="AA22" i="7"/>
  <c r="AA12" i="6"/>
  <c r="AA14" i="7"/>
  <c r="AA12" i="7"/>
  <c r="AA11" i="6"/>
  <c r="AA28" i="7"/>
  <c r="AA23" i="6"/>
  <c r="AA13" i="7"/>
  <c r="AA20" i="7"/>
  <c r="AA23" i="7"/>
  <c r="AA33" i="7"/>
  <c r="AA29" i="7"/>
  <c r="AA13" i="6"/>
  <c r="AA10" i="6"/>
  <c r="AA30" i="6"/>
  <c r="AA26" i="6"/>
  <c r="AA26" i="7"/>
  <c r="AA17" i="6"/>
  <c r="AA16" i="6"/>
  <c r="AA25" i="7"/>
  <c r="AA21" i="7"/>
  <c r="AA18" i="6"/>
  <c r="AA21" i="6"/>
  <c r="AE32" i="6"/>
  <c r="AE34" i="6"/>
  <c r="AA17" i="7"/>
  <c r="AA15" i="7"/>
  <c r="AA28" i="6"/>
  <c r="AA22" i="6"/>
  <c r="AA27" i="7"/>
  <c r="AA29" i="6"/>
  <c r="AI32" i="7"/>
  <c r="AE19" i="6"/>
  <c r="AE24" i="7"/>
  <c r="AE34" i="7"/>
  <c r="AE36" i="7"/>
  <c r="AI33" i="7"/>
  <c r="AE33" i="7"/>
  <c r="AI31" i="6"/>
  <c r="AE31" i="6"/>
  <c r="AI22" i="6"/>
  <c r="AE22" i="6"/>
  <c r="AE25" i="7"/>
  <c r="AI25" i="7"/>
  <c r="AI27" i="6"/>
  <c r="AE27" i="6"/>
  <c r="AI30" i="7"/>
  <c r="AE30" i="7"/>
  <c r="AE21" i="6"/>
  <c r="AI21" i="6"/>
  <c r="AE18" i="6"/>
  <c r="AI18" i="6"/>
  <c r="AE16" i="6"/>
  <c r="AI16" i="6"/>
  <c r="AI20" i="7"/>
  <c r="AE20" i="7"/>
  <c r="AE11" i="6"/>
  <c r="AI11" i="6"/>
  <c r="AI14" i="6"/>
  <c r="AE14" i="6"/>
  <c r="AE18" i="7"/>
  <c r="AI18" i="7"/>
  <c r="AI29" i="7"/>
  <c r="AE29" i="7"/>
  <c r="AE15" i="6"/>
  <c r="AI15" i="6"/>
  <c r="AI29" i="6"/>
  <c r="AE29" i="6"/>
  <c r="AI13" i="6"/>
  <c r="AE13" i="6"/>
  <c r="AE20" i="6"/>
  <c r="AI20" i="6"/>
  <c r="AI13" i="7"/>
  <c r="AE13" i="7"/>
  <c r="AI25" i="6"/>
  <c r="AE25" i="6"/>
  <c r="AE24" i="6"/>
  <c r="AI24" i="6"/>
  <c r="AI26" i="6"/>
  <c r="AE26" i="6"/>
  <c r="AE12" i="6"/>
  <c r="AI12" i="6"/>
  <c r="AE27" i="7"/>
  <c r="AI27" i="7"/>
  <c r="AE28" i="6"/>
  <c r="AI28" i="6"/>
  <c r="AI15" i="7"/>
  <c r="AE15" i="7"/>
  <c r="AI30" i="6"/>
  <c r="AE30" i="6"/>
  <c r="AI17" i="7"/>
  <c r="AE17" i="7"/>
  <c r="AI17" i="6"/>
  <c r="AE17" i="6"/>
  <c r="AE26" i="7"/>
  <c r="AI26" i="7"/>
  <c r="AI10" i="6"/>
  <c r="AE10" i="6"/>
  <c r="AE28" i="7"/>
  <c r="AI28" i="7"/>
  <c r="AI12" i="7"/>
  <c r="AE12" i="7"/>
  <c r="AI14" i="7"/>
  <c r="AE14" i="7"/>
  <c r="AI23" i="7"/>
  <c r="AE23" i="7"/>
  <c r="AI21" i="7"/>
  <c r="AE21" i="7"/>
  <c r="AI23" i="6"/>
  <c r="AE23" i="6"/>
  <c r="AE22" i="7"/>
  <c r="AI22" i="7"/>
  <c r="AE19" i="7"/>
  <c r="AI19" i="7"/>
  <c r="AI31" i="7"/>
  <c r="AE31" i="7"/>
  <c r="AI16" i="7"/>
  <c r="AE16" i="7"/>
</calcChain>
</file>

<file path=xl/sharedStrings.xml><?xml version="1.0" encoding="utf-8"?>
<sst xmlns="http://schemas.openxmlformats.org/spreadsheetml/2006/main" count="3265" uniqueCount="166">
  <si>
    <t>MINERAL COMPOSITIONS</t>
  </si>
  <si>
    <t>Phase</t>
  </si>
  <si>
    <t>SIO2</t>
  </si>
  <si>
    <t>TIO2</t>
  </si>
  <si>
    <t>AL203</t>
  </si>
  <si>
    <t>CR203</t>
  </si>
  <si>
    <t>FEO</t>
  </si>
  <si>
    <t>MGO</t>
  </si>
  <si>
    <t>MNO</t>
  </si>
  <si>
    <t>CAO</t>
  </si>
  <si>
    <t>K2O</t>
  </si>
  <si>
    <t>NA20</t>
  </si>
  <si>
    <t>FE2O3</t>
  </si>
  <si>
    <t>P2O5</t>
  </si>
  <si>
    <t>NiO</t>
  </si>
  <si>
    <t>CoO</t>
  </si>
  <si>
    <t>Olivine</t>
  </si>
  <si>
    <t>OPX</t>
  </si>
  <si>
    <t>CPX</t>
  </si>
  <si>
    <t>CYCLE</t>
  </si>
  <si>
    <t>Frac. Solid</t>
  </si>
  <si>
    <t>% Solid</t>
  </si>
  <si>
    <t>Liq</t>
  </si>
  <si>
    <t>Plag</t>
  </si>
  <si>
    <t>Aug</t>
  </si>
  <si>
    <t>Ilm</t>
  </si>
  <si>
    <t>Solid fractions for each mineral</t>
  </si>
  <si>
    <r>
      <t>Bulk D</t>
    </r>
    <r>
      <rPr>
        <vertAlign val="subscript"/>
        <sz val="12"/>
        <color theme="1"/>
        <rFont val="Times New Roman"/>
        <family val="1"/>
      </rPr>
      <t>F</t>
    </r>
  </si>
  <si>
    <r>
      <t>BulkD</t>
    </r>
    <r>
      <rPr>
        <vertAlign val="subscript"/>
        <sz val="12"/>
        <color theme="1"/>
        <rFont val="Times New Roman"/>
        <family val="1"/>
      </rPr>
      <t>Cl</t>
    </r>
  </si>
  <si>
    <r>
      <t>BulkD</t>
    </r>
    <r>
      <rPr>
        <vertAlign val="subscript"/>
        <sz val="12"/>
        <color theme="1"/>
        <rFont val="Times New Roman"/>
        <family val="1"/>
      </rPr>
      <t>H2O</t>
    </r>
  </si>
  <si>
    <r>
      <t>Melt</t>
    </r>
    <r>
      <rPr>
        <vertAlign val="subscript"/>
        <sz val="12"/>
        <color theme="1"/>
        <rFont val="Times New Roman"/>
        <family val="1"/>
      </rPr>
      <t>F</t>
    </r>
  </si>
  <si>
    <r>
      <t>Melt</t>
    </r>
    <r>
      <rPr>
        <vertAlign val="subscript"/>
        <sz val="12"/>
        <color theme="1"/>
        <rFont val="Times New Roman"/>
        <family val="1"/>
      </rPr>
      <t>Cl</t>
    </r>
  </si>
  <si>
    <r>
      <t>Melt</t>
    </r>
    <r>
      <rPr>
        <vertAlign val="subscript"/>
        <sz val="12"/>
        <color theme="1"/>
        <rFont val="Times New Roman"/>
        <family val="1"/>
      </rPr>
      <t>H2O</t>
    </r>
  </si>
  <si>
    <t>Si</t>
  </si>
  <si>
    <t>Ti</t>
  </si>
  <si>
    <t>Al</t>
  </si>
  <si>
    <t>Cr</t>
  </si>
  <si>
    <t>Fe</t>
  </si>
  <si>
    <t>Mg</t>
  </si>
  <si>
    <t>Mn</t>
  </si>
  <si>
    <t>Ca</t>
  </si>
  <si>
    <t>K</t>
  </si>
  <si>
    <t>Na</t>
  </si>
  <si>
    <t>Ni</t>
  </si>
  <si>
    <t>Co</t>
  </si>
  <si>
    <t>Cycle#</t>
  </si>
  <si>
    <r>
      <t>SiO</t>
    </r>
    <r>
      <rPr>
        <b/>
        <vertAlign val="subscript"/>
        <sz val="10"/>
        <rFont val="Arial"/>
        <family val="2"/>
      </rPr>
      <t>2</t>
    </r>
  </si>
  <si>
    <t>FeO</t>
  </si>
  <si>
    <t>MgO</t>
  </si>
  <si>
    <t>CaO</t>
  </si>
  <si>
    <r>
      <t>Na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</si>
  <si>
    <t>Cl</t>
  </si>
  <si>
    <t>Wt%/mol wt</t>
  </si>
  <si>
    <t>moles oxygen</t>
  </si>
  <si>
    <t>Total O</t>
  </si>
  <si>
    <t>Norm Factor</t>
  </si>
  <si>
    <t>Norm to O</t>
  </si>
  <si>
    <r>
      <t>TiO</t>
    </r>
    <r>
      <rPr>
        <b/>
        <vertAlign val="subscript"/>
        <sz val="10"/>
        <rFont val="Arial"/>
        <family val="2"/>
      </rPr>
      <t>2</t>
    </r>
  </si>
  <si>
    <r>
      <t>Al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</si>
  <si>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r>
      <t>Cr</t>
    </r>
    <r>
      <rPr>
        <b/>
        <vertAlign val="subscript"/>
        <sz val="10"/>
        <rFont val="Arial"/>
        <family val="2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0"/>
        <rFont val="Arial"/>
        <family val="2"/>
      </rPr>
      <t>3</t>
    </r>
  </si>
  <si>
    <t>MnO</t>
  </si>
  <si>
    <r>
      <t>K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</si>
  <si>
    <t>Structural formulae based on Anions</t>
  </si>
  <si>
    <r>
      <t>Al</t>
    </r>
    <r>
      <rPr>
        <vertAlign val="superscript"/>
        <sz val="12"/>
        <color theme="1"/>
        <rFont val="Times New Roman"/>
        <family val="1"/>
      </rPr>
      <t>VI</t>
    </r>
  </si>
  <si>
    <t>Orthopyroxene</t>
  </si>
  <si>
    <r>
      <t>D</t>
    </r>
    <r>
      <rPr>
        <vertAlign val="subscript"/>
        <sz val="11"/>
        <color theme="1"/>
        <rFont val="Calibri"/>
        <family val="2"/>
        <scheme val="minor"/>
      </rPr>
      <t>F</t>
    </r>
    <r>
      <rPr>
        <vertAlign val="superscript"/>
        <sz val="11"/>
        <color theme="1"/>
        <rFont val="Calibri"/>
        <family val="2"/>
        <scheme val="minor"/>
      </rPr>
      <t>Cpx-Melt</t>
    </r>
    <r>
      <rPr>
        <sz val="12"/>
        <color theme="1"/>
        <rFont val="Times New Roman"/>
        <family val="2"/>
      </rPr>
      <t xml:space="preserve"> = 0.2003*X</t>
    </r>
    <r>
      <rPr>
        <vertAlign val="superscript"/>
        <sz val="11"/>
        <color theme="1"/>
        <rFont val="Calibri"/>
        <family val="2"/>
        <scheme val="minor"/>
      </rPr>
      <t>Al</t>
    </r>
    <r>
      <rPr>
        <sz val="12"/>
        <color theme="1"/>
        <rFont val="Times New Roman"/>
        <family val="2"/>
      </rPr>
      <t xml:space="preserve"> + 0.0162</t>
    </r>
  </si>
  <si>
    <t>Clinopyroxene</t>
  </si>
  <si>
    <r>
      <t>D</t>
    </r>
    <r>
      <rPr>
        <vertAlign val="subscript"/>
        <sz val="11"/>
        <color theme="1"/>
        <rFont val="Calibri"/>
        <family val="2"/>
        <scheme val="minor"/>
      </rPr>
      <t>F</t>
    </r>
    <r>
      <rPr>
        <vertAlign val="superscript"/>
        <sz val="11"/>
        <color theme="1"/>
        <rFont val="Calibri"/>
        <family val="2"/>
        <scheme val="minor"/>
      </rPr>
      <t>Opx-Melt</t>
    </r>
    <r>
      <rPr>
        <sz val="12"/>
        <color theme="1"/>
        <rFont val="Times New Roman"/>
        <family val="2"/>
      </rPr>
      <t xml:space="preserve"> = 0.2198*X</t>
    </r>
    <r>
      <rPr>
        <vertAlign val="superscript"/>
        <sz val="11"/>
        <color theme="1"/>
        <rFont val="Calibri"/>
        <family val="2"/>
        <scheme val="minor"/>
      </rPr>
      <t>Al</t>
    </r>
  </si>
  <si>
    <r>
      <t>ln D</t>
    </r>
    <r>
      <rPr>
        <vertAlign val="subscript"/>
        <sz val="11"/>
        <color theme="1"/>
        <rFont val="Calibri"/>
        <family val="2"/>
        <scheme val="minor"/>
      </rPr>
      <t>H2O</t>
    </r>
    <r>
      <rPr>
        <vertAlign val="superscript"/>
        <sz val="11"/>
        <color theme="1"/>
        <rFont val="Calibri"/>
        <family val="2"/>
        <scheme val="minor"/>
      </rPr>
      <t>Cpx-Melt</t>
    </r>
    <r>
      <rPr>
        <sz val="12"/>
        <color theme="1"/>
        <rFont val="Times New Roman"/>
        <family val="2"/>
      </rPr>
      <t xml:space="preserve"> = -5.0(</t>
    </r>
    <r>
      <rPr>
        <sz val="11"/>
        <color theme="1"/>
        <rFont val="Calibri"/>
        <family val="2"/>
      </rPr>
      <t>±</t>
    </r>
    <r>
      <rPr>
        <sz val="12"/>
        <color theme="1"/>
        <rFont val="Times New Roman"/>
        <family val="2"/>
      </rPr>
      <t>0.4) + 6.3(</t>
    </r>
    <r>
      <rPr>
        <sz val="11"/>
        <color theme="1"/>
        <rFont val="Calibri"/>
        <family val="2"/>
      </rPr>
      <t>±</t>
    </r>
    <r>
      <rPr>
        <sz val="12"/>
        <color theme="1"/>
        <rFont val="Times New Roman"/>
        <family val="2"/>
      </rPr>
      <t>0.5)X</t>
    </r>
    <r>
      <rPr>
        <vertAlign val="subscript"/>
        <sz val="11"/>
        <color theme="1"/>
        <rFont val="Calibri"/>
        <family val="2"/>
        <scheme val="minor"/>
      </rPr>
      <t>VIAl</t>
    </r>
    <r>
      <rPr>
        <vertAlign val="superscript"/>
        <sz val="11"/>
        <color theme="1"/>
        <rFont val="Calibri"/>
        <family val="2"/>
        <scheme val="minor"/>
      </rPr>
      <t>Cpx</t>
    </r>
    <r>
      <rPr>
        <sz val="12"/>
        <color theme="1"/>
        <rFont val="Times New Roman"/>
        <family val="2"/>
      </rPr>
      <t xml:space="preserve"> - 1.2(</t>
    </r>
    <r>
      <rPr>
        <sz val="11"/>
        <color theme="1"/>
        <rFont val="Calibri"/>
        <family val="2"/>
      </rPr>
      <t>±</t>
    </r>
    <r>
      <rPr>
        <sz val="12"/>
        <color theme="1"/>
        <rFont val="Times New Roman"/>
        <family val="2"/>
      </rPr>
      <t>0.3)X</t>
    </r>
    <r>
      <rPr>
        <vertAlign val="subscript"/>
        <sz val="11"/>
        <color theme="1"/>
        <rFont val="Calibri"/>
        <family val="2"/>
        <scheme val="minor"/>
      </rPr>
      <t>Ca</t>
    </r>
    <r>
      <rPr>
        <vertAlign val="superscript"/>
        <sz val="11"/>
        <color theme="1"/>
        <rFont val="Calibri"/>
        <family val="2"/>
        <scheme val="minor"/>
      </rPr>
      <t>Cpx</t>
    </r>
    <r>
      <rPr>
        <sz val="12"/>
        <color theme="1"/>
        <rFont val="Times New Roman"/>
        <family val="2"/>
      </rPr>
      <t xml:space="preserve"> + 1600(</t>
    </r>
    <r>
      <rPr>
        <sz val="11"/>
        <color theme="1"/>
        <rFont val="Calibri"/>
        <family val="2"/>
      </rPr>
      <t>±700)/T</t>
    </r>
  </si>
  <si>
    <r>
      <t>ln D</t>
    </r>
    <r>
      <rPr>
        <vertAlign val="subscript"/>
        <sz val="11"/>
        <color theme="1"/>
        <rFont val="Calibri"/>
        <family val="2"/>
        <scheme val="minor"/>
      </rPr>
      <t>H2O</t>
    </r>
    <r>
      <rPr>
        <vertAlign val="superscript"/>
        <sz val="11"/>
        <color theme="1"/>
        <rFont val="Calibri"/>
        <family val="2"/>
        <scheme val="minor"/>
      </rPr>
      <t>Opx-Melt</t>
    </r>
    <r>
      <rPr>
        <sz val="12"/>
        <color theme="1"/>
        <rFont val="Times New Roman"/>
        <family val="2"/>
      </rPr>
      <t xml:space="preserve"> = -5.66(</t>
    </r>
    <r>
      <rPr>
        <sz val="11"/>
        <color theme="1"/>
        <rFont val="Calibri"/>
        <family val="2"/>
      </rPr>
      <t>±</t>
    </r>
    <r>
      <rPr>
        <sz val="12"/>
        <color theme="1"/>
        <rFont val="Times New Roman"/>
        <family val="2"/>
      </rPr>
      <t>0.11) + 8.4(</t>
    </r>
    <r>
      <rPr>
        <sz val="11"/>
        <color theme="1"/>
        <rFont val="Calibri"/>
        <family val="2"/>
      </rPr>
      <t>±</t>
    </r>
    <r>
      <rPr>
        <sz val="12"/>
        <color theme="1"/>
        <rFont val="Times New Roman"/>
        <family val="2"/>
      </rPr>
      <t>1.1)X</t>
    </r>
    <r>
      <rPr>
        <vertAlign val="subscript"/>
        <sz val="11"/>
        <color theme="1"/>
        <rFont val="Calibri"/>
        <family val="2"/>
        <scheme val="minor"/>
      </rPr>
      <t>VIAl</t>
    </r>
    <r>
      <rPr>
        <vertAlign val="superscript"/>
        <sz val="11"/>
        <color theme="1"/>
        <rFont val="Calibri"/>
        <family val="2"/>
        <scheme val="minor"/>
      </rPr>
      <t>Opx</t>
    </r>
    <r>
      <rPr>
        <sz val="12"/>
        <color theme="1"/>
        <rFont val="Times New Roman"/>
        <family val="2"/>
      </rPr>
      <t xml:space="preserve"> + 10(</t>
    </r>
    <r>
      <rPr>
        <sz val="11"/>
        <color theme="1"/>
        <rFont val="Calibri"/>
        <family val="2"/>
      </rPr>
      <t>±</t>
    </r>
    <r>
      <rPr>
        <sz val="12"/>
        <color theme="1"/>
        <rFont val="Times New Roman"/>
        <family val="2"/>
      </rPr>
      <t>2)X</t>
    </r>
    <r>
      <rPr>
        <vertAlign val="subscript"/>
        <sz val="11"/>
        <color theme="1"/>
        <rFont val="Calibri"/>
        <family val="2"/>
        <scheme val="minor"/>
      </rPr>
      <t>Ca</t>
    </r>
    <r>
      <rPr>
        <vertAlign val="superscript"/>
        <sz val="11"/>
        <color theme="1"/>
        <rFont val="Calibri"/>
        <family val="2"/>
        <scheme val="minor"/>
      </rPr>
      <t>Opx</t>
    </r>
  </si>
  <si>
    <t>Total Phase Abundances from FXMOTR</t>
  </si>
  <si>
    <r>
      <t>D</t>
    </r>
    <r>
      <rPr>
        <vertAlign val="subscript"/>
        <sz val="11"/>
        <color theme="1"/>
        <rFont val="Calibri"/>
        <family val="2"/>
        <scheme val="minor"/>
      </rPr>
      <t>H2O</t>
    </r>
    <r>
      <rPr>
        <vertAlign val="superscript"/>
        <sz val="11"/>
        <color theme="1"/>
        <rFont val="Calibri"/>
        <family val="2"/>
        <scheme val="minor"/>
      </rPr>
      <t>Ol-Melt</t>
    </r>
    <r>
      <rPr>
        <sz val="12"/>
        <color theme="1"/>
        <rFont val="Times New Roman"/>
        <family val="2"/>
      </rPr>
      <t xml:space="preserve"> =0.000002536*Al</t>
    </r>
    <r>
      <rPr>
        <vertAlign val="superscript"/>
        <sz val="12"/>
        <color theme="1"/>
        <rFont val="Times New Roman"/>
        <family val="1"/>
      </rPr>
      <t>ppm</t>
    </r>
    <r>
      <rPr>
        <sz val="12"/>
        <color theme="1"/>
        <rFont val="Times New Roman"/>
        <family val="2"/>
      </rPr>
      <t xml:space="preserve"> + 0.0008</t>
    </r>
  </si>
  <si>
    <r>
      <t>D</t>
    </r>
    <r>
      <rPr>
        <vertAlign val="subscript"/>
        <sz val="11"/>
        <color theme="1"/>
        <rFont val="Calibri"/>
        <family val="2"/>
        <scheme val="minor"/>
      </rPr>
      <t>F</t>
    </r>
    <r>
      <rPr>
        <vertAlign val="superscript"/>
        <sz val="11"/>
        <color theme="1"/>
        <rFont val="Calibri"/>
        <family val="2"/>
        <scheme val="minor"/>
      </rPr>
      <t>Ol-Melt</t>
    </r>
    <r>
      <rPr>
        <sz val="12"/>
        <color theme="1"/>
        <rFont val="Times New Roman"/>
        <family val="2"/>
      </rPr>
      <t xml:space="preserve"> = 0.00000571*Al</t>
    </r>
    <r>
      <rPr>
        <vertAlign val="superscript"/>
        <sz val="12"/>
        <color theme="1"/>
        <rFont val="Times New Roman"/>
        <family val="1"/>
      </rPr>
      <t>ppm</t>
    </r>
    <r>
      <rPr>
        <sz val="12"/>
        <color theme="1"/>
        <rFont val="Times New Roman"/>
        <family val="2"/>
      </rPr>
      <t xml:space="preserve"> + 0.000395</t>
    </r>
  </si>
  <si>
    <t>0% ITL</t>
  </si>
  <si>
    <t>Progressive D 0% ITL</t>
  </si>
  <si>
    <t>Upper limit 0% ITL</t>
  </si>
  <si>
    <t>Lower limit 0% ITL</t>
  </si>
  <si>
    <t>ITL</t>
  </si>
  <si>
    <t>0.1% ITL</t>
  </si>
  <si>
    <t>0.5% ITL</t>
  </si>
  <si>
    <t>1% ITL</t>
  </si>
  <si>
    <t>2% ITL</t>
  </si>
  <si>
    <t>2.5% ITL</t>
  </si>
  <si>
    <t>3% ITL</t>
  </si>
  <si>
    <t>4% ITL</t>
  </si>
  <si>
    <t>5% ITL</t>
  </si>
  <si>
    <t>AlVI</t>
  </si>
  <si>
    <t>Progressive D 5% ITL</t>
  </si>
  <si>
    <t>Upper limit 5% ITL</t>
  </si>
  <si>
    <t>Lower limit 5% ITL</t>
  </si>
  <si>
    <t>Lower limit 4% ITL</t>
  </si>
  <si>
    <t>Upper limit 4% ITL</t>
  </si>
  <si>
    <t>Progressive D 4% ITL</t>
  </si>
  <si>
    <t>Progressive D 3% ITL</t>
  </si>
  <si>
    <t>Upper limit 3% ITL</t>
  </si>
  <si>
    <t>Lower limit 3% ITL</t>
  </si>
  <si>
    <t>Lower limit 2.5% ITL</t>
  </si>
  <si>
    <t>Upper limit 2.5% ITL</t>
  </si>
  <si>
    <t>Progressive D 2.5% ITL</t>
  </si>
  <si>
    <t>Progressive D 2% ITL</t>
  </si>
  <si>
    <t>Upper limit 2% ITL</t>
  </si>
  <si>
    <t>Lower limit 2% ITL</t>
  </si>
  <si>
    <t>Lower limit 1% ITL</t>
  </si>
  <si>
    <t>Upper limit 1% ITL</t>
  </si>
  <si>
    <t>Progressive D 1% ITL</t>
  </si>
  <si>
    <t>Progressive D 0.5% ITL</t>
  </si>
  <si>
    <t>Upper limit 0.5% ITL</t>
  </si>
  <si>
    <t>Lower limit 0.5% ITL</t>
  </si>
  <si>
    <t>Lower limit 0.1% ITL</t>
  </si>
  <si>
    <t>Upper limit 0.1% ITL</t>
  </si>
  <si>
    <t>Progressive D 0.1% ITL</t>
  </si>
  <si>
    <t>Mantle Abundances</t>
  </si>
  <si>
    <t>Table S4. Mineral compositions from FXMOTR</t>
  </si>
  <si>
    <t>Table S2. LMO modeling of volatiles in lunar mantle and BSM using LSHA estimate of urKREEP as a function of the amount of instantaneous trapped liquid (ITL) in the cumulate pile</t>
  </si>
  <si>
    <t>Table S3. LMO modeling of volatiles in lunar mantle and urKREEP using CFHA estimate of BSM as a function of the amount of instantaneous trapped liquid (ITL) in the cumulate pile</t>
  </si>
  <si>
    <r>
      <t>Table S5. D equations for F and H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 in olivine, orthopyroxene and clinopyroxene from literature:</t>
    </r>
  </si>
  <si>
    <t>D value for Cl set to 0.00015, which is equivalent to the upper bound of the range reported from Hauri et al., (2015)</t>
  </si>
  <si>
    <t>Table S1. Supplementary data table of EPMA data of Apatite in high-Al basalt 14321,1842</t>
  </si>
  <si>
    <t>Oxide</t>
  </si>
  <si>
    <t xml:space="preserve">14321,1842_apatite2 </t>
  </si>
  <si>
    <t xml:space="preserve">14321,1842_apatite5 </t>
  </si>
  <si>
    <t xml:space="preserve">14321,1842_apatite6 </t>
  </si>
  <si>
    <t xml:space="preserve">14321,1842_apatite7 </t>
  </si>
  <si>
    <t xml:space="preserve">14321,1842_apatite8 </t>
  </si>
  <si>
    <t xml:space="preserve">14321,1842_apatite9 </t>
  </si>
  <si>
    <t>14321,1842_apatite10</t>
  </si>
  <si>
    <t xml:space="preserve">14321,1842_apatite11 </t>
  </si>
  <si>
    <r>
      <t>P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5</t>
    </r>
  </si>
  <si>
    <r>
      <t>SiO</t>
    </r>
    <r>
      <rPr>
        <vertAlign val="subscript"/>
        <sz val="10"/>
        <rFont val="Arial"/>
        <family val="2"/>
      </rPr>
      <t>2</t>
    </r>
  </si>
  <si>
    <r>
      <t>Ce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3</t>
    </r>
  </si>
  <si>
    <r>
      <t>Y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/>
    </r>
  </si>
  <si>
    <r>
      <t>Na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</si>
  <si>
    <t xml:space="preserve">F </t>
  </si>
  <si>
    <t xml:space="preserve">S </t>
  </si>
  <si>
    <t>F + Cl + S = -O</t>
  </si>
  <si>
    <t>Total</t>
  </si>
  <si>
    <t>Sample</t>
  </si>
  <si>
    <r>
      <t>10058</t>
    </r>
    <r>
      <rPr>
        <vertAlign val="superscript"/>
        <sz val="10"/>
        <color theme="1"/>
        <rFont val="Times New Roman"/>
        <family val="1"/>
      </rPr>
      <t>a</t>
    </r>
  </si>
  <si>
    <r>
      <t>12021</t>
    </r>
    <r>
      <rPr>
        <vertAlign val="superscript"/>
        <sz val="10"/>
        <color theme="1"/>
        <rFont val="Times New Roman"/>
        <family val="1"/>
      </rPr>
      <t>b</t>
    </r>
  </si>
  <si>
    <r>
      <t>14163</t>
    </r>
    <r>
      <rPr>
        <vertAlign val="superscript"/>
        <sz val="10"/>
        <color theme="1"/>
        <rFont val="Times New Roman"/>
        <family val="1"/>
      </rPr>
      <t>c</t>
    </r>
  </si>
  <si>
    <r>
      <t>24182</t>
    </r>
    <r>
      <rPr>
        <vertAlign val="superscript"/>
        <sz val="10"/>
        <color theme="1"/>
        <rFont val="Times New Roman"/>
        <family val="1"/>
      </rPr>
      <t>d</t>
    </r>
  </si>
  <si>
    <r>
      <t>10084</t>
    </r>
    <r>
      <rPr>
        <vertAlign val="superscript"/>
        <sz val="10"/>
        <color theme="1"/>
        <rFont val="Times New Roman"/>
        <family val="1"/>
      </rPr>
      <t>a</t>
    </r>
  </si>
  <si>
    <r>
      <t>SiO</t>
    </r>
    <r>
      <rPr>
        <vertAlign val="subscript"/>
        <sz val="10"/>
        <color theme="1"/>
        <rFont val="Times New Roman"/>
        <family val="1"/>
      </rPr>
      <t>2</t>
    </r>
  </si>
  <si>
    <r>
      <t>TiO</t>
    </r>
    <r>
      <rPr>
        <vertAlign val="subscript"/>
        <sz val="10"/>
        <color theme="1"/>
        <rFont val="Times New Roman"/>
        <family val="1"/>
      </rPr>
      <t>2</t>
    </r>
  </si>
  <si>
    <r>
      <t>Al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</si>
  <si>
    <r>
      <t>Cr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</si>
  <si>
    <t>--</t>
  </si>
  <si>
    <r>
      <t>Na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</si>
  <si>
    <r>
      <t>K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</si>
  <si>
    <t>F</t>
  </si>
  <si>
    <t>O=F,Cl</t>
  </si>
  <si>
    <t>Normalization to 13 ‘small’ cations</t>
  </si>
  <si>
    <t>11 Oxygens</t>
  </si>
  <si>
    <t>T-sites</t>
  </si>
  <si>
    <r>
      <t>Al</t>
    </r>
    <r>
      <rPr>
        <vertAlign val="superscript"/>
        <sz val="10"/>
        <color theme="1"/>
        <rFont val="Times New Roman"/>
        <family val="1"/>
      </rPr>
      <t>IV</t>
    </r>
  </si>
  <si>
    <t>C-sites</t>
  </si>
  <si>
    <r>
      <t>Al</t>
    </r>
    <r>
      <rPr>
        <vertAlign val="superscript"/>
        <sz val="10"/>
        <color theme="1"/>
        <rFont val="Times New Roman"/>
        <family val="1"/>
      </rPr>
      <t>VI</t>
    </r>
  </si>
  <si>
    <t>B-sites</t>
  </si>
  <si>
    <t>A-site</t>
  </si>
  <si>
    <t>X-site</t>
  </si>
  <si>
    <r>
      <t>a</t>
    </r>
    <r>
      <rPr>
        <sz val="9"/>
        <color theme="1"/>
        <rFont val="Times New Roman"/>
        <family val="1"/>
      </rPr>
      <t xml:space="preserve"> Gay et al. (1971). </t>
    </r>
    <r>
      <rPr>
        <vertAlign val="superscript"/>
        <sz val="9"/>
        <color theme="1"/>
        <rFont val="Times New Roman"/>
        <family val="1"/>
      </rPr>
      <t>b</t>
    </r>
    <r>
      <rPr>
        <sz val="9"/>
        <color theme="1"/>
        <rFont val="Times New Roman"/>
        <family val="1"/>
      </rPr>
      <t xml:space="preserve"> Dence et al. (1971). </t>
    </r>
    <r>
      <rPr>
        <vertAlign val="superscript"/>
        <sz val="9"/>
        <color theme="1"/>
        <rFont val="Times New Roman"/>
        <family val="1"/>
      </rPr>
      <t>c</t>
    </r>
    <r>
      <rPr>
        <sz val="9"/>
        <color theme="1"/>
        <rFont val="Times New Roman"/>
        <family val="1"/>
      </rPr>
      <t xml:space="preserve"> Mason et al. (1972).</t>
    </r>
  </si>
  <si>
    <r>
      <t>d</t>
    </r>
    <r>
      <rPr>
        <sz val="9"/>
        <color theme="1"/>
        <rFont val="Times New Roman"/>
        <family val="1"/>
      </rPr>
      <t xml:space="preserve"> Lazko et al. (1980)</t>
    </r>
  </si>
  <si>
    <r>
      <t>Table S6</t>
    </r>
    <r>
      <rPr>
        <sz val="11"/>
        <color theme="1"/>
        <rFont val="Times New Roman"/>
        <family val="1"/>
      </rPr>
      <t>. Analyses of Amphiboles and a biotite from the literature</t>
    </r>
  </si>
  <si>
    <t>Uncertainty (wt.%)</t>
  </si>
  <si>
    <t>McCubbin et al:   Volatiles in and on the Moon</t>
  </si>
  <si>
    <t>American Mineralogist: Aug-Sept 2015 Deposit AM-15-84934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</si>
</sst>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31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6"/>
      <color theme="1"/>
      <name val="Times New Roman"/>
      <family val="2"/>
    </font>
    <font>
      <vertAlign val="subscript"/>
      <sz val="12"/>
      <color theme="1"/>
      <name val="Times New Roman"/>
      <family val="1"/>
    </font>
    <font>
      <b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b/>
      <vertAlign val="subscript"/>
      <sz val="10"/>
      <name val="Arial"/>
      <family val="2"/>
    </font>
    <font>
      <b/>
      <vertAlign val="subscript"/>
      <sz val="11"/>
      <color theme="1"/>
      <name val="Calibri"/>
      <family val="2"/>
      <scheme val="minor"/>
    </font>
    <font>
      <sz val="10"/>
      <name val="Arial"/>
      <family val="2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Times New Roman"/>
      <family val="2"/>
    </font>
    <font>
      <vertAlign val="subscript"/>
      <sz val="10"/>
      <name val="Arial"/>
      <family val="2"/>
    </font>
    <font>
      <b/>
      <sz val="10"/>
      <name val="Arial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vertAlign val="superscript"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12"/>
      <name val="Arial"/>
    </font>
    <font>
      <sz val="12"/>
      <name val="Arial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7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6">
    <xf numFmtId="0" fontId="0" fillId="0" borderId="0"/>
    <xf numFmtId="0" fontId="5" fillId="0" borderId="0"/>
    <xf numFmtId="0" fontId="17" fillId="2" borderId="0" applyNumberFormat="0" applyBorder="0" applyAlignment="0" applyProtection="0"/>
    <xf numFmtId="0" fontId="4" fillId="0" borderId="0"/>
    <xf numFmtId="0" fontId="13" fillId="0" borderId="0"/>
    <xf numFmtId="0" fontId="1" fillId="0" borderId="0"/>
  </cellStyleXfs>
  <cellXfs count="6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7" fillId="0" borderId="0" xfId="0" applyFont="1"/>
    <xf numFmtId="0" fontId="9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13" fillId="0" borderId="0" xfId="0" applyFont="1" applyFill="1" applyAlignment="1">
      <alignment horizontal="center"/>
    </xf>
    <xf numFmtId="164" fontId="0" fillId="0" borderId="0" xfId="0" applyNumberFormat="1"/>
    <xf numFmtId="0" fontId="5" fillId="0" borderId="0" xfId="1"/>
    <xf numFmtId="9" fontId="5" fillId="0" borderId="0" xfId="1" applyNumberFormat="1"/>
    <xf numFmtId="0" fontId="5" fillId="0" borderId="0" xfId="1" applyAlignment="1">
      <alignment horizontal="center"/>
    </xf>
    <xf numFmtId="0" fontId="6" fillId="0" borderId="0" xfId="1" applyFont="1"/>
    <xf numFmtId="0" fontId="5" fillId="0" borderId="0" xfId="1" applyAlignment="1">
      <alignment horizontal="left"/>
    </xf>
    <xf numFmtId="11" fontId="5" fillId="0" borderId="0" xfId="1" applyNumberFormat="1"/>
    <xf numFmtId="0" fontId="9" fillId="0" borderId="0" xfId="0" applyFont="1"/>
    <xf numFmtId="165" fontId="0" fillId="0" borderId="0" xfId="0" applyNumberFormat="1"/>
    <xf numFmtId="0" fontId="4" fillId="0" borderId="0" xfId="3"/>
    <xf numFmtId="0" fontId="4" fillId="0" borderId="0" xfId="3"/>
    <xf numFmtId="11" fontId="4" fillId="0" borderId="0" xfId="3" applyNumberFormat="1"/>
    <xf numFmtId="0" fontId="3" fillId="0" borderId="0" xfId="1" applyFont="1"/>
    <xf numFmtId="0" fontId="3" fillId="0" borderId="0" xfId="3" applyFont="1"/>
    <xf numFmtId="0" fontId="3" fillId="0" borderId="0" xfId="1" applyFont="1" applyAlignment="1">
      <alignment horizontal="left"/>
    </xf>
    <xf numFmtId="0" fontId="18" fillId="2" borderId="0" xfId="2" applyFont="1"/>
    <xf numFmtId="0" fontId="19" fillId="0" borderId="0" xfId="0" applyFont="1"/>
    <xf numFmtId="164" fontId="18" fillId="2" borderId="0" xfId="2" applyNumberFormat="1" applyFont="1" applyAlignment="1">
      <alignment horizontal="center"/>
    </xf>
    <xf numFmtId="0" fontId="2" fillId="0" borderId="0" xfId="1" applyFont="1"/>
    <xf numFmtId="0" fontId="13" fillId="0" borderId="0" xfId="4"/>
    <xf numFmtId="0" fontId="13" fillId="0" borderId="0" xfId="4" applyFill="1" applyAlignment="1">
      <alignment horizontal="center"/>
    </xf>
    <xf numFmtId="2" fontId="13" fillId="0" borderId="0" xfId="4" applyNumberFormat="1" applyAlignment="1">
      <alignment horizontal="center"/>
    </xf>
    <xf numFmtId="0" fontId="21" fillId="0" borderId="0" xfId="4" applyFont="1" applyFill="1" applyAlignment="1">
      <alignment horizontal="center"/>
    </xf>
    <xf numFmtId="0" fontId="21" fillId="0" borderId="0" xfId="4" applyFont="1"/>
    <xf numFmtId="2" fontId="21" fillId="0" borderId="0" xfId="4" applyNumberFormat="1" applyFont="1" applyAlignment="1">
      <alignment horizontal="center"/>
    </xf>
    <xf numFmtId="2" fontId="13" fillId="0" borderId="0" xfId="4" applyNumberFormat="1"/>
    <xf numFmtId="0" fontId="13" fillId="0" borderId="0" xfId="4" applyFont="1" applyAlignment="1">
      <alignment horizontal="center"/>
    </xf>
    <xf numFmtId="0" fontId="13" fillId="0" borderId="0" xfId="4" applyFont="1" applyFill="1" applyAlignment="1">
      <alignment horizontal="center"/>
    </xf>
    <xf numFmtId="2" fontId="13" fillId="0" borderId="0" xfId="4" applyNumberFormat="1" applyFill="1" applyAlignment="1">
      <alignment horizontal="center"/>
    </xf>
    <xf numFmtId="0" fontId="22" fillId="0" borderId="0" xfId="0" applyFont="1" applyAlignment="1">
      <alignment horizontal="left" vertical="center" indent="1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 indent="1"/>
    </xf>
    <xf numFmtId="0" fontId="27" fillId="0" borderId="0" xfId="0" applyFont="1" applyAlignment="1">
      <alignment horizontal="justify" vertical="center"/>
    </xf>
    <xf numFmtId="0" fontId="28" fillId="0" borderId="0" xfId="0" applyFont="1" applyAlignment="1">
      <alignment horizontal="justify" vertical="center"/>
    </xf>
    <xf numFmtId="2" fontId="1" fillId="0" borderId="0" xfId="5" applyNumberFormat="1" applyAlignment="1">
      <alignment horizontal="center"/>
    </xf>
    <xf numFmtId="2" fontId="0" fillId="0" borderId="0" xfId="0" applyNumberFormat="1" applyAlignment="1">
      <alignment horizontal="center"/>
    </xf>
    <xf numFmtId="0" fontId="24" fillId="0" borderId="6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9" fillId="0" borderId="0" xfId="0" applyFont="1"/>
    <xf numFmtId="0" fontId="30" fillId="0" borderId="0" xfId="0" applyFont="1"/>
  </cellXfs>
  <cellStyles count="6">
    <cellStyle name="Good" xfId="2" builtinId="26"/>
    <cellStyle name="Normal" xfId="0" builtinId="0"/>
    <cellStyle name="Normal 2" xfId="1"/>
    <cellStyle name="Normal 3" xfId="3"/>
    <cellStyle name="Normal 4" xfId="4"/>
    <cellStyle name="Normal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workbookViewId="0">
      <selection sqref="A1:A2"/>
    </sheetView>
  </sheetViews>
  <sheetFormatPr baseColWidth="10" defaultColWidth="8.83203125" defaultRowHeight="15" x14ac:dyDescent="0"/>
  <cols>
    <col min="3" max="8" width="17.1640625" bestFit="1" customWidth="1"/>
    <col min="9" max="9" width="17.6640625" bestFit="1" customWidth="1"/>
    <col min="10" max="10" width="18.1640625" bestFit="1" customWidth="1"/>
  </cols>
  <sheetData>
    <row r="1" spans="1:10">
      <c r="A1" s="58" t="s">
        <v>165</v>
      </c>
    </row>
    <row r="2" spans="1:10">
      <c r="A2" s="59" t="s">
        <v>164</v>
      </c>
    </row>
    <row r="3" spans="1:10">
      <c r="A3" s="36" t="s">
        <v>117</v>
      </c>
      <c r="B3" s="32"/>
      <c r="C3" s="32"/>
      <c r="D3" s="32"/>
      <c r="E3" s="32"/>
      <c r="F3" s="32"/>
      <c r="G3" s="32"/>
      <c r="H3" s="32"/>
      <c r="I3" s="32"/>
      <c r="J3" s="32"/>
    </row>
    <row r="5" spans="1:10">
      <c r="A5" s="32"/>
      <c r="B5" s="35" t="s">
        <v>118</v>
      </c>
      <c r="C5" s="36" t="s">
        <v>119</v>
      </c>
      <c r="D5" s="36" t="s">
        <v>120</v>
      </c>
      <c r="E5" s="36" t="s">
        <v>121</v>
      </c>
      <c r="F5" s="36" t="s">
        <v>122</v>
      </c>
      <c r="G5" s="36" t="s">
        <v>123</v>
      </c>
      <c r="H5" s="36" t="s">
        <v>124</v>
      </c>
      <c r="I5" s="36" t="s">
        <v>125</v>
      </c>
      <c r="J5" s="36" t="s">
        <v>126</v>
      </c>
    </row>
    <row r="6" spans="1:10">
      <c r="A6" s="36"/>
      <c r="B6" s="33" t="s">
        <v>127</v>
      </c>
      <c r="C6" s="34">
        <v>39.256999999999998</v>
      </c>
      <c r="D6" s="34">
        <v>39.706000000000003</v>
      </c>
      <c r="E6" s="34">
        <v>39.582999999999998</v>
      </c>
      <c r="F6" s="34">
        <v>39.351999999999997</v>
      </c>
      <c r="G6" s="34">
        <v>39.844999999999999</v>
      </c>
      <c r="H6" s="34">
        <v>40.231000000000002</v>
      </c>
      <c r="I6" s="34">
        <v>40.78</v>
      </c>
      <c r="J6" s="34">
        <v>40.185000000000002</v>
      </c>
    </row>
    <row r="7" spans="1:10">
      <c r="A7" s="32"/>
      <c r="B7" s="39" t="s">
        <v>128</v>
      </c>
      <c r="C7" s="34">
        <v>1.079</v>
      </c>
      <c r="D7" s="34">
        <v>1.1870000000000001</v>
      </c>
      <c r="E7" s="34">
        <v>1.4259999999999999</v>
      </c>
      <c r="F7" s="34">
        <v>1.367</v>
      </c>
      <c r="G7" s="34">
        <v>1.2450000000000001</v>
      </c>
      <c r="H7" s="34">
        <v>1.0960000000000001</v>
      </c>
      <c r="I7" s="34">
        <v>1.046</v>
      </c>
      <c r="J7" s="34">
        <v>1.262</v>
      </c>
    </row>
    <row r="8" spans="1:10">
      <c r="A8" s="32"/>
      <c r="B8" s="33" t="s">
        <v>129</v>
      </c>
      <c r="C8" s="34">
        <v>0.748</v>
      </c>
      <c r="D8" s="34">
        <v>0.70199999999999996</v>
      </c>
      <c r="E8" s="34">
        <v>0.78900000000000003</v>
      </c>
      <c r="F8" s="34">
        <v>0.81100000000000005</v>
      </c>
      <c r="G8" s="34">
        <v>0.78300000000000003</v>
      </c>
      <c r="H8" s="34">
        <v>0.38800000000000001</v>
      </c>
      <c r="I8" s="34">
        <v>0.39200000000000002</v>
      </c>
      <c r="J8" s="34">
        <v>0.433</v>
      </c>
    </row>
    <row r="9" spans="1:10">
      <c r="A9" s="32"/>
      <c r="B9" s="33" t="s">
        <v>130</v>
      </c>
      <c r="C9" s="41">
        <v>0.58399999999999996</v>
      </c>
      <c r="D9" s="34">
        <v>0.63700000000000001</v>
      </c>
      <c r="E9" s="41">
        <v>0.64800000000000002</v>
      </c>
      <c r="F9" s="41">
        <v>0.68</v>
      </c>
      <c r="G9" s="34">
        <v>0.72199999999999998</v>
      </c>
      <c r="H9" s="41">
        <v>0.5</v>
      </c>
      <c r="I9" s="41">
        <v>0.439</v>
      </c>
      <c r="J9" s="41">
        <v>0.378</v>
      </c>
    </row>
    <row r="10" spans="1:10">
      <c r="A10" s="32"/>
      <c r="B10" s="33" t="s">
        <v>47</v>
      </c>
      <c r="C10" s="34">
        <v>0.80800000000000005</v>
      </c>
      <c r="D10" s="34">
        <v>0.66300000000000003</v>
      </c>
      <c r="E10" s="34">
        <v>1.103</v>
      </c>
      <c r="F10" s="34">
        <v>1.1000000000000001</v>
      </c>
      <c r="G10" s="34">
        <v>0.91400000000000003</v>
      </c>
      <c r="H10" s="34">
        <v>0.753</v>
      </c>
      <c r="I10" s="34">
        <v>0.70599999999999996</v>
      </c>
      <c r="J10" s="34">
        <v>0.97199999999999998</v>
      </c>
    </row>
    <row r="11" spans="1:10">
      <c r="A11" s="32"/>
      <c r="B11" s="33" t="s">
        <v>60</v>
      </c>
      <c r="C11" s="34">
        <v>7.0000000000000001E-3</v>
      </c>
      <c r="D11" s="34">
        <v>5.5E-2</v>
      </c>
      <c r="E11" s="34">
        <v>2.1000000000000001E-2</v>
      </c>
      <c r="F11" s="34">
        <v>1.2999999999999999E-2</v>
      </c>
      <c r="G11" s="34">
        <v>8.0000000000000002E-3</v>
      </c>
      <c r="H11" s="34">
        <v>2.3E-2</v>
      </c>
      <c r="I11" s="34">
        <v>5.0000000000000001E-3</v>
      </c>
      <c r="J11" s="34">
        <v>4.1000000000000002E-2</v>
      </c>
    </row>
    <row r="12" spans="1:10">
      <c r="A12" s="32"/>
      <c r="B12" s="33" t="s">
        <v>48</v>
      </c>
      <c r="C12" s="34">
        <v>0</v>
      </c>
      <c r="D12" s="34">
        <v>1.9E-2</v>
      </c>
      <c r="E12" s="34">
        <v>2.1000000000000001E-2</v>
      </c>
      <c r="F12" s="34">
        <v>0</v>
      </c>
      <c r="G12" s="34">
        <v>0</v>
      </c>
      <c r="H12" s="34">
        <v>2.5999999999999999E-2</v>
      </c>
      <c r="I12" s="34">
        <v>1.2999999999999999E-2</v>
      </c>
      <c r="J12" s="34">
        <v>1.4999999999999999E-2</v>
      </c>
    </row>
    <row r="13" spans="1:10">
      <c r="A13" s="32"/>
      <c r="B13" s="33" t="s">
        <v>49</v>
      </c>
      <c r="C13" s="34">
        <v>53.081000000000003</v>
      </c>
      <c r="D13" s="34">
        <v>54.176000000000002</v>
      </c>
      <c r="E13" s="34">
        <v>53.334000000000003</v>
      </c>
      <c r="F13" s="34">
        <v>53.305</v>
      </c>
      <c r="G13" s="34">
        <v>53.494999999999997</v>
      </c>
      <c r="H13" s="34">
        <v>53.704000000000001</v>
      </c>
      <c r="I13" s="34">
        <v>54.874000000000002</v>
      </c>
      <c r="J13" s="34">
        <v>54.628</v>
      </c>
    </row>
    <row r="14" spans="1:10">
      <c r="A14" s="32"/>
      <c r="B14" s="33" t="s">
        <v>131</v>
      </c>
      <c r="C14" s="34">
        <v>0.03</v>
      </c>
      <c r="D14" s="34">
        <v>6.0000000000000001E-3</v>
      </c>
      <c r="E14" s="34">
        <v>3.2000000000000001E-2</v>
      </c>
      <c r="F14" s="34">
        <v>6.0000000000000001E-3</v>
      </c>
      <c r="G14" s="34">
        <v>1.2999999999999999E-2</v>
      </c>
      <c r="H14" s="34">
        <v>3.9E-2</v>
      </c>
      <c r="I14" s="34">
        <v>2.7E-2</v>
      </c>
      <c r="J14" s="34">
        <v>1.2E-2</v>
      </c>
    </row>
    <row r="15" spans="1:10">
      <c r="A15" s="32"/>
      <c r="B15" s="40" t="s">
        <v>132</v>
      </c>
      <c r="C15" s="34">
        <v>3.5</v>
      </c>
      <c r="D15" s="34">
        <v>3.4830000000000001</v>
      </c>
      <c r="E15" s="34">
        <v>2.9529999999999998</v>
      </c>
      <c r="F15" s="34">
        <v>3.286</v>
      </c>
      <c r="G15" s="34">
        <v>3.5070000000000001</v>
      </c>
      <c r="H15" s="34">
        <v>3.4279999999999999</v>
      </c>
      <c r="I15" s="34">
        <v>3.2309999999999999</v>
      </c>
      <c r="J15" s="34">
        <v>3.4319999999999999</v>
      </c>
    </row>
    <row r="16" spans="1:10">
      <c r="A16" s="32"/>
      <c r="B16" s="40" t="s">
        <v>51</v>
      </c>
      <c r="C16" s="34">
        <v>0.218</v>
      </c>
      <c r="D16" s="34">
        <v>0.46</v>
      </c>
      <c r="E16" s="34">
        <v>1.383</v>
      </c>
      <c r="F16" s="34">
        <v>0.91</v>
      </c>
      <c r="G16" s="34">
        <v>0.89100000000000001</v>
      </c>
      <c r="H16" s="34">
        <v>0.56799999999999995</v>
      </c>
      <c r="I16" s="34">
        <v>0.51500000000000001</v>
      </c>
      <c r="J16" s="34">
        <v>0.78500000000000003</v>
      </c>
    </row>
    <row r="17" spans="1:14">
      <c r="A17" s="32"/>
      <c r="B17" s="40" t="s">
        <v>133</v>
      </c>
      <c r="C17" s="34">
        <v>4.1000000000000002E-2</v>
      </c>
      <c r="D17" s="34">
        <v>0.04</v>
      </c>
      <c r="E17" s="34">
        <v>0.29099999999999998</v>
      </c>
      <c r="F17" s="34">
        <v>2.3E-2</v>
      </c>
      <c r="G17" s="34">
        <v>6.6000000000000003E-2</v>
      </c>
      <c r="H17" s="34">
        <v>6.2E-2</v>
      </c>
      <c r="I17" s="34">
        <v>4.4999999999999998E-2</v>
      </c>
      <c r="J17" s="34">
        <v>5.7000000000000002E-2</v>
      </c>
    </row>
    <row r="18" spans="1:14">
      <c r="A18" s="32"/>
      <c r="B18" s="40" t="s">
        <v>134</v>
      </c>
      <c r="C18" s="34">
        <v>1.9378094223447857</v>
      </c>
      <c r="D18" s="34">
        <v>2.1721526189705882</v>
      </c>
      <c r="E18" s="34">
        <v>2.9972207922100473</v>
      </c>
      <c r="F18" s="34">
        <v>2.530723803714487</v>
      </c>
      <c r="G18" s="34">
        <v>2.6262295066997332</v>
      </c>
      <c r="H18" s="34">
        <v>2.267970714255573</v>
      </c>
      <c r="I18" s="34">
        <v>2.1235418989994721</v>
      </c>
      <c r="J18" s="34">
        <v>2.4841603815951103</v>
      </c>
    </row>
    <row r="19" spans="1:14">
      <c r="A19" s="32"/>
      <c r="B19" s="32"/>
      <c r="C19" s="38"/>
      <c r="D19" s="38"/>
      <c r="E19" s="38"/>
      <c r="F19" s="38"/>
      <c r="G19" s="38"/>
      <c r="H19" s="38"/>
      <c r="I19" s="38"/>
      <c r="J19" s="38"/>
    </row>
    <row r="20" spans="1:14">
      <c r="A20" s="32"/>
      <c r="B20" s="35" t="s">
        <v>135</v>
      </c>
      <c r="C20" s="37">
        <v>97.41519057765521</v>
      </c>
      <c r="D20" s="37">
        <v>98.961847381029415</v>
      </c>
      <c r="E20" s="37">
        <v>98.586779207789959</v>
      </c>
      <c r="F20" s="37">
        <v>98.322276196285486</v>
      </c>
      <c r="G20" s="37">
        <v>98.862770493300289</v>
      </c>
      <c r="H20" s="37">
        <v>98.550029285744429</v>
      </c>
      <c r="I20" s="37">
        <v>99.949458101000531</v>
      </c>
      <c r="J20" s="37">
        <v>99.715839618404885</v>
      </c>
    </row>
    <row r="22" spans="1:14">
      <c r="A22" s="20" t="s">
        <v>163</v>
      </c>
    </row>
    <row r="23" spans="1:14">
      <c r="A23" s="20"/>
    </row>
    <row r="24" spans="1:14">
      <c r="B24" s="35" t="s">
        <v>118</v>
      </c>
      <c r="C24" s="36" t="s">
        <v>119</v>
      </c>
      <c r="D24" s="36" t="s">
        <v>120</v>
      </c>
      <c r="E24" s="36" t="s">
        <v>121</v>
      </c>
      <c r="F24" s="36" t="s">
        <v>122</v>
      </c>
      <c r="G24" s="36" t="s">
        <v>123</v>
      </c>
      <c r="H24" s="36" t="s">
        <v>124</v>
      </c>
      <c r="I24" s="36" t="s">
        <v>125</v>
      </c>
      <c r="J24" s="36" t="s">
        <v>126</v>
      </c>
    </row>
    <row r="25" spans="1:14">
      <c r="B25" s="33" t="s">
        <v>127</v>
      </c>
      <c r="C25" s="54">
        <v>0.14132519999999998</v>
      </c>
      <c r="D25" s="54">
        <v>0.1429416</v>
      </c>
      <c r="E25" s="54">
        <v>0.14249879999999998</v>
      </c>
      <c r="F25" s="54">
        <v>0.14166719999999999</v>
      </c>
      <c r="G25" s="54">
        <v>0.13945749999999998</v>
      </c>
      <c r="H25" s="54">
        <v>0.1408085</v>
      </c>
      <c r="I25" s="54">
        <v>0.14273</v>
      </c>
      <c r="J25" s="54">
        <v>0.14064749999999998</v>
      </c>
      <c r="K25" s="53"/>
      <c r="L25" s="53"/>
      <c r="M25" s="53"/>
      <c r="N25" s="53"/>
    </row>
    <row r="26" spans="1:14">
      <c r="B26" s="39" t="s">
        <v>128</v>
      </c>
      <c r="C26" s="54">
        <v>1.8666699999999998E-2</v>
      </c>
      <c r="D26" s="54">
        <v>1.93481E-2</v>
      </c>
      <c r="E26" s="54">
        <v>2.0534399999999998E-2</v>
      </c>
      <c r="F26" s="54">
        <v>1.9958199999999999E-2</v>
      </c>
      <c r="G26" s="54">
        <v>1.9422000000000002E-2</v>
      </c>
      <c r="H26" s="54">
        <v>1.8632000000000003E-2</v>
      </c>
      <c r="I26" s="54">
        <v>1.8514200000000001E-2</v>
      </c>
      <c r="J26" s="54">
        <v>1.9308600000000002E-2</v>
      </c>
      <c r="K26" s="53"/>
      <c r="L26" s="53"/>
      <c r="M26" s="53"/>
      <c r="N26" s="53"/>
    </row>
    <row r="27" spans="1:14">
      <c r="B27" s="33" t="s">
        <v>129</v>
      </c>
      <c r="C27" s="54">
        <v>3.1415999999999999E-2</v>
      </c>
      <c r="D27" s="54">
        <v>3.0677400000000001E-2</v>
      </c>
      <c r="E27" s="54">
        <v>3.2270100000000003E-2</v>
      </c>
      <c r="F27" s="54">
        <v>3.2277800000000002E-2</v>
      </c>
      <c r="G27" s="54">
        <v>3.2103E-2</v>
      </c>
      <c r="H27" s="54">
        <v>2.8440400000000001E-2</v>
      </c>
      <c r="I27" s="54">
        <v>2.8224000000000006E-2</v>
      </c>
      <c r="J27" s="54">
        <v>2.8404799999999997E-2</v>
      </c>
      <c r="K27" s="53"/>
      <c r="L27" s="53"/>
      <c r="M27" s="53"/>
      <c r="N27" s="53"/>
    </row>
    <row r="28" spans="1:14">
      <c r="B28" s="33" t="s">
        <v>130</v>
      </c>
      <c r="C28" s="54">
        <v>2.5637599999999997E-2</v>
      </c>
      <c r="D28" s="54">
        <v>2.6116999999999998E-2</v>
      </c>
      <c r="E28" s="54">
        <v>2.6697600000000002E-2</v>
      </c>
      <c r="F28" s="54">
        <v>2.6656000000000003E-2</v>
      </c>
      <c r="G28" s="54">
        <v>2.7291599999999999E-2</v>
      </c>
      <c r="H28" s="54">
        <v>2.4049999999999998E-2</v>
      </c>
      <c r="I28" s="54">
        <v>2.3706000000000001E-2</v>
      </c>
      <c r="J28" s="54">
        <v>2.2264199999999998E-2</v>
      </c>
      <c r="K28" s="53"/>
      <c r="L28" s="53"/>
      <c r="M28" s="53"/>
      <c r="N28" s="53"/>
    </row>
    <row r="29" spans="1:14">
      <c r="B29" s="33" t="s">
        <v>47</v>
      </c>
      <c r="C29" s="54">
        <v>2.1735200000000003E-2</v>
      </c>
      <c r="D29" s="54">
        <v>2.1083400000000002E-2</v>
      </c>
      <c r="E29" s="54">
        <v>2.4266000000000003E-2</v>
      </c>
      <c r="F29" s="54">
        <v>2.4309999999999998E-2</v>
      </c>
      <c r="G29" s="54">
        <v>2.3124200000000001E-2</v>
      </c>
      <c r="H29" s="54">
        <v>2.1611100000000001E-2</v>
      </c>
      <c r="I29" s="54">
        <v>2.11094E-2</v>
      </c>
      <c r="J29" s="54">
        <v>2.2744799999999996E-2</v>
      </c>
      <c r="K29" s="53"/>
      <c r="L29" s="53"/>
      <c r="M29" s="53"/>
      <c r="N29" s="53"/>
    </row>
    <row r="30" spans="1:14">
      <c r="B30" s="33" t="s">
        <v>60</v>
      </c>
      <c r="C30" s="54">
        <v>1.26763E-2</v>
      </c>
      <c r="D30" s="54">
        <v>1.3354000000000001E-2</v>
      </c>
      <c r="E30" s="54">
        <v>1.32321E-2</v>
      </c>
      <c r="F30" s="54">
        <v>1.2951899999999999E-2</v>
      </c>
      <c r="G30" s="54">
        <v>1.4181600000000001E-2</v>
      </c>
      <c r="H30" s="54">
        <v>1.29099E-2</v>
      </c>
      <c r="I30" s="54">
        <v>1.27735E-2</v>
      </c>
      <c r="J30" s="54">
        <v>1.27551E-2</v>
      </c>
      <c r="K30" s="53"/>
      <c r="L30" s="53"/>
      <c r="M30" s="53"/>
      <c r="N30" s="53"/>
    </row>
    <row r="31" spans="1:14">
      <c r="B31" s="33" t="s">
        <v>48</v>
      </c>
      <c r="C31" s="54">
        <v>0</v>
      </c>
      <c r="D31" s="54">
        <v>1.0537399999999999E-2</v>
      </c>
      <c r="E31" s="54">
        <v>1.0573500000000001E-2</v>
      </c>
      <c r="F31" s="54">
        <v>0</v>
      </c>
      <c r="G31" s="54">
        <v>0</v>
      </c>
      <c r="H31" s="54">
        <v>1.0605399999999999E-2</v>
      </c>
      <c r="I31" s="54">
        <v>1.0932999999999998E-2</v>
      </c>
      <c r="J31" s="54">
        <v>1.0855500000000001E-2</v>
      </c>
      <c r="K31" s="53"/>
      <c r="L31" s="53"/>
      <c r="M31" s="53"/>
      <c r="N31" s="53"/>
    </row>
    <row r="32" spans="1:14">
      <c r="B32" s="33" t="s">
        <v>49</v>
      </c>
      <c r="C32" s="54">
        <v>8.4929600000000008E-2</v>
      </c>
      <c r="D32" s="54">
        <v>8.6681600000000011E-2</v>
      </c>
      <c r="E32" s="54">
        <v>8.5334400000000005E-2</v>
      </c>
      <c r="F32" s="54">
        <v>8.5288000000000003E-2</v>
      </c>
      <c r="G32" s="54">
        <v>8.5592000000000001E-2</v>
      </c>
      <c r="H32" s="54">
        <v>8.59264E-2</v>
      </c>
      <c r="I32" s="54">
        <v>8.7798400000000013E-2</v>
      </c>
      <c r="J32" s="54">
        <v>8.7404800000000005E-2</v>
      </c>
      <c r="K32" s="53"/>
      <c r="L32" s="53"/>
      <c r="M32" s="53"/>
      <c r="N32" s="53"/>
    </row>
    <row r="33" spans="2:10">
      <c r="B33" s="33" t="s">
        <v>131</v>
      </c>
      <c r="C33" s="54">
        <v>9.3299999999999998E-3</v>
      </c>
      <c r="D33" s="54">
        <v>8.8535999999999997E-3</v>
      </c>
      <c r="E33" s="54">
        <v>9.3887999999999992E-3</v>
      </c>
      <c r="F33" s="54">
        <v>9.4871999999999995E-3</v>
      </c>
      <c r="G33" s="54">
        <v>9.4003000000000003E-3</v>
      </c>
      <c r="H33" s="54">
        <v>9.0752999999999997E-3</v>
      </c>
      <c r="I33" s="54">
        <v>9.1476000000000005E-3</v>
      </c>
      <c r="J33" s="54">
        <v>9.1403999999999999E-3</v>
      </c>
    </row>
    <row r="34" spans="2:10">
      <c r="B34" s="40" t="s">
        <v>132</v>
      </c>
      <c r="C34" s="54">
        <v>3.7450000000000004E-2</v>
      </c>
      <c r="D34" s="54">
        <v>3.7964700000000004E-2</v>
      </c>
      <c r="E34" s="54">
        <v>3.6026599999999992E-2</v>
      </c>
      <c r="F34" s="54">
        <v>3.71318E-2</v>
      </c>
      <c r="G34" s="54">
        <v>3.7875600000000002E-2</v>
      </c>
      <c r="H34" s="54">
        <v>3.7365200000000001E-2</v>
      </c>
      <c r="I34" s="54">
        <v>3.6833399999999995E-2</v>
      </c>
      <c r="J34" s="54">
        <v>3.7408799999999999E-2</v>
      </c>
    </row>
    <row r="35" spans="2:10">
      <c r="B35" s="40" t="s">
        <v>51</v>
      </c>
      <c r="C35" s="54">
        <v>7.0632000000000012E-3</v>
      </c>
      <c r="D35" s="54">
        <v>9.476E-3</v>
      </c>
      <c r="E35" s="54">
        <v>1.56279E-2</v>
      </c>
      <c r="F35" s="54">
        <v>1.274E-2</v>
      </c>
      <c r="G35" s="54">
        <v>1.2741300000000001E-2</v>
      </c>
      <c r="H35" s="54">
        <v>1.0337599999999999E-2</v>
      </c>
      <c r="I35" s="54">
        <v>9.9394999999999987E-3</v>
      </c>
      <c r="J35" s="54">
        <v>1.2010500000000002E-2</v>
      </c>
    </row>
    <row r="36" spans="2:10">
      <c r="B36" s="40" t="s">
        <v>133</v>
      </c>
      <c r="C36" s="54">
        <v>1.0753199999999999E-2</v>
      </c>
      <c r="D36" s="54">
        <v>1.0909799999999999E-2</v>
      </c>
      <c r="E36" s="54">
        <v>1.8730799999999999E-2</v>
      </c>
      <c r="F36" s="54">
        <v>1.0260200000000001E-2</v>
      </c>
      <c r="G36" s="54">
        <v>1.2144E-2</v>
      </c>
      <c r="H36" s="54">
        <v>1.17194E-2</v>
      </c>
      <c r="I36" s="54">
        <v>1.1051399999999999E-2</v>
      </c>
      <c r="J36" s="54">
        <v>1.1487799999999999E-2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S347"/>
  <sheetViews>
    <sheetView topLeftCell="T1" workbookViewId="0">
      <selection activeCell="T1" sqref="T1"/>
    </sheetView>
  </sheetViews>
  <sheetFormatPr baseColWidth="10" defaultColWidth="8.83203125" defaultRowHeight="15" x14ac:dyDescent="0"/>
  <cols>
    <col min="3" max="4" width="9.1640625" bestFit="1" customWidth="1"/>
    <col min="5" max="6" width="9.1640625" customWidth="1"/>
    <col min="7" max="8" width="9.1640625" bestFit="1" customWidth="1"/>
    <col min="12" max="12" width="8.83203125" style="4"/>
    <col min="15" max="18" width="9.1640625" bestFit="1" customWidth="1"/>
    <col min="19" max="19" width="9.1640625" customWidth="1"/>
    <col min="29" max="31" width="9.1640625" bestFit="1" customWidth="1"/>
    <col min="37" max="39" width="9.1640625" bestFit="1" customWidth="1"/>
    <col min="41" max="43" width="9.1640625" bestFit="1" customWidth="1"/>
    <col min="61" max="62" width="9.6640625" bestFit="1" customWidth="1"/>
    <col min="63" max="63" width="9.6640625" customWidth="1"/>
    <col min="64" max="66" width="9.6640625" bestFit="1" customWidth="1"/>
    <col min="67" max="68" width="9.6640625" customWidth="1"/>
    <col min="71" max="71" width="10" customWidth="1"/>
    <col min="76" max="78" width="9.83203125" customWidth="1"/>
    <col min="79" max="81" width="9.6640625" customWidth="1"/>
    <col min="82" max="82" width="10.1640625" customWidth="1"/>
    <col min="83" max="83" width="10.33203125" customWidth="1"/>
    <col min="103" max="105" width="10.1640625" customWidth="1"/>
    <col min="106" max="106" width="9.83203125" customWidth="1"/>
    <col min="107" max="108" width="9.6640625" customWidth="1"/>
    <col min="109" max="110" width="9.83203125" customWidth="1"/>
    <col min="116" max="116" width="9.1640625" bestFit="1" customWidth="1"/>
  </cols>
  <sheetData>
    <row r="1" spans="1:123">
      <c r="A1" s="20" t="s">
        <v>113</v>
      </c>
      <c r="B1" s="20"/>
      <c r="T1" s="58" t="s">
        <v>165</v>
      </c>
    </row>
    <row r="2" spans="1:123">
      <c r="A2" s="20"/>
      <c r="B2" s="20"/>
      <c r="T2" s="59" t="s">
        <v>164</v>
      </c>
    </row>
    <row r="3" spans="1:123">
      <c r="A3" s="20"/>
      <c r="B3" s="20" t="s">
        <v>73</v>
      </c>
      <c r="V3" s="20"/>
      <c r="W3" s="20"/>
      <c r="X3" s="20"/>
      <c r="Y3" s="20"/>
      <c r="Z3" s="6"/>
      <c r="AA3" s="20"/>
      <c r="AB3" s="20"/>
      <c r="AC3" s="20"/>
      <c r="AD3" s="6"/>
      <c r="AE3" s="6"/>
      <c r="AF3" s="6"/>
      <c r="AG3" s="6"/>
      <c r="AH3" s="6"/>
    </row>
    <row r="4" spans="1:123" ht="18">
      <c r="G4" s="5" t="s">
        <v>70</v>
      </c>
      <c r="L4"/>
      <c r="O4" t="s">
        <v>26</v>
      </c>
      <c r="V4" s="20" t="s">
        <v>73</v>
      </c>
      <c r="W4" s="20"/>
      <c r="X4" s="20"/>
      <c r="Y4" s="20"/>
      <c r="Z4" s="6" t="s">
        <v>74</v>
      </c>
      <c r="AA4" s="20"/>
      <c r="AB4" s="20"/>
      <c r="AC4" s="20"/>
      <c r="AD4" s="6" t="s">
        <v>75</v>
      </c>
      <c r="AE4" s="6"/>
      <c r="AF4" s="6"/>
      <c r="AG4" s="6"/>
      <c r="AH4" s="6" t="s">
        <v>76</v>
      </c>
      <c r="AK4" s="4" t="s">
        <v>19</v>
      </c>
      <c r="AL4" s="1" t="s">
        <v>0</v>
      </c>
      <c r="CD4" s="2" t="s">
        <v>33</v>
      </c>
      <c r="CE4" s="2" t="s">
        <v>34</v>
      </c>
      <c r="CF4" s="2" t="s">
        <v>35</v>
      </c>
      <c r="CG4" s="2" t="s">
        <v>36</v>
      </c>
      <c r="CH4" s="2" t="s">
        <v>37</v>
      </c>
      <c r="CI4" s="2" t="s">
        <v>38</v>
      </c>
      <c r="CJ4" s="2" t="s">
        <v>39</v>
      </c>
      <c r="CK4" s="2" t="s">
        <v>40</v>
      </c>
      <c r="CL4" s="2" t="s">
        <v>41</v>
      </c>
      <c r="CM4" s="2" t="s">
        <v>42</v>
      </c>
      <c r="CN4" s="2" t="s">
        <v>43</v>
      </c>
      <c r="CO4" s="2" t="s">
        <v>44</v>
      </c>
      <c r="CP4" s="2" t="s">
        <v>63</v>
      </c>
      <c r="DG4" s="2" t="s">
        <v>33</v>
      </c>
      <c r="DH4" s="2" t="s">
        <v>34</v>
      </c>
      <c r="DI4" s="2" t="s">
        <v>35</v>
      </c>
      <c r="DJ4" s="2" t="s">
        <v>36</v>
      </c>
      <c r="DK4" s="2" t="s">
        <v>37</v>
      </c>
      <c r="DL4" s="2" t="s">
        <v>38</v>
      </c>
      <c r="DM4" s="2" t="s">
        <v>39</v>
      </c>
      <c r="DN4" s="2" t="s">
        <v>40</v>
      </c>
      <c r="DO4" s="2" t="s">
        <v>41</v>
      </c>
      <c r="DP4" s="2" t="s">
        <v>42</v>
      </c>
      <c r="DQ4" s="2" t="s">
        <v>43</v>
      </c>
      <c r="DR4" s="2" t="s">
        <v>44</v>
      </c>
      <c r="DS4" s="2" t="s">
        <v>63</v>
      </c>
    </row>
    <row r="5" spans="1:123" ht="17">
      <c r="C5" t="s">
        <v>20</v>
      </c>
      <c r="D5" s="4" t="s">
        <v>21</v>
      </c>
      <c r="E5" s="4" t="s">
        <v>21</v>
      </c>
      <c r="F5" s="4" t="s">
        <v>21</v>
      </c>
      <c r="G5" t="s">
        <v>22</v>
      </c>
      <c r="H5" t="s">
        <v>16</v>
      </c>
      <c r="I5" t="s">
        <v>17</v>
      </c>
      <c r="J5" t="s">
        <v>23</v>
      </c>
      <c r="K5" t="s">
        <v>24</v>
      </c>
      <c r="L5" t="s">
        <v>25</v>
      </c>
      <c r="M5" t="s">
        <v>77</v>
      </c>
      <c r="O5" t="s">
        <v>16</v>
      </c>
      <c r="P5" t="s">
        <v>17</v>
      </c>
      <c r="Q5" t="s">
        <v>24</v>
      </c>
      <c r="R5" t="s">
        <v>25</v>
      </c>
      <c r="S5" t="s">
        <v>77</v>
      </c>
      <c r="U5" t="s">
        <v>27</v>
      </c>
      <c r="V5" t="s">
        <v>28</v>
      </c>
      <c r="W5" t="s">
        <v>29</v>
      </c>
      <c r="Y5" t="s">
        <v>27</v>
      </c>
      <c r="Z5" t="s">
        <v>28</v>
      </c>
      <c r="AA5" t="s">
        <v>29</v>
      </c>
      <c r="AC5" t="s">
        <v>30</v>
      </c>
      <c r="AD5" t="s">
        <v>31</v>
      </c>
      <c r="AE5" t="s">
        <v>32</v>
      </c>
      <c r="AG5" t="s">
        <v>30</v>
      </c>
      <c r="AH5" t="s">
        <v>31</v>
      </c>
      <c r="AI5" t="s">
        <v>32</v>
      </c>
      <c r="AK5" s="4"/>
      <c r="AL5" t="s">
        <v>1</v>
      </c>
      <c r="AM5" s="2" t="s">
        <v>2</v>
      </c>
      <c r="AN5" s="2" t="s">
        <v>3</v>
      </c>
      <c r="AO5" s="2" t="s">
        <v>4</v>
      </c>
      <c r="AP5" s="2" t="s">
        <v>5</v>
      </c>
      <c r="AQ5" s="2" t="s">
        <v>6</v>
      </c>
      <c r="AR5" s="2" t="s">
        <v>7</v>
      </c>
      <c r="AS5" s="2" t="s">
        <v>8</v>
      </c>
      <c r="AT5" s="2" t="s">
        <v>9</v>
      </c>
      <c r="AU5" s="2" t="s">
        <v>10</v>
      </c>
      <c r="AV5" s="2" t="s">
        <v>11</v>
      </c>
      <c r="AW5" s="2" t="s">
        <v>14</v>
      </c>
      <c r="AX5" s="2" t="s">
        <v>15</v>
      </c>
      <c r="AZ5" s="2" t="s">
        <v>33</v>
      </c>
      <c r="BA5" s="2" t="s">
        <v>34</v>
      </c>
      <c r="BB5" s="2" t="s">
        <v>35</v>
      </c>
      <c r="BC5" s="2" t="s">
        <v>36</v>
      </c>
      <c r="BD5" s="2" t="s">
        <v>37</v>
      </c>
      <c r="BE5" s="2" t="s">
        <v>38</v>
      </c>
      <c r="BF5" s="2" t="s">
        <v>39</v>
      </c>
      <c r="BG5" s="2" t="s">
        <v>40</v>
      </c>
      <c r="BH5" s="2" t="s">
        <v>41</v>
      </c>
      <c r="BI5" s="2" t="s">
        <v>42</v>
      </c>
      <c r="BJ5" s="2" t="s">
        <v>43</v>
      </c>
      <c r="BK5" s="2" t="s">
        <v>44</v>
      </c>
    </row>
    <row r="6" spans="1:123">
      <c r="C6">
        <v>0</v>
      </c>
      <c r="D6">
        <f>C6*100</f>
        <v>0</v>
      </c>
      <c r="E6">
        <f t="shared" ref="E6:F6" si="0">D6*100</f>
        <v>0</v>
      </c>
      <c r="F6">
        <f t="shared" si="0"/>
        <v>0</v>
      </c>
      <c r="G6">
        <v>100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O6">
        <v>0</v>
      </c>
      <c r="P6">
        <v>0</v>
      </c>
      <c r="Q6">
        <v>0</v>
      </c>
      <c r="R6">
        <v>0</v>
      </c>
      <c r="S6">
        <v>0</v>
      </c>
      <c r="AC6" s="4">
        <v>6.98</v>
      </c>
      <c r="AD6" s="4">
        <v>13.51</v>
      </c>
      <c r="AE6" s="4">
        <v>12.81</v>
      </c>
      <c r="AG6" s="4">
        <v>6.98</v>
      </c>
      <c r="AH6" s="4">
        <v>11.01</v>
      </c>
      <c r="AI6" s="4">
        <v>3.0750000000000002</v>
      </c>
      <c r="AK6" s="4"/>
    </row>
    <row r="7" spans="1:123">
      <c r="C7" s="2">
        <v>0.214</v>
      </c>
      <c r="D7">
        <f t="shared" ref="D7:D32" si="1">C7*100</f>
        <v>21.4</v>
      </c>
      <c r="E7">
        <f>D7</f>
        <v>21.4</v>
      </c>
      <c r="F7">
        <f>E7</f>
        <v>21.4</v>
      </c>
      <c r="G7">
        <v>78.599999999999994</v>
      </c>
      <c r="H7">
        <v>21.400000000000006</v>
      </c>
      <c r="I7">
        <v>0</v>
      </c>
      <c r="J7">
        <v>0</v>
      </c>
      <c r="K7">
        <v>0</v>
      </c>
      <c r="L7">
        <v>0</v>
      </c>
      <c r="M7">
        <v>0</v>
      </c>
      <c r="O7">
        <f>H7/SUM($H7:I7,K7:M7)</f>
        <v>1</v>
      </c>
      <c r="P7">
        <f>I7/SUM($H7:I7,K7:M7)</f>
        <v>0</v>
      </c>
      <c r="Q7">
        <f>K7/SUM($H7:I7,K7:M7)</f>
        <v>0</v>
      </c>
      <c r="R7">
        <f>L7/SUM($H7:I7,K7:M7)</f>
        <v>0</v>
      </c>
      <c r="S7">
        <f>M7/SUM($H7:I7,K7:M7)</f>
        <v>0</v>
      </c>
      <c r="U7">
        <f t="shared" ref="U7:U32" si="2">(O7*(0.00000571*(AO7*((26.98*2)/(26.98*2+16*3))*10000)+0.000395))+(Q7*(0.2003*DI7+0.0162))+(P7*(0.2198*CF7))+S7</f>
        <v>1.6037548058061984E-3</v>
      </c>
      <c r="V7">
        <f>0.00015+S7</f>
        <v>1.4999999999999999E-4</v>
      </c>
      <c r="W7">
        <f t="shared" ref="W7:W32" si="3">(O7*(0.000002536*(AO7*((26.98*2)/(26.98*2+16*3))*10000)+0.0008))+(Q7*EXP((-5)+6.3*DS7-1.2*DN7+1))+(P7*(EXP((-5.66)+8.4*CP7+10*CK7)))+S7</f>
        <v>1.3368480188309141E-3</v>
      </c>
      <c r="Y7">
        <f>U7*(D7-D6)/D7</f>
        <v>1.6037548058061984E-3</v>
      </c>
      <c r="Z7">
        <f>V7*(E7-E6)/E7</f>
        <v>1.4999999999999999E-4</v>
      </c>
      <c r="AA7">
        <f>W7*(F7-F6)/F7</f>
        <v>1.3368480188309141E-3</v>
      </c>
      <c r="AC7">
        <f>$AC$6*((1-C7)^(Y7-1))</f>
        <v>8.8769783358054877</v>
      </c>
      <c r="AD7">
        <f>$AD$6*((1-C7)^(Z7-1))</f>
        <v>17.187674339287181</v>
      </c>
      <c r="AE7">
        <f>$AE$6*((1-C7)^(AA7-1))</f>
        <v>16.292464356244132</v>
      </c>
      <c r="AG7">
        <f>$AG$6*((1-C7)^(Y7-1))</f>
        <v>8.8769783358054877</v>
      </c>
      <c r="AH7">
        <f>$AH$6*((1-C7)^(Z7-1))</f>
        <v>14.007127644378375</v>
      </c>
      <c r="AI7">
        <f>$AI$6*((1-C7)^(AA7-1))</f>
        <v>3.9109545585831933</v>
      </c>
      <c r="AK7" s="4">
        <v>24</v>
      </c>
      <c r="AL7" t="s">
        <v>16</v>
      </c>
      <c r="AM7" s="3">
        <v>41.68</v>
      </c>
      <c r="AN7" s="3">
        <v>0</v>
      </c>
      <c r="AO7" s="3">
        <v>0.04</v>
      </c>
      <c r="AP7" s="3">
        <v>0.28999999999999998</v>
      </c>
      <c r="AQ7" s="3">
        <v>4.67</v>
      </c>
      <c r="AR7" s="3">
        <v>53.17</v>
      </c>
      <c r="AS7" s="3">
        <v>7.0000000000000007E-2</v>
      </c>
      <c r="AT7" s="3">
        <v>0.08</v>
      </c>
      <c r="AU7" s="3">
        <v>0</v>
      </c>
      <c r="AV7" s="3">
        <v>0</v>
      </c>
      <c r="AW7" s="3">
        <v>0</v>
      </c>
      <c r="AX7" s="3">
        <v>0</v>
      </c>
      <c r="AZ7">
        <f>'Table S4. LMO Mineral formulae'!S6</f>
        <v>0.99781143541499873</v>
      </c>
      <c r="BA7">
        <f>'Table S4. LMO Mineral formulae'!T6</f>
        <v>0</v>
      </c>
      <c r="BB7">
        <f>'Table S4. LMO Mineral formulae'!U6</f>
        <v>1.128711970033924E-3</v>
      </c>
      <c r="BC7">
        <f>'Table S4. LMO Mineral formulae'!V6</f>
        <v>5.4891787853209003E-3</v>
      </c>
      <c r="BD7">
        <f>'Table S4. LMO Mineral formulae'!W6</f>
        <v>6.2333544004866265E-2</v>
      </c>
      <c r="BE7">
        <f>'Table S4. LMO Mineral formulae'!X6</f>
        <v>1.897478364843064</v>
      </c>
      <c r="BF7">
        <f>'Table S4. LMO Mineral formulae'!Y6</f>
        <v>1.4194817931572671E-3</v>
      </c>
      <c r="BG7">
        <f>'Table S4. LMO Mineral formulae'!Z6</f>
        <v>2.0521303934496948E-3</v>
      </c>
      <c r="BH7">
        <f>'Table S4. LMO Mineral formulae'!AA6</f>
        <v>0</v>
      </c>
      <c r="BI7">
        <f>'Table S4. LMO Mineral formulae'!AB6</f>
        <v>0</v>
      </c>
      <c r="BJ7">
        <f>'Table S4. LMO Mineral formulae'!AC6</f>
        <v>0</v>
      </c>
      <c r="BK7">
        <f>'Table S4. LMO Mineral formulae'!AD6</f>
        <v>0</v>
      </c>
    </row>
    <row r="8" spans="1:123">
      <c r="C8" s="2">
        <v>0.35699999999999998</v>
      </c>
      <c r="D8">
        <f t="shared" si="1"/>
        <v>35.699999999999996</v>
      </c>
      <c r="E8">
        <f t="shared" ref="E8:F23" si="4">D8</f>
        <v>35.699999999999996</v>
      </c>
      <c r="F8">
        <f t="shared" si="4"/>
        <v>35.699999999999996</v>
      </c>
      <c r="G8">
        <v>64.300000000000011</v>
      </c>
      <c r="H8">
        <v>35.699999999999989</v>
      </c>
      <c r="I8">
        <v>0</v>
      </c>
      <c r="J8">
        <v>0</v>
      </c>
      <c r="K8">
        <v>0</v>
      </c>
      <c r="L8">
        <v>0</v>
      </c>
      <c r="M8">
        <v>0</v>
      </c>
      <c r="O8">
        <f>H8/SUM($H8:I8,K8:M8)</f>
        <v>1</v>
      </c>
      <c r="P8">
        <f>I8/SUM($H8:I8,K8:M8)</f>
        <v>0</v>
      </c>
      <c r="Q8">
        <f>K8/SUM($H8:I8,K8:M8)</f>
        <v>0</v>
      </c>
      <c r="R8">
        <f>L8/SUM($H8:I8,K8:M8)</f>
        <v>0</v>
      </c>
      <c r="S8">
        <f>M8/SUM($H8:I8,K8:M8)</f>
        <v>0</v>
      </c>
      <c r="U8">
        <f t="shared" si="2"/>
        <v>1.905943507257748E-3</v>
      </c>
      <c r="V8">
        <f t="shared" ref="V8:V32" si="5">0.00015+S8</f>
        <v>1.4999999999999999E-4</v>
      </c>
      <c r="W8">
        <f t="shared" si="3"/>
        <v>1.4710600235386426E-3</v>
      </c>
      <c r="Y8">
        <f>U8*(D8-D7)/D8+U7*(D7-D6)/D8</f>
        <v>1.7247995797769872E-3</v>
      </c>
      <c r="Z8">
        <f>V8*(E8-E7)/E8+V7*(E7-E6)/E8</f>
        <v>1.4999999999999999E-4</v>
      </c>
      <c r="AA8">
        <f>W8*(F8-F7)/F8+W7*(F7-F6)/F8</f>
        <v>1.390608009512161E-3</v>
      </c>
      <c r="AC8">
        <f t="shared" ref="AC8:AC32" si="6">$AC$6*((1-C8)^(Y8-1))</f>
        <v>10.847100202461487</v>
      </c>
      <c r="AD8">
        <f t="shared" ref="AD8:AD32" si="7">$AD$6*((1-C8)^(Z8-1))</f>
        <v>21.009494721385288</v>
      </c>
      <c r="AE8">
        <f t="shared" ref="AE8:AE32" si="8">$AE$6*((1-C8)^(AA8-1))</f>
        <v>19.910008867966603</v>
      </c>
      <c r="AG8">
        <f t="shared" ref="AG8:AG32" si="9">$AG$6*((1-C8)^(Y8-1))</f>
        <v>10.847100202461487</v>
      </c>
      <c r="AH8">
        <f t="shared" ref="AH8:AH32" si="10">$AH$6*((1-C8)^(Z8-1))</f>
        <v>17.121727378419838</v>
      </c>
      <c r="AI8">
        <f t="shared" ref="AI8:AI32" si="11">$AI$6*((1-C8)^(AA8-1))</f>
        <v>4.7793346814205551</v>
      </c>
      <c r="AK8" s="4">
        <v>44</v>
      </c>
      <c r="AL8" t="s">
        <v>16</v>
      </c>
      <c r="AM8" s="3">
        <v>41.47</v>
      </c>
      <c r="AN8" s="3">
        <v>0</v>
      </c>
      <c r="AO8" s="3">
        <v>0.05</v>
      </c>
      <c r="AP8" s="3">
        <v>0.36</v>
      </c>
      <c r="AQ8" s="3">
        <v>5.6</v>
      </c>
      <c r="AR8" s="3">
        <v>52.32</v>
      </c>
      <c r="AS8" s="3">
        <v>0.08</v>
      </c>
      <c r="AT8" s="3">
        <v>0.1</v>
      </c>
      <c r="AU8" s="3">
        <v>0</v>
      </c>
      <c r="AV8" s="3">
        <v>0</v>
      </c>
      <c r="AW8" s="3">
        <v>0</v>
      </c>
      <c r="AX8" s="3">
        <v>0</v>
      </c>
      <c r="AZ8">
        <f>'Table S4. LMO Mineral formulae'!S7</f>
        <v>0.99743264921648656</v>
      </c>
      <c r="BA8">
        <f>'Table S4. LMO Mineral formulae'!T7</f>
        <v>0</v>
      </c>
      <c r="BB8">
        <f>'Table S4. LMO Mineral formulae'!U7</f>
        <v>1.4174962604525609E-3</v>
      </c>
      <c r="BC8">
        <f>'Table S4. LMO Mineral formulae'!V7</f>
        <v>6.8460593075878318E-3</v>
      </c>
      <c r="BD8">
        <f>'Table S4. LMO Mineral formulae'!W7</f>
        <v>7.5096854076377784E-2</v>
      </c>
      <c r="BE8">
        <f>'Table S4. LMO Mineral formulae'!X7</f>
        <v>1.8758870521477748</v>
      </c>
      <c r="BF8">
        <f>'Table S4. LMO Mineral formulae'!Y7</f>
        <v>1.6298609384352201E-3</v>
      </c>
      <c r="BG8">
        <f>'Table S4. LMO Mineral formulae'!Z7</f>
        <v>2.5771740141894281E-3</v>
      </c>
      <c r="BH8">
        <f>'Table S4. LMO Mineral formulae'!AA7</f>
        <v>0</v>
      </c>
      <c r="BI8">
        <f>'Table S4. LMO Mineral formulae'!AB7</f>
        <v>0</v>
      </c>
      <c r="BJ8">
        <f>'Table S4. LMO Mineral formulae'!AC7</f>
        <v>0</v>
      </c>
      <c r="BK8">
        <f>'Table S4. LMO Mineral formulae'!AD7</f>
        <v>0</v>
      </c>
      <c r="BM8" s="4" t="s">
        <v>45</v>
      </c>
      <c r="BN8" t="s">
        <v>1</v>
      </c>
      <c r="BO8" s="2" t="s">
        <v>2</v>
      </c>
      <c r="BP8" s="2" t="s">
        <v>3</v>
      </c>
      <c r="BQ8" s="2" t="s">
        <v>4</v>
      </c>
      <c r="BR8" s="2" t="s">
        <v>5</v>
      </c>
      <c r="BS8" s="2" t="s">
        <v>6</v>
      </c>
      <c r="BT8" s="2" t="s">
        <v>7</v>
      </c>
      <c r="BU8" s="2" t="s">
        <v>8</v>
      </c>
      <c r="BV8" s="2" t="s">
        <v>9</v>
      </c>
      <c r="BW8" s="2" t="s">
        <v>10</v>
      </c>
      <c r="BX8" s="2" t="s">
        <v>11</v>
      </c>
      <c r="BY8" s="2" t="s">
        <v>12</v>
      </c>
      <c r="BZ8" s="2" t="s">
        <v>13</v>
      </c>
      <c r="CA8" s="2" t="s">
        <v>14</v>
      </c>
      <c r="CB8" s="2" t="s">
        <v>15</v>
      </c>
    </row>
    <row r="9" spans="1:123">
      <c r="C9" s="2">
        <v>0.38900000000000001</v>
      </c>
      <c r="D9">
        <f t="shared" si="1"/>
        <v>38.9</v>
      </c>
      <c r="E9">
        <f t="shared" si="4"/>
        <v>38.9</v>
      </c>
      <c r="F9">
        <f t="shared" si="4"/>
        <v>38.9</v>
      </c>
      <c r="G9">
        <v>61.1</v>
      </c>
      <c r="H9">
        <v>38.9</v>
      </c>
      <c r="I9">
        <v>0</v>
      </c>
      <c r="J9">
        <v>0</v>
      </c>
      <c r="K9">
        <v>0</v>
      </c>
      <c r="L9">
        <v>0</v>
      </c>
      <c r="M9">
        <v>0</v>
      </c>
      <c r="O9">
        <f>H9/SUM($H9:I9,K9:M9)</f>
        <v>1</v>
      </c>
      <c r="P9">
        <f>I9/SUM($H9:I9,K9:M9)</f>
        <v>0</v>
      </c>
      <c r="Q9">
        <f>K9/SUM($H9:I9,K9:M9)</f>
        <v>0</v>
      </c>
      <c r="R9">
        <f>L9/SUM($H9:I9,K9:M9)</f>
        <v>0</v>
      </c>
      <c r="S9">
        <f>M9/SUM($H9:I9,K9:M9)</f>
        <v>0</v>
      </c>
      <c r="U9">
        <f t="shared" si="2"/>
        <v>2.2081322087092979E-3</v>
      </c>
      <c r="V9">
        <f t="shared" si="5"/>
        <v>1.4999999999999999E-4</v>
      </c>
      <c r="W9">
        <f t="shared" si="3"/>
        <v>1.605272028246371E-3</v>
      </c>
      <c r="Y9">
        <f>U9*(D9-D8)/D9+U8*(D8-D7)/D9+U7*(D7-D6)/D9</f>
        <v>1.7645595903832442E-3</v>
      </c>
      <c r="Z9">
        <f>V9*(E9-E8)/E9+V8*(E8-E7)/E9+V7*(E7-E6)/E9</f>
        <v>1.4999999999999999E-4</v>
      </c>
      <c r="AA9">
        <f>W9*(F9-F8)/F9+W8*(F8-F7)/F9+W7*(F7-F6)/F9</f>
        <v>1.4082667462717877E-3</v>
      </c>
      <c r="AC9">
        <f t="shared" si="6"/>
        <v>11.413968491779842</v>
      </c>
      <c r="AD9">
        <f t="shared" si="7"/>
        <v>22.109659025864516</v>
      </c>
      <c r="AE9">
        <f t="shared" si="8"/>
        <v>20.951089324029837</v>
      </c>
      <c r="AG9">
        <f t="shared" si="9"/>
        <v>11.413968491779842</v>
      </c>
      <c r="AH9">
        <f t="shared" si="10"/>
        <v>18.01830835490513</v>
      </c>
      <c r="AI9">
        <f t="shared" si="11"/>
        <v>5.0292427534263657</v>
      </c>
      <c r="AK9" s="4">
        <v>49</v>
      </c>
      <c r="AL9" t="s">
        <v>16</v>
      </c>
      <c r="AM9" s="3">
        <v>41.4</v>
      </c>
      <c r="AN9" s="3">
        <v>0</v>
      </c>
      <c r="AO9" s="3">
        <v>0.06</v>
      </c>
      <c r="AP9" s="3">
        <v>0.38</v>
      </c>
      <c r="AQ9" s="3">
        <v>5.89</v>
      </c>
      <c r="AR9" s="3">
        <v>52.07</v>
      </c>
      <c r="AS9" s="3">
        <v>0.09</v>
      </c>
      <c r="AT9" s="3">
        <v>0.11</v>
      </c>
      <c r="AU9" s="3">
        <v>0</v>
      </c>
      <c r="AV9" s="3">
        <v>0</v>
      </c>
      <c r="AW9" s="3">
        <v>0</v>
      </c>
      <c r="AX9" s="3">
        <v>0</v>
      </c>
      <c r="AZ9">
        <f>'Table S4. LMO Mineral formulae'!S8</f>
        <v>0.99700528579482461</v>
      </c>
      <c r="BA9">
        <f>'Table S4. LMO Mineral formulae'!T8</f>
        <v>0</v>
      </c>
      <c r="BB9">
        <f>'Table S4. LMO Mineral formulae'!U8</f>
        <v>1.7031415452326006E-3</v>
      </c>
      <c r="BC9">
        <f>'Table S4. LMO Mineral formulae'!V8</f>
        <v>7.2355129979964983E-3</v>
      </c>
      <c r="BD9">
        <f>'Table S4. LMO Mineral formulae'!W8</f>
        <v>7.9085449423705656E-2</v>
      </c>
      <c r="BE9">
        <f>'Table S4. LMO Mineral formulae'!X8</f>
        <v>1.8692788975722039</v>
      </c>
      <c r="BF9">
        <f>'Table S4. LMO Mineral formulae'!Y8</f>
        <v>1.8359068785443612E-3</v>
      </c>
      <c r="BG9">
        <f>'Table S4. LMO Mineral formulae'!Z8</f>
        <v>2.8384680091997679E-3</v>
      </c>
      <c r="BH9">
        <f>'Table S4. LMO Mineral formulae'!AA8</f>
        <v>0</v>
      </c>
      <c r="BI9">
        <f>'Table S4. LMO Mineral formulae'!AB8</f>
        <v>0</v>
      </c>
      <c r="BJ9">
        <f>'Table S4. LMO Mineral formulae'!AC8</f>
        <v>0</v>
      </c>
      <c r="BK9">
        <f>'Table S4. LMO Mineral formulae'!AD8</f>
        <v>0</v>
      </c>
    </row>
    <row r="10" spans="1:123">
      <c r="C10" s="2">
        <v>0.46899999999999997</v>
      </c>
      <c r="D10">
        <f t="shared" si="1"/>
        <v>46.9</v>
      </c>
      <c r="E10">
        <f t="shared" si="4"/>
        <v>46.9</v>
      </c>
      <c r="F10">
        <f t="shared" si="4"/>
        <v>46.9</v>
      </c>
      <c r="G10">
        <v>53.1</v>
      </c>
      <c r="H10">
        <v>4.6900000000000004</v>
      </c>
      <c r="I10">
        <v>42.21</v>
      </c>
      <c r="J10">
        <v>0</v>
      </c>
      <c r="K10">
        <v>0</v>
      </c>
      <c r="L10">
        <v>0</v>
      </c>
      <c r="M10">
        <v>0</v>
      </c>
      <c r="O10">
        <f>H10/SUM($H10:I10,K10:M10)</f>
        <v>0.1</v>
      </c>
      <c r="P10">
        <f>I10/SUM($H10:I10,K10:M10)</f>
        <v>0.9</v>
      </c>
      <c r="Q10">
        <f>K10/SUM($H10:I10,K10:M10)</f>
        <v>0</v>
      </c>
      <c r="R10">
        <f>L10/SUM($H10:I10,K10:M10)</f>
        <v>0</v>
      </c>
      <c r="S10">
        <f>M10/SUM($H10:I10,K10:M10)</f>
        <v>0</v>
      </c>
      <c r="U10">
        <f t="shared" si="2"/>
        <v>1.3330157999549744E-2</v>
      </c>
      <c r="V10">
        <f t="shared" si="5"/>
        <v>1.4999999999999999E-4</v>
      </c>
      <c r="W10">
        <f t="shared" si="3"/>
        <v>5.2773287016721227E-3</v>
      </c>
      <c r="Y10">
        <f>U10*(D10-D9)/D10+U9*(D9-D8)/D10+U8*(D8-D7)/D10+U7*(D7-D6)/D10</f>
        <v>3.7373695535672952E-3</v>
      </c>
      <c r="Z10">
        <f>V10*(E10-E9)/E10+V9*(E9-E8)/E10+V8*(E8-E7)/E10+V7*(E7-E6)/E10</f>
        <v>1.4999999999999996E-4</v>
      </c>
      <c r="AA10">
        <f>W10*(F10-F9)/F10+W9*(F9-F8)/F10+W8*(F8-F7)/F10+W7*(F7-F6)/F10</f>
        <v>2.0682346704338915E-3</v>
      </c>
      <c r="AC10">
        <f t="shared" si="6"/>
        <v>13.1139486318277</v>
      </c>
      <c r="AD10">
        <f t="shared" si="7"/>
        <v>25.440145574500349</v>
      </c>
      <c r="AE10">
        <f t="shared" si="8"/>
        <v>24.092731440984171</v>
      </c>
      <c r="AG10">
        <f t="shared" si="9"/>
        <v>13.1139486318277</v>
      </c>
      <c r="AH10">
        <f t="shared" si="10"/>
        <v>20.732494653978449</v>
      </c>
      <c r="AI10">
        <f t="shared" si="11"/>
        <v>5.7833840110090815</v>
      </c>
      <c r="AK10" s="4">
        <v>63</v>
      </c>
      <c r="AL10" t="s">
        <v>16</v>
      </c>
      <c r="AM10" s="3">
        <v>41.23</v>
      </c>
      <c r="AN10" s="3">
        <v>0</v>
      </c>
      <c r="AO10" s="3">
        <v>7.0000000000000007E-2</v>
      </c>
      <c r="AP10" s="3">
        <v>0.43</v>
      </c>
      <c r="AQ10" s="3">
        <v>6.64</v>
      </c>
      <c r="AR10" s="3">
        <v>51.39</v>
      </c>
      <c r="AS10" s="3">
        <v>0.1</v>
      </c>
      <c r="AT10" s="3">
        <v>0.13</v>
      </c>
      <c r="AU10" s="3">
        <v>0</v>
      </c>
      <c r="AV10" s="3">
        <v>0</v>
      </c>
      <c r="AW10" s="3">
        <v>3.0000000000000001E-3</v>
      </c>
      <c r="AX10" s="3">
        <v>2E-3</v>
      </c>
      <c r="AZ10">
        <f>'Table S4. LMO Mineral formulae'!S9</f>
        <v>0.99660456826589594</v>
      </c>
      <c r="BA10">
        <f>'Table S4. LMO Mineral formulae'!T9</f>
        <v>0</v>
      </c>
      <c r="BB10">
        <f>'Table S4. LMO Mineral formulae'!U9</f>
        <v>1.9943893742776619E-3</v>
      </c>
      <c r="BC10">
        <f>'Table S4. LMO Mineral formulae'!V9</f>
        <v>8.2180088776861518E-3</v>
      </c>
      <c r="BD10">
        <f>'Table S4. LMO Mineral formulae'!W9</f>
        <v>8.9487379500478276E-2</v>
      </c>
      <c r="BE10">
        <f>'Table S4. LMO Mineral formulae'!X9</f>
        <v>1.8517295721556857</v>
      </c>
      <c r="BF10">
        <f>'Table S4. LMO Mineral formulae'!Y9</f>
        <v>2.0474841979273269E-3</v>
      </c>
      <c r="BG10">
        <f>'Table S4. LMO Mineral formulae'!Z9</f>
        <v>3.3670308077969678E-3</v>
      </c>
      <c r="BH10">
        <f>'Table S4. LMO Mineral formulae'!AA9</f>
        <v>0</v>
      </c>
      <c r="BI10">
        <f>'Table S4. LMO Mineral formulae'!AB9</f>
        <v>0</v>
      </c>
      <c r="BJ10">
        <f>'Table S4. LMO Mineral formulae'!AC9</f>
        <v>1.1668110510185933E-4</v>
      </c>
      <c r="BK10">
        <f>'Table S4. LMO Mineral formulae'!AD9</f>
        <v>3.8769125584135743E-5</v>
      </c>
      <c r="BM10" s="4">
        <v>63</v>
      </c>
      <c r="BN10" t="s">
        <v>17</v>
      </c>
      <c r="BO10" s="3">
        <v>57.32</v>
      </c>
      <c r="BP10" s="3">
        <v>0.04</v>
      </c>
      <c r="BQ10" s="3">
        <v>1.64</v>
      </c>
      <c r="BR10" s="3">
        <v>0.43</v>
      </c>
      <c r="BS10" s="3">
        <v>4.29</v>
      </c>
      <c r="BT10" s="3">
        <v>35.47</v>
      </c>
      <c r="BU10" s="3">
        <v>0.08</v>
      </c>
      <c r="BV10" s="3">
        <v>0.72</v>
      </c>
      <c r="BW10" s="3">
        <v>0</v>
      </c>
      <c r="BX10" s="3">
        <v>0.01</v>
      </c>
      <c r="BY10" s="3">
        <v>0</v>
      </c>
      <c r="BZ10" s="3">
        <v>0</v>
      </c>
      <c r="CA10" s="3">
        <v>2E-3</v>
      </c>
      <c r="CB10" s="3">
        <v>1E-3</v>
      </c>
      <c r="CD10">
        <f>'Table S4. LMO Mineral formulae'!S30</f>
        <v>1.9605073908938755</v>
      </c>
      <c r="CE10">
        <f>'Table S4. LMO Mineral formulae'!T30</f>
        <v>0</v>
      </c>
      <c r="CF10">
        <f>'Table S4. LMO Mineral formulae'!U30</f>
        <v>6.6116297181951569E-2</v>
      </c>
      <c r="CG10">
        <f>'Table S4. LMO Mineral formulae'!V30</f>
        <v>1.1628384122628635E-2</v>
      </c>
      <c r="CH10">
        <f>'Table S4. LMO Mineral formulae'!W30</f>
        <v>8.1809505361446183E-2</v>
      </c>
      <c r="CI10">
        <f>'Table S4. LMO Mineral formulae'!X30</f>
        <v>1.8084766113234332</v>
      </c>
      <c r="CJ10">
        <f>'Table S4. LMO Mineral formulae'!Y30</f>
        <v>2.3177324914464932E-3</v>
      </c>
      <c r="CK10">
        <f>'Table S4. LMO Mineral formulae'!Z30</f>
        <v>2.638693806150014E-2</v>
      </c>
      <c r="CL10">
        <f>'Table S4. LMO Mineral formulae'!AA30</f>
        <v>0</v>
      </c>
      <c r="CM10">
        <f>'Table S4. LMO Mineral formulae'!AB30</f>
        <v>6.6319757560186448E-4</v>
      </c>
      <c r="CN10">
        <f>'Table S4. LMO Mineral formulae'!AC30</f>
        <v>1.1006824403749781E-4</v>
      </c>
      <c r="CO10">
        <f>'Table S4. LMO Mineral formulae'!AD30</f>
        <v>2.7428924153078572E-5</v>
      </c>
      <c r="CP10">
        <f>'Table S4. LMO Mineral formulae'!Q30</f>
        <v>2.6623688075827059E-2</v>
      </c>
    </row>
    <row r="11" spans="1:123">
      <c r="C11" s="2">
        <v>0.52</v>
      </c>
      <c r="D11">
        <f t="shared" si="1"/>
        <v>52</v>
      </c>
      <c r="E11">
        <f t="shared" si="4"/>
        <v>52</v>
      </c>
      <c r="F11">
        <f t="shared" si="4"/>
        <v>52</v>
      </c>
      <c r="G11">
        <v>48</v>
      </c>
      <c r="H11">
        <v>4.68</v>
      </c>
      <c r="I11">
        <v>47.32</v>
      </c>
      <c r="J11">
        <v>0</v>
      </c>
      <c r="K11">
        <v>0</v>
      </c>
      <c r="L11">
        <v>0</v>
      </c>
      <c r="M11">
        <v>0</v>
      </c>
      <c r="O11">
        <f>H11/SUM($H11:I11,K11:M11)</f>
        <v>0.09</v>
      </c>
      <c r="P11">
        <f>I11/SUM($H11:I11,K11:M11)</f>
        <v>0.91</v>
      </c>
      <c r="Q11">
        <f>K11/SUM($H11:I11,K11:M11)</f>
        <v>0</v>
      </c>
      <c r="R11">
        <f>L11/SUM($H11:I11,K11:M11)</f>
        <v>0</v>
      </c>
      <c r="S11">
        <f>M11/SUM($H11:I11,K11:M11)</f>
        <v>0</v>
      </c>
      <c r="U11">
        <f t="shared" si="2"/>
        <v>1.4609259634971899E-2</v>
      </c>
      <c r="V11">
        <f t="shared" si="5"/>
        <v>1.4999999999999999E-4</v>
      </c>
      <c r="W11">
        <f t="shared" si="3"/>
        <v>5.4737118492780672E-3</v>
      </c>
      <c r="Y11">
        <f>U11*(D11-D10)/D11+U10*(D10-D9)/D11+U9*(D9-D8)/D11+U8*(D8-D7)/D11+U7*(D7-D6)/D11</f>
        <v>4.8036510807819783E-3</v>
      </c>
      <c r="Z11">
        <f>V11*(E11-E10)/E11+V10*(E10-E9)/E11+V9*(E9-E8)/E11+V8*(E8-E7)/E11+V7*(E7-E6)/E11</f>
        <v>1.4999999999999999E-4</v>
      </c>
      <c r="AA11">
        <f>W11*(F11-F10)/F11+W10*(F10-F9)/F11+W9*(F9-F8)/F11+W8*(F8-F7)/F11+W7*(F7-F6)/F11</f>
        <v>2.402233393743609E-3</v>
      </c>
      <c r="AC11">
        <f t="shared" si="6"/>
        <v>14.490486925805161</v>
      </c>
      <c r="AD11">
        <f t="shared" si="7"/>
        <v>28.142734777793738</v>
      </c>
      <c r="AE11">
        <f t="shared" si="8"/>
        <v>26.640486985097567</v>
      </c>
      <c r="AG11">
        <f t="shared" si="9"/>
        <v>14.490486925805161</v>
      </c>
      <c r="AH11">
        <f t="shared" si="10"/>
        <v>22.934974826314512</v>
      </c>
      <c r="AI11">
        <f t="shared" si="11"/>
        <v>6.3949646744086666</v>
      </c>
      <c r="AK11" s="4">
        <v>73</v>
      </c>
      <c r="AL11" t="s">
        <v>16</v>
      </c>
      <c r="AM11" s="3">
        <v>41.11</v>
      </c>
      <c r="AN11" s="3">
        <v>0</v>
      </c>
      <c r="AO11" s="3">
        <v>7.0000000000000007E-2</v>
      </c>
      <c r="AP11" s="3">
        <v>0.44</v>
      </c>
      <c r="AQ11" s="3">
        <v>7.26</v>
      </c>
      <c r="AR11" s="3">
        <v>50.86</v>
      </c>
      <c r="AS11" s="3">
        <v>0.11</v>
      </c>
      <c r="AT11" s="3">
        <v>0.15</v>
      </c>
      <c r="AU11" s="3">
        <v>0</v>
      </c>
      <c r="AV11" s="3">
        <v>0</v>
      </c>
      <c r="AW11" s="3">
        <v>4.0000000000000001E-3</v>
      </c>
      <c r="AX11" s="3">
        <v>2E-3</v>
      </c>
      <c r="AZ11">
        <f>'Table S4. LMO Mineral formulae'!S10</f>
        <v>0.99652815066928258</v>
      </c>
      <c r="BA11">
        <f>'Table S4. LMO Mineral formulae'!T10</f>
        <v>0</v>
      </c>
      <c r="BB11">
        <f>'Table S4. LMO Mineral formulae'!U10</f>
        <v>2.0000576204137668E-3</v>
      </c>
      <c r="BC11">
        <f>'Table S4. LMO Mineral formulae'!V10</f>
        <v>8.4330249050799423E-3</v>
      </c>
      <c r="BD11">
        <f>'Table S4. LMO Mineral formulae'!W10</f>
        <v>9.8121208359733217E-2</v>
      </c>
      <c r="BE11">
        <f>'Table S4. LMO Mineral formulae'!X10</f>
        <v>1.8378406636690534</v>
      </c>
      <c r="BF11">
        <f>'Table S4. LMO Mineral formulae'!Y10</f>
        <v>2.2586336791164206E-3</v>
      </c>
      <c r="BG11">
        <f>'Table S4. LMO Mineral formulae'!Z10</f>
        <v>3.8960771915895849E-3</v>
      </c>
      <c r="BH11">
        <f>'Table S4. LMO Mineral formulae'!AA10</f>
        <v>0</v>
      </c>
      <c r="BI11">
        <f>'Table S4. LMO Mineral formulae'!AB10</f>
        <v>0</v>
      </c>
      <c r="BJ11">
        <f>'Table S4. LMO Mineral formulae'!AC10</f>
        <v>1.5601696534428986E-4</v>
      </c>
      <c r="BK11">
        <f>'Table S4. LMO Mineral formulae'!AD10</f>
        <v>3.887931116230151E-5</v>
      </c>
      <c r="BM11" s="4">
        <v>73</v>
      </c>
      <c r="BN11" t="s">
        <v>17</v>
      </c>
      <c r="BO11" s="3">
        <v>57.07</v>
      </c>
      <c r="BP11" s="3">
        <v>0.04</v>
      </c>
      <c r="BQ11" s="3">
        <v>1.78</v>
      </c>
      <c r="BR11" s="3">
        <v>0.54</v>
      </c>
      <c r="BS11" s="3">
        <v>4.63</v>
      </c>
      <c r="BT11" s="3">
        <v>35.08</v>
      </c>
      <c r="BU11" s="3">
        <v>0.08</v>
      </c>
      <c r="BV11" s="3">
        <v>0.77</v>
      </c>
      <c r="BW11" s="3">
        <v>0</v>
      </c>
      <c r="BX11" s="3">
        <v>0.01</v>
      </c>
      <c r="BY11" s="3">
        <v>0</v>
      </c>
      <c r="BZ11" s="3">
        <v>0</v>
      </c>
      <c r="CA11" s="3">
        <v>2E-3</v>
      </c>
      <c r="CB11" s="3">
        <v>1E-3</v>
      </c>
      <c r="CD11">
        <f>'Table S4. LMO Mineral formulae'!S31</f>
        <v>1.9560316800309909</v>
      </c>
      <c r="CE11">
        <f>'Table S4. LMO Mineral formulae'!T31</f>
        <v>0</v>
      </c>
      <c r="CF11">
        <f>'Table S4. LMO Mineral formulae'!U31</f>
        <v>7.1910181848920715E-2</v>
      </c>
      <c r="CG11">
        <f>'Table S4. LMO Mineral formulae'!V31</f>
        <v>1.4633573167913277E-2</v>
      </c>
      <c r="CH11">
        <f>'Table S4. LMO Mineral formulae'!W31</f>
        <v>8.847756774359003E-2</v>
      </c>
      <c r="CI11">
        <f>'Table S4. LMO Mineral formulae'!X31</f>
        <v>1.7923259898522665</v>
      </c>
      <c r="CJ11">
        <f>'Table S4. LMO Mineral formulae'!Y31</f>
        <v>2.32257110497428E-3</v>
      </c>
      <c r="CK11">
        <f>'Table S4. LMO Mineral formulae'!Z31</f>
        <v>2.8278276463064835E-2</v>
      </c>
      <c r="CL11">
        <f>'Table S4. LMO Mineral formulae'!AA31</f>
        <v>0</v>
      </c>
      <c r="CM11">
        <f>'Table S4. LMO Mineral formulae'!AB31</f>
        <v>6.6458209981798747E-4</v>
      </c>
      <c r="CN11">
        <f>'Table S4. LMO Mineral formulae'!AC31</f>
        <v>1.1029802797354092E-4</v>
      </c>
      <c r="CO11">
        <f>'Table S4. LMO Mineral formulae'!AD31</f>
        <v>2.7486186138208228E-5</v>
      </c>
      <c r="CP11">
        <f>'Table S4. LMO Mineral formulae'!Q31</f>
        <v>2.7941861879911642E-2</v>
      </c>
    </row>
    <row r="12" spans="1:123">
      <c r="C12" s="2">
        <v>0.56599999999999995</v>
      </c>
      <c r="D12">
        <f t="shared" si="1"/>
        <v>56.599999999999994</v>
      </c>
      <c r="E12">
        <f t="shared" si="4"/>
        <v>56.599999999999994</v>
      </c>
      <c r="F12">
        <f t="shared" si="4"/>
        <v>56.599999999999994</v>
      </c>
      <c r="G12">
        <v>43.400000000000006</v>
      </c>
      <c r="H12">
        <v>4.5279999999999996</v>
      </c>
      <c r="I12">
        <v>52.071999999999996</v>
      </c>
      <c r="J12">
        <v>0</v>
      </c>
      <c r="K12">
        <v>0</v>
      </c>
      <c r="L12">
        <v>0</v>
      </c>
      <c r="M12">
        <v>0</v>
      </c>
      <c r="O12">
        <f>H12/SUM($H12:I12,K12:M12)</f>
        <v>0.08</v>
      </c>
      <c r="P12">
        <f>I12/SUM($H12:I12,K12:M12)</f>
        <v>0.92</v>
      </c>
      <c r="Q12">
        <f>K12/SUM($H12:I12,K12:M12)</f>
        <v>0</v>
      </c>
      <c r="R12">
        <f>L12/SUM($H12:I12,K12:M12)</f>
        <v>0</v>
      </c>
      <c r="S12">
        <f>M12/SUM($H12:I12,K12:M12)</f>
        <v>0</v>
      </c>
      <c r="U12">
        <f t="shared" si="2"/>
        <v>1.5866932141357232E-2</v>
      </c>
      <c r="V12">
        <f t="shared" si="5"/>
        <v>1.4999999999999999E-4</v>
      </c>
      <c r="W12">
        <f t="shared" si="3"/>
        <v>5.6955762365682502E-3</v>
      </c>
      <c r="Y12">
        <f>U12*(D12-D11)/D12+U11*(D11-D10)/D12+U10*(D10-D9)/D12+U9*(D9-D8)/D12+U8*(D8-D7)/D12+U7*(D7-D6)/D12</f>
        <v>5.7027869973658319E-3</v>
      </c>
      <c r="Z12">
        <f>V12*(E12-E11)/E12+V11*(E11-E10)/E12+V10*(E10-E9)/E12+V9*(E9-E8)/E12+V8*(E8-E7)/E12+V7*(E7-E6)/E12</f>
        <v>1.4999999999999999E-4</v>
      </c>
      <c r="AA12">
        <f>W12*(F12-F11)/F12+W11*(F11-F10)/F12+W10*(F10-F9)/F12+W9*(F9-F8)/F12+W8*(F8-F7)/F12+W7*(F7-F6)/F12</f>
        <v>2.6698902325597456E-3</v>
      </c>
      <c r="AC12">
        <f t="shared" si="6"/>
        <v>16.006573539327249</v>
      </c>
      <c r="AD12">
        <f t="shared" si="7"/>
        <v>31.125134941398976</v>
      </c>
      <c r="AE12">
        <f t="shared" si="8"/>
        <v>29.45042304133321</v>
      </c>
      <c r="AG12">
        <f t="shared" si="9"/>
        <v>16.006573539327249</v>
      </c>
      <c r="AH12">
        <f t="shared" si="10"/>
        <v>25.365487468897314</v>
      </c>
      <c r="AI12">
        <f t="shared" si="11"/>
        <v>7.0694809408352555</v>
      </c>
      <c r="AK12" s="4">
        <v>83</v>
      </c>
      <c r="AL12" t="s">
        <v>16</v>
      </c>
      <c r="AM12" s="3">
        <v>40.96</v>
      </c>
      <c r="AN12" s="3">
        <v>0</v>
      </c>
      <c r="AO12" s="3">
        <v>0.08</v>
      </c>
      <c r="AP12" s="3">
        <v>0.46</v>
      </c>
      <c r="AQ12" s="3">
        <v>7.99</v>
      </c>
      <c r="AR12" s="3">
        <v>50.22</v>
      </c>
      <c r="AS12" s="3">
        <v>0.12</v>
      </c>
      <c r="AT12" s="3">
        <v>0.17</v>
      </c>
      <c r="AU12" s="3">
        <v>0</v>
      </c>
      <c r="AV12" s="3">
        <v>0</v>
      </c>
      <c r="AW12" s="3">
        <v>4.0000000000000001E-3</v>
      </c>
      <c r="AX12" s="3">
        <v>2E-3</v>
      </c>
      <c r="AZ12">
        <f>'Table S4. LMO Mineral formulae'!S11</f>
        <v>0.99634717884245372</v>
      </c>
      <c r="BA12">
        <f>'Table S4. LMO Mineral formulae'!T11</f>
        <v>0</v>
      </c>
      <c r="BB12">
        <f>'Table S4. LMO Mineral formulae'!U11</f>
        <v>2.2937342913521173E-3</v>
      </c>
      <c r="BC12">
        <f>'Table S4. LMO Mineral formulae'!V11</f>
        <v>8.8470237038881967E-3</v>
      </c>
      <c r="BD12">
        <f>'Table S4. LMO Mineral formulae'!W11</f>
        <v>0.10836316952485692</v>
      </c>
      <c r="BE12">
        <f>'Table S4. LMO Mineral formulae'!X11</f>
        <v>1.8210289986897281</v>
      </c>
      <c r="BF12">
        <f>'Table S4. LMO Mineral formulae'!Y11</f>
        <v>2.4725382190540798E-3</v>
      </c>
      <c r="BG12">
        <f>'Table S4. LMO Mineral formulae'!Z11</f>
        <v>4.4309195812750231E-3</v>
      </c>
      <c r="BH12">
        <f>'Table S4. LMO Mineral formulae'!AA11</f>
        <v>0</v>
      </c>
      <c r="BI12">
        <f>'Table S4. LMO Mineral formulae'!AB11</f>
        <v>0</v>
      </c>
      <c r="BJ12">
        <f>'Table S4. LMO Mineral formulae'!AC11</f>
        <v>1.5655987973374073E-4</v>
      </c>
      <c r="BK12">
        <f>'Table S4. LMO Mineral formulae'!AD11</f>
        <v>3.9014605022397887E-5</v>
      </c>
      <c r="BM12" s="4">
        <v>83</v>
      </c>
      <c r="BN12" t="s">
        <v>17</v>
      </c>
      <c r="BO12" s="3">
        <v>56.8</v>
      </c>
      <c r="BP12" s="3">
        <v>0.05</v>
      </c>
      <c r="BQ12" s="3">
        <v>1.91</v>
      </c>
      <c r="BR12" s="3">
        <v>0.66</v>
      </c>
      <c r="BS12" s="3">
        <v>5.03</v>
      </c>
      <c r="BT12" s="3">
        <v>34.619999999999997</v>
      </c>
      <c r="BU12" s="3">
        <v>0.09</v>
      </c>
      <c r="BV12" s="3">
        <v>0.83</v>
      </c>
      <c r="BW12" s="3">
        <v>0</v>
      </c>
      <c r="BX12" s="3">
        <v>0.01</v>
      </c>
      <c r="BY12" s="3">
        <v>0</v>
      </c>
      <c r="BZ12" s="3">
        <v>0</v>
      </c>
      <c r="CA12" s="3">
        <v>2E-3</v>
      </c>
      <c r="CB12" s="3">
        <v>1E-3</v>
      </c>
      <c r="CD12">
        <f>'Table S4. LMO Mineral formulae'!S32</f>
        <v>1.9515849318704344</v>
      </c>
      <c r="CE12">
        <f>'Table S4. LMO Mineral formulae'!T32</f>
        <v>0</v>
      </c>
      <c r="CF12">
        <f>'Table S4. LMO Mineral formulae'!U32</f>
        <v>7.7352590163133672E-2</v>
      </c>
      <c r="CG12">
        <f>'Table S4. LMO Mineral formulae'!V32</f>
        <v>1.792964405277574E-2</v>
      </c>
      <c r="CH12">
        <f>'Table S4. LMO Mineral formulae'!W32</f>
        <v>9.6358776751440792E-2</v>
      </c>
      <c r="CI12">
        <f>'Table S4. LMO Mineral formulae'!X32</f>
        <v>1.7731912924884907</v>
      </c>
      <c r="CJ12">
        <f>'Table S4. LMO Mineral formulae'!Y32</f>
        <v>2.6193446728559784E-3</v>
      </c>
      <c r="CK12">
        <f>'Table S4. LMO Mineral formulae'!Z32</f>
        <v>3.0557049097855164E-2</v>
      </c>
      <c r="CL12">
        <f>'Table S4. LMO Mineral formulae'!AA32</f>
        <v>0</v>
      </c>
      <c r="CM12">
        <f>'Table S4. LMO Mineral formulae'!AB32</f>
        <v>6.6622319419312021E-4</v>
      </c>
      <c r="CN12">
        <f>'Table S4. LMO Mineral formulae'!AC32</f>
        <v>1.1057039383073928E-4</v>
      </c>
      <c r="CO12">
        <f>'Table S4. LMO Mineral formulae'!AD32</f>
        <v>2.7554059506265567E-5</v>
      </c>
      <c r="CP12">
        <f>'Table S4. LMO Mineral formulae'!Q32</f>
        <v>2.8937522033568031E-2</v>
      </c>
    </row>
    <row r="13" spans="1:123">
      <c r="C13" s="2">
        <v>0.60699999999999998</v>
      </c>
      <c r="D13">
        <f t="shared" si="1"/>
        <v>60.699999999999996</v>
      </c>
      <c r="E13">
        <f t="shared" si="4"/>
        <v>60.699999999999996</v>
      </c>
      <c r="F13">
        <f t="shared" si="4"/>
        <v>60.699999999999996</v>
      </c>
      <c r="G13">
        <v>39.300000000000004</v>
      </c>
      <c r="H13">
        <v>6.07</v>
      </c>
      <c r="I13">
        <v>54.629999999999995</v>
      </c>
      <c r="J13">
        <v>0</v>
      </c>
      <c r="K13">
        <v>0</v>
      </c>
      <c r="L13">
        <v>0</v>
      </c>
      <c r="M13">
        <v>0</v>
      </c>
      <c r="O13">
        <f>H13/SUM($H13:I13,K13:M13)</f>
        <v>0.1</v>
      </c>
      <c r="P13">
        <f>I13/SUM($H13:I13,K13:M13)</f>
        <v>0.9</v>
      </c>
      <c r="Q13">
        <f>K13/SUM($H13:I13,K13:M13)</f>
        <v>0</v>
      </c>
      <c r="R13">
        <f>L13/SUM($H13:I13,K13:M13)</f>
        <v>0</v>
      </c>
      <c r="S13">
        <f>M13/SUM($H13:I13,K13:M13)</f>
        <v>0</v>
      </c>
      <c r="U13">
        <f t="shared" si="2"/>
        <v>1.6865080884497015E-2</v>
      </c>
      <c r="V13">
        <f t="shared" si="5"/>
        <v>1.4999999999999999E-4</v>
      </c>
      <c r="W13">
        <f t="shared" si="3"/>
        <v>5.830168609590531E-3</v>
      </c>
      <c r="Y13">
        <f>U13*(D13-D12)/D13+U12*(D12-D11)/D13+U11*(D11-D10)/D13+U10*(D10-D9)/D13+U9*(D9-D8)/D13+U8*(D8-D7)/D13+U7*(D7-D6)/D13</f>
        <v>6.4567475399891902E-3</v>
      </c>
      <c r="Z13">
        <f>V13*(E13-E12)/E13+V12*(E12-E11)/E13+V11*(E11-E10)/E13+V10*(E10-E9)/E13+V9*(E9-E8)/E13+V8*(E8-E7)/E13+V7*(E7-E6)/E13</f>
        <v>1.4999999999999999E-4</v>
      </c>
      <c r="AA13">
        <f>W13*(F13-F12)/F13+W12*(F12-F11)/F13+W11*(F11-F10)/F13+W10*(F10-F9)/F13+W9*(F9-F8)/F13+W8*(F8-F7)/F13+W7*(F7-F6)/F13</f>
        <v>2.8833521987183322E-3</v>
      </c>
      <c r="AC13">
        <f t="shared" si="6"/>
        <v>17.654034352960871</v>
      </c>
      <c r="AD13">
        <f t="shared" si="7"/>
        <v>34.371774787967396</v>
      </c>
      <c r="AE13">
        <f t="shared" si="8"/>
        <v>32.507761907007342</v>
      </c>
      <c r="AG13">
        <f t="shared" si="9"/>
        <v>17.654034352960871</v>
      </c>
      <c r="AH13">
        <f t="shared" si="10"/>
        <v>28.011342739860918</v>
      </c>
      <c r="AI13">
        <f t="shared" si="11"/>
        <v>7.8033854694806859</v>
      </c>
      <c r="AK13" s="4">
        <v>93</v>
      </c>
      <c r="AL13" t="s">
        <v>16</v>
      </c>
      <c r="AM13" s="3">
        <v>40.78</v>
      </c>
      <c r="AN13" s="3">
        <v>0</v>
      </c>
      <c r="AO13" s="3">
        <v>0.09</v>
      </c>
      <c r="AP13" s="3">
        <v>0.47</v>
      </c>
      <c r="AQ13" s="3">
        <v>8.84</v>
      </c>
      <c r="AR13" s="3">
        <v>49.49</v>
      </c>
      <c r="AS13" s="3">
        <v>0.13</v>
      </c>
      <c r="AT13" s="3">
        <v>0.19</v>
      </c>
      <c r="AU13" s="3">
        <v>0</v>
      </c>
      <c r="AV13" s="3">
        <v>0</v>
      </c>
      <c r="AW13" s="3">
        <v>5.0000000000000001E-3</v>
      </c>
      <c r="AX13" s="3">
        <v>3.0000000000000001E-3</v>
      </c>
      <c r="AZ13">
        <f>'Table S4. LMO Mineral formulae'!S12</f>
        <v>0.99606515332723344</v>
      </c>
      <c r="BA13">
        <f>'Table S4. LMO Mineral formulae'!T12</f>
        <v>0</v>
      </c>
      <c r="BB13">
        <f>'Table S4. LMO Mineral formulae'!U12</f>
        <v>2.591107358889364E-3</v>
      </c>
      <c r="BC13">
        <f>'Table S4. LMO Mineral formulae'!V12</f>
        <v>9.0766793835386703E-3</v>
      </c>
      <c r="BD13">
        <f>'Table S4. LMO Mineral formulae'!W12</f>
        <v>0.12038627118231185</v>
      </c>
      <c r="BE13">
        <f>'Table S4. LMO Mineral formulae'!X12</f>
        <v>1.8019692893131942</v>
      </c>
      <c r="BF13">
        <f>'Table S4. LMO Mineral formulae'!Y12</f>
        <v>2.6896445995525757E-3</v>
      </c>
      <c r="BG13">
        <f>'Table S4. LMO Mineral formulae'!Z12</f>
        <v>4.9726549571394354E-3</v>
      </c>
      <c r="BH13">
        <f>'Table S4. LMO Mineral formulae'!AA12</f>
        <v>0</v>
      </c>
      <c r="BI13">
        <f>'Table S4. LMO Mineral formulae'!AB12</f>
        <v>0</v>
      </c>
      <c r="BJ13">
        <f>'Table S4. LMO Mineral formulae'!AC12</f>
        <v>1.9650801558468306E-4</v>
      </c>
      <c r="BK13">
        <f>'Table S4. LMO Mineral formulae'!AD12</f>
        <v>5.876358074477503E-5</v>
      </c>
      <c r="BM13" s="4">
        <v>93</v>
      </c>
      <c r="BN13" t="s">
        <v>17</v>
      </c>
      <c r="BO13" s="3">
        <v>56.48</v>
      </c>
      <c r="BP13" s="3">
        <v>0.05</v>
      </c>
      <c r="BQ13" s="3">
        <v>2.06</v>
      </c>
      <c r="BR13" s="3">
        <v>0.8</v>
      </c>
      <c r="BS13" s="3">
        <v>5.5</v>
      </c>
      <c r="BT13" s="3">
        <v>34.08</v>
      </c>
      <c r="BU13" s="3">
        <v>0.1</v>
      </c>
      <c r="BV13" s="3">
        <v>0.9</v>
      </c>
      <c r="BW13" s="3">
        <v>0</v>
      </c>
      <c r="BX13" s="3">
        <v>0.02</v>
      </c>
      <c r="BY13" s="3">
        <v>0</v>
      </c>
      <c r="BZ13" s="3">
        <v>0</v>
      </c>
      <c r="CA13" s="3">
        <v>2E-3</v>
      </c>
      <c r="CB13" s="3">
        <v>1E-3</v>
      </c>
      <c r="CD13">
        <f>'Table S4. LMO Mineral formulae'!S33</f>
        <v>1.9464696837976774</v>
      </c>
      <c r="CE13">
        <f>'Table S4. LMO Mineral formulae'!T33</f>
        <v>0</v>
      </c>
      <c r="CF13">
        <f>'Table S4. LMO Mineral formulae'!U33</f>
        <v>8.3680169109243877E-2</v>
      </c>
      <c r="CG13">
        <f>'Table S4. LMO Mineral formulae'!V33</f>
        <v>2.1798748192075897E-2</v>
      </c>
      <c r="CH13">
        <f>'Table S4. LMO Mineral formulae'!W33</f>
        <v>0.10568170661433225</v>
      </c>
      <c r="CI13">
        <f>'Table S4. LMO Mineral formulae'!X33</f>
        <v>1.7508218096418984</v>
      </c>
      <c r="CJ13">
        <f>'Table S4. LMO Mineral formulae'!Y33</f>
        <v>2.9192008433143652E-3</v>
      </c>
      <c r="CK13">
        <f>'Table S4. LMO Mineral formulae'!Z33</f>
        <v>3.3234539415522277E-2</v>
      </c>
      <c r="CL13">
        <f>'Table S4. LMO Mineral formulae'!AA33</f>
        <v>0</v>
      </c>
      <c r="CM13">
        <f>'Table S4. LMO Mineral formulae'!AB33</f>
        <v>1.3364834322344052E-3</v>
      </c>
      <c r="CN13">
        <f>'Table S4. LMO Mineral formulae'!AC33</f>
        <v>1.1090539982579786E-4</v>
      </c>
      <c r="CO13">
        <f>'Table S4. LMO Mineral formulae'!AD33</f>
        <v>2.7637542749862675E-5</v>
      </c>
      <c r="CP13">
        <f>'Table S4. LMO Mineral formulae'!Q33</f>
        <v>3.0149852906921251E-2</v>
      </c>
    </row>
    <row r="14" spans="1:123">
      <c r="C14" s="2">
        <v>0.64500000000000002</v>
      </c>
      <c r="D14">
        <f t="shared" si="1"/>
        <v>64.5</v>
      </c>
      <c r="E14">
        <f t="shared" si="4"/>
        <v>64.5</v>
      </c>
      <c r="F14">
        <f t="shared" si="4"/>
        <v>64.5</v>
      </c>
      <c r="G14">
        <v>35.5</v>
      </c>
      <c r="H14">
        <v>5.16</v>
      </c>
      <c r="I14">
        <v>59.34</v>
      </c>
      <c r="J14">
        <v>0</v>
      </c>
      <c r="K14">
        <v>0</v>
      </c>
      <c r="L14">
        <v>0</v>
      </c>
      <c r="M14">
        <v>0</v>
      </c>
      <c r="O14">
        <f>H14/SUM($H14:I14,K14:M14)</f>
        <v>0.08</v>
      </c>
      <c r="P14">
        <f>I14/SUM($H14:I14,K14:M14)</f>
        <v>0.92</v>
      </c>
      <c r="Q14">
        <f>K14/SUM($H14:I14,K14:M14)</f>
        <v>0</v>
      </c>
      <c r="R14">
        <f>L14/SUM($H14:I14,K14:M14)</f>
        <v>0</v>
      </c>
      <c r="S14">
        <f>M14/SUM($H14:I14,K14:M14)</f>
        <v>0</v>
      </c>
      <c r="U14">
        <f t="shared" si="2"/>
        <v>1.8817012281764144E-2</v>
      </c>
      <c r="V14">
        <f t="shared" si="5"/>
        <v>1.4999999999999999E-4</v>
      </c>
      <c r="W14">
        <f t="shared" si="3"/>
        <v>6.2133387262474308E-3</v>
      </c>
      <c r="Y14">
        <f>U14*(D14-D13)/D14+U13*(D13-D12)/D14+U12*(D12-D11)/D14+U11*(D11-D10)/D14+U10*(D10-D9)/D14+U9*(D9-D8)/D14+U8*(D8-D7)/D14+U7*(D7-D6)/D14</f>
        <v>7.1849491836906611E-3</v>
      </c>
      <c r="Z14">
        <f>V14*(E14-E13)/E14+V13*(E13-E12)/E14+V12*(E12-E11)/E14+V11*(E11-E10)/E14+V10*(E10-E9)/E14+V9*(E9-E8)/E14+V8*(E8-E7)/E14+V7*(E7-E6)/E14</f>
        <v>1.4999999999999999E-4</v>
      </c>
      <c r="AA14">
        <f>W14*(F14-F13)/F14+W13*(F13-F12)/F14+W12*(F12-F11)/F14+W11*(F11-F10)/F14+W10*(F10-F9)/F14+W9*(F9-F8)/F14+W8*(F8-F7)/F14+W7*(F7-F6)/F14</f>
        <v>3.0795374515029924E-3</v>
      </c>
      <c r="AC14">
        <f t="shared" si="6"/>
        <v>19.51621002437091</v>
      </c>
      <c r="AD14">
        <f t="shared" si="7"/>
        <v>38.050426601781716</v>
      </c>
      <c r="AE14">
        <f t="shared" si="8"/>
        <v>35.969606608070777</v>
      </c>
      <c r="AG14">
        <f t="shared" si="9"/>
        <v>19.51621002437091</v>
      </c>
      <c r="AH14">
        <f t="shared" si="10"/>
        <v>31.009266978950166</v>
      </c>
      <c r="AI14">
        <f t="shared" si="11"/>
        <v>8.6343903450287005</v>
      </c>
      <c r="AK14" s="4">
        <v>103</v>
      </c>
      <c r="AL14" t="s">
        <v>16</v>
      </c>
      <c r="AM14" s="3">
        <v>40.590000000000003</v>
      </c>
      <c r="AN14" s="3">
        <v>0</v>
      </c>
      <c r="AO14" s="3">
        <v>0.1</v>
      </c>
      <c r="AP14" s="3">
        <v>0.47</v>
      </c>
      <c r="AQ14" s="3">
        <v>9.81</v>
      </c>
      <c r="AR14" s="3">
        <v>48.66</v>
      </c>
      <c r="AS14" s="3">
        <v>0.14000000000000001</v>
      </c>
      <c r="AT14" s="3">
        <v>0.22</v>
      </c>
      <c r="AU14" s="3">
        <v>0</v>
      </c>
      <c r="AV14" s="3">
        <v>0</v>
      </c>
      <c r="AW14" s="3">
        <v>5.0000000000000001E-3</v>
      </c>
      <c r="AX14" s="3">
        <v>3.0000000000000001E-3</v>
      </c>
      <c r="AZ14">
        <f>'Table S4. LMO Mineral formulae'!S13</f>
        <v>0.99597193746745871</v>
      </c>
      <c r="BA14">
        <f>'Table S4. LMO Mineral formulae'!T13</f>
        <v>0</v>
      </c>
      <c r="BB14">
        <f>'Table S4. LMO Mineral formulae'!U13</f>
        <v>2.8922139962823555E-3</v>
      </c>
      <c r="BC14">
        <f>'Table S4. LMO Mineral formulae'!V13</f>
        <v>9.118313510437237E-3</v>
      </c>
      <c r="BD14">
        <f>'Table S4. LMO Mineral formulae'!W13</f>
        <v>0.13420887330957595</v>
      </c>
      <c r="BE14">
        <f>'Table S4. LMO Mineral formulae'!X13</f>
        <v>1.779875237745693</v>
      </c>
      <c r="BF14">
        <f>'Table S4. LMO Mineral formulae'!Y13</f>
        <v>2.9098265765811152E-3</v>
      </c>
      <c r="BG14">
        <f>'Table S4. LMO Mineral formulae'!Z13</f>
        <v>5.7842217005535639E-3</v>
      </c>
      <c r="BH14">
        <f>'Table S4. LMO Mineral formulae'!AA13</f>
        <v>0</v>
      </c>
      <c r="BI14">
        <f>'Table S4. LMO Mineral formulae'!AB13</f>
        <v>0</v>
      </c>
      <c r="BJ14">
        <f>'Table S4. LMO Mineral formulae'!AC13</f>
        <v>1.9740938483126858E-4</v>
      </c>
      <c r="BK14">
        <f>'Table S4. LMO Mineral formulae'!AD13</f>
        <v>5.9033125395892633E-5</v>
      </c>
      <c r="BM14" s="4">
        <v>103</v>
      </c>
      <c r="BN14" t="s">
        <v>17</v>
      </c>
      <c r="BO14" s="3">
        <v>56.11</v>
      </c>
      <c r="BP14" s="3">
        <v>0.06</v>
      </c>
      <c r="BQ14" s="3">
        <v>2.25</v>
      </c>
      <c r="BR14" s="3">
        <v>0.96</v>
      </c>
      <c r="BS14" s="3">
        <v>6.01</v>
      </c>
      <c r="BT14" s="3">
        <v>33.47</v>
      </c>
      <c r="BU14" s="3">
        <v>0.11</v>
      </c>
      <c r="BV14" s="3">
        <v>0.99</v>
      </c>
      <c r="BW14" s="3">
        <v>0</v>
      </c>
      <c r="BX14" s="3">
        <v>0.02</v>
      </c>
      <c r="BY14" s="3">
        <v>0</v>
      </c>
      <c r="BZ14" s="3">
        <v>0</v>
      </c>
      <c r="CA14" s="3">
        <v>2E-3</v>
      </c>
      <c r="CB14" s="3">
        <v>1E-3</v>
      </c>
      <c r="CD14">
        <f>'Table S4. LMO Mineral formulae'!S34</f>
        <v>1.9401501829914263</v>
      </c>
      <c r="CE14">
        <f>'Table S4. LMO Mineral formulae'!T34</f>
        <v>0</v>
      </c>
      <c r="CF14">
        <f>'Table S4. LMO Mineral formulae'!U34</f>
        <v>9.1702245720432132E-2</v>
      </c>
      <c r="CG14">
        <f>'Table S4. LMO Mineral formulae'!V34</f>
        <v>2.6245504487453362E-2</v>
      </c>
      <c r="CH14">
        <f>'Table S4. LMO Mineral formulae'!W34</f>
        <v>0.11586538921450165</v>
      </c>
      <c r="CI14">
        <f>'Table S4. LMO Mineral formulae'!X34</f>
        <v>1.7252029757614133</v>
      </c>
      <c r="CJ14">
        <f>'Table S4. LMO Mineral formulae'!Y34</f>
        <v>3.2218015446608362E-3</v>
      </c>
      <c r="CK14">
        <f>'Table S4. LMO Mineral formulae'!Z34</f>
        <v>3.6679590124895821E-2</v>
      </c>
      <c r="CL14">
        <f>'Table S4. LMO Mineral formulae'!AA34</f>
        <v>0</v>
      </c>
      <c r="CM14">
        <f>'Table S4. LMO Mineral formulae'!AB34</f>
        <v>1.3409287546025976E-3</v>
      </c>
      <c r="CN14">
        <f>'Table S4. LMO Mineral formulae'!AC34</f>
        <v>1.1127428599580799E-4</v>
      </c>
      <c r="CO14">
        <f>'Table S4. LMO Mineral formulae'!AD34</f>
        <v>2.772946890773688E-5</v>
      </c>
      <c r="CP14">
        <f>'Table S4. LMO Mineral formulae'!Q34</f>
        <v>3.1852428711858408E-2</v>
      </c>
    </row>
    <row r="15" spans="1:123">
      <c r="C15" s="2">
        <v>0.67900000000000005</v>
      </c>
      <c r="D15">
        <f t="shared" si="1"/>
        <v>67.900000000000006</v>
      </c>
      <c r="E15">
        <f t="shared" si="4"/>
        <v>67.900000000000006</v>
      </c>
      <c r="F15">
        <f t="shared" si="4"/>
        <v>67.900000000000006</v>
      </c>
      <c r="G15">
        <v>32.099999999999994</v>
      </c>
      <c r="H15">
        <v>6.1110000000000007</v>
      </c>
      <c r="I15">
        <v>61.789000000000009</v>
      </c>
      <c r="J15">
        <v>0</v>
      </c>
      <c r="K15">
        <v>0</v>
      </c>
      <c r="L15">
        <v>0</v>
      </c>
      <c r="M15">
        <v>0</v>
      </c>
      <c r="O15">
        <f>H15/SUM($H15:I15,K15:M15)</f>
        <v>0.09</v>
      </c>
      <c r="P15">
        <f>I15/SUM($H15:I15,K15:M15)</f>
        <v>0.91</v>
      </c>
      <c r="Q15">
        <f>K15/SUM($H15:I15,K15:M15)</f>
        <v>0</v>
      </c>
      <c r="R15">
        <f>L15/SUM($H15:I15,K15:M15)</f>
        <v>0</v>
      </c>
      <c r="S15">
        <f>M15/SUM($H15:I15,K15:M15)</f>
        <v>0</v>
      </c>
      <c r="U15">
        <f t="shared" si="2"/>
        <v>2.0194258342616084E-2</v>
      </c>
      <c r="V15">
        <f t="shared" si="5"/>
        <v>1.4999999999999999E-4</v>
      </c>
      <c r="W15">
        <f t="shared" si="3"/>
        <v>6.5067001973108732E-3</v>
      </c>
      <c r="Y15">
        <f>U15*(D15-D14)/D15+U14*(D14-D13)/D15+U13*(D13-D12)/D15+U12*(D12-D11)/D15+U11*(D11-D10)/D15+U10*(D10-D9)/D15+U9*(D9-D8)/D15+U8*(D8-D7)/D15+U7*(D7-D6)/D15</f>
        <v>7.8363726172745573E-3</v>
      </c>
      <c r="Z15">
        <f>V15*(E15-E14)/E15+V14*(E14-E13)/E15+V13*(E13-E12)/E15+V12*(E12-E11)/E15+V11*(E11-E10)/E15+V10*(E10-E9)/E15+V9*(E9-E8)/E15+V8*(E8-E7)/E15+V7*(E7-E6)/E15</f>
        <v>1.4999999999999996E-4</v>
      </c>
      <c r="AA15">
        <f>W15*(F15-F14)/F15+W14*(F14-F13)/F15+W13*(F13-F12)/F15+W12*(F12-F11)/F15+W11*(F11-F10)/F15+W10*(F10-F9)/F15+W9*(F9-F8)/F15+W8*(F8-F7)/F15+W7*(F7-F6)/F15</f>
        <v>3.2511479571840944E-3</v>
      </c>
      <c r="AC15">
        <f t="shared" si="6"/>
        <v>21.551781718631531</v>
      </c>
      <c r="AD15">
        <f t="shared" si="7"/>
        <v>42.080054378815497</v>
      </c>
      <c r="AE15">
        <f t="shared" si="8"/>
        <v>39.759386290285171</v>
      </c>
      <c r="AG15">
        <f t="shared" si="9"/>
        <v>21.551781718631531</v>
      </c>
      <c r="AH15">
        <f t="shared" si="10"/>
        <v>34.29321974172899</v>
      </c>
      <c r="AI15">
        <f t="shared" si="11"/>
        <v>9.544114976005222</v>
      </c>
      <c r="AK15" s="4">
        <v>113</v>
      </c>
      <c r="AL15" t="s">
        <v>16</v>
      </c>
      <c r="AM15" s="3">
        <v>40.36</v>
      </c>
      <c r="AN15" s="3">
        <v>0</v>
      </c>
      <c r="AO15" s="3">
        <v>0.1</v>
      </c>
      <c r="AP15" s="3">
        <v>0.47</v>
      </c>
      <c r="AQ15" s="3">
        <v>11</v>
      </c>
      <c r="AR15" s="3">
        <v>47.65</v>
      </c>
      <c r="AS15" s="3">
        <v>0.15</v>
      </c>
      <c r="AT15" s="3">
        <v>0.25</v>
      </c>
      <c r="AU15" s="3">
        <v>0</v>
      </c>
      <c r="AV15" s="3">
        <v>0</v>
      </c>
      <c r="AW15" s="3">
        <v>6.0000000000000001E-3</v>
      </c>
      <c r="AX15" s="3">
        <v>3.0000000000000001E-3</v>
      </c>
      <c r="AZ15">
        <f>'Table S4. LMO Mineral formulae'!S14</f>
        <v>0.99600410772989212</v>
      </c>
      <c r="BA15">
        <f>'Table S4. LMO Mineral formulae'!T14</f>
        <v>0</v>
      </c>
      <c r="BB15">
        <f>'Table S4. LMO Mineral formulae'!U14</f>
        <v>2.9087898416744994E-3</v>
      </c>
      <c r="BC15">
        <f>'Table S4. LMO Mineral formulae'!V14</f>
        <v>9.1705723526876309E-3</v>
      </c>
      <c r="BD15">
        <f>'Table S4. LMO Mineral formulae'!W14</f>
        <v>0.15135153490273492</v>
      </c>
      <c r="BE15">
        <f>'Table S4. LMO Mineral formulae'!X14</f>
        <v>1.7529207534175559</v>
      </c>
      <c r="BF15">
        <f>'Table S4. LMO Mineral formulae'!Y14</f>
        <v>3.1355393176324912E-3</v>
      </c>
      <c r="BG15">
        <f>'Table S4. LMO Mineral formulae'!Z14</f>
        <v>6.6106502375430625E-3</v>
      </c>
      <c r="BH15">
        <f>'Table S4. LMO Mineral formulae'!AA14</f>
        <v>0</v>
      </c>
      <c r="BI15">
        <f>'Table S4. LMO Mineral formulae'!AB14</f>
        <v>0</v>
      </c>
      <c r="BJ15">
        <f>'Table S4. LMO Mineral formulae'!AC14</f>
        <v>2.3824893205821282E-4</v>
      </c>
      <c r="BK15">
        <f>'Table S4. LMO Mineral formulae'!AD14</f>
        <v>5.9371455810182558E-5</v>
      </c>
      <c r="BM15" s="4">
        <v>113</v>
      </c>
      <c r="BN15" t="s">
        <v>17</v>
      </c>
      <c r="BO15" s="3">
        <v>55.7</v>
      </c>
      <c r="BP15" s="3">
        <v>7.0000000000000007E-2</v>
      </c>
      <c r="BQ15" s="3">
        <v>2.4300000000000002</v>
      </c>
      <c r="BR15" s="3">
        <v>1.1399999999999999</v>
      </c>
      <c r="BS15" s="3">
        <v>6.65</v>
      </c>
      <c r="BT15" s="3">
        <v>32.75</v>
      </c>
      <c r="BU15" s="3">
        <v>0.12</v>
      </c>
      <c r="BV15" s="3">
        <v>1.1100000000000001</v>
      </c>
      <c r="BW15" s="3">
        <v>0</v>
      </c>
      <c r="BX15" s="3">
        <v>0.02</v>
      </c>
      <c r="BY15" s="3">
        <v>0</v>
      </c>
      <c r="BZ15" s="3">
        <v>0</v>
      </c>
      <c r="CA15" s="3">
        <v>2E-3</v>
      </c>
      <c r="CB15" s="3">
        <v>1E-3</v>
      </c>
      <c r="CD15">
        <f>'Table S4. LMO Mineral formulae'!S35</f>
        <v>1.9334859990658355</v>
      </c>
      <c r="CE15">
        <f>'Table S4. LMO Mineral formulae'!T35</f>
        <v>0</v>
      </c>
      <c r="CF15">
        <f>'Table S4. LMO Mineral formulae'!U35</f>
        <v>9.9424744329558778E-2</v>
      </c>
      <c r="CG15">
        <f>'Table S4. LMO Mineral formulae'!V35</f>
        <v>3.1288107814326581E-2</v>
      </c>
      <c r="CH15">
        <f>'Table S4. LMO Mineral formulae'!W35</f>
        <v>0.12870388430543372</v>
      </c>
      <c r="CI15">
        <f>'Table S4. LMO Mineral formulae'!X35</f>
        <v>1.6946754832038298</v>
      </c>
      <c r="CJ15">
        <f>'Table S4. LMO Mineral formulae'!Y35</f>
        <v>3.5284023472598345E-3</v>
      </c>
      <c r="CK15">
        <f>'Table S4. LMO Mineral formulae'!Z35</f>
        <v>4.1286019583811832E-2</v>
      </c>
      <c r="CL15">
        <f>'Table S4. LMO Mineral formulae'!AA35</f>
        <v>0</v>
      </c>
      <c r="CM15">
        <f>'Table S4. LMO Mineral formulae'!AB35</f>
        <v>1.3461593122222905E-3</v>
      </c>
      <c r="CN15">
        <f>'Table S4. LMO Mineral formulae'!AC35</f>
        <v>1.1170833333985482E-4</v>
      </c>
      <c r="CO15">
        <f>'Table S4. LMO Mineral formulae'!AD35</f>
        <v>2.7837633181481901E-5</v>
      </c>
      <c r="CP15">
        <f>'Table S4. LMO Mineral formulae'!Q35</f>
        <v>3.2910743395394293E-2</v>
      </c>
    </row>
    <row r="16" spans="1:123">
      <c r="C16" s="2">
        <v>0.71</v>
      </c>
      <c r="D16">
        <f t="shared" si="1"/>
        <v>71</v>
      </c>
      <c r="E16">
        <f t="shared" si="4"/>
        <v>71</v>
      </c>
      <c r="F16">
        <f t="shared" si="4"/>
        <v>71</v>
      </c>
      <c r="G16">
        <v>29</v>
      </c>
      <c r="H16">
        <v>7.1000000000000005</v>
      </c>
      <c r="I16">
        <v>63.9</v>
      </c>
      <c r="J16">
        <v>0</v>
      </c>
      <c r="K16">
        <v>0</v>
      </c>
      <c r="L16">
        <v>0</v>
      </c>
      <c r="M16">
        <v>0</v>
      </c>
      <c r="O16">
        <f>H16/SUM($H16:I16,K16:M16)</f>
        <v>0.1</v>
      </c>
      <c r="P16">
        <f>I16/SUM($H16:I16,K16:M16)</f>
        <v>0.9</v>
      </c>
      <c r="Q16">
        <f>K16/SUM($H16:I16,K16:M16)</f>
        <v>0</v>
      </c>
      <c r="R16">
        <f>L16/SUM($H16:I16,K16:M16)</f>
        <v>0</v>
      </c>
      <c r="S16">
        <f>M16/SUM($H16:I16,K16:M16)</f>
        <v>0</v>
      </c>
      <c r="U16">
        <f t="shared" si="2"/>
        <v>2.2080976407283879E-2</v>
      </c>
      <c r="V16">
        <f t="shared" si="5"/>
        <v>1.4999999999999999E-4</v>
      </c>
      <c r="W16">
        <f t="shared" si="3"/>
        <v>6.9977520634371994E-3</v>
      </c>
      <c r="Y16">
        <f>U16*(D16-D15)/D16+U15*(D15-D14)/D16+U14*(D14-D13)/D16+U13*(D13-D12)/D16+U12*(D12-D11)/D16+U11*(D11-D10)/D16+U10*(D10-D9)/D16+U9*(D9-D8)/D16+U8*(D8-D7)/D16+U7*(D7-D6)/D16</f>
        <v>8.4583201066974981E-3</v>
      </c>
      <c r="Z16">
        <f>V16*(E16-E15)/E16+V15*(E15-E14)/E16+V14*(E14-E13)/E16+V13*(E13-E12)/E16+V12*(E12-E11)/E16+V11*(E11-E10)/E16+V10*(E10-E9)/E16+V9*(E9-E8)/E16+V8*(E8-E7)/E16+V7*(E7-E6)/E16</f>
        <v>1.4999999999999999E-4</v>
      </c>
      <c r="AA16">
        <f>W16*(F16-F15)/F16+W15*(F15-F14)/F16+W14*(F14-F13)/F16+W13*(F13-F12)/F16+W12*(F12-F11)/F16+W11*(F11-F10)/F16+W10*(F10-F9)/F16+W9*(F9-F8)/F16+W8*(F8-F7)/F16+W7*(F7-F6)/F16</f>
        <v>3.4147320801331737E-3</v>
      </c>
      <c r="AC16">
        <f t="shared" si="6"/>
        <v>23.818270047041459</v>
      </c>
      <c r="AD16">
        <f t="shared" si="7"/>
        <v>46.577557518960674</v>
      </c>
      <c r="AE16">
        <f t="shared" si="8"/>
        <v>43.986090662547383</v>
      </c>
      <c r="AG16">
        <f t="shared" si="9"/>
        <v>23.818270047041459</v>
      </c>
      <c r="AH16">
        <f t="shared" si="10"/>
        <v>37.958468414785862</v>
      </c>
      <c r="AI16">
        <f t="shared" si="11"/>
        <v>10.558721997449899</v>
      </c>
      <c r="AK16" s="4">
        <v>123</v>
      </c>
      <c r="AL16" t="s">
        <v>16</v>
      </c>
      <c r="AM16" s="3">
        <v>40.090000000000003</v>
      </c>
      <c r="AN16" s="3">
        <v>0</v>
      </c>
      <c r="AO16" s="3">
        <v>0.11</v>
      </c>
      <c r="AP16" s="3">
        <v>0.45</v>
      </c>
      <c r="AQ16" s="3">
        <v>12.37</v>
      </c>
      <c r="AR16" s="3">
        <v>46.49</v>
      </c>
      <c r="AS16" s="3">
        <v>0.17</v>
      </c>
      <c r="AT16" s="3">
        <v>0.28999999999999998</v>
      </c>
      <c r="AU16" s="3">
        <v>0</v>
      </c>
      <c r="AV16" s="3">
        <v>0</v>
      </c>
      <c r="AW16" s="3">
        <v>7.0000000000000001E-3</v>
      </c>
      <c r="AX16" s="3">
        <v>3.0000000000000001E-3</v>
      </c>
      <c r="AZ16">
        <f>'Table S4. LMO Mineral formulae'!S15</f>
        <v>0.99590849661633385</v>
      </c>
      <c r="BA16">
        <f>'Table S4. LMO Mineral formulae'!T15</f>
        <v>0</v>
      </c>
      <c r="BB16">
        <f>'Table S4. LMO Mineral formulae'!U15</f>
        <v>3.2209088846800781E-3</v>
      </c>
      <c r="BC16">
        <f>'Table S4. LMO Mineral formulae'!V15</f>
        <v>8.838620899933692E-3</v>
      </c>
      <c r="BD16">
        <f>'Table S4. LMO Mineral formulae'!W15</f>
        <v>0.17133151432656848</v>
      </c>
      <c r="BE16">
        <f>'Table S4. LMO Mineral formulae'!X15</f>
        <v>1.7216003146989567</v>
      </c>
      <c r="BF16">
        <f>'Table S4. LMO Mineral formulae'!Y15</f>
        <v>3.5772008278402195E-3</v>
      </c>
      <c r="BG16">
        <f>'Table S4. LMO Mineral formulae'!Z15</f>
        <v>7.7192583862156685E-3</v>
      </c>
      <c r="BH16">
        <f>'Table S4. LMO Mineral formulae'!AA15</f>
        <v>0</v>
      </c>
      <c r="BI16">
        <f>'Table S4. LMO Mineral formulae'!AB15</f>
        <v>0</v>
      </c>
      <c r="BJ16">
        <f>'Table S4. LMO Mineral formulae'!AC15</f>
        <v>2.7980222363634729E-4</v>
      </c>
      <c r="BK16">
        <f>'Table S4. LMO Mineral formulae'!AD15</f>
        <v>5.9765575728009315E-5</v>
      </c>
      <c r="BM16" s="4">
        <v>123</v>
      </c>
      <c r="BN16" t="s">
        <v>17</v>
      </c>
      <c r="BO16" s="3">
        <v>55.23</v>
      </c>
      <c r="BP16" s="3">
        <v>0.08</v>
      </c>
      <c r="BQ16" s="3">
        <v>2.67</v>
      </c>
      <c r="BR16" s="3">
        <v>1.32</v>
      </c>
      <c r="BS16" s="3">
        <v>7.37</v>
      </c>
      <c r="BT16" s="3">
        <v>31.9</v>
      </c>
      <c r="BU16" s="3">
        <v>0.13</v>
      </c>
      <c r="BV16" s="3">
        <v>1.26</v>
      </c>
      <c r="BW16" s="3">
        <v>0</v>
      </c>
      <c r="BX16" s="3">
        <v>0.02</v>
      </c>
      <c r="BY16" s="3">
        <v>0</v>
      </c>
      <c r="BZ16" s="3">
        <v>0</v>
      </c>
      <c r="CA16" s="3">
        <v>2E-3</v>
      </c>
      <c r="CB16" s="3">
        <v>1E-3</v>
      </c>
      <c r="CD16">
        <f>'Table S4. LMO Mineral formulae'!S36</f>
        <v>1.9258941198151349</v>
      </c>
      <c r="CE16">
        <f>'Table S4. LMO Mineral formulae'!T36</f>
        <v>0</v>
      </c>
      <c r="CF16">
        <f>'Table S4. LMO Mineral formulae'!U36</f>
        <v>0.10974152682078239</v>
      </c>
      <c r="CG16">
        <f>'Table S4. LMO Mineral formulae'!V36</f>
        <v>3.6393171738946399E-2</v>
      </c>
      <c r="CH16">
        <f>'Table S4. LMO Mineral formulae'!W36</f>
        <v>0.14328773717986165</v>
      </c>
      <c r="CI16">
        <f>'Table S4. LMO Mineral formulae'!X36</f>
        <v>1.6582020696402435</v>
      </c>
      <c r="CJ16">
        <f>'Table S4. LMO Mineral formulae'!Y36</f>
        <v>3.8398276902887464E-3</v>
      </c>
      <c r="CK16">
        <f>'Table S4. LMO Mineral formulae'!Z36</f>
        <v>4.7078444831538106E-2</v>
      </c>
      <c r="CL16">
        <f>'Table S4. LMO Mineral formulae'!AA36</f>
        <v>0</v>
      </c>
      <c r="CM16">
        <f>'Table S4. LMO Mineral formulae'!AB36</f>
        <v>1.3522842423068667E-3</v>
      </c>
      <c r="CN16">
        <f>'Table S4. LMO Mineral formulae'!AC36</f>
        <v>1.1221659839092193E-4</v>
      </c>
      <c r="CO16">
        <f>'Table S4. LMO Mineral formulae'!AD36</f>
        <v>2.7964292452348717E-5</v>
      </c>
      <c r="CP16">
        <f>'Table S4. LMO Mineral formulae'!Q36</f>
        <v>3.5635646635917312E-2</v>
      </c>
    </row>
    <row r="17" spans="3:123">
      <c r="C17" s="2">
        <v>0.73699999999999999</v>
      </c>
      <c r="D17">
        <f t="shared" si="1"/>
        <v>73.7</v>
      </c>
      <c r="E17">
        <f t="shared" si="4"/>
        <v>73.7</v>
      </c>
      <c r="F17">
        <f t="shared" si="4"/>
        <v>73.7</v>
      </c>
      <c r="G17">
        <v>26.299999999999997</v>
      </c>
      <c r="H17">
        <v>6.633</v>
      </c>
      <c r="I17">
        <v>67.067000000000007</v>
      </c>
      <c r="J17">
        <v>0</v>
      </c>
      <c r="K17">
        <v>0</v>
      </c>
      <c r="L17">
        <v>0</v>
      </c>
      <c r="M17">
        <v>0</v>
      </c>
      <c r="O17">
        <f>H17/SUM($H17:I17,K17:M17)</f>
        <v>0.09</v>
      </c>
      <c r="P17">
        <f>I17/SUM($H17:I17,K17:M17)</f>
        <v>0.91</v>
      </c>
      <c r="Q17">
        <f>K17/SUM($H17:I17,K17:M17)</f>
        <v>0</v>
      </c>
      <c r="R17">
        <f>L17/SUM($H17:I17,K17:M17)</f>
        <v>0</v>
      </c>
      <c r="S17">
        <f>M17/SUM($H17:I17,K17:M17)</f>
        <v>0</v>
      </c>
      <c r="U17">
        <f t="shared" si="2"/>
        <v>2.4842623179620462E-2</v>
      </c>
      <c r="V17">
        <f t="shared" si="5"/>
        <v>1.4999999999999999E-4</v>
      </c>
      <c r="W17">
        <f t="shared" si="3"/>
        <v>7.860061807666319E-3</v>
      </c>
      <c r="Y17">
        <f>U17*(D17-D16)/D17+U16*(D16-D15)/D17+U15*(D15-D14)/D17+U14*(D14-D13)/D17+U13*(D13-D12)/D17+U12*(D12-D11)/D17+U11*(D11-D10)/D17+U10*(D10-D9)/D17+U9*(D9-D8)/D17+U8*(D8-D7)/D17+U7*(D7-D6)/D17</f>
        <v>9.0585591609294112E-3</v>
      </c>
      <c r="Z17">
        <f>V17*(E17-E16)/E17+V16*(E16-E15)/E17+V15*(E15-E14)/E17+V14*(E14-E13)/E17+V13*(E13-E12)/E17+V12*(E12-E11)/E17+V11*(E11-E10)/E17+V10*(E10-E9)/E17+V9*(E9-E8)/E17+V8*(E8-E7)/E17+V7*(E7-E6)/E17</f>
        <v>1.4999999999999999E-4</v>
      </c>
      <c r="AA17">
        <f>W17*(F17-F16)/F17+W16*(F16-F15)/F17+W15*(F15-F14)/F17+W14*(F14-F13)/F17+W13*(F13-F12)/F17+W12*(F12-F11)/F17+W11*(F11-F10)/F17+W10*(F10-F9)/F17+W9*(F9-F8)/F17+W8*(F8-F7)/F17+W7*(F7-F6)/F17</f>
        <v>3.5775867648596251E-3</v>
      </c>
      <c r="AC17">
        <f t="shared" si="6"/>
        <v>26.220762025457734</v>
      </c>
      <c r="AD17">
        <f t="shared" si="7"/>
        <v>51.358531084316411</v>
      </c>
      <c r="AE17">
        <f t="shared" si="8"/>
        <v>48.475045190384272</v>
      </c>
      <c r="AG17">
        <f t="shared" si="9"/>
        <v>26.220762025457734</v>
      </c>
      <c r="AH17">
        <f t="shared" si="10"/>
        <v>41.854731845915886</v>
      </c>
      <c r="AI17">
        <f t="shared" si="11"/>
        <v>11.63628133961215</v>
      </c>
      <c r="AK17" s="4">
        <v>133</v>
      </c>
      <c r="AL17" t="s">
        <v>16</v>
      </c>
      <c r="AM17" s="3">
        <v>39.79</v>
      </c>
      <c r="AN17" s="3">
        <v>0</v>
      </c>
      <c r="AO17" s="3">
        <v>0.13</v>
      </c>
      <c r="AP17" s="3">
        <v>0.41</v>
      </c>
      <c r="AQ17" s="3">
        <v>13.99</v>
      </c>
      <c r="AR17" s="3">
        <v>45.14</v>
      </c>
      <c r="AS17" s="3">
        <v>0.19</v>
      </c>
      <c r="AT17" s="3">
        <v>0.34</v>
      </c>
      <c r="AU17" s="3">
        <v>0</v>
      </c>
      <c r="AV17" s="3">
        <v>0</v>
      </c>
      <c r="AW17" s="3">
        <v>8.0000000000000002E-3</v>
      </c>
      <c r="AX17" s="3">
        <v>4.0000000000000001E-3</v>
      </c>
      <c r="AZ17">
        <f>'Table S4. LMO Mineral formulae'!S16</f>
        <v>0.99586250431894141</v>
      </c>
      <c r="BA17">
        <f>'Table S4. LMO Mineral formulae'!T16</f>
        <v>0</v>
      </c>
      <c r="BB17">
        <f>'Table S4. LMO Mineral formulae'!U16</f>
        <v>3.8350512044788079E-3</v>
      </c>
      <c r="BC17">
        <f>'Table S4. LMO Mineral formulae'!V16</f>
        <v>8.1133070107059849E-3</v>
      </c>
      <c r="BD17">
        <f>'Table S4. LMO Mineral formulae'!W16</f>
        <v>0.19522135764013859</v>
      </c>
      <c r="BE17">
        <f>'Table S4. LMO Mineral formulae'!X16</f>
        <v>1.6841330640710339</v>
      </c>
      <c r="BF17">
        <f>'Table S4. LMO Mineral formulae'!Y16</f>
        <v>4.0280055709941915E-3</v>
      </c>
      <c r="BG17">
        <f>'Table S4. LMO Mineral formulae'!Z16</f>
        <v>9.1179783739537036E-3</v>
      </c>
      <c r="BH17">
        <f>'Table S4. LMO Mineral formulae'!AA16</f>
        <v>0</v>
      </c>
      <c r="BI17">
        <f>'Table S4. LMO Mineral formulae'!AB16</f>
        <v>0</v>
      </c>
      <c r="BJ17">
        <f>'Table S4. LMO Mineral formulae'!AC16</f>
        <v>3.2217005329405384E-4</v>
      </c>
      <c r="BK17">
        <f>'Table S4. LMO Mineral formulae'!AD16</f>
        <v>8.0284536502511924E-5</v>
      </c>
      <c r="BM17" s="4">
        <v>133</v>
      </c>
      <c r="BN17" t="s">
        <v>17</v>
      </c>
      <c r="BO17" s="3">
        <v>54.71</v>
      </c>
      <c r="BP17" s="3">
        <v>0.1</v>
      </c>
      <c r="BQ17" s="3">
        <v>2.96</v>
      </c>
      <c r="BR17" s="3">
        <v>1.45</v>
      </c>
      <c r="BS17" s="3">
        <v>8.1999999999999993</v>
      </c>
      <c r="BT17" s="3">
        <v>30.94</v>
      </c>
      <c r="BU17" s="3">
        <v>0.15</v>
      </c>
      <c r="BV17" s="3">
        <v>1.46</v>
      </c>
      <c r="BW17" s="3">
        <v>0</v>
      </c>
      <c r="BX17" s="3">
        <v>0.03</v>
      </c>
      <c r="BY17" s="3">
        <v>0</v>
      </c>
      <c r="BZ17" s="3">
        <v>0</v>
      </c>
      <c r="CA17" s="3">
        <v>3.0000000000000001E-3</v>
      </c>
      <c r="CB17" s="3">
        <v>1E-3</v>
      </c>
      <c r="CD17">
        <f>'Table S4. LMO Mineral formulae'!S37</f>
        <v>1.917100138607629</v>
      </c>
      <c r="CE17">
        <f>'Table S4. LMO Mineral formulae'!T37</f>
        <v>0</v>
      </c>
      <c r="CF17">
        <f>'Table S4. LMO Mineral formulae'!U37</f>
        <v>0.12225655890430936</v>
      </c>
      <c r="CG17">
        <f>'Table S4. LMO Mineral formulae'!V37</f>
        <v>4.0173040054967343E-2</v>
      </c>
      <c r="CH17">
        <f>'Table S4. LMO Mineral formulae'!W37</f>
        <v>0.16020501563605946</v>
      </c>
      <c r="CI17">
        <f>'Table S4. LMO Mineral formulae'!X37</f>
        <v>1.6161728210994517</v>
      </c>
      <c r="CJ17">
        <f>'Table S4. LMO Mineral formulae'!Y37</f>
        <v>4.4522584080439777E-3</v>
      </c>
      <c r="CK17">
        <f>'Table S4. LMO Mineral formulae'!Z37</f>
        <v>5.4818246402911802E-2</v>
      </c>
      <c r="CL17">
        <f>'Table S4. LMO Mineral formulae'!AA37</f>
        <v>0</v>
      </c>
      <c r="CM17">
        <f>'Table S4. LMO Mineral formulae'!AB37</f>
        <v>2.0383556725823804E-3</v>
      </c>
      <c r="CN17">
        <f>'Table S4. LMO Mineral formulae'!AC37</f>
        <v>1.6914886140936659E-4</v>
      </c>
      <c r="CO17">
        <f>'Table S4. LMO Mineral formulae'!AD37</f>
        <v>2.8101179898273034E-5</v>
      </c>
      <c r="CP17">
        <f>'Table S4. LMO Mineral formulae'!Q37</f>
        <v>3.9356697511938321E-2</v>
      </c>
    </row>
    <row r="18" spans="3:123">
      <c r="C18" s="2">
        <v>0.76200000000000001</v>
      </c>
      <c r="D18">
        <f t="shared" si="1"/>
        <v>76.2</v>
      </c>
      <c r="E18">
        <f t="shared" si="4"/>
        <v>76.2</v>
      </c>
      <c r="F18">
        <f t="shared" si="4"/>
        <v>76.2</v>
      </c>
      <c r="G18">
        <v>23.799999999999997</v>
      </c>
      <c r="H18">
        <v>5.3340000000000005</v>
      </c>
      <c r="I18">
        <v>70.866</v>
      </c>
      <c r="J18">
        <v>0</v>
      </c>
      <c r="K18">
        <v>0</v>
      </c>
      <c r="L18">
        <v>0</v>
      </c>
      <c r="M18">
        <v>0</v>
      </c>
      <c r="O18">
        <f>H18/SUM($H18:I18,K18:M18)</f>
        <v>7.0000000000000007E-2</v>
      </c>
      <c r="P18">
        <f>I18/SUM($H18:I18,K18:M18)</f>
        <v>0.92999999999999994</v>
      </c>
      <c r="Q18">
        <f>K18/SUM($H18:I18,K18:M18)</f>
        <v>0</v>
      </c>
      <c r="R18">
        <f>L18/SUM($H18:I18,K18:M18)</f>
        <v>0</v>
      </c>
      <c r="S18">
        <f>M18/SUM($H18:I18,K18:M18)</f>
        <v>0</v>
      </c>
      <c r="U18">
        <f t="shared" si="2"/>
        <v>2.8023541124192575E-2</v>
      </c>
      <c r="V18">
        <f t="shared" si="5"/>
        <v>1.4999999999999999E-4</v>
      </c>
      <c r="W18">
        <f t="shared" si="3"/>
        <v>9.2031754889617349E-3</v>
      </c>
      <c r="Y18">
        <f>U18*(D18-D17)/D18+U17*(D17-D16)/D18+U16*(D16-D15)/D18+U15*(D15-D14)/D18+U14*(D14-D13)/D18+U13*(D13-D12)/D18+U12*(D12-D11)/D18+U11*(D11-D10)/D18+U10*(D10-D9)/D18+U9*(D9-D8)/D18+U8*(D8-D7)/D18+U7*(D7-D6)/D18</f>
        <v>9.6807698552621949E-3</v>
      </c>
      <c r="Z18">
        <f>V18*(E18-E17)/E18+V17*(E17-E16)/E18+V16*(E16-E15)/E18+V15*(E15-E14)/E18+V14*(E14-E13)/E18+V13*(E13-E12)/E18+V12*(E12-E11)/E18+V11*(E11-E10)/E18+V10*(E10-E9)/E18+V9*(E9-E8)/E18+V8*(E8-E7)/E18+V7*(E7-E6)/E18</f>
        <v>1.4999999999999996E-4</v>
      </c>
      <c r="AA18">
        <f>W18*(F18-F17)/F18+W17*(F17-F16)/F18+W16*(F16-F15)/F18+W15*(F15-F14)/F18+W14*(F14-F13)/F18+W13*(F13-F12)/F18+W12*(F12-F11)/F18+W11*(F11-F10)/F18+W10*(F10-F9)/F18+W9*(F9-F8)/F18+W8*(F8-F7)/F18+W7*(F7-F6)/F18</f>
        <v>3.7621533240493263E-3</v>
      </c>
      <c r="AC18">
        <f t="shared" si="6"/>
        <v>28.92299420498269</v>
      </c>
      <c r="AD18">
        <f t="shared" si="7"/>
        <v>56.752484468961114</v>
      </c>
      <c r="AE18">
        <f t="shared" si="8"/>
        <v>53.533638216987917</v>
      </c>
      <c r="AG18">
        <f t="shared" si="9"/>
        <v>28.92299420498269</v>
      </c>
      <c r="AH18">
        <f t="shared" si="10"/>
        <v>46.250544337769199</v>
      </c>
      <c r="AI18">
        <f t="shared" si="11"/>
        <v>12.850580602438551</v>
      </c>
      <c r="AK18" s="4">
        <v>143</v>
      </c>
      <c r="AL18" t="s">
        <v>16</v>
      </c>
      <c r="AM18" s="3">
        <v>39.409999999999997</v>
      </c>
      <c r="AN18" s="3">
        <v>0</v>
      </c>
      <c r="AO18" s="3">
        <v>0.14000000000000001</v>
      </c>
      <c r="AP18" s="3">
        <v>0.37</v>
      </c>
      <c r="AQ18" s="3">
        <v>16.03</v>
      </c>
      <c r="AR18" s="3">
        <v>43.42</v>
      </c>
      <c r="AS18" s="3">
        <v>0.21</v>
      </c>
      <c r="AT18" s="3">
        <v>0.4</v>
      </c>
      <c r="AU18" s="3">
        <v>0</v>
      </c>
      <c r="AV18" s="3">
        <v>0</v>
      </c>
      <c r="AW18" s="3">
        <v>8.9999999999999993E-3</v>
      </c>
      <c r="AX18" s="3">
        <v>4.0000000000000001E-3</v>
      </c>
      <c r="AZ18">
        <f>'Table S4. LMO Mineral formulae'!S17</f>
        <v>0.99610982564849337</v>
      </c>
      <c r="BA18">
        <f>'Table S4. LMO Mineral formulae'!T17</f>
        <v>0</v>
      </c>
      <c r="BB18">
        <f>'Table S4. LMO Mineral formulae'!U17</f>
        <v>4.1709136396063783E-3</v>
      </c>
      <c r="BC18">
        <f>'Table S4. LMO Mineral formulae'!V17</f>
        <v>7.3941988363194801E-3</v>
      </c>
      <c r="BD18">
        <f>'Table S4. LMO Mineral formulae'!W17</f>
        <v>0.22590117194383433</v>
      </c>
      <c r="BE18">
        <f>'Table S4. LMO Mineral formulae'!X17</f>
        <v>1.6359876245547933</v>
      </c>
      <c r="BF18">
        <f>'Table S4. LMO Mineral formulae'!Y17</f>
        <v>4.4960497042669818E-3</v>
      </c>
      <c r="BG18">
        <f>'Table S4. LMO Mineral formulae'!Z17</f>
        <v>1.0833155560787301E-2</v>
      </c>
      <c r="BH18">
        <f>'Table S4. LMO Mineral formulae'!AA17</f>
        <v>0</v>
      </c>
      <c r="BI18">
        <f>'Table S4. LMO Mineral formulae'!AB17</f>
        <v>0</v>
      </c>
      <c r="BJ18">
        <f>'Table S4. LMO Mineral formulae'!AC17</f>
        <v>3.660269296184607E-4</v>
      </c>
      <c r="BK18">
        <f>'Table S4. LMO Mineral formulae'!AD17</f>
        <v>8.1078788715995155E-5</v>
      </c>
      <c r="BM18" s="4">
        <v>143</v>
      </c>
      <c r="BN18" t="s">
        <v>17</v>
      </c>
      <c r="BO18" s="3">
        <v>54.12</v>
      </c>
      <c r="BP18" s="3">
        <v>0.11</v>
      </c>
      <c r="BQ18" s="3">
        <v>3.26</v>
      </c>
      <c r="BR18" s="3">
        <v>1.57</v>
      </c>
      <c r="BS18" s="3">
        <v>9.26</v>
      </c>
      <c r="BT18" s="3">
        <v>29.74</v>
      </c>
      <c r="BU18" s="3">
        <v>0.17</v>
      </c>
      <c r="BV18" s="3">
        <v>1.73</v>
      </c>
      <c r="BW18" s="3">
        <v>0</v>
      </c>
      <c r="BX18" s="3">
        <v>0.03</v>
      </c>
      <c r="BY18" s="3">
        <v>0</v>
      </c>
      <c r="BZ18" s="3">
        <v>0</v>
      </c>
      <c r="CA18" s="3">
        <v>3.0000000000000001E-3</v>
      </c>
      <c r="CB18" s="3">
        <v>2E-3</v>
      </c>
      <c r="CD18">
        <f>'Table S4. LMO Mineral formulae'!S38</f>
        <v>1.908547477902482</v>
      </c>
      <c r="CE18">
        <f>'Table S4. LMO Mineral formulae'!T38</f>
        <v>0</v>
      </c>
      <c r="CF18">
        <f>'Table S4. LMO Mineral formulae'!U38</f>
        <v>0.13550806792475104</v>
      </c>
      <c r="CG18">
        <f>'Table S4. LMO Mineral formulae'!V38</f>
        <v>4.3775734765103248E-2</v>
      </c>
      <c r="CH18">
        <f>'Table S4. LMO Mineral formulae'!W38</f>
        <v>0.18207081631370536</v>
      </c>
      <c r="CI18">
        <f>'Table S4. LMO Mineral formulae'!X38</f>
        <v>1.5634195928287768</v>
      </c>
      <c r="CJ18">
        <f>'Table S4. LMO Mineral formulae'!Y38</f>
        <v>5.0781452807982883E-3</v>
      </c>
      <c r="CK18">
        <f>'Table S4. LMO Mineral formulae'!Z38</f>
        <v>6.5371053260080858E-2</v>
      </c>
      <c r="CL18">
        <f>'Table S4. LMO Mineral formulae'!AA38</f>
        <v>0</v>
      </c>
      <c r="CM18">
        <f>'Table S4. LMO Mineral formulae'!AB38</f>
        <v>2.0513844668289421E-3</v>
      </c>
      <c r="CN18">
        <f>'Table S4. LMO Mineral formulae'!AC38</f>
        <v>1.7023002979523074E-4</v>
      </c>
      <c r="CO18">
        <f>'Table S4. LMO Mineral formulae'!AD38</f>
        <v>5.6561594934853785E-5</v>
      </c>
      <c r="CP18">
        <f>'Table S4. LMO Mineral formulae'!Q38</f>
        <v>4.4055545827233061E-2</v>
      </c>
    </row>
    <row r="19" spans="3:123">
      <c r="C19" s="2">
        <v>0.78500000000000003</v>
      </c>
      <c r="D19">
        <f t="shared" si="1"/>
        <v>78.5</v>
      </c>
      <c r="E19">
        <f t="shared" si="4"/>
        <v>78.5</v>
      </c>
      <c r="F19">
        <f t="shared" si="4"/>
        <v>78.5</v>
      </c>
      <c r="G19">
        <v>21.5</v>
      </c>
      <c r="H19">
        <v>7.8500000000000005</v>
      </c>
      <c r="I19">
        <v>70.650000000000006</v>
      </c>
      <c r="J19">
        <v>0</v>
      </c>
      <c r="K19">
        <v>0</v>
      </c>
      <c r="L19">
        <v>0</v>
      </c>
      <c r="M19">
        <v>0</v>
      </c>
      <c r="O19">
        <f>H19/SUM($H19:I19,K19:M19)</f>
        <v>0.1</v>
      </c>
      <c r="P19">
        <f>I19/SUM($H19:I19,K19:M19)</f>
        <v>0.9</v>
      </c>
      <c r="Q19">
        <f>K19/SUM($H19:I19,K19:M19)</f>
        <v>0</v>
      </c>
      <c r="R19">
        <f>L19/SUM($H19:I19,K19:M19)</f>
        <v>0</v>
      </c>
      <c r="S19">
        <f>M19/SUM($H19:I19,K19:M19)</f>
        <v>0</v>
      </c>
      <c r="U19">
        <f t="shared" si="2"/>
        <v>3.0157740410444302E-2</v>
      </c>
      <c r="V19">
        <f t="shared" si="5"/>
        <v>1.4999999999999999E-4</v>
      </c>
      <c r="W19">
        <f t="shared" si="3"/>
        <v>1.0916551166239007E-2</v>
      </c>
      <c r="Y19">
        <f>U19*(D19-D18)/D19+U18*(D18-D17)/D19+U17*(D17-D16)/D19+U16*(D16-D15)/D19+U15*(D15-D14)/D19+U14*(D14-D13)/D19+U13*(D13-D12)/D19+U12*(D12-D11)/D19+U11*(D11-D10)/D19+U10*(D10-D9)/D19+U9*(D9-D8)/D19+U8*(D8-D7)/D19+U7*(D7-D6)/D19</f>
        <v>1.0280732049872621E-2</v>
      </c>
      <c r="Z19">
        <f>V19*(E19-E18)/E19+V18*(E18-E17)/E19+V17*(E17-E16)/E19+V16*(E16-E15)/E19+V15*(E15-E14)/E19+V14*(E14-E13)/E19+V13*(E13-E12)/E19+V12*(E12-E11)/E19+V11*(E11-E10)/E19+V10*(E10-E9)/E19+V9*(E9-E8)/E19+V8*(E8-E7)/E19+V7*(E7-E6)/E19</f>
        <v>1.4999999999999999E-4</v>
      </c>
      <c r="AA19">
        <f>W19*(F19-F18)/F19+W18*(F18-F17)/F19+W17*(F17-F16)/F19+W16*(F16-F15)/F19+W15*(F15-F14)/F19+W14*(F14-F13)/F19+W13*(F13-F12)/F19+W12*(F12-F11)/F19+W11*(F11-F10)/F19+W10*(F10-F9)/F19+W9*(F9-F8)/F19+W8*(F8-F7)/F19+W7*(F7-F6)/F19</f>
        <v>3.971772623884184E-3</v>
      </c>
      <c r="AC19">
        <f t="shared" si="6"/>
        <v>31.956112498857415</v>
      </c>
      <c r="AD19">
        <f t="shared" si="7"/>
        <v>62.822722748692499</v>
      </c>
      <c r="AE19">
        <f t="shared" si="8"/>
        <v>59.218754253663619</v>
      </c>
      <c r="AG19">
        <f t="shared" si="9"/>
        <v>31.956112498857415</v>
      </c>
      <c r="AH19">
        <f t="shared" si="10"/>
        <v>51.197496481354882</v>
      </c>
      <c r="AI19">
        <f t="shared" si="11"/>
        <v>14.215274733022298</v>
      </c>
      <c r="AK19" s="4">
        <v>153</v>
      </c>
      <c r="AL19" t="s">
        <v>16</v>
      </c>
      <c r="AM19" s="3">
        <v>38.93</v>
      </c>
      <c r="AN19" s="3">
        <v>0.01</v>
      </c>
      <c r="AO19" s="3">
        <v>0.15</v>
      </c>
      <c r="AP19" s="3">
        <v>0.33</v>
      </c>
      <c r="AQ19" s="3">
        <v>18.579999999999998</v>
      </c>
      <c r="AR19" s="3">
        <v>41.29</v>
      </c>
      <c r="AS19" s="3">
        <v>0.24</v>
      </c>
      <c r="AT19" s="3">
        <v>0.47</v>
      </c>
      <c r="AU19" s="3">
        <v>0</v>
      </c>
      <c r="AV19" s="3">
        <v>0</v>
      </c>
      <c r="AW19" s="3">
        <v>0.01</v>
      </c>
      <c r="AX19" s="3">
        <v>4.0000000000000001E-3</v>
      </c>
      <c r="AZ19">
        <f>'Table S4. LMO Mineral formulae'!S18</f>
        <v>0.99603685090424798</v>
      </c>
      <c r="BA19">
        <f>'Table S4. LMO Mineral formulae'!T18</f>
        <v>0</v>
      </c>
      <c r="BB19">
        <f>'Table S4. LMO Mineral formulae'!U18</f>
        <v>4.5236045764134886E-3</v>
      </c>
      <c r="BC19">
        <f>'Table S4. LMO Mineral formulae'!V18</f>
        <v>6.6756499325293598E-3</v>
      </c>
      <c r="BD19">
        <f>'Table S4. LMO Mineral formulae'!W18</f>
        <v>0.26504577456474443</v>
      </c>
      <c r="BE19">
        <f>'Table S4. LMO Mineral formulae'!X18</f>
        <v>1.5747995846037475</v>
      </c>
      <c r="BF19">
        <f>'Table S4. LMO Mineral formulae'!Y18</f>
        <v>5.2013162967140614E-3</v>
      </c>
      <c r="BG19">
        <f>'Table S4. LMO Mineral formulae'!Z18</f>
        <v>1.2884959559392898E-2</v>
      </c>
      <c r="BH19">
        <f>'Table S4. LMO Mineral formulae'!AA18</f>
        <v>0</v>
      </c>
      <c r="BI19">
        <f>'Table S4. LMO Mineral formulae'!AB18</f>
        <v>0</v>
      </c>
      <c r="BJ19">
        <f>'Table S4. LMO Mineral formulae'!AC18</f>
        <v>4.1168092347134327E-4</v>
      </c>
      <c r="BK19">
        <f>'Table S4. LMO Mineral formulae'!AD18</f>
        <v>8.2072462762777597E-5</v>
      </c>
      <c r="BM19" s="4">
        <v>153</v>
      </c>
      <c r="BN19" t="s">
        <v>17</v>
      </c>
      <c r="BO19" s="3">
        <v>53.46</v>
      </c>
      <c r="BP19" s="3">
        <v>0.13</v>
      </c>
      <c r="BQ19" s="3">
        <v>3.58</v>
      </c>
      <c r="BR19" s="3">
        <v>1.63</v>
      </c>
      <c r="BS19" s="3">
        <v>10.59</v>
      </c>
      <c r="BT19" s="3">
        <v>28.26</v>
      </c>
      <c r="BU19" s="3">
        <v>0.2</v>
      </c>
      <c r="BV19" s="3">
        <v>2.11</v>
      </c>
      <c r="BW19" s="3">
        <v>0</v>
      </c>
      <c r="BX19" s="3">
        <v>0.04</v>
      </c>
      <c r="BY19" s="3">
        <v>0</v>
      </c>
      <c r="BZ19" s="3">
        <v>0</v>
      </c>
      <c r="CA19" s="3">
        <v>3.0000000000000001E-3</v>
      </c>
      <c r="CB19" s="3">
        <v>2E-3</v>
      </c>
      <c r="CD19">
        <f>'Table S4. LMO Mineral formulae'!S39</f>
        <v>1.8998402560138297</v>
      </c>
      <c r="CE19">
        <f>'Table S4. LMO Mineral formulae'!T39</f>
        <v>0</v>
      </c>
      <c r="CF19">
        <f>'Table S4. LMO Mineral formulae'!U39</f>
        <v>0.14995934363697794</v>
      </c>
      <c r="CG19">
        <f>'Table S4. LMO Mineral formulae'!V39</f>
        <v>4.5799880777489754E-2</v>
      </c>
      <c r="CH19">
        <f>'Table S4. LMO Mineral formulae'!W39</f>
        <v>0.20983033014391694</v>
      </c>
      <c r="CI19">
        <f>'Table S4. LMO Mineral formulae'!X39</f>
        <v>1.4970961541711458</v>
      </c>
      <c r="CJ19">
        <f>'Table S4. LMO Mineral formulae'!Y39</f>
        <v>6.020452675101263E-3</v>
      </c>
      <c r="CK19">
        <f>'Table S4. LMO Mineral formulae'!Z39</f>
        <v>8.0346097177982551E-2</v>
      </c>
      <c r="CL19">
        <f>'Table S4. LMO Mineral formulae'!AA39</f>
        <v>0</v>
      </c>
      <c r="CM19">
        <f>'Table S4. LMO Mineral formulae'!AB39</f>
        <v>2.7563143773583973E-3</v>
      </c>
      <c r="CN19">
        <f>'Table S4. LMO Mineral formulae'!AC39</f>
        <v>1.7154541950931192E-4</v>
      </c>
      <c r="CO19">
        <f>'Table S4. LMO Mineral formulae'!AD39</f>
        <v>5.6998653779752244E-5</v>
      </c>
      <c r="CP19">
        <f>'Table S4. LMO Mineral formulae'!Q39</f>
        <v>4.9799599650807602E-2</v>
      </c>
    </row>
    <row r="20" spans="3:123">
      <c r="C20" s="2">
        <v>0.80600000000000005</v>
      </c>
      <c r="D20">
        <f t="shared" si="1"/>
        <v>80.600000000000009</v>
      </c>
      <c r="E20">
        <f t="shared" si="4"/>
        <v>80.600000000000009</v>
      </c>
      <c r="F20">
        <f t="shared" si="4"/>
        <v>80.600000000000009</v>
      </c>
      <c r="G20">
        <v>19.399999999999991</v>
      </c>
      <c r="H20">
        <v>20.956000000000003</v>
      </c>
      <c r="I20">
        <v>21.762000000000004</v>
      </c>
      <c r="J20">
        <v>37.882000000000005</v>
      </c>
      <c r="K20">
        <v>0</v>
      </c>
      <c r="L20">
        <v>0</v>
      </c>
      <c r="M20">
        <v>0</v>
      </c>
      <c r="O20">
        <f>H20/SUM($H20:I20,K20:M20)</f>
        <v>0.49056603773584911</v>
      </c>
      <c r="P20">
        <f>I20/SUM($H20:I20,K20:M20)</f>
        <v>0.50943396226415094</v>
      </c>
      <c r="Q20">
        <f>K20/SUM($H20:I20,K20:M20)</f>
        <v>0</v>
      </c>
      <c r="R20">
        <f>L20/SUM($H20:I20,K20:M20)</f>
        <v>0</v>
      </c>
      <c r="S20">
        <f>M20/SUM($H20:I20,K20:M20)</f>
        <v>0</v>
      </c>
      <c r="U20">
        <f t="shared" si="2"/>
        <v>1.8508583134600905E-2</v>
      </c>
      <c r="V20">
        <f t="shared" si="5"/>
        <v>1.4999999999999999E-4</v>
      </c>
      <c r="W20">
        <f t="shared" si="3"/>
        <v>7.9047211629033939E-3</v>
      </c>
      <c r="Y20">
        <f>U20*(D20-D19)/D20+U19*(D19-D18)/D20+U18*(D18-D17)/D20+U17*(D17-D16)/D20+U16*(D16-D15)/D20+U15*(D15-D14)/D20+U14*(D14-D13)/D20+U13*(D13-D12)/D20+U12*(D12-D11)/D20+U11*(D11-D10)/D20+U10*(D10-D9)/D20+U9*(D9-D8)/D20+U8*(D8-D7)/D20+U7*(D7-D6)/D20</f>
        <v>1.049510534116207E-2</v>
      </c>
      <c r="Z20">
        <f>V20*(E20-E19)/E20+V19*(E19-E18)/E20+V18*(E18-E17)/E20+V17*(E17-E16)/E20+V16*(E16-E15)/E20+V15*(E15-E14)/E20+V14*(E14-E13)/E20+V13*(E13-E12)/E20+V12*(E12-E11)/E20+V11*(E11-E10)/E20+V10*(E10-E9)/E20+V9*(E9-E8)/E20+V8*(E8-E7)/E20+V7*(E7-E6)/E20</f>
        <v>1.4999999999999999E-4</v>
      </c>
      <c r="AA20">
        <f>W20*(F20-F19)/F20+W19*(F19-F18)/F20+W18*(F18-F17)/F20+W17*(F17-F16)/F20+W16*(F16-F15)/F20+W15*(F15-F14)/F20+W14*(F14-F13)/F20+W13*(F13-F12)/F20+W12*(F12-F11)/F20+W11*(F11-F10)/F20+W10*(F10-F9)/F20+W9*(F9-F8)/F20+W8*(F8-F7)/F20+W7*(F7-F6)/F20</f>
        <v>4.074243987804039E-3</v>
      </c>
      <c r="AC20">
        <f t="shared" si="6"/>
        <v>35.365442531482742</v>
      </c>
      <c r="AD20">
        <f t="shared" si="7"/>
        <v>69.622047201996239</v>
      </c>
      <c r="AE20">
        <f t="shared" si="8"/>
        <v>65.591223234758672</v>
      </c>
      <c r="AG20">
        <f t="shared" si="9"/>
        <v>35.365442531482742</v>
      </c>
      <c r="AH20">
        <f t="shared" si="10"/>
        <v>56.738618778236756</v>
      </c>
      <c r="AI20">
        <f t="shared" si="11"/>
        <v>15.744965764783991</v>
      </c>
      <c r="AK20" s="4">
        <v>163</v>
      </c>
      <c r="AL20" t="s">
        <v>16</v>
      </c>
      <c r="AM20" s="3">
        <v>38.64</v>
      </c>
      <c r="AN20" s="3">
        <v>0.01</v>
      </c>
      <c r="AO20" s="3">
        <v>0.15</v>
      </c>
      <c r="AP20" s="3">
        <v>0.31</v>
      </c>
      <c r="AQ20" s="3">
        <v>20.12</v>
      </c>
      <c r="AR20" s="3">
        <v>39.99</v>
      </c>
      <c r="AS20" s="3">
        <v>0.26</v>
      </c>
      <c r="AT20" s="3">
        <v>0.5</v>
      </c>
      <c r="AU20" s="3">
        <v>0</v>
      </c>
      <c r="AV20" s="3">
        <v>0</v>
      </c>
      <c r="AW20" s="3">
        <v>1.0999999999999999E-2</v>
      </c>
      <c r="AX20" s="3">
        <v>4.0000000000000001E-3</v>
      </c>
      <c r="AZ20">
        <f>'Table S4. LMO Mineral formulae'!S19</f>
        <v>0.99628839085777599</v>
      </c>
      <c r="BA20">
        <f>'Table S4. LMO Mineral formulae'!T19</f>
        <v>0</v>
      </c>
      <c r="BB20">
        <f>'Table S4. LMO Mineral formulae'!U19</f>
        <v>4.5587059934784242E-3</v>
      </c>
      <c r="BC20">
        <f>'Table S4. LMO Mineral formulae'!V19</f>
        <v>6.3197261210293275E-3</v>
      </c>
      <c r="BD20">
        <f>'Table S4. LMO Mineral formulae'!W19</f>
        <v>0.28924116419926121</v>
      </c>
      <c r="BE20">
        <f>'Table S4. LMO Mineral formulae'!X19</f>
        <v>1.5370527137328587</v>
      </c>
      <c r="BF20">
        <f>'Table S4. LMO Mineral formulae'!Y19</f>
        <v>5.67848286837307E-3</v>
      </c>
      <c r="BG20">
        <f>'Table S4. LMO Mineral formulae'!Z19</f>
        <v>1.3813767923652529E-2</v>
      </c>
      <c r="BH20">
        <f>'Table S4. LMO Mineral formulae'!AA19</f>
        <v>0</v>
      </c>
      <c r="BI20">
        <f>'Table S4. LMO Mineral formulae'!AB19</f>
        <v>0</v>
      </c>
      <c r="BJ20">
        <f>'Table S4. LMO Mineral formulae'!AC19</f>
        <v>4.5636294854694182E-4</v>
      </c>
      <c r="BK20">
        <f>'Table S4. LMO Mineral formulae'!AD19</f>
        <v>8.2709313242592682E-5</v>
      </c>
      <c r="BM20" s="4">
        <v>163</v>
      </c>
      <c r="BN20" t="s">
        <v>17</v>
      </c>
      <c r="BO20" s="3">
        <v>53.22</v>
      </c>
      <c r="BP20" s="3">
        <v>0.15</v>
      </c>
      <c r="BQ20" s="3">
        <v>3.41</v>
      </c>
      <c r="BR20" s="3">
        <v>1.6</v>
      </c>
      <c r="BS20" s="3">
        <v>11.71</v>
      </c>
      <c r="BT20" s="3">
        <v>27.27</v>
      </c>
      <c r="BU20" s="3">
        <v>0.22</v>
      </c>
      <c r="BV20" s="3">
        <v>2.38</v>
      </c>
      <c r="BW20" s="3">
        <v>0</v>
      </c>
      <c r="BX20" s="3">
        <v>0.04</v>
      </c>
      <c r="BY20" s="3">
        <v>0</v>
      </c>
      <c r="BZ20" s="3">
        <v>0</v>
      </c>
      <c r="CA20" s="3">
        <v>4.0000000000000001E-3</v>
      </c>
      <c r="CB20" s="3">
        <v>2E-3</v>
      </c>
      <c r="CD20">
        <f>'Table S4. LMO Mineral formulae'!S40</f>
        <v>1.9027853702026267</v>
      </c>
      <c r="CE20">
        <f>'Table S4. LMO Mineral formulae'!T40</f>
        <v>0</v>
      </c>
      <c r="CF20">
        <f>'Table S4. LMO Mineral formulae'!U40</f>
        <v>0.14370493589588912</v>
      </c>
      <c r="CG20">
        <f>'Table S4. LMO Mineral formulae'!V40</f>
        <v>4.5229681321021321E-2</v>
      </c>
      <c r="CH20">
        <f>'Table S4. LMO Mineral formulae'!W40</f>
        <v>0.23342964038770664</v>
      </c>
      <c r="CI20">
        <f>'Table S4. LMO Mineral formulae'!X40</f>
        <v>1.4534144618494649</v>
      </c>
      <c r="CJ20">
        <f>'Table S4. LMO Mineral formulae'!Y40</f>
        <v>6.6626750747768929E-3</v>
      </c>
      <c r="CK20">
        <f>'Table S4. LMO Mineral formulae'!Z40</f>
        <v>9.1177166072422614E-2</v>
      </c>
      <c r="CL20">
        <f>'Table S4. LMO Mineral formulae'!AA40</f>
        <v>0</v>
      </c>
      <c r="CM20">
        <f>'Table S4. LMO Mineral formulae'!AB40</f>
        <v>2.7730362862194422E-3</v>
      </c>
      <c r="CN20">
        <f>'Table S4. LMO Mineral formulae'!AC40</f>
        <v>2.3011486011498329E-4</v>
      </c>
      <c r="CO20">
        <f>'Table S4. LMO Mineral formulae'!AD40</f>
        <v>5.7344451161043974E-5</v>
      </c>
      <c r="CP20">
        <f>'Table S4. LMO Mineral formulae'!Q40</f>
        <v>4.6490306098515843E-2</v>
      </c>
    </row>
    <row r="21" spans="3:123">
      <c r="C21" s="2">
        <v>0.82399999999999995</v>
      </c>
      <c r="D21">
        <f t="shared" si="1"/>
        <v>82.399999999999991</v>
      </c>
      <c r="E21">
        <f t="shared" si="4"/>
        <v>82.399999999999991</v>
      </c>
      <c r="F21">
        <f t="shared" si="4"/>
        <v>82.399999999999991</v>
      </c>
      <c r="G21">
        <v>17.600000000000009</v>
      </c>
      <c r="H21">
        <v>23.071999999999999</v>
      </c>
      <c r="I21">
        <v>17.303999999999998</v>
      </c>
      <c r="J21">
        <v>42.023999999999994</v>
      </c>
      <c r="K21">
        <v>0</v>
      </c>
      <c r="L21">
        <v>0</v>
      </c>
      <c r="M21">
        <v>0</v>
      </c>
      <c r="O21">
        <f>H21/SUM($H21:I21,K21:M21)</f>
        <v>0.5714285714285714</v>
      </c>
      <c r="P21">
        <f>I21/SUM($H21:I21,K21:M21)</f>
        <v>0.42857142857142855</v>
      </c>
      <c r="Q21">
        <f>K21/SUM($H21:I21,K21:M21)</f>
        <v>0</v>
      </c>
      <c r="R21">
        <f>L21/SUM($H21:I21,K21:M21)</f>
        <v>0</v>
      </c>
      <c r="S21">
        <f>M21/SUM($H21:I21,K21:M21)</f>
        <v>0</v>
      </c>
      <c r="U21">
        <f t="shared" si="2"/>
        <v>1.5815401209130508E-2</v>
      </c>
      <c r="V21">
        <f t="shared" si="5"/>
        <v>1.4999999999999999E-4</v>
      </c>
      <c r="W21">
        <f t="shared" si="3"/>
        <v>7.1482680121578834E-3</v>
      </c>
      <c r="Y21">
        <f>U21*(D21-D20)/D21+U20*(D20-D19)/D21+U19*(D19-D18)/D21+U18*(D18-D17)/D21+U17*(D17-D16)/D21+U16*(D16-D15)/D21+U15*(D15-D14)/D21+U14*(D14-D13)/D21+U13*(D13-D12)/D21+U12*(D12-D11)/D21+U11*(D11-D10)/D21+U10*(D10-D9)/D21+U9*(D9-D8)/D21+U8*(D8-D7)/D21+U7*(D7-D6)/D21</f>
        <v>1.0611325396530312E-2</v>
      </c>
      <c r="Z21">
        <f>V21*(E21-E20)/E21+V20*(E20-E19)/E21+V19*(E19-E18)/E21+V18*(E18-E17)/E21+V17*(E17-E16)/E21+V16*(E16-E15)/E21+V15*(E15-E14)/E21+V14*(E14-E13)/E21+V13*(E13-E12)/E21+V12*(E12-E11)/E21+V11*(E11-E10)/E21+V10*(E10-E9)/E21+V9*(E9-E8)/E21+V8*(E8-E7)/E21+V7*(E7-E6)/E21</f>
        <v>1.4999999999999999E-4</v>
      </c>
      <c r="AA21">
        <f>W21*(F21-F20)/F21+W20*(F20-F19)/F21+W19*(F19-F18)/F21+W18*(F18-F17)/F21+W17*(F17-F16)/F21+W16*(F16-F15)/F21+W15*(F15-F14)/F21+W14*(F14-F13)/F21+W13*(F13-F12)/F21+W12*(F12-F11)/F21+W11*(F11-F10)/F21+W10*(F10-F9)/F21+W9*(F9-F8)/F21+W8*(F8-F7)/F21+W7*(F7-F6)/F21</f>
        <v>4.1413949980447775E-3</v>
      </c>
      <c r="AC21">
        <f t="shared" si="6"/>
        <v>38.93468310127831</v>
      </c>
      <c r="AD21">
        <f t="shared" si="7"/>
        <v>76.741362945559445</v>
      </c>
      <c r="AE21">
        <f t="shared" si="8"/>
        <v>72.262308565217864</v>
      </c>
      <c r="AG21">
        <f t="shared" si="9"/>
        <v>38.93468310127831</v>
      </c>
      <c r="AH21">
        <f t="shared" si="10"/>
        <v>62.540518581096187</v>
      </c>
      <c r="AI21">
        <f t="shared" si="11"/>
        <v>17.346338707107332</v>
      </c>
      <c r="AK21" s="4">
        <v>173</v>
      </c>
      <c r="AL21" t="s">
        <v>16</v>
      </c>
      <c r="AM21" s="3">
        <v>38.299999999999997</v>
      </c>
      <c r="AN21" s="3">
        <v>0.01</v>
      </c>
      <c r="AO21" s="3">
        <v>0.14000000000000001</v>
      </c>
      <c r="AP21" s="3">
        <v>0.32</v>
      </c>
      <c r="AQ21" s="3">
        <v>21.88</v>
      </c>
      <c r="AR21" s="3">
        <v>38.51</v>
      </c>
      <c r="AS21" s="3">
        <v>0.28999999999999998</v>
      </c>
      <c r="AT21" s="3">
        <v>0.54</v>
      </c>
      <c r="AU21" s="3">
        <v>0</v>
      </c>
      <c r="AV21" s="3">
        <v>0</v>
      </c>
      <c r="AW21" s="3">
        <v>1.2E-2</v>
      </c>
      <c r="AX21" s="3">
        <v>5.0000000000000001E-3</v>
      </c>
      <c r="AZ21">
        <f>'Table S4. LMO Mineral formulae'!S20</f>
        <v>0.99619234315161165</v>
      </c>
      <c r="BA21">
        <f>'Table S4. LMO Mineral formulae'!T20</f>
        <v>0</v>
      </c>
      <c r="BB21">
        <f>'Table S4. LMO Mineral formulae'!U20</f>
        <v>4.2921494355525943E-3</v>
      </c>
      <c r="BC21">
        <f>'Table S4. LMO Mineral formulae'!V20</f>
        <v>6.5808655105104143E-3</v>
      </c>
      <c r="BD21">
        <f>'Table S4. LMO Mineral formulae'!W20</f>
        <v>0.31730426931447331</v>
      </c>
      <c r="BE21">
        <f>'Table S4. LMO Mineral formulae'!X20</f>
        <v>1.4931634474650721</v>
      </c>
      <c r="BF21">
        <f>'Table S4. LMO Mineral formulae'!Y20</f>
        <v>6.3893023969044931E-3</v>
      </c>
      <c r="BG21">
        <f>'Table S4. LMO Mineral formulae'!Z20</f>
        <v>1.5049857377370912E-2</v>
      </c>
      <c r="BH21">
        <f>'Table S4. LMO Mineral formulae'!AA20</f>
        <v>0</v>
      </c>
      <c r="BI21">
        <f>'Table S4. LMO Mineral formulae'!AB20</f>
        <v>0</v>
      </c>
      <c r="BJ21">
        <f>'Table S4. LMO Mineral formulae'!AC20</f>
        <v>5.0222162819533219E-4</v>
      </c>
      <c r="BK21">
        <f>'Table S4. LMO Mineral formulae'!AD20</f>
        <v>1.0429437866984006E-4</v>
      </c>
      <c r="BM21" s="4">
        <v>173</v>
      </c>
      <c r="BN21" t="s">
        <v>17</v>
      </c>
      <c r="BO21" s="3">
        <v>53.14</v>
      </c>
      <c r="BP21" s="3">
        <v>0.15</v>
      </c>
      <c r="BQ21" s="3">
        <v>3.31</v>
      </c>
      <c r="BR21" s="3">
        <v>1.61</v>
      </c>
      <c r="BS21" s="3">
        <v>12.13</v>
      </c>
      <c r="BT21" s="3">
        <v>26.9</v>
      </c>
      <c r="BU21" s="3">
        <v>0.23</v>
      </c>
      <c r="BV21" s="3">
        <v>2.48</v>
      </c>
      <c r="BW21" s="3">
        <v>0</v>
      </c>
      <c r="BX21" s="3">
        <v>0.04</v>
      </c>
      <c r="BY21" s="3">
        <v>0</v>
      </c>
      <c r="BZ21" s="3">
        <v>0</v>
      </c>
      <c r="CA21" s="3">
        <v>4.0000000000000001E-3</v>
      </c>
      <c r="CB21" s="3">
        <v>2E-3</v>
      </c>
      <c r="CD21">
        <f>'Table S4. LMO Mineral formulae'!S41</f>
        <v>1.9045739888170237</v>
      </c>
      <c r="CE21">
        <f>'Table S4. LMO Mineral formulae'!T41</f>
        <v>0</v>
      </c>
      <c r="CF21">
        <f>'Table S4. LMO Mineral formulae'!U41</f>
        <v>0.13983203091086865</v>
      </c>
      <c r="CG21">
        <f>'Table S4. LMO Mineral formulae'!V41</f>
        <v>4.5623729792876835E-2</v>
      </c>
      <c r="CH21">
        <f>'Table S4. LMO Mineral formulae'!W41</f>
        <v>0.24239366878291874</v>
      </c>
      <c r="CI21">
        <f>'Table S4. LMO Mineral formulae'!X41</f>
        <v>1.4372025681181615</v>
      </c>
      <c r="CJ21">
        <f>'Table S4. LMO Mineral formulae'!Y41</f>
        <v>6.9825676915273261E-3</v>
      </c>
      <c r="CK21">
        <f>'Table S4. LMO Mineral formulae'!Z41</f>
        <v>9.5240612250483178E-2</v>
      </c>
      <c r="CL21">
        <f>'Table S4. LMO Mineral formulae'!AA41</f>
        <v>0</v>
      </c>
      <c r="CM21">
        <f>'Table S4. LMO Mineral formulae'!AB41</f>
        <v>2.7798215527418298E-3</v>
      </c>
      <c r="CN21">
        <f>'Table S4. LMO Mineral formulae'!AC41</f>
        <v>2.3067792186228224E-4</v>
      </c>
      <c r="CO21">
        <f>'Table S4. LMO Mineral formulae'!AD41</f>
        <v>5.7484765727658676E-5</v>
      </c>
      <c r="CP21">
        <f>'Table S4. LMO Mineral formulae'!Q41</f>
        <v>4.4406019727892321E-2</v>
      </c>
    </row>
    <row r="22" spans="3:123">
      <c r="C22" s="2">
        <v>0.84099999999999997</v>
      </c>
      <c r="D22">
        <f t="shared" si="1"/>
        <v>84.1</v>
      </c>
      <c r="E22">
        <f t="shared" si="4"/>
        <v>84.1</v>
      </c>
      <c r="F22">
        <f t="shared" si="4"/>
        <v>84.1</v>
      </c>
      <c r="G22">
        <v>15.900000000000006</v>
      </c>
      <c r="H22">
        <v>22.707000000000001</v>
      </c>
      <c r="I22">
        <v>15.137999999999998</v>
      </c>
      <c r="J22">
        <v>46.255000000000003</v>
      </c>
      <c r="K22">
        <v>0</v>
      </c>
      <c r="L22">
        <v>0</v>
      </c>
      <c r="M22">
        <v>0</v>
      </c>
      <c r="O22">
        <f>H22/SUM($H22:I22,K22:M22)</f>
        <v>0.60000000000000009</v>
      </c>
      <c r="P22">
        <f>I22/SUM($H22:I22,K22:M22)</f>
        <v>0.39999999999999997</v>
      </c>
      <c r="Q22">
        <f>K22/SUM($H22:I22,K22:M22)</f>
        <v>0</v>
      </c>
      <c r="R22">
        <f>L22/SUM($H22:I22,K22:M22)</f>
        <v>0</v>
      </c>
      <c r="S22">
        <f>M22/SUM($H22:I22,K22:M22)</f>
        <v>0</v>
      </c>
      <c r="U22">
        <f t="shared" si="2"/>
        <v>1.4305939302259964E-2</v>
      </c>
      <c r="V22">
        <f t="shared" si="5"/>
        <v>1.4999999999999999E-4</v>
      </c>
      <c r="W22">
        <f t="shared" si="3"/>
        <v>7.0749107712622245E-3</v>
      </c>
      <c r="Y22">
        <f>U22*(D22-D21)/D22+U21*(D21-D20)/D22+U20*(D20-D19)/D22+U19*(D19-D18)/D22+U18*(D18-D17)/D22+U17*(D17-D16)/D22+U16*(D16-D15)/D22+U15*(D15-D14)/D22+U14*(D14-D13)/D22+U13*(D13-D12)/D22+U12*(D12-D11)/D22+U11*(D11-D10)/D22+U10*(D10-D9)/D22+U9*(D9-D8)/D22+U8*(D8-D7)/D22+U7*(D7-D6)/D22</f>
        <v>1.068600843624185E-2</v>
      </c>
      <c r="Z22">
        <f>V22*(E22-E21)/E22+V21*(E21-E20)/E22+V20*(E20-E19)/E22+V19*(E19-E18)/E22+V18*(E18-E17)/E22+V17*(E17-E16)/E22+V16*(E16-E15)/E22+V15*(E15-E14)/E22+V14*(E14-E13)/E22+V13*(E13-E12)/E22+V12*(E12-E11)/E22+V11*(E11-E10)/E22+V10*(E10-E9)/E22+V9*(E9-E8)/E22+V8*(E8-E7)/E22+V7*(E7-E6)/E22</f>
        <v>1.4999999999999999E-4</v>
      </c>
      <c r="AA22">
        <f>W22*(F22-F21)/F22+W21*(F21-F20)/F22+W20*(F20-F19)/F22+W19*(F19-F18)/F22+W18*(F18-F17)/F22+W17*(F17-F16)/F22+W16*(F16-F15)/F22+W15*(F15-F14)/F22+W14*(F14-F13)/F22+W13*(F13-F12)/F22+W12*(F12-F11)/F22+W11*(F11-F10)/F22+W10*(F10-F9)/F22+W9*(F9-F8)/F22+W8*(F8-F7)/F22+W7*(F7-F6)/F22</f>
        <v>4.2006931765759268E-3</v>
      </c>
      <c r="AC22">
        <f t="shared" si="6"/>
        <v>43.045169395623049</v>
      </c>
      <c r="AD22">
        <f t="shared" si="7"/>
        <v>84.945120013661409</v>
      </c>
      <c r="AE22">
        <f t="shared" si="8"/>
        <v>79.946106867154711</v>
      </c>
      <c r="AG22">
        <f t="shared" si="9"/>
        <v>43.045169395623049</v>
      </c>
      <c r="AH22">
        <f t="shared" si="10"/>
        <v>69.22618588826144</v>
      </c>
      <c r="AI22">
        <f t="shared" si="11"/>
        <v>19.190810196448144</v>
      </c>
      <c r="AK22" s="4">
        <v>183</v>
      </c>
      <c r="AL22" t="s">
        <v>16</v>
      </c>
      <c r="AM22" s="3">
        <v>37.950000000000003</v>
      </c>
      <c r="AN22" s="3">
        <v>0.01</v>
      </c>
      <c r="AO22" s="3">
        <v>0.14000000000000001</v>
      </c>
      <c r="AP22" s="3">
        <v>0.33</v>
      </c>
      <c r="AQ22" s="3">
        <v>23.67</v>
      </c>
      <c r="AR22" s="3">
        <v>36.99</v>
      </c>
      <c r="AS22" s="3">
        <v>0.32</v>
      </c>
      <c r="AT22" s="3">
        <v>0.57999999999999996</v>
      </c>
      <c r="AU22" s="3">
        <v>0</v>
      </c>
      <c r="AV22" s="3">
        <v>0</v>
      </c>
      <c r="AW22" s="3">
        <v>1.2999999999999999E-2</v>
      </c>
      <c r="AX22" s="3">
        <v>5.0000000000000001E-3</v>
      </c>
      <c r="AZ22">
        <f>'Table S4. LMO Mineral formulae'!S21</f>
        <v>0.99607827162624329</v>
      </c>
      <c r="BA22">
        <f>'Table S4. LMO Mineral formulae'!T21</f>
        <v>0</v>
      </c>
      <c r="BB22">
        <f>'Table S4. LMO Mineral formulae'!U21</f>
        <v>4.3312384602414208E-3</v>
      </c>
      <c r="BC22">
        <f>'Table S4. LMO Mineral formulae'!V21</f>
        <v>6.8483230368445031E-3</v>
      </c>
      <c r="BD22">
        <f>'Table S4. LMO Mineral formulae'!W21</f>
        <v>0.34638901970126634</v>
      </c>
      <c r="BE22">
        <f>'Table S4. LMO Mineral formulae'!X21</f>
        <v>1.4472895404628328</v>
      </c>
      <c r="BF22">
        <f>'Table S4. LMO Mineral formulae'!Y21</f>
        <v>7.1144721641019006E-3</v>
      </c>
      <c r="BG22">
        <f>'Table S4. LMO Mineral formulae'!Z21</f>
        <v>1.6311874781918995E-2</v>
      </c>
      <c r="BH22">
        <f>'Table S4. LMO Mineral formulae'!AA21</f>
        <v>0</v>
      </c>
      <c r="BI22">
        <f>'Table S4. LMO Mineral formulae'!AB21</f>
        <v>0</v>
      </c>
      <c r="BJ22">
        <f>'Table S4. LMO Mineral formulae'!AC21</f>
        <v>5.4902836048818912E-4</v>
      </c>
      <c r="BK22">
        <f>'Table S4. LMO Mineral formulae'!AD21</f>
        <v>1.0524419777654743E-4</v>
      </c>
      <c r="BM22" s="4">
        <v>183</v>
      </c>
      <c r="BN22" t="s">
        <v>17</v>
      </c>
      <c r="BO22" s="3">
        <v>52.99</v>
      </c>
      <c r="BP22" s="3">
        <v>0.17</v>
      </c>
      <c r="BQ22" s="3">
        <v>3.09</v>
      </c>
      <c r="BR22" s="3">
        <v>1.63</v>
      </c>
      <c r="BS22" s="3">
        <v>12.97</v>
      </c>
      <c r="BT22" s="3">
        <v>26.17</v>
      </c>
      <c r="BU22" s="3">
        <v>0.25</v>
      </c>
      <c r="BV22" s="3">
        <v>2.69</v>
      </c>
      <c r="BW22" s="3">
        <v>0</v>
      </c>
      <c r="BX22" s="3">
        <v>0.04</v>
      </c>
      <c r="BY22" s="3">
        <v>0</v>
      </c>
      <c r="BZ22" s="3">
        <v>0</v>
      </c>
      <c r="CA22" s="3">
        <v>4.0000000000000001E-3</v>
      </c>
      <c r="CB22" s="3">
        <v>2E-3</v>
      </c>
      <c r="CD22">
        <f>'Table S4. LMO Mineral formulae'!S42</f>
        <v>1.9080755640004252</v>
      </c>
      <c r="CE22">
        <f>'Table S4. LMO Mineral formulae'!T42</f>
        <v>0</v>
      </c>
      <c r="CF22">
        <f>'Table S4. LMO Mineral formulae'!U42</f>
        <v>0.13114825079693981</v>
      </c>
      <c r="CG22">
        <f>'Table S4. LMO Mineral formulae'!V42</f>
        <v>4.6406398636406179E-2</v>
      </c>
      <c r="CH22">
        <f>'Table S4. LMO Mineral formulae'!W42</f>
        <v>0.26039089766870205</v>
      </c>
      <c r="CI22">
        <f>'Table S4. LMO Mineral formulae'!X42</f>
        <v>1.4047362142159157</v>
      </c>
      <c r="CJ22">
        <f>'Table S4. LMO Mineral formulae'!Y42</f>
        <v>7.6252252754139211E-3</v>
      </c>
      <c r="CK22">
        <f>'Table S4. LMO Mineral formulae'!Z42</f>
        <v>0.10378823566275698</v>
      </c>
      <c r="CL22">
        <f>'Table S4. LMO Mineral formulae'!AA42</f>
        <v>0</v>
      </c>
      <c r="CM22">
        <f>'Table S4. LMO Mineral formulae'!AB42</f>
        <v>2.7928156491144945E-3</v>
      </c>
      <c r="CN22">
        <f>'Table S4. LMO Mineral formulae'!AC42</f>
        <v>2.3175621091460214E-4</v>
      </c>
      <c r="CO22">
        <f>'Table S4. LMO Mineral formulae'!AD42</f>
        <v>5.7753474553622155E-5</v>
      </c>
      <c r="CP22">
        <f>'Table S4. LMO Mineral formulae'!Q42</f>
        <v>3.9223814797365031E-2</v>
      </c>
    </row>
    <row r="23" spans="3:123">
      <c r="C23" s="2">
        <v>0.85599999999999998</v>
      </c>
      <c r="D23">
        <f t="shared" si="1"/>
        <v>85.6</v>
      </c>
      <c r="E23">
        <f t="shared" si="4"/>
        <v>85.6</v>
      </c>
      <c r="F23">
        <f t="shared" si="4"/>
        <v>85.6</v>
      </c>
      <c r="G23">
        <v>14.400000000000006</v>
      </c>
      <c r="H23">
        <v>23.111999999999998</v>
      </c>
      <c r="I23">
        <v>14.552</v>
      </c>
      <c r="J23">
        <v>47.936</v>
      </c>
      <c r="K23">
        <v>0</v>
      </c>
      <c r="L23">
        <v>0</v>
      </c>
      <c r="M23">
        <v>0</v>
      </c>
      <c r="O23">
        <f>H23/SUM($H23:I23,K23:M23)</f>
        <v>0.61363636363636354</v>
      </c>
      <c r="P23">
        <f>I23/SUM($H23:I23,K23:M23)</f>
        <v>0.38636363636363635</v>
      </c>
      <c r="Q23">
        <f>K23/SUM($H23:I23,K23:M23)</f>
        <v>0</v>
      </c>
      <c r="R23">
        <f>L23/SUM($H23:I23,K23:M23)</f>
        <v>0</v>
      </c>
      <c r="S23">
        <f>M23/SUM($H23:I23,K23:M23)</f>
        <v>0</v>
      </c>
      <c r="U23">
        <f t="shared" si="2"/>
        <v>1.2975283405210983E-2</v>
      </c>
      <c r="V23">
        <f t="shared" si="5"/>
        <v>1.4999999999999999E-4</v>
      </c>
      <c r="W23">
        <f t="shared" si="3"/>
        <v>7.106665267118656E-3</v>
      </c>
      <c r="Y23">
        <f>U23*(D23-D22)/D23+U22*(D22-D21)/D23+U21*(D21-D20)/D23+U20*(D20-D19)/D23+U19*(D19-D18)/D23+U18*(D18-D17)/D23+U17*(D17-D16)/D23+U16*(D16-D15)/D23+U15*(D15-D14)/D23+U14*(D14-D13)/D23+U13*(D13-D12)/D23+U12*(D12-D11)/D23+U11*(D11-D10)/D23+U10*(D10-D9)/D23+U9*(D9-D8)/D23+U8*(D8-D7)/D23+U7*(D7-D6)/D23</f>
        <v>1.0726124235931731E-2</v>
      </c>
      <c r="Z23">
        <f>V23*(E23-E22)/E23+V22*(E22-E21)/E23+V21*(E21-E20)/E23+V20*(E20-E19)/E23+V19*(E19-E18)/E23+V18*(E18-E17)/E23+V17*(E17-E16)/E23+V16*(E16-E15)/E23+V15*(E15-E14)/E23+V14*(E14-E13)/E23+V13*(E13-E12)/E23+V12*(E12-E11)/E23+V11*(E11-E10)/E23+V10*(E10-E9)/E23+V9*(E9-E8)/E23+V8*(E8-E7)/E23+V7*(E7-E6)/E23</f>
        <v>1.4999999999999999E-4</v>
      </c>
      <c r="AA23">
        <f>W23*(F23-F22)/F23+W22*(F22-F21)/F23+W21*(F21-F20)/F23+W20*(F20-F19)/F23+W19*(F19-F18)/F23+W18*(F18-F17)/F23+W17*(F17-F16)/F23+W16*(F16-F15)/F23+W15*(F15-F14)/F23+W14*(F14-F13)/F23+W13*(F13-F12)/F23+W12*(F12-F11)/F23+W11*(F11-F10)/F23+W10*(F10-F9)/F23+W9*(F9-F8)/F23+W8*(F8-F7)/F23+W7*(F7-F6)/F23</f>
        <v>4.2516155847045984E-3</v>
      </c>
      <c r="AC23">
        <f t="shared" si="6"/>
        <v>47.475049044023294</v>
      </c>
      <c r="AD23">
        <f t="shared" si="7"/>
        <v>93.792175912017953</v>
      </c>
      <c r="AE23">
        <f t="shared" si="8"/>
        <v>88.228382737647493</v>
      </c>
      <c r="AG23">
        <f t="shared" si="9"/>
        <v>47.475049044023294</v>
      </c>
      <c r="AH23">
        <f t="shared" si="10"/>
        <v>76.436110791363262</v>
      </c>
      <c r="AI23">
        <f t="shared" si="11"/>
        <v>21.178944333978617</v>
      </c>
      <c r="AK23" s="4">
        <v>193</v>
      </c>
      <c r="AL23" t="s">
        <v>16</v>
      </c>
      <c r="AM23" s="3">
        <v>37.590000000000003</v>
      </c>
      <c r="AN23" s="3">
        <v>0.01</v>
      </c>
      <c r="AO23" s="3">
        <v>0.13</v>
      </c>
      <c r="AP23" s="3">
        <v>0.34</v>
      </c>
      <c r="AQ23" s="3">
        <v>25.53</v>
      </c>
      <c r="AR23" s="3">
        <v>35.409999999999997</v>
      </c>
      <c r="AS23" s="3">
        <v>0.35</v>
      </c>
      <c r="AT23" s="3">
        <v>0.62</v>
      </c>
      <c r="AU23" s="3">
        <v>0</v>
      </c>
      <c r="AV23" s="3">
        <v>0</v>
      </c>
      <c r="AW23" s="3">
        <v>1.2999999999999999E-2</v>
      </c>
      <c r="AX23" s="3">
        <v>5.0000000000000001E-3</v>
      </c>
      <c r="AZ23">
        <f>'Table S4. LMO Mineral formulae'!S22</f>
        <v>0.99615492015358464</v>
      </c>
      <c r="BA23">
        <f>'Table S4. LMO Mineral formulae'!T22</f>
        <v>0</v>
      </c>
      <c r="BB23">
        <f>'Table S4. LMO Mineral formulae'!U22</f>
        <v>4.0606941873640862E-3</v>
      </c>
      <c r="BC23">
        <f>'Table S4. LMO Mineral formulae'!V22</f>
        <v>7.1239700899209711E-3</v>
      </c>
      <c r="BD23">
        <f>'Table S4. LMO Mineral formulae'!W22</f>
        <v>0.37721551396760306</v>
      </c>
      <c r="BE23">
        <f>'Table S4. LMO Mineral formulae'!X22</f>
        <v>1.3988459546741954</v>
      </c>
      <c r="BF23">
        <f>'Table S4. LMO Mineral formulae'!Y22</f>
        <v>7.85658155159695E-3</v>
      </c>
      <c r="BG23">
        <f>'Table S4. LMO Mineral formulae'!Z22</f>
        <v>1.7605179084347788E-2</v>
      </c>
      <c r="BH23">
        <f>'Table S4. LMO Mineral formulae'!AA22</f>
        <v>0</v>
      </c>
      <c r="BI23">
        <f>'Table S4. LMO Mineral formulae'!AB22</f>
        <v>0</v>
      </c>
      <c r="BJ23">
        <f>'Table S4. LMO Mineral formulae'!AC22</f>
        <v>5.5432906593070328E-4</v>
      </c>
      <c r="BK23">
        <f>'Table S4. LMO Mineral formulae'!AD22</f>
        <v>1.0626029918786824E-4</v>
      </c>
      <c r="BM23" s="4">
        <v>193</v>
      </c>
      <c r="BN23" t="s">
        <v>17</v>
      </c>
      <c r="BO23" s="3">
        <v>52.85</v>
      </c>
      <c r="BP23" s="3">
        <v>0.18</v>
      </c>
      <c r="BQ23" s="3">
        <v>2.85</v>
      </c>
      <c r="BR23" s="3">
        <v>1.64</v>
      </c>
      <c r="BS23" s="3">
        <v>13.84</v>
      </c>
      <c r="BT23" s="3">
        <v>25.42</v>
      </c>
      <c r="BU23" s="3">
        <v>0.27</v>
      </c>
      <c r="BV23" s="3">
        <v>2.92</v>
      </c>
      <c r="BW23" s="3">
        <v>0</v>
      </c>
      <c r="BX23" s="3">
        <v>0.04</v>
      </c>
      <c r="BY23" s="3">
        <v>0</v>
      </c>
      <c r="BZ23" s="3">
        <v>0</v>
      </c>
      <c r="CA23" s="3">
        <v>4.0000000000000001E-3</v>
      </c>
      <c r="CB23" s="3">
        <v>2E-3</v>
      </c>
      <c r="CD23">
        <f>'Table S4. LMO Mineral formulae'!S43</f>
        <v>1.912266532692283</v>
      </c>
      <c r="CE23">
        <f>'Table S4. LMO Mineral formulae'!T43</f>
        <v>0</v>
      </c>
      <c r="CF23">
        <f>'Table S4. LMO Mineral formulae'!U43</f>
        <v>0.12154879720060735</v>
      </c>
      <c r="CG23">
        <f>'Table S4. LMO Mineral formulae'!V43</f>
        <v>4.6917611252588261E-2</v>
      </c>
      <c r="CH23">
        <f>'Table S4. LMO Mineral formulae'!W43</f>
        <v>0.27920532398641279</v>
      </c>
      <c r="CI23">
        <f>'Table S4. LMO Mineral formulae'!X43</f>
        <v>1.3710976446427434</v>
      </c>
      <c r="CJ23">
        <f>'Table S4. LMO Mineral formulae'!Y43</f>
        <v>8.2751946243055912E-3</v>
      </c>
      <c r="CK23">
        <f>'Table S4. LMO Mineral formulae'!Z43</f>
        <v>0.11320887722650556</v>
      </c>
      <c r="CL23">
        <f>'Table S4. LMO Mineral formulae'!AA43</f>
        <v>0</v>
      </c>
      <c r="CM23">
        <f>'Table S4. LMO Mineral formulae'!AB43</f>
        <v>2.8063643308988023E-3</v>
      </c>
      <c r="CN23">
        <f>'Table S4. LMO Mineral formulae'!AC43</f>
        <v>2.3288052112613167E-4</v>
      </c>
      <c r="CO23">
        <f>'Table S4. LMO Mineral formulae'!AD43</f>
        <v>5.80336518180661E-5</v>
      </c>
      <c r="CP23">
        <f>'Table S4. LMO Mineral formulae'!Q43</f>
        <v>3.3815329892890322E-2</v>
      </c>
    </row>
    <row r="24" spans="3:123">
      <c r="C24" s="2">
        <v>0.87</v>
      </c>
      <c r="D24">
        <f t="shared" si="1"/>
        <v>87</v>
      </c>
      <c r="E24">
        <f t="shared" ref="E24:F32" si="12">D24</f>
        <v>87</v>
      </c>
      <c r="F24">
        <f t="shared" si="12"/>
        <v>87</v>
      </c>
      <c r="G24">
        <v>13</v>
      </c>
      <c r="H24">
        <v>22.62</v>
      </c>
      <c r="I24">
        <v>15.66</v>
      </c>
      <c r="J24">
        <v>48.720000000000006</v>
      </c>
      <c r="K24">
        <v>0</v>
      </c>
      <c r="L24">
        <v>0</v>
      </c>
      <c r="M24">
        <v>0</v>
      </c>
      <c r="O24">
        <f>H24/SUM($H24:I24,K24:M24)</f>
        <v>0.59090909090909094</v>
      </c>
      <c r="P24">
        <f>I24/SUM($H24:I24,K24:M24)</f>
        <v>0.40909090909090906</v>
      </c>
      <c r="Q24">
        <f>K24/SUM($H24:I24,K24:M24)</f>
        <v>0</v>
      </c>
      <c r="R24">
        <f>L24/SUM($H24:I24,K24:M24)</f>
        <v>0</v>
      </c>
      <c r="S24">
        <f>M24/SUM($H24:I24,K24:M24)</f>
        <v>0</v>
      </c>
      <c r="U24">
        <f t="shared" si="2"/>
        <v>1.2400058671156591E-2</v>
      </c>
      <c r="V24">
        <f t="shared" si="5"/>
        <v>1.4999999999999999E-4</v>
      </c>
      <c r="W24">
        <f t="shared" si="3"/>
        <v>7.6990280467374717E-3</v>
      </c>
      <c r="Y24">
        <f>U24*(D24-D23)/D24+U23*(D23-D22)/D24+U22*(D22-D21)/D24+U21*(D21-D20)/D24+U20*(D20-D19)/D24+U19*(D19-D18)/D24+U18*(D18-D17)/D24+U17*(D17-D16)/D24+U16*(D16-D15)/D24+U15*(D15-D14)/D24+U14*(D14-D13)/D24+U13*(D13-D12)/D24+U12*(D12-D11)/D24+U11*(D11-D10)/D24+U10*(D10-D9)/D24+U9*(D9-D8)/D24+U8*(D8-D7)/D24+U7*(D7-D6)/D24</f>
        <v>1.0753061111900868E-2</v>
      </c>
      <c r="Z24">
        <f>V24*(E24-E23)/E24+V23*(E23-E22)/E24+V22*(E22-E21)/E24+V21*(E21-E20)/E24+V20*(E20-E19)/E24+V19*(E19-E18)/E24+V18*(E18-E17)/E24+V17*(E17-E16)/E24+V16*(E16-E15)/E24+V15*(E15-E14)/E24+V14*(E14-E13)/E24+V13*(E13-E12)/E24+V12*(E12-E11)/E24+V11*(E11-E10)/E24+V10*(E10-E9)/E24+V9*(E9-E8)/E24+V8*(E8-E7)/E24+V7*(E7-E6)/E24</f>
        <v>1.4999999999999999E-4</v>
      </c>
      <c r="AA24">
        <f>W24*(F24-F23)/F24+W23*(F23-F22)/F24+W22*(F22-F21)/F24+W21*(F21-F20)/F24+W20*(F20-F19)/F24+W19*(F19-F18)/F24+W18*(F18-F17)/F24+W17*(F17-F16)/F24+W16*(F16-F15)/F24+W15*(F15-F14)/F24+W14*(F14-F13)/F24+W13*(F13-F12)/F24+W12*(F12-F11)/F24+W11*(F11-F10)/F24+W10*(F10-F9)/F24+W9*(F9-F8)/F24+W8*(F8-F7)/F24+W7*(F7-F6)/F24</f>
        <v>4.3070911875419081E-3</v>
      </c>
      <c r="AC24">
        <f t="shared" si="6"/>
        <v>52.527199757284592</v>
      </c>
      <c r="AD24">
        <f t="shared" si="7"/>
        <v>103.8912778851891</v>
      </c>
      <c r="AE24">
        <f t="shared" si="8"/>
        <v>97.6763563579579</v>
      </c>
      <c r="AG24">
        <f t="shared" si="9"/>
        <v>52.527199757284592</v>
      </c>
      <c r="AH24">
        <f t="shared" si="10"/>
        <v>84.666393006360622</v>
      </c>
      <c r="AI24">
        <f t="shared" si="11"/>
        <v>23.446900530891533</v>
      </c>
      <c r="AK24" s="4">
        <v>203</v>
      </c>
      <c r="AL24" t="s">
        <v>16</v>
      </c>
      <c r="AM24" s="3">
        <v>37.200000000000003</v>
      </c>
      <c r="AN24" s="3">
        <v>0.01</v>
      </c>
      <c r="AO24" s="3">
        <v>0.12</v>
      </c>
      <c r="AP24" s="3">
        <v>0.36</v>
      </c>
      <c r="AQ24" s="3">
        <v>27.49</v>
      </c>
      <c r="AR24" s="3">
        <v>33.74</v>
      </c>
      <c r="AS24" s="3">
        <v>0.39</v>
      </c>
      <c r="AT24" s="3">
        <v>0.67</v>
      </c>
      <c r="AU24" s="3">
        <v>0</v>
      </c>
      <c r="AV24" s="3">
        <v>0</v>
      </c>
      <c r="AW24" s="3">
        <v>1.4E-2</v>
      </c>
      <c r="AX24" s="3">
        <v>5.0000000000000001E-3</v>
      </c>
      <c r="AZ24">
        <f>'Table S4. LMO Mineral formulae'!S23</f>
        <v>0.9959545158558214</v>
      </c>
      <c r="BA24">
        <f>'Table S4. LMO Mineral formulae'!T23</f>
        <v>0</v>
      </c>
      <c r="BB24">
        <f>'Table S4. LMO Mineral formulae'!U23</f>
        <v>3.7868681492917084E-3</v>
      </c>
      <c r="BC24">
        <f>'Table S4. LMO Mineral formulae'!V23</f>
        <v>7.6205738783246555E-3</v>
      </c>
      <c r="BD24">
        <f>'Table S4. LMO Mineral formulae'!W23</f>
        <v>0.41035098248797663</v>
      </c>
      <c r="BE24">
        <f>'Table S4. LMO Mineral formulae'!X23</f>
        <v>1.3465765568066386</v>
      </c>
      <c r="BF24">
        <f>'Table S4. LMO Mineral formulae'!Y23</f>
        <v>8.8444777180067217E-3</v>
      </c>
      <c r="BG24">
        <f>'Table S4. LMO Mineral formulae'!Z23</f>
        <v>1.9220539204127612E-2</v>
      </c>
      <c r="BH24">
        <f>'Table S4. LMO Mineral formulae'!AA23</f>
        <v>0</v>
      </c>
      <c r="BI24">
        <f>'Table S4. LMO Mineral formulae'!AB23</f>
        <v>0</v>
      </c>
      <c r="BJ24">
        <f>'Table S4. LMO Mineral formulae'!AC23</f>
        <v>6.031069611086889E-4</v>
      </c>
      <c r="BK24">
        <f>'Table S4. LMO Mineral formulae'!AD23</f>
        <v>1.0735271711980698E-4</v>
      </c>
      <c r="BM24" s="4">
        <v>203</v>
      </c>
      <c r="BN24" t="s">
        <v>17</v>
      </c>
      <c r="BO24" s="3">
        <v>52.7</v>
      </c>
      <c r="BP24" s="3">
        <v>0.19</v>
      </c>
      <c r="BQ24" s="3">
        <v>2.6</v>
      </c>
      <c r="BR24" s="3">
        <v>1.63</v>
      </c>
      <c r="BS24" s="3">
        <v>14.75</v>
      </c>
      <c r="BT24" s="3">
        <v>24.61</v>
      </c>
      <c r="BU24" s="3">
        <v>0.28999999999999998</v>
      </c>
      <c r="BV24" s="3">
        <v>3.19</v>
      </c>
      <c r="BW24" s="3">
        <v>0</v>
      </c>
      <c r="BX24" s="3">
        <v>0.04</v>
      </c>
      <c r="BY24" s="3">
        <v>0</v>
      </c>
      <c r="BZ24" s="3">
        <v>0</v>
      </c>
      <c r="CA24" s="3">
        <v>4.0000000000000001E-3</v>
      </c>
      <c r="CB24" s="3">
        <v>2E-3</v>
      </c>
      <c r="CD24">
        <f>'Table S4. LMO Mineral formulae'!S44</f>
        <v>1.9170005556301482</v>
      </c>
      <c r="CE24">
        <f>'Table S4. LMO Mineral formulae'!T44</f>
        <v>0</v>
      </c>
      <c r="CF24">
        <f>'Table S4. LMO Mineral formulae'!U44</f>
        <v>0.11147753176574828</v>
      </c>
      <c r="CG24">
        <f>'Table S4. LMO Mineral formulae'!V44</f>
        <v>4.6880025547323331E-2</v>
      </c>
      <c r="CH24">
        <f>'Table S4. LMO Mineral formulae'!W44</f>
        <v>0.29914917973310939</v>
      </c>
      <c r="CI24">
        <f>'Table S4. LMO Mineral formulae'!X44</f>
        <v>1.3344817630037711</v>
      </c>
      <c r="CJ24">
        <f>'Table S4. LMO Mineral formulae'!Y44</f>
        <v>8.935536667667018E-3</v>
      </c>
      <c r="CK24">
        <f>'Table S4. LMO Mineral formulae'!Z44</f>
        <v>0.12433588950155638</v>
      </c>
      <c r="CL24">
        <f>'Table S4. LMO Mineral formulae'!AA44</f>
        <v>0</v>
      </c>
      <c r="CM24">
        <f>'Table S4. LMO Mineral formulae'!AB44</f>
        <v>2.8213193185979836E-3</v>
      </c>
      <c r="CN24">
        <f>'Table S4. LMO Mineral formulae'!AC44</f>
        <v>2.3412153081631143E-4</v>
      </c>
      <c r="CO24">
        <f>'Table S4. LMO Mineral formulae'!AD44</f>
        <v>5.8342910505372675E-5</v>
      </c>
      <c r="CP24">
        <f>'Table S4. LMO Mineral formulae'!Q44</f>
        <v>2.8478087395896426E-2</v>
      </c>
      <c r="CR24" s="4" t="s">
        <v>45</v>
      </c>
      <c r="CS24" t="s">
        <v>1</v>
      </c>
      <c r="CT24" s="2" t="s">
        <v>2</v>
      </c>
      <c r="CU24" s="2" t="s">
        <v>3</v>
      </c>
      <c r="CV24" s="2" t="s">
        <v>4</v>
      </c>
      <c r="CW24" s="2" t="s">
        <v>5</v>
      </c>
      <c r="CX24" s="2" t="s">
        <v>6</v>
      </c>
      <c r="CY24" s="2" t="s">
        <v>7</v>
      </c>
      <c r="CZ24" s="2" t="s">
        <v>8</v>
      </c>
      <c r="DA24" s="2" t="s">
        <v>9</v>
      </c>
      <c r="DB24" s="2" t="s">
        <v>10</v>
      </c>
      <c r="DC24" s="2" t="s">
        <v>11</v>
      </c>
      <c r="DD24" s="2" t="s">
        <v>14</v>
      </c>
      <c r="DE24" s="2" t="s">
        <v>15</v>
      </c>
    </row>
    <row r="25" spans="3:123">
      <c r="C25" s="2">
        <v>0.89400000000000002</v>
      </c>
      <c r="D25">
        <f t="shared" si="1"/>
        <v>89.4</v>
      </c>
      <c r="E25">
        <f t="shared" si="12"/>
        <v>89.4</v>
      </c>
      <c r="F25">
        <f t="shared" si="12"/>
        <v>89.4</v>
      </c>
      <c r="G25">
        <v>10.599999999999994</v>
      </c>
      <c r="H25">
        <v>20.562000000000001</v>
      </c>
      <c r="I25">
        <v>20.562000000000001</v>
      </c>
      <c r="J25">
        <v>48.276000000000003</v>
      </c>
      <c r="K25">
        <v>0</v>
      </c>
      <c r="L25">
        <v>0</v>
      </c>
      <c r="M25">
        <v>0</v>
      </c>
      <c r="O25">
        <f>H25/SUM($H25:I25,K25:M25)</f>
        <v>0.5</v>
      </c>
      <c r="P25">
        <f>I25/SUM($H25:I25,K25:M25)</f>
        <v>0.5</v>
      </c>
      <c r="Q25">
        <f>K25/SUM($H25:I25,K25:M25)</f>
        <v>0</v>
      </c>
      <c r="R25">
        <f>L25/SUM($H25:I25,K25:M25)</f>
        <v>0</v>
      </c>
      <c r="S25">
        <f>M25/SUM($H25:I25,K25:M25)</f>
        <v>0</v>
      </c>
      <c r="U25">
        <f t="shared" si="2"/>
        <v>1.2019020715375712E-2</v>
      </c>
      <c r="V25">
        <f t="shared" si="5"/>
        <v>1.4999999999999999E-4</v>
      </c>
      <c r="W25">
        <f t="shared" si="3"/>
        <v>1.07290457219396E-2</v>
      </c>
      <c r="Y25">
        <f>U25*(D25-D24)/D25+U24*(D24-D23)/D25+U23*(D23-D22)/D25+U22*(D22-D21)/D25+U21*(D21-D20)/D25+U20*(D20-D19)/D25+U19*(D19-D18)/D25+U18*(D18-D17)/D25+U17*(D17-D16)/D25+U16*(D16-D15)/D25+U15*(D15-D14)/D25+U14*(D14-D13)/D25+U13*(D13-D12)/D25+U12*(D12-D11)/D25+U11*(D11-D10)/D25+U10*(D10-D9)/D25+U9*(D9-D8)/D25+U8*(D8-D7)/D25+U7*(D7-D6)/D25</f>
        <v>1.07870466046116E-2</v>
      </c>
      <c r="Z25">
        <f>V25*(E25-E24)/E25+V24*(E24-E23)/E25+V23*(E23-E22)/E25+V22*(E22-E21)/E25+V21*(E21-E20)/E25+V20*(E20-E19)/E25+V19*(E19-E18)/E25+V18*(E18-E17)/E25+V17*(E17-E16)/E25+V16*(E16-E15)/E25+V15*(E15-E14)/E25+V14*(E14-E13)/E25+V13*(E13-E12)/E25+V12*(E12-E11)/E25+V11*(E11-E10)/E25+V10*(E10-E9)/E25+V9*(E9-E8)/E25+V8*(E8-E7)/E25+V7*(E7-E6)/E25</f>
        <v>1.5000000000000001E-4</v>
      </c>
      <c r="AA25">
        <f>W25*(F25-F24)/F25+W24*(F24-F23)/F25+W23*(F23-F22)/F25+W22*(F22-F21)/F25+W21*(F21-F20)/F25+W20*(F20-F19)/F25+W19*(F19-F18)/F25+W18*(F18-F17)/F25+W17*(F17-F16)/F25+W16*(F16-F15)/F25+W15*(F15-F14)/F25+W14*(F14-F13)/F25+W13*(F13-F12)/F25+W12*(F12-F11)/F25+W11*(F11-F10)/F25+W10*(F10-F9)/F25+W9*(F9-F8)/F25+W8*(F8-F7)/F25+W7*(F7-F6)/F25</f>
        <v>4.4794926515525852E-3</v>
      </c>
      <c r="AC25">
        <f t="shared" si="6"/>
        <v>64.27402336233898</v>
      </c>
      <c r="AD25">
        <f t="shared" si="7"/>
        <v>127.40993074263849</v>
      </c>
      <c r="AE25">
        <f t="shared" si="8"/>
        <v>119.64019969835896</v>
      </c>
      <c r="AG25">
        <f t="shared" si="9"/>
        <v>64.27402336233898</v>
      </c>
      <c r="AH25">
        <f t="shared" si="10"/>
        <v>103.83296354377867</v>
      </c>
      <c r="AI25">
        <f t="shared" si="11"/>
        <v>28.719251684032301</v>
      </c>
      <c r="AK25" s="4">
        <v>223</v>
      </c>
      <c r="AL25" t="s">
        <v>16</v>
      </c>
      <c r="AM25" s="3">
        <v>36.340000000000003</v>
      </c>
      <c r="AN25" s="3">
        <v>0.01</v>
      </c>
      <c r="AO25" s="3">
        <v>0.11</v>
      </c>
      <c r="AP25" s="3">
        <v>0.38</v>
      </c>
      <c r="AQ25" s="3">
        <v>31.92</v>
      </c>
      <c r="AR25" s="3">
        <v>29.97</v>
      </c>
      <c r="AS25" s="3">
        <v>0.47</v>
      </c>
      <c r="AT25" s="3">
        <v>0.78</v>
      </c>
      <c r="AU25" s="3">
        <v>0</v>
      </c>
      <c r="AV25" s="3">
        <v>0</v>
      </c>
      <c r="AW25" s="3">
        <v>1.6E-2</v>
      </c>
      <c r="AX25" s="3">
        <v>5.0000000000000001E-3</v>
      </c>
      <c r="AZ25">
        <f>'Table S4. LMO Mineral formulae'!S24</f>
        <v>0.99587095797710179</v>
      </c>
      <c r="BA25">
        <f>'Table S4. LMO Mineral formulae'!T24</f>
        <v>0</v>
      </c>
      <c r="BB25">
        <f>'Table S4. LMO Mineral formulae'!U24</f>
        <v>3.5531472220606251E-3</v>
      </c>
      <c r="BC25">
        <f>'Table S4. LMO Mineral formulae'!V24</f>
        <v>8.2336111536659394E-3</v>
      </c>
      <c r="BD25">
        <f>'Table S4. LMO Mineral formulae'!W24</f>
        <v>0.48771397453030257</v>
      </c>
      <c r="BE25">
        <f>'Table S4. LMO Mineral formulae'!X24</f>
        <v>1.2243181655934914</v>
      </c>
      <c r="BF25">
        <f>'Table S4. LMO Mineral formulae'!Y24</f>
        <v>1.0910057068573419E-2</v>
      </c>
      <c r="BG25">
        <f>'Table S4. LMO Mineral formulae'!Z24</f>
        <v>2.2903768544434495E-2</v>
      </c>
      <c r="BH25">
        <f>'Table S4. LMO Mineral formulae'!AA24</f>
        <v>0</v>
      </c>
      <c r="BI25">
        <f>'Table S4. LMO Mineral formulae'!AB24</f>
        <v>0</v>
      </c>
      <c r="BJ25">
        <f>'Table S4. LMO Mineral formulae'!AC24</f>
        <v>7.0551762462795582E-4</v>
      </c>
      <c r="BK25">
        <f>'Table S4. LMO Mineral formulae'!AD24</f>
        <v>1.0988404048666673E-4</v>
      </c>
      <c r="BM25" s="4">
        <v>223</v>
      </c>
      <c r="BN25" t="s">
        <v>17</v>
      </c>
      <c r="BO25" s="3">
        <v>52.31</v>
      </c>
      <c r="BP25" s="3">
        <v>0.22</v>
      </c>
      <c r="BQ25" s="3">
        <v>2.13</v>
      </c>
      <c r="BR25" s="3">
        <v>1.57</v>
      </c>
      <c r="BS25" s="3">
        <v>16.8</v>
      </c>
      <c r="BT25" s="3">
        <v>22.66</v>
      </c>
      <c r="BU25" s="3">
        <v>0.34</v>
      </c>
      <c r="BV25" s="3">
        <v>3.93</v>
      </c>
      <c r="BW25" s="3">
        <v>0</v>
      </c>
      <c r="BX25" s="3">
        <v>0.04</v>
      </c>
      <c r="BY25" s="3">
        <v>0</v>
      </c>
      <c r="BZ25" s="3">
        <v>0</v>
      </c>
      <c r="CA25" s="3">
        <v>5.0000000000000001E-3</v>
      </c>
      <c r="CB25" s="3">
        <v>2E-3</v>
      </c>
      <c r="CD25">
        <f>'Table S4. LMO Mineral formulae'!S45</f>
        <v>1.926090340127361</v>
      </c>
      <c r="CE25">
        <f>'Table S4. LMO Mineral formulae'!T45</f>
        <v>0</v>
      </c>
      <c r="CF25">
        <f>'Table S4. LMO Mineral formulae'!U45</f>
        <v>9.2442974134596817E-2</v>
      </c>
      <c r="CG25">
        <f>'Table S4. LMO Mineral formulae'!V45</f>
        <v>4.5706734800897833E-2</v>
      </c>
      <c r="CH25">
        <f>'Table S4. LMO Mineral formulae'!W45</f>
        <v>0.3448938000037608</v>
      </c>
      <c r="CI25">
        <f>'Table S4. LMO Mineral formulae'!X45</f>
        <v>1.2437733426567383</v>
      </c>
      <c r="CJ25">
        <f>'Table S4. LMO Mineral formulae'!Y45</f>
        <v>1.0604296689722544E-2</v>
      </c>
      <c r="CK25">
        <f>'Table S4. LMO Mineral formulae'!Z45</f>
        <v>0.15505246770232886</v>
      </c>
      <c r="CL25">
        <f>'Table S4. LMO Mineral formulae'!AA45</f>
        <v>0</v>
      </c>
      <c r="CM25">
        <f>'Table S4. LMO Mineral formulae'!AB45</f>
        <v>2.8558313200422046E-3</v>
      </c>
      <c r="CN25">
        <f>'Table S4. LMO Mineral formulae'!AC45</f>
        <v>2.9623180013424796E-4</v>
      </c>
      <c r="CO25">
        <f>'Table S4. LMO Mineral formulae'!AD45</f>
        <v>5.9056594560328242E-5</v>
      </c>
      <c r="CP25">
        <f>'Table S4. LMO Mineral formulae'!Q45</f>
        <v>1.8533314261957839E-2</v>
      </c>
    </row>
    <row r="26" spans="3:123">
      <c r="C26" s="2">
        <v>0.90400000000000003</v>
      </c>
      <c r="D26">
        <f t="shared" si="1"/>
        <v>90.4</v>
      </c>
      <c r="E26">
        <f t="shared" si="12"/>
        <v>90.4</v>
      </c>
      <c r="F26">
        <f t="shared" si="12"/>
        <v>90.4</v>
      </c>
      <c r="G26">
        <v>9.5999999999999943</v>
      </c>
      <c r="H26">
        <v>8.136000000000001</v>
      </c>
      <c r="I26">
        <v>0</v>
      </c>
      <c r="J26">
        <v>65.088000000000008</v>
      </c>
      <c r="K26">
        <v>17.176000000000002</v>
      </c>
      <c r="L26">
        <v>0</v>
      </c>
      <c r="M26">
        <v>0</v>
      </c>
      <c r="O26">
        <f>H26/SUM($H26:I26,K26:M26)</f>
        <v>0.3214285714285714</v>
      </c>
      <c r="P26">
        <f>I26/SUM($H26:I26,K26:M26)</f>
        <v>0</v>
      </c>
      <c r="Q26">
        <f>K26/SUM($H26:I26,K26:M26)</f>
        <v>0.67857142857142849</v>
      </c>
      <c r="R26">
        <f>L26/SUM($H26:I26,K26:M26)</f>
        <v>0</v>
      </c>
      <c r="S26">
        <f>M26/SUM($H26:I26,K26:M26)</f>
        <v>0</v>
      </c>
      <c r="U26">
        <f t="shared" si="2"/>
        <v>2.3378831787208256E-2</v>
      </c>
      <c r="V26">
        <f t="shared" si="5"/>
        <v>1.4999999999999999E-4</v>
      </c>
      <c r="W26">
        <f t="shared" si="3"/>
        <v>1.1710977835526099E-2</v>
      </c>
      <c r="Y26">
        <f>U26*(D26-D25)/D26+U25*(D25-D24)/D26+U24*(D24-D23)/D26+U23*(D23-D22)/D26+U22*(D22-D21)/D26+U21*(D21-D20)/D26+U20*(D20-D19)/D26+U19*(D19-D18)/D26+U18*(D18-D17)/D26+U17*(D17-D16)/D26+U16*(D16-D15)/D26+U15*(D15-D14)/D26+U14*(D14-D13)/D26+U13*(D13-D12)/D26+U12*(D12-D11)/D26+U11*(D11-D10)/D26+U10*(D10-D9)/D26+U9*(D9-D8)/D26+U8*(D8-D7)/D26+U7*(D7-D6)/D26</f>
        <v>1.0926336263711121E-2</v>
      </c>
      <c r="Z26">
        <f>V26*(E26-E25)/E26+V25*(E25-E24)/E26+V24*(E24-E23)/E26+V23*(E23-E22)/E26+V22*(E22-E21)/E26+V21*(E21-E20)/E26+V20*(E20-E19)/E26+V19*(E19-E18)/E26+V18*(E18-E17)/E26+V17*(E17-E16)/E26+V16*(E16-E15)/E26+V15*(E15-E14)/E26+V14*(E14-E13)/E26+V13*(E13-E12)/E26+V12*(E12-E11)/E26+V11*(E11-E10)/E26+V10*(E10-E9)/E26+V9*(E9-E8)/E26+V8*(E8-E7)/E26+V7*(E7-E6)/E26</f>
        <v>1.4999999999999999E-4</v>
      </c>
      <c r="AA26">
        <f>W26*(F26-F25)/F26+W25*(F25-F24)/F26+W24*(F24-F23)/F26+W23*(F23-F22)/F26+W22*(F22-F21)/F26+W21*(F21-F20)/F26+W20*(F20-F19)/F26+W19*(F19-F18)/F26+W18*(F18-F17)/F26+W17*(F17-F16)/F26+W16*(F16-F15)/F26+W15*(F15-F14)/F26+W14*(F14-F13)/F26+W13*(F13-F12)/F26+W12*(F12-F11)/F26+W11*(F11-F10)/F26+W10*(F10-F9)/F26+W9*(F9-F8)/F26+W8*(F8-F7)/F26+W7*(F7-F6)/F26</f>
        <v>4.5594869566850356E-3</v>
      </c>
      <c r="AC26">
        <f t="shared" si="6"/>
        <v>70.870279060066665</v>
      </c>
      <c r="AD26">
        <f t="shared" si="7"/>
        <v>140.67970750090993</v>
      </c>
      <c r="AE26">
        <f t="shared" si="8"/>
        <v>132.01934559334663</v>
      </c>
      <c r="AG26">
        <f t="shared" si="9"/>
        <v>70.870279060066665</v>
      </c>
      <c r="AH26">
        <f t="shared" si="10"/>
        <v>114.64719315951284</v>
      </c>
      <c r="AI26">
        <f t="shared" si="11"/>
        <v>31.690826518309201</v>
      </c>
      <c r="AK26" s="4">
        <v>233</v>
      </c>
      <c r="AL26" t="s">
        <v>16</v>
      </c>
      <c r="AM26" s="2">
        <v>35.869999999999997</v>
      </c>
      <c r="AN26" s="2">
        <v>0.01</v>
      </c>
      <c r="AO26" s="2">
        <v>0.1</v>
      </c>
      <c r="AP26" s="2">
        <v>0.39</v>
      </c>
      <c r="AQ26" s="2">
        <v>34.380000000000003</v>
      </c>
      <c r="AR26" s="2">
        <v>27.88</v>
      </c>
      <c r="AS26" s="2">
        <v>0.52</v>
      </c>
      <c r="AT26" s="2">
        <v>0.84</v>
      </c>
      <c r="AU26" s="2">
        <v>0</v>
      </c>
      <c r="AV26" s="2">
        <v>0</v>
      </c>
      <c r="AW26" s="2">
        <v>1.6E-2</v>
      </c>
      <c r="AX26" s="2">
        <v>6.0000000000000001E-3</v>
      </c>
      <c r="AZ26">
        <f>'Table S4. LMO Mineral formulae'!S25</f>
        <v>0.99593162731372875</v>
      </c>
      <c r="BA26">
        <f>'Table S4. LMO Mineral formulae'!T25</f>
        <v>0</v>
      </c>
      <c r="BB26">
        <f>'Table S4. LMO Mineral formulae'!U25</f>
        <v>3.2726572278016048E-3</v>
      </c>
      <c r="BC26">
        <f>'Table S4. LMO Mineral formulae'!V25</f>
        <v>8.5615296756048759E-3</v>
      </c>
      <c r="BD26">
        <f>'Table S4. LMO Mineral formulae'!W25</f>
        <v>0.5322163257687722</v>
      </c>
      <c r="BE26">
        <f>'Table S4. LMO Mineral formulae'!X25</f>
        <v>1.1539322811700132</v>
      </c>
      <c r="BF26">
        <f>'Table S4. LMO Mineral formulae'!Y25</f>
        <v>1.2229607280255066E-2</v>
      </c>
      <c r="BG26">
        <f>'Table S4. LMO Mineral formulae'!Z25</f>
        <v>2.4990309379028831E-2</v>
      </c>
      <c r="BH26">
        <f>'Table S4. LMO Mineral formulae'!AA25</f>
        <v>0</v>
      </c>
      <c r="BI26">
        <f>'Table S4. LMO Mineral formulae'!AB25</f>
        <v>0</v>
      </c>
      <c r="BJ26">
        <f>'Table S4. LMO Mineral formulae'!AC25</f>
        <v>7.1480547531750259E-4</v>
      </c>
      <c r="BK26">
        <f>'Table S4. LMO Mineral formulae'!AD25</f>
        <v>1.3359674267182103E-4</v>
      </c>
      <c r="CR26" s="4">
        <v>233</v>
      </c>
      <c r="CS26" t="s">
        <v>18</v>
      </c>
      <c r="CT26" s="2">
        <v>52.08</v>
      </c>
      <c r="CU26" s="2">
        <v>0.23</v>
      </c>
      <c r="CV26" s="2">
        <v>1.9</v>
      </c>
      <c r="CW26" s="2">
        <v>1.51</v>
      </c>
      <c r="CX26" s="2">
        <v>17.96</v>
      </c>
      <c r="CY26" s="2">
        <v>21.5</v>
      </c>
      <c r="CZ26" s="2">
        <v>0.37</v>
      </c>
      <c r="DA26" s="2">
        <v>4.41</v>
      </c>
      <c r="DB26" s="2">
        <v>0</v>
      </c>
      <c r="DC26" s="2">
        <v>0.03</v>
      </c>
      <c r="DD26" s="2">
        <v>5.0000000000000001E-3</v>
      </c>
      <c r="DE26" s="2">
        <v>2E-3</v>
      </c>
      <c r="DG26">
        <f>'Table S4. LMO Mineral formulae'!S47</f>
        <v>1.9312724199556728</v>
      </c>
      <c r="DH26">
        <f>'Table S4. LMO Mineral formulae'!T47</f>
        <v>0</v>
      </c>
      <c r="DI26">
        <f>'Table S4. LMO Mineral formulae'!U47</f>
        <v>8.3047877371099074E-2</v>
      </c>
      <c r="DJ26">
        <f>'Table S4. LMO Mineral formulae'!V47</f>
        <v>4.4272915446341654E-2</v>
      </c>
      <c r="DK26">
        <f>'Table S4. LMO Mineral formulae'!W47</f>
        <v>0.3713325908473073</v>
      </c>
      <c r="DL26">
        <f>'Table S4. LMO Mineral formulae'!X47</f>
        <v>1.1885034006207233</v>
      </c>
      <c r="DM26">
        <f>'Table S4. LMO Mineral formulae'!Y47</f>
        <v>1.1622118704465551E-2</v>
      </c>
      <c r="DN26">
        <f>'Table S4. LMO Mineral formulae'!Z47</f>
        <v>0.17522874537080266</v>
      </c>
      <c r="DO26">
        <f>'Table S4. LMO Mineral formulae'!AA47</f>
        <v>0</v>
      </c>
      <c r="DP26">
        <f>'Table S4. LMO Mineral formulae'!AB47</f>
        <v>2.1571206951539368E-3</v>
      </c>
      <c r="DQ26">
        <f>'Table S4. LMO Mineral formulae'!AC47</f>
        <v>2.9834056474682246E-4</v>
      </c>
      <c r="DR26">
        <f>'Table S4. LMO Mineral formulae'!AD47</f>
        <v>5.9476996612678943E-5</v>
      </c>
      <c r="DS26">
        <f>'Table S4. LMO Mineral formulae'!Q47</f>
        <v>1.4320297326771855E-2</v>
      </c>
    </row>
    <row r="27" spans="3:123">
      <c r="C27" s="2">
        <v>0.91300000000000003</v>
      </c>
      <c r="D27">
        <f t="shared" si="1"/>
        <v>91.3</v>
      </c>
      <c r="E27">
        <f t="shared" si="12"/>
        <v>91.3</v>
      </c>
      <c r="F27">
        <f t="shared" si="12"/>
        <v>91.3</v>
      </c>
      <c r="G27">
        <v>8.7000000000000028</v>
      </c>
      <c r="H27">
        <v>15.521000000000001</v>
      </c>
      <c r="I27">
        <v>0</v>
      </c>
      <c r="J27">
        <v>44.736999999999995</v>
      </c>
      <c r="K27">
        <v>31.042000000000002</v>
      </c>
      <c r="L27">
        <v>0</v>
      </c>
      <c r="M27">
        <v>0</v>
      </c>
      <c r="O27">
        <f>H27/SUM($H27:I27,K27:M27)</f>
        <v>0.33333333333333331</v>
      </c>
      <c r="P27">
        <f>I27/SUM($H27:I27,K27:M27)</f>
        <v>0</v>
      </c>
      <c r="Q27">
        <f>K27/SUM($H27:I27,K27:M27)</f>
        <v>0.66666666666666663</v>
      </c>
      <c r="R27">
        <f>L27/SUM($H27:I27,K27:M27)</f>
        <v>0</v>
      </c>
      <c r="S27">
        <f>M27/SUM($H27:I27,K27:M27)</f>
        <v>0</v>
      </c>
      <c r="U27">
        <f t="shared" si="2"/>
        <v>2.1633650904111637E-2</v>
      </c>
      <c r="V27">
        <f t="shared" si="5"/>
        <v>1.4999999999999999E-4</v>
      </c>
      <c r="W27">
        <f t="shared" si="3"/>
        <v>1.1223976993235924E-2</v>
      </c>
      <c r="Y27">
        <f>U27*(D27-D26)/D27+U26*(D26-D25)/D27+U25*(D25-D24)/D27+U24*(D24-D23)/D27+U23*(D23-D22)/D27+U22*(D22-D21)/D27+U21*(D21-D20)/D27+U20*(D20-D19)/D27+U19*(D19-D18)/D27+U18*(D18-D17)/D27+U17*(D17-D16)/D27+U16*(D16-D15)/D27+U15*(D15-D14)/D27+U14*(D14-D13)/D27+U13*(D13-D12)/D27+U12*(D12-D11)/D27+U11*(D11-D10)/D27+U10*(D10-D9)/D27+U9*(D9-D8)/D27+U8*(D8-D7)/D27+U7*(D7-D6)/D27</f>
        <v>1.1031884819859646E-2</v>
      </c>
      <c r="Z27">
        <f>V27*(E27-E26)/E27+V26*(E26-E25)/E27+V25*(E25-E24)/E27+V24*(E24-E23)/E27+V23*(E23-E22)/E27+V22*(E22-E21)/E27+V21*(E21-E20)/E27+V20*(E20-E19)/E27+V19*(E19-E18)/E27+V18*(E18-E17)/E27+V17*(E17-E16)/E27+V16*(E16-E15)/E27+V15*(E15-E14)/E27+V14*(E14-E13)/E27+V13*(E13-E12)/E27+V12*(E12-E11)/E27+V11*(E11-E10)/E27+V10*(E10-E9)/E27+V9*(E9-E8)/E27+V8*(E8-E7)/E27+V7*(E7-E6)/E27</f>
        <v>1.4999999999999996E-4</v>
      </c>
      <c r="AA27">
        <f>W27*(F27-F26)/F27+W26*(F26-F25)/F27+W25*(F25-F24)/F27+W24*(F24-F23)/F27+W23*(F23-F22)/F27+W22*(F22-F21)/F27+W21*(F21-F20)/F27+W20*(F20-F19)/F27+W19*(F19-F18)/F27+W18*(F18-F17)/F27+W17*(F17-F16)/F27+W16*(F16-F15)/F27+W15*(F15-F14)/F27+W14*(F14-F13)/F27+W13*(F13-F12)/F27+W12*(F12-F11)/F27+W11*(F11-F10)/F27+W10*(F10-F9)/F27+W9*(F9-F8)/F27+W8*(F8-F7)/F27+W7*(F7-F6)/F27</f>
        <v>4.6251829154243087E-3</v>
      </c>
      <c r="AC27">
        <f t="shared" si="6"/>
        <v>78.097488628331348</v>
      </c>
      <c r="AD27">
        <f t="shared" si="7"/>
        <v>155.23048853864711</v>
      </c>
      <c r="AE27">
        <f t="shared" si="8"/>
        <v>145.58779205455431</v>
      </c>
      <c r="AG27">
        <f t="shared" si="9"/>
        <v>78.097488628331348</v>
      </c>
      <c r="AH27">
        <f t="shared" si="10"/>
        <v>126.50537963068133</v>
      </c>
      <c r="AI27">
        <f t="shared" si="11"/>
        <v>34.947889193423457</v>
      </c>
      <c r="AK27" s="4">
        <v>243</v>
      </c>
      <c r="AL27" t="s">
        <v>16</v>
      </c>
      <c r="AM27" s="2">
        <v>35.49</v>
      </c>
      <c r="AN27" s="2">
        <v>0.01</v>
      </c>
      <c r="AO27" s="2">
        <v>0.09</v>
      </c>
      <c r="AP27" s="2">
        <v>0.37</v>
      </c>
      <c r="AQ27" s="2">
        <v>36.380000000000003</v>
      </c>
      <c r="AR27" s="2">
        <v>26.21</v>
      </c>
      <c r="AS27" s="2">
        <v>0.56999999999999995</v>
      </c>
      <c r="AT27" s="2">
        <v>0.87</v>
      </c>
      <c r="AU27" s="2">
        <v>0</v>
      </c>
      <c r="AV27" s="2">
        <v>0</v>
      </c>
      <c r="AW27" s="2">
        <v>1.7000000000000001E-2</v>
      </c>
      <c r="AX27" s="2">
        <v>6.0000000000000001E-3</v>
      </c>
      <c r="AZ27">
        <f>'Table S4. LMO Mineral formulae'!S26</f>
        <v>0.9960483345732607</v>
      </c>
      <c r="BA27">
        <f>'Table S4. LMO Mineral formulae'!T26</f>
        <v>0</v>
      </c>
      <c r="BB27">
        <f>'Table S4. LMO Mineral formulae'!U26</f>
        <v>2.9772773715235762E-3</v>
      </c>
      <c r="BC27">
        <f>'Table S4. LMO Mineral formulae'!V26</f>
        <v>8.2104082087866397E-3</v>
      </c>
      <c r="BD27">
        <f>'Table S4. LMO Mineral formulae'!W26</f>
        <v>0.56927391144739747</v>
      </c>
      <c r="BE27">
        <f>'Table S4. LMO Mineral formulae'!X26</f>
        <v>1.0965560645252426</v>
      </c>
      <c r="BF27">
        <f>'Table S4. LMO Mineral formulae'!Y26</f>
        <v>1.3550655049361746E-2</v>
      </c>
      <c r="BG27">
        <f>'Table S4. LMO Mineral formulae'!Z26</f>
        <v>2.6163019564954152E-2</v>
      </c>
      <c r="BH27">
        <f>'Table S4. LMO Mineral formulae'!AA26</f>
        <v>0</v>
      </c>
      <c r="BI27">
        <f>'Table S4. LMO Mineral formulae'!AB26</f>
        <v>0</v>
      </c>
      <c r="BJ27">
        <f>'Table S4. LMO Mineral formulae'!AC26</f>
        <v>7.6770271397468741E-4</v>
      </c>
      <c r="BK27">
        <f>'Table S4. LMO Mineral formulae'!AD26</f>
        <v>1.3504301828397343E-4</v>
      </c>
      <c r="CR27" s="4">
        <v>243</v>
      </c>
      <c r="CS27" t="s">
        <v>18</v>
      </c>
      <c r="CT27" s="2">
        <v>52.03</v>
      </c>
      <c r="CU27" s="2">
        <v>0.24</v>
      </c>
      <c r="CV27" s="2">
        <v>1.67</v>
      </c>
      <c r="CW27" s="2">
        <v>1.28</v>
      </c>
      <c r="CX27" s="2">
        <v>18.97</v>
      </c>
      <c r="CY27" s="2">
        <v>20.72</v>
      </c>
      <c r="CZ27" s="2">
        <v>0.39</v>
      </c>
      <c r="DA27" s="2">
        <v>4.66</v>
      </c>
      <c r="DB27" s="2">
        <v>0</v>
      </c>
      <c r="DC27" s="2">
        <v>0.03</v>
      </c>
      <c r="DD27" s="2">
        <v>6.0000000000000001E-3</v>
      </c>
      <c r="DE27" s="2">
        <v>3.0000000000000001E-3</v>
      </c>
      <c r="DG27">
        <f>'Table S4. LMO Mineral formulae'!S48</f>
        <v>1.9389574152937872</v>
      </c>
      <c r="DH27">
        <f>'Table S4. LMO Mineral formulae'!T48</f>
        <v>0</v>
      </c>
      <c r="DI27">
        <f>'Table S4. LMO Mineral formulae'!U48</f>
        <v>7.3355602594285987E-2</v>
      </c>
      <c r="DJ27">
        <f>'Table S4. LMO Mineral formulae'!V48</f>
        <v>3.7714905719575927E-2</v>
      </c>
      <c r="DK27">
        <f>'Table S4. LMO Mineral formulae'!W48</f>
        <v>0.39415400917730081</v>
      </c>
      <c r="DL27">
        <f>'Table S4. LMO Mineral formulae'!X48</f>
        <v>1.1510484435998085</v>
      </c>
      <c r="DM27">
        <f>'Table S4. LMO Mineral formulae'!Y48</f>
        <v>1.2310907605989994E-2</v>
      </c>
      <c r="DN27">
        <f>'Table S4. LMO Mineral formulae'!Z48</f>
        <v>0.18607779914916486</v>
      </c>
      <c r="DO27">
        <f>'Table S4. LMO Mineral formulae'!AA48</f>
        <v>0</v>
      </c>
      <c r="DP27">
        <f>'Table S4. LMO Mineral formulae'!AB48</f>
        <v>2.167785602226351E-3</v>
      </c>
      <c r="DQ27">
        <f>'Table S4. LMO Mineral formulae'!AC48</f>
        <v>3.5977868958626119E-4</v>
      </c>
      <c r="DR27">
        <f>'Table S4. LMO Mineral formulae'!AD48</f>
        <v>8.9656580559181401E-5</v>
      </c>
      <c r="DS27">
        <f>'Table S4. LMO Mineral formulae'!Q48</f>
        <v>1.2313017888073166E-2</v>
      </c>
    </row>
    <row r="28" spans="3:123">
      <c r="C28" s="2">
        <v>0.92100000000000004</v>
      </c>
      <c r="D28">
        <f t="shared" si="1"/>
        <v>92.100000000000009</v>
      </c>
      <c r="E28">
        <f t="shared" si="12"/>
        <v>92.100000000000009</v>
      </c>
      <c r="F28">
        <f t="shared" si="12"/>
        <v>92.100000000000009</v>
      </c>
      <c r="G28">
        <v>7.8999999999999915</v>
      </c>
      <c r="H28">
        <v>16.577999999999999</v>
      </c>
      <c r="I28">
        <v>0</v>
      </c>
      <c r="J28">
        <v>39.603000000000002</v>
      </c>
      <c r="K28">
        <v>35.919000000000004</v>
      </c>
      <c r="L28">
        <v>0</v>
      </c>
      <c r="M28">
        <v>0</v>
      </c>
      <c r="O28">
        <f>H28/SUM($H28:I28,K28:M28)</f>
        <v>0.31578947368421051</v>
      </c>
      <c r="P28">
        <f>I28/SUM($H28:I28,K28:M28)</f>
        <v>0</v>
      </c>
      <c r="Q28">
        <f>K28/SUM($H28:I28,K28:M28)</f>
        <v>0.6842105263157896</v>
      </c>
      <c r="R28">
        <f>L28/SUM($H28:I28,K28:M28)</f>
        <v>0</v>
      </c>
      <c r="S28">
        <f>M28/SUM($H28:I28,K28:M28)</f>
        <v>0</v>
      </c>
      <c r="U28">
        <f t="shared" si="2"/>
        <v>2.100538199508958E-2</v>
      </c>
      <c r="V28">
        <f t="shared" si="5"/>
        <v>1.4999999999999999E-4</v>
      </c>
      <c r="W28">
        <f t="shared" si="3"/>
        <v>1.1198422815388428E-2</v>
      </c>
      <c r="Y28">
        <f>U28*(D28-D27)/D28+U27*(D27-D26)/D28+U26*(D26-D25)/D28+U25*(D25-D24)/D28+U24*(D24-D23)/D28+U23*(D23-D22)/D28+U22*(D22-D21)/D28+U21*(D21-D20)/D28+U20*(D20-D19)/D28+U19*(D19-D18)/D28+U18*(D18-D17)/D28+U17*(D17-D16)/D28+U16*(D16-D15)/D28+U15*(D15-D14)/D28+U14*(D14-D13)/D28+U13*(D13-D12)/D28+U12*(D12-D11)/D28+U11*(D11-D10)/D28+U10*(D10-D9)/D28+U9*(D9-D8)/D28+U8*(D8-D7)/D28+U7*(D7-D6)/D28</f>
        <v>1.1118516717147203E-2</v>
      </c>
      <c r="Z28">
        <f>V28*(E28-E27)/E28+V27*(E27-E26)/E28+V26*(E26-E25)/E28+V25*(E25-E24)/E28+V24*(E24-E23)/E28+V23*(E23-E22)/E28+V22*(E22-E21)/E28+V21*(E21-E20)/E28+V20*(E20-E19)/E28+V19*(E19-E18)/E28+V18*(E18-E17)/E28+V17*(E17-E16)/E28+V16*(E16-E15)/E28+V15*(E15-E14)/E28+V14*(E14-E13)/E28+V13*(E13-E12)/E28+V12*(E12-E11)/E28+V11*(E11-E10)/E28+V10*(E10-E9)/E28+V9*(E9-E8)/E28+V8*(E8-E7)/E28+V7*(E7-E6)/E28</f>
        <v>1.4999999999999999E-4</v>
      </c>
      <c r="AA28">
        <f>W28*(F28-F27)/F28+W27*(F27-F26)/F28+W26*(F26-F25)/F28+W25*(F25-F24)/F28+W24*(F24-F23)/F28+W23*(F23-F22)/F28+W22*(F22-F21)/F28+W21*(F21-F20)/F28+W20*(F20-F19)/F28+W19*(F19-F18)/F28+W18*(F18-F17)/F28+W17*(F17-F16)/F28+W16*(F16-F15)/F28+W15*(F15-F14)/F28+W14*(F14-F13)/F28+W13*(F13-F12)/F28+W12*(F12-F11)/F28+W11*(F11-F10)/F28+W10*(F10-F9)/F28+W9*(F9-F8)/F28+W8*(F8-F7)/F28+W7*(F7-F6)/F28</f>
        <v>4.6822794617866481E-3</v>
      </c>
      <c r="AC28">
        <f t="shared" si="6"/>
        <v>85.895730940013948</v>
      </c>
      <c r="AD28">
        <f t="shared" si="7"/>
        <v>170.94755821686161</v>
      </c>
      <c r="AE28">
        <f t="shared" si="8"/>
        <v>160.23612004934643</v>
      </c>
      <c r="AG28">
        <f t="shared" si="9"/>
        <v>85.895730940013948</v>
      </c>
      <c r="AH28">
        <f t="shared" si="10"/>
        <v>139.31403523076582</v>
      </c>
      <c r="AI28">
        <f t="shared" si="11"/>
        <v>38.464174016529299</v>
      </c>
      <c r="AK28" s="4">
        <v>253</v>
      </c>
      <c r="AL28" t="s">
        <v>16</v>
      </c>
      <c r="AM28" s="2">
        <v>35.020000000000003</v>
      </c>
      <c r="AN28" s="2">
        <v>0.01</v>
      </c>
      <c r="AO28" s="2">
        <v>0.08</v>
      </c>
      <c r="AP28" s="2">
        <v>0.33</v>
      </c>
      <c r="AQ28" s="2">
        <v>38.880000000000003</v>
      </c>
      <c r="AR28" s="2">
        <v>24.12</v>
      </c>
      <c r="AS28" s="2">
        <v>0.62</v>
      </c>
      <c r="AT28" s="2">
        <v>0.91</v>
      </c>
      <c r="AU28" s="2">
        <v>0</v>
      </c>
      <c r="AV28" s="2">
        <v>0</v>
      </c>
      <c r="AW28" s="2">
        <v>1.7000000000000001E-2</v>
      </c>
      <c r="AX28" s="2">
        <v>6.0000000000000001E-3</v>
      </c>
      <c r="AZ28">
        <f>'Table S4. LMO Mineral formulae'!S27</f>
        <v>0.99645355411048075</v>
      </c>
      <c r="BA28">
        <f>'Table S4. LMO Mineral formulae'!T27</f>
        <v>0</v>
      </c>
      <c r="BB28">
        <f>'Table S4. LMO Mineral formulae'!U27</f>
        <v>2.6830778787842258E-3</v>
      </c>
      <c r="BC28">
        <f>'Table S4. LMO Mineral formulae'!V27</f>
        <v>7.4240941424241038E-3</v>
      </c>
      <c r="BD28">
        <f>'Table S4. LMO Mineral formulae'!W27</f>
        <v>0.61680991683195596</v>
      </c>
      <c r="BE28">
        <f>'Table S4. LMO Mineral formulae'!X27</f>
        <v>1.0230753669937132</v>
      </c>
      <c r="BF28">
        <f>'Table S4. LMO Mineral formulae'!Y27</f>
        <v>1.494320065574082E-2</v>
      </c>
      <c r="BG28">
        <f>'Table S4. LMO Mineral formulae'!Z27</f>
        <v>2.7744474932458553E-2</v>
      </c>
      <c r="BH28">
        <f>'Table S4. LMO Mineral formulae'!AA27</f>
        <v>0</v>
      </c>
      <c r="BI28">
        <f>'Table S4. LMO Mineral formulae'!AB27</f>
        <v>0</v>
      </c>
      <c r="BJ28">
        <f>'Table S4. LMO Mineral formulae'!AC27</f>
        <v>7.7832249110561572E-4</v>
      </c>
      <c r="BK28">
        <f>'Table S4. LMO Mineral formulae'!AD27</f>
        <v>1.3691109394810475E-4</v>
      </c>
      <c r="CR28" s="4">
        <v>253</v>
      </c>
      <c r="CS28" t="s">
        <v>18</v>
      </c>
      <c r="CT28" s="2">
        <v>51.84</v>
      </c>
      <c r="CU28" s="2">
        <v>0.25</v>
      </c>
      <c r="CV28" s="2">
        <v>1.49</v>
      </c>
      <c r="CW28" s="2">
        <v>1.06</v>
      </c>
      <c r="CX28" s="2">
        <v>20.36</v>
      </c>
      <c r="CY28" s="2">
        <v>19.59</v>
      </c>
      <c r="CZ28" s="2">
        <v>0.42</v>
      </c>
      <c r="DA28" s="2">
        <v>4.95</v>
      </c>
      <c r="DB28" s="2">
        <v>0</v>
      </c>
      <c r="DC28" s="2">
        <v>0.03</v>
      </c>
      <c r="DD28" s="2">
        <v>6.0000000000000001E-3</v>
      </c>
      <c r="DE28" s="2">
        <v>3.0000000000000001E-3</v>
      </c>
      <c r="DG28">
        <f>'Table S4. LMO Mineral formulae'!S49</f>
        <v>1.9455310565471466</v>
      </c>
      <c r="DH28">
        <f>'Table S4. LMO Mineral formulae'!T49</f>
        <v>0</v>
      </c>
      <c r="DI28">
        <f>'Table S4. LMO Mineral formulae'!U49</f>
        <v>6.5911594238268603E-2</v>
      </c>
      <c r="DJ28">
        <f>'Table S4. LMO Mineral formulae'!V49</f>
        <v>3.1453403909598637E-2</v>
      </c>
      <c r="DK28">
        <f>'Table S4. LMO Mineral formulae'!W49</f>
        <v>0.42602503532916286</v>
      </c>
      <c r="DL28">
        <f>'Table S4. LMO Mineral formulae'!X49</f>
        <v>1.0959658373259793</v>
      </c>
      <c r="DM28">
        <f>'Table S4. LMO Mineral formulae'!Y49</f>
        <v>1.3351605300179113E-2</v>
      </c>
      <c r="DN28">
        <f>'Table S4. LMO Mineral formulae'!Z49</f>
        <v>0.1990547625829511</v>
      </c>
      <c r="DO28">
        <f>'Table S4. LMO Mineral formulae'!AA49</f>
        <v>0</v>
      </c>
      <c r="DP28">
        <f>'Table S4. LMO Mineral formulae'!AB49</f>
        <v>2.1831071774183063E-3</v>
      </c>
      <c r="DQ28">
        <f>'Table S4. LMO Mineral formulae'!AC49</f>
        <v>3.6232155002379602E-4</v>
      </c>
      <c r="DR28">
        <f>'Table S4. LMO Mineral formulae'!AD49</f>
        <v>9.02902594797722E-5</v>
      </c>
      <c r="DS28">
        <f>'Table S4. LMO Mineral formulae'!Q49</f>
        <v>1.1442650785415245E-2</v>
      </c>
    </row>
    <row r="29" spans="3:123">
      <c r="C29" s="2">
        <v>0.92900000000000005</v>
      </c>
      <c r="D29">
        <f t="shared" si="1"/>
        <v>92.9</v>
      </c>
      <c r="E29">
        <f t="shared" si="12"/>
        <v>92.9</v>
      </c>
      <c r="F29">
        <f t="shared" si="12"/>
        <v>92.9</v>
      </c>
      <c r="G29">
        <v>7.0999999999999943</v>
      </c>
      <c r="H29">
        <v>15.793000000000003</v>
      </c>
      <c r="I29">
        <v>0</v>
      </c>
      <c r="J29">
        <v>35.302</v>
      </c>
      <c r="K29">
        <v>41.805000000000007</v>
      </c>
      <c r="L29">
        <v>0</v>
      </c>
      <c r="M29">
        <v>0</v>
      </c>
      <c r="O29">
        <f>H29/SUM($H29:I29,K29:M29)</f>
        <v>0.27419354838709675</v>
      </c>
      <c r="P29">
        <f>I29/SUM($H29:I29,K29:M29)</f>
        <v>0</v>
      </c>
      <c r="Q29">
        <f>K29/SUM($H29:I29,K29:M29)</f>
        <v>0.72580645161290314</v>
      </c>
      <c r="R29">
        <f>L29/SUM($H29:I29,K29:M29)</f>
        <v>0</v>
      </c>
      <c r="S29">
        <f>M29/SUM($H29:I29,K29:M29)</f>
        <v>0</v>
      </c>
      <c r="U29">
        <f t="shared" si="2"/>
        <v>2.1286302128489934E-2</v>
      </c>
      <c r="V29">
        <f t="shared" si="5"/>
        <v>1.4999999999999999E-4</v>
      </c>
      <c r="W29">
        <f t="shared" si="3"/>
        <v>1.1567337505773928E-2</v>
      </c>
      <c r="Y29">
        <f>U29*(D29-D28)/D29+U28*(D28-D27)/D29+U27*(D27-D26)/D29+U26*(D26-D25)/D29+U25*(D25-D24)/D29+U24*(D24-D23)/D29+U23*(D23-D22)/D29+U22*(D22-D21)/D29+U21*(D21-D20)/D29+U20*(D20-D19)/D29+U19*(D19-D18)/D29+U18*(D18-D17)/D29+U17*(D17-D16)/D29+U16*(D16-D15)/D29+U15*(D15-D14)/D29+U14*(D14-D13)/D29+U13*(D13-D12)/D29+U12*(D12-D11)/D29+U11*(D11-D10)/D29+U10*(D10-D9)/D29+U9*(D9-D8)/D29+U8*(D8-D7)/D29+U7*(D7-D6)/D29</f>
        <v>1.1206075687320231E-2</v>
      </c>
      <c r="Z29">
        <f>V29*(E29-E28)/E29+V28*(E28-E27)/E29+V27*(E27-E26)/E29+V26*(E26-E25)/E29+V25*(E25-E24)/E29+V24*(E24-E23)/E29+V23*(E23-E22)/E29+V22*(E22-E21)/E29+V21*(E21-E20)/E29+V20*(E20-E19)/E29+V19*(E19-E18)/E29+V18*(E18-E17)/E29+V17*(E17-E16)/E29+V16*(E16-E15)/E29+V15*(E15-E14)/E29+V14*(E14-E13)/E29+V13*(E13-E12)/E29+V12*(E12-E11)/E29+V11*(E11-E10)/E29+V10*(E10-E9)/E29+V9*(E9-E8)/E29+V8*(E8-E7)/E29+V7*(E7-E6)/E29</f>
        <v>1.4999999999999999E-4</v>
      </c>
      <c r="AA29">
        <f>W29*(F29-F28)/F29+W28*(F28-F27)/F29+W27*(F27-F26)/F29+W26*(F26-F25)/F29+W25*(F25-F24)/F29+W24*(F24-F23)/F29+W23*(F23-F22)/F29+W22*(F22-F21)/F29+W21*(F21-F20)/F29+W20*(F20-F19)/F29+W19*(F19-F18)/F29+W18*(F18-F17)/F29+W17*(F17-F16)/F29+W16*(F16-F15)/F29+W15*(F15-F14)/F29+W14*(F14-F13)/F29+W13*(F13-F12)/F29+W12*(F12-F11)/F29+W11*(F11-F10)/F29+W10*(F10-F9)/F29+W9*(F9-F8)/F29+W8*(F8-F7)/F29+W7*(F7-F6)/F29</f>
        <v>4.7415695202924577E-3</v>
      </c>
      <c r="AC29">
        <f t="shared" si="6"/>
        <v>95.438628133599124</v>
      </c>
      <c r="AD29">
        <f t="shared" si="7"/>
        <v>190.20620870318774</v>
      </c>
      <c r="AE29">
        <f t="shared" si="8"/>
        <v>178.17384107460418</v>
      </c>
      <c r="AG29">
        <f t="shared" si="9"/>
        <v>95.438628133599124</v>
      </c>
      <c r="AH29">
        <f t="shared" si="10"/>
        <v>155.0089087951219</v>
      </c>
      <c r="AI29">
        <f t="shared" si="11"/>
        <v>42.770067236878056</v>
      </c>
      <c r="AK29" s="4">
        <v>263</v>
      </c>
      <c r="AL29" t="s">
        <v>16</v>
      </c>
      <c r="AM29" s="2">
        <v>34.5</v>
      </c>
      <c r="AN29" s="2">
        <v>0.01</v>
      </c>
      <c r="AO29" s="2">
        <v>0.08</v>
      </c>
      <c r="AP29" s="2">
        <v>0.28999999999999998</v>
      </c>
      <c r="AQ29" s="2">
        <v>41.67</v>
      </c>
      <c r="AR29" s="2">
        <v>21.8</v>
      </c>
      <c r="AS29" s="2">
        <v>0.67</v>
      </c>
      <c r="AT29" s="2">
        <v>0.95</v>
      </c>
      <c r="AU29" s="2">
        <v>0</v>
      </c>
      <c r="AV29" s="2">
        <v>0</v>
      </c>
      <c r="AW29" s="2">
        <v>1.7999999999999999E-2</v>
      </c>
      <c r="AX29" s="2">
        <v>6.0000000000000001E-3</v>
      </c>
      <c r="AZ29">
        <f>'Table S4. LMO Mineral formulae'!S28</f>
        <v>0.99673487310445774</v>
      </c>
      <c r="BA29">
        <f>'Table S4. LMO Mineral formulae'!T28</f>
        <v>0</v>
      </c>
      <c r="BB29">
        <f>'Table S4. LMO Mineral formulae'!U28</f>
        <v>2.7242873772537965E-3</v>
      </c>
      <c r="BC29">
        <f>'Table S4. LMO Mineral formulae'!V28</f>
        <v>6.6244094478282185E-3</v>
      </c>
      <c r="BD29">
        <f>'Table S4. LMO Mineral formulae'!W28</f>
        <v>0.67122516636722884</v>
      </c>
      <c r="BE29">
        <f>'Table S4. LMO Mineral formulae'!X28</f>
        <v>0.93887215229914667</v>
      </c>
      <c r="BF29">
        <f>'Table S4. LMO Mineral formulae'!Y28</f>
        <v>1.6396319817787396E-2</v>
      </c>
      <c r="BG29">
        <f>'Table S4. LMO Mineral formulae'!Z28</f>
        <v>2.9408871693959213E-2</v>
      </c>
      <c r="BH29">
        <f>'Table S4. LMO Mineral formulae'!AA28</f>
        <v>0</v>
      </c>
      <c r="BI29">
        <f>'Table S4. LMO Mineral formulae'!AB28</f>
        <v>0</v>
      </c>
      <c r="BJ29">
        <f>'Table S4. LMO Mineral formulae'!AC28</f>
        <v>8.3676364602462629E-4</v>
      </c>
      <c r="BK29">
        <f>'Table S4. LMO Mineral formulae'!AD28</f>
        <v>1.3901391681475896E-4</v>
      </c>
      <c r="CR29" s="4">
        <v>263</v>
      </c>
      <c r="CS29" t="s">
        <v>18</v>
      </c>
      <c r="CT29" s="2">
        <v>51.54</v>
      </c>
      <c r="CU29" s="2">
        <v>0.26</v>
      </c>
      <c r="CV29" s="2">
        <v>1.35</v>
      </c>
      <c r="CW29" s="2">
        <v>0.85</v>
      </c>
      <c r="CX29" s="2">
        <v>22.01</v>
      </c>
      <c r="CY29" s="2">
        <v>18.23</v>
      </c>
      <c r="CZ29" s="2">
        <v>0.46</v>
      </c>
      <c r="DA29" s="2">
        <v>5.25</v>
      </c>
      <c r="DB29" s="2">
        <v>0</v>
      </c>
      <c r="DC29" s="2">
        <v>0.03</v>
      </c>
      <c r="DD29" s="2">
        <v>6.0000000000000001E-3</v>
      </c>
      <c r="DE29" s="2">
        <v>3.0000000000000001E-3</v>
      </c>
      <c r="DG29">
        <f>'Table S4. LMO Mineral formulae'!S50</f>
        <v>1.9510351934726835</v>
      </c>
      <c r="DH29">
        <f>'Table S4. LMO Mineral formulae'!T50</f>
        <v>0</v>
      </c>
      <c r="DI29">
        <f>'Table S4. LMO Mineral formulae'!U50</f>
        <v>6.023609791634385E-2</v>
      </c>
      <c r="DJ29">
        <f>'Table S4. LMO Mineral formulae'!V50</f>
        <v>2.5440651374356027E-2</v>
      </c>
      <c r="DK29">
        <f>'Table S4. LMO Mineral formulae'!W50</f>
        <v>0.4645419132230032</v>
      </c>
      <c r="DL29">
        <f>'Table S4. LMO Mineral formulae'!X50</f>
        <v>1.0287190061185456</v>
      </c>
      <c r="DM29">
        <f>'Table S4. LMO Mineral formulae'!Y50</f>
        <v>1.474991578711897E-2</v>
      </c>
      <c r="DN29">
        <f>'Table S4. LMO Mineral formulae'!Z50</f>
        <v>0.21294830700612685</v>
      </c>
      <c r="DO29">
        <f>'Table S4. LMO Mineral formulae'!AA50</f>
        <v>0</v>
      </c>
      <c r="DP29">
        <f>'Table S4. LMO Mineral formulae'!AB50</f>
        <v>2.2020266550322395E-3</v>
      </c>
      <c r="DQ29">
        <f>'Table S4. LMO Mineral formulae'!AC50</f>
        <v>3.6546153990868447E-4</v>
      </c>
      <c r="DR29">
        <f>'Table S4. LMO Mineral formulae'!AD50</f>
        <v>9.1072742612370358E-5</v>
      </c>
      <c r="DS29">
        <f>'Table S4. LMO Mineral formulae'!Q50</f>
        <v>1.1271291389027355E-2</v>
      </c>
    </row>
    <row r="30" spans="3:123">
      <c r="C30" s="2">
        <v>0.97099999999999997</v>
      </c>
      <c r="D30">
        <f t="shared" si="1"/>
        <v>97.1</v>
      </c>
      <c r="E30">
        <f t="shared" si="12"/>
        <v>97.1</v>
      </c>
      <c r="F30">
        <f t="shared" si="12"/>
        <v>97.1</v>
      </c>
      <c r="G30">
        <v>2.9000000000000057</v>
      </c>
      <c r="H30">
        <v>0</v>
      </c>
      <c r="I30">
        <v>0</v>
      </c>
      <c r="J30">
        <v>16.507000000000001</v>
      </c>
      <c r="K30">
        <v>80.592999999999989</v>
      </c>
      <c r="L30">
        <v>0</v>
      </c>
      <c r="M30">
        <v>0</v>
      </c>
      <c r="O30">
        <f>H30/SUM($H30:I30,K30:M30)</f>
        <v>0</v>
      </c>
      <c r="P30">
        <f>I30/SUM($H30:I30,K30:M30)</f>
        <v>0</v>
      </c>
      <c r="Q30">
        <f>K30/SUM($H30:I30,K30:M30)</f>
        <v>1</v>
      </c>
      <c r="R30">
        <f>L30/SUM($H30:I30,K30:M30)</f>
        <v>0</v>
      </c>
      <c r="S30">
        <f>M30/SUM($H30:I30,K30:M30)</f>
        <v>0</v>
      </c>
      <c r="U30">
        <f t="shared" si="2"/>
        <v>2.7014864480581643E-2</v>
      </c>
      <c r="V30">
        <f t="shared" si="5"/>
        <v>1.4999999999999999E-4</v>
      </c>
      <c r="W30">
        <f t="shared" si="3"/>
        <v>1.501577016012106E-2</v>
      </c>
      <c r="Y30">
        <f>U30*(D30-D29)/D30+U29*(D29-D28)/D30+U28*(D28-D27)/D30+U27*(D27-D26)/D30+U26*(D26-D25)/D30+U25*(D25-D24)/D30+U24*(D24-D23)/D30+U23*(D23-D22)/D30+U22*(D22-D21)/D30+U21*(D21-D20)/D30+U20*(D20-D19)/D30+U19*(D19-D18)/D30+U18*(D18-D17)/D30+U17*(D17-D16)/D30+U16*(D16-D15)/D30+U15*(D15-D14)/D30+U14*(D14-D13)/D30+U13*(D13-D12)/D30+U12*(D12-D11)/D30+U11*(D11-D10)/D30+U10*(D10-D9)/D30+U9*(D9-D8)/D30+U8*(D8-D7)/D30+U7*(D7-D6)/D30</f>
        <v>1.1889874996606511E-2</v>
      </c>
      <c r="Z30">
        <f>V30*(E30-E29)/E30+V29*(E29-E28)/E30+V28*(E28-E27)/E30+V27*(E27-E26)/E30+V26*(E26-E25)/E30+V25*(E25-E24)/E30+V24*(E24-E23)/E30+V23*(E23-E22)/E30+V22*(E22-E21)/E30+V21*(E21-E20)/E30+V20*(E20-E19)/E30+V19*(E19-E18)/E30+V18*(E18-E17)/E30+V17*(E17-E16)/E30+V16*(E16-E15)/E30+V15*(E15-E14)/E30+V14*(E14-E13)/E30+V13*(E13-E12)/E30+V12*(E12-E11)/E30+V11*(E11-E10)/E30+V10*(E10-E9)/E30+V9*(E9-E8)/E30+V8*(E8-E7)/E30+V7*(E7-E6)/E30</f>
        <v>1.4999999999999996E-4</v>
      </c>
      <c r="AA30">
        <f>W30*(F30-F29)/F30+W29*(F29-F28)/F30+W28*(F28-F27)/F30+W27*(F27-F26)/F30+W26*(F26-F25)/F30+W25*(F25-F24)/F30+W24*(F24-F23)/F30+W23*(F23-F22)/F30+W22*(F22-F21)/F30+W21*(F21-F20)/F30+W20*(F20-F19)/F30+W19*(F19-F18)/F30+W18*(F18-F17)/F30+W17*(F17-F16)/F30+W16*(F16-F15)/F30+W15*(F15-F14)/F30+W14*(F14-F13)/F30+W13*(F13-F12)/F30+W12*(F12-F11)/F30+W11*(F11-F10)/F30+W10*(F10-F9)/F30+W9*(F9-F8)/F30+W8*(F8-F7)/F30+W7*(F7-F6)/F30</f>
        <v>5.1859736674323134E-3</v>
      </c>
      <c r="AC30">
        <f t="shared" si="6"/>
        <v>230.76796968855049</v>
      </c>
      <c r="AD30">
        <f t="shared" si="7"/>
        <v>465.61472978380618</v>
      </c>
      <c r="AE30">
        <f t="shared" si="8"/>
        <v>433.68776314926606</v>
      </c>
      <c r="AG30">
        <f t="shared" si="9"/>
        <v>230.76796968855049</v>
      </c>
      <c r="AH30">
        <f t="shared" si="10"/>
        <v>379.4536028808073</v>
      </c>
      <c r="AI30">
        <f t="shared" si="11"/>
        <v>104.10537639999946</v>
      </c>
      <c r="AK30" s="4">
        <v>383</v>
      </c>
      <c r="CR30" s="4">
        <v>383</v>
      </c>
      <c r="CS30" t="s">
        <v>18</v>
      </c>
      <c r="CT30" s="2">
        <v>46.59</v>
      </c>
      <c r="CU30" s="2">
        <v>0.46</v>
      </c>
      <c r="CV30" s="2">
        <v>1.0900000000000001</v>
      </c>
      <c r="CW30" s="2">
        <v>0.11</v>
      </c>
      <c r="CX30" s="2">
        <v>42.11</v>
      </c>
      <c r="CY30" s="2">
        <v>3.59</v>
      </c>
      <c r="CZ30" s="2">
        <v>0.93</v>
      </c>
      <c r="DA30" s="2">
        <v>5.07</v>
      </c>
      <c r="DB30" s="2">
        <v>0</v>
      </c>
      <c r="DC30" s="2">
        <v>0.04</v>
      </c>
      <c r="DD30" s="2">
        <v>1.0999999999999999E-2</v>
      </c>
      <c r="DE30" s="2">
        <v>5.0000000000000001E-3</v>
      </c>
      <c r="DG30">
        <f>'Table S4. LMO Mineral formulae'!S51</f>
        <v>1.9579607073396497</v>
      </c>
      <c r="DH30">
        <f>'Table S4. LMO Mineral formulae'!T51</f>
        <v>0</v>
      </c>
      <c r="DI30">
        <f>'Table S4. LMO Mineral formulae'!U51</f>
        <v>5.3993332404301778E-2</v>
      </c>
      <c r="DJ30">
        <f>'Table S4. LMO Mineral formulae'!V51</f>
        <v>3.6550435714249587E-3</v>
      </c>
      <c r="DK30">
        <f>'Table S4. LMO Mineral formulae'!W51</f>
        <v>0.98668988374311628</v>
      </c>
      <c r="DL30">
        <f>'Table S4. LMO Mineral formulae'!X51</f>
        <v>0.22490293137899134</v>
      </c>
      <c r="DM30">
        <f>'Table S4. LMO Mineral formulae'!Y51</f>
        <v>3.3105887129753195E-2</v>
      </c>
      <c r="DN30">
        <f>'Table S4. LMO Mineral formulae'!Z51</f>
        <v>0.22830394711150712</v>
      </c>
      <c r="DO30">
        <f>'Table S4. LMO Mineral formulae'!AA51</f>
        <v>0</v>
      </c>
      <c r="DP30">
        <f>'Table S4. LMO Mineral formulae'!AB51</f>
        <v>3.2595067198016589E-3</v>
      </c>
      <c r="DQ30">
        <f>'Table S4. LMO Mineral formulae'!AC51</f>
        <v>7.4382999445252857E-4</v>
      </c>
      <c r="DR30">
        <f>'Table S4. LMO Mineral formulae'!AD51</f>
        <v>1.6851079882332406E-4</v>
      </c>
      <c r="DS30">
        <f>'Table S4. LMO Mineral formulae'!Q51</f>
        <v>1.1954039743951442E-2</v>
      </c>
    </row>
    <row r="31" spans="3:123">
      <c r="C31" s="2">
        <v>0.98299999999999998</v>
      </c>
      <c r="D31">
        <f t="shared" si="1"/>
        <v>98.3</v>
      </c>
      <c r="E31">
        <f t="shared" si="12"/>
        <v>98.3</v>
      </c>
      <c r="F31">
        <f t="shared" si="12"/>
        <v>98.3</v>
      </c>
      <c r="G31">
        <v>1.7000000000000028</v>
      </c>
      <c r="H31">
        <v>0</v>
      </c>
      <c r="I31">
        <v>0</v>
      </c>
      <c r="J31">
        <v>10.813000000000001</v>
      </c>
      <c r="K31">
        <v>55.048000000000002</v>
      </c>
      <c r="L31">
        <v>32.439</v>
      </c>
      <c r="M31">
        <v>0</v>
      </c>
      <c r="O31">
        <f>H31/SUM($H31:I31,K31:M31)</f>
        <v>0</v>
      </c>
      <c r="P31">
        <f>I31/SUM($H31:I31,K31:M31)</f>
        <v>0</v>
      </c>
      <c r="Q31">
        <f>K31/SUM($H31:I31,K31:M31)</f>
        <v>0.62921348314606751</v>
      </c>
      <c r="R31">
        <f>L31/SUM($H31:I31,K31:M31)</f>
        <v>0.3707865168539326</v>
      </c>
      <c r="S31">
        <f>M31/SUM($H31:I31,K31:M31)</f>
        <v>0</v>
      </c>
      <c r="U31">
        <f t="shared" si="2"/>
        <v>1.7018053369479525E-2</v>
      </c>
      <c r="V31">
        <f t="shared" si="5"/>
        <v>1.4999999999999999E-4</v>
      </c>
      <c r="W31">
        <f t="shared" si="3"/>
        <v>9.6617159081076043E-3</v>
      </c>
      <c r="Y31">
        <f>U31*(D31-D30)/D31+U30*(D30-D29)/D31+U29*(D29-D28)/D31+U28*(D28-D27)/D31+U27*(D27-D26)/D31+U26*(D26-D25)/D31+U25*(D25-D24)/D31+U24*(D24-D23)/D31+U23*(D23-D22)/D31+U22*(D22-D21)/D31+U21*(D21-D20)/D31+U20*(D20-D19)/D31+U19*(D19-D18)/D31+U18*(D18-D17)/D31+U17*(D17-D16)/D31+U16*(D16-D15)/D31+U15*(D15-D14)/D31+U14*(D14-D13)/D31+U13*(D13-D12)/D31+U12*(D12-D11)/D31+U11*(D11-D10)/D31+U10*(D10-D9)/D31+U9*(D9-D8)/D31+U8*(D8-D7)/D31+U7*(D7-D6)/D31</f>
        <v>1.1952477377557148E-2</v>
      </c>
      <c r="Z31">
        <f>V31*(E31-E30)/E31+V30*(E30-E29)/E31+V29*(E29-E28)/E31+V28*(E28-E27)/E31+V27*(E27-E26)/E31+V26*(E26-E25)/E31+V25*(E25-E24)/E31+V24*(E24-E23)/E31+V23*(E23-E22)/E31+V22*(E22-E21)/E31+V21*(E21-E20)/E31+V20*(E20-E19)/E31+V19*(E19-E18)/E31+V18*(E18-E17)/E31+V17*(E17-E16)/E31+V16*(E16-E15)/E31+V15*(E15-E14)/E31+V14*(E14-E13)/E31+V13*(E13-E12)/E31+V12*(E12-E11)/E31+V11*(E11-E10)/E31+V10*(E10-E9)/E31+V9*(E9-E8)/E31+V8*(E8-E7)/E31+V7*(E7-E6)/E31</f>
        <v>1.4999999999999999E-4</v>
      </c>
      <c r="AA31">
        <f>W31*(F31-F30)/F31+W30*(F30-F29)/F31+W29*(F29-F28)/F31+W28*(F28-F27)/F31+W27*(F27-F26)/F31+W26*(F26-F25)/F31+W25*(F25-F24)/F31+W24*(F24-F23)/F31+W23*(F23-F22)/F31+W22*(F22-F21)/F31+W21*(F21-F20)/F31+W20*(F20-F19)/F31+W19*(F19-F18)/F31+W18*(F18-F17)/F31+W17*(F17-F16)/F31+W16*(F16-F15)/F31+W15*(F15-F14)/F31+W14*(F14-F13)/F31+W13*(F13-F12)/F31+W12*(F12-F11)/F31+W11*(F11-F10)/F31+W10*(F10-F9)/F31+W9*(F9-F8)/F31+W8*(F8-F7)/F31+W7*(F7-F6)/F31</f>
        <v>5.2406114160468654E-3</v>
      </c>
      <c r="AC31">
        <f t="shared" si="6"/>
        <v>391.07133327892768</v>
      </c>
      <c r="AD31">
        <f t="shared" si="7"/>
        <v>794.22032138440773</v>
      </c>
      <c r="AE31">
        <f t="shared" si="8"/>
        <v>737.60980100834945</v>
      </c>
      <c r="AG31">
        <f t="shared" si="9"/>
        <v>391.07133327892768</v>
      </c>
      <c r="AH31">
        <f t="shared" si="10"/>
        <v>647.25134999573118</v>
      </c>
      <c r="AI31">
        <f t="shared" si="11"/>
        <v>177.06090071043519</v>
      </c>
      <c r="AK31" s="4">
        <v>533</v>
      </c>
      <c r="CR31" s="4">
        <v>533</v>
      </c>
      <c r="CS31" t="s">
        <v>18</v>
      </c>
      <c r="CT31" s="2">
        <v>45.68</v>
      </c>
      <c r="CU31" s="2">
        <v>0.39</v>
      </c>
      <c r="CV31" s="2">
        <v>1.07</v>
      </c>
      <c r="CW31" s="2">
        <v>0.04</v>
      </c>
      <c r="CX31" s="2">
        <v>45.94</v>
      </c>
      <c r="CY31" s="2">
        <v>0.75</v>
      </c>
      <c r="CZ31" s="2">
        <v>1.1100000000000001</v>
      </c>
      <c r="DA31" s="2">
        <v>4.96</v>
      </c>
      <c r="DB31" s="2">
        <v>0</v>
      </c>
      <c r="DC31" s="2">
        <v>0.05</v>
      </c>
      <c r="DD31" s="2">
        <v>1.2E-2</v>
      </c>
      <c r="DE31" s="2">
        <v>5.0000000000000001E-3</v>
      </c>
      <c r="DG31">
        <f>'Table S4. LMO Mineral formulae'!S52</f>
        <v>1.9613295975791414</v>
      </c>
      <c r="DH31">
        <f>'Table S4. LMO Mineral formulae'!T52</f>
        <v>0</v>
      </c>
      <c r="DI31">
        <f>'Table S4. LMO Mineral formulae'!U52</f>
        <v>5.4151518247956401E-2</v>
      </c>
      <c r="DJ31">
        <f>'Table S4. LMO Mineral formulae'!V52</f>
        <v>1.3579165766260785E-3</v>
      </c>
      <c r="DK31">
        <f>'Table S4. LMO Mineral formulae'!W52</f>
        <v>1.0997643823464061</v>
      </c>
      <c r="DL31">
        <f>'Table S4. LMO Mineral formulae'!X52</f>
        <v>4.8003748987649766E-2</v>
      </c>
      <c r="DM31">
        <f>'Table S4. LMO Mineral formulae'!Y52</f>
        <v>4.0369975473701726E-2</v>
      </c>
      <c r="DN31">
        <f>'Table S4. LMO Mineral formulae'!Z52</f>
        <v>0.22819197250578041</v>
      </c>
      <c r="DO31">
        <f>'Table S4. LMO Mineral formulae'!AA52</f>
        <v>0</v>
      </c>
      <c r="DP31">
        <f>'Table S4. LMO Mineral formulae'!AB52</f>
        <v>4.162700057421022E-3</v>
      </c>
      <c r="DQ31">
        <f>'Table S4. LMO Mineral formulae'!AC52</f>
        <v>8.2903997716092092E-4</v>
      </c>
      <c r="DR31">
        <f>'Table S4. LMO Mineral formulae'!AD52</f>
        <v>1.7216345226141392E-4</v>
      </c>
      <c r="DS31">
        <f>'Table S4. LMO Mineral formulae'!Q52</f>
        <v>1.5481115827097783E-2</v>
      </c>
    </row>
    <row r="32" spans="3:123">
      <c r="C32" s="2">
        <v>0.99</v>
      </c>
      <c r="D32">
        <f t="shared" si="1"/>
        <v>99</v>
      </c>
      <c r="E32">
        <f t="shared" si="12"/>
        <v>99</v>
      </c>
      <c r="F32">
        <f t="shared" si="12"/>
        <v>99</v>
      </c>
      <c r="G32">
        <v>1</v>
      </c>
      <c r="H32">
        <v>0</v>
      </c>
      <c r="I32">
        <v>0</v>
      </c>
      <c r="J32">
        <v>15.84</v>
      </c>
      <c r="K32">
        <v>83.16</v>
      </c>
      <c r="L32">
        <v>0</v>
      </c>
      <c r="M32">
        <v>0</v>
      </c>
      <c r="O32">
        <f>H32/SUM($H32:I32,K32:M32)</f>
        <v>0</v>
      </c>
      <c r="P32">
        <f>I32/SUM($H32:I32,K32:M32)</f>
        <v>0</v>
      </c>
      <c r="Q32">
        <f>K32/SUM($H32:I32,K32:M32)</f>
        <v>1</v>
      </c>
      <c r="R32">
        <f>L32/SUM($H32:I32,K32:M32)</f>
        <v>0</v>
      </c>
      <c r="S32">
        <f>M32/SUM($H32:I32,K32:M32)</f>
        <v>0</v>
      </c>
      <c r="U32">
        <f t="shared" si="2"/>
        <v>2.7099635101750411E-2</v>
      </c>
      <c r="V32">
        <f t="shared" si="5"/>
        <v>1.4999999999999999E-4</v>
      </c>
      <c r="W32">
        <f t="shared" si="3"/>
        <v>1.5513711335881445E-2</v>
      </c>
      <c r="Y32">
        <f>U32*(D32-D31)/D32+U31*(D31-D30)/D32+U30*(D30-D29)/D32+U29*(D29-D28)/D32+U28*(D28-D27)/D32+U27*(D27-D26)/D32+U26*(D26-D25)/D32+U25*(D25-D24)/D32+U24*(D24-D23)/D32+U23*(D23-D22)/D32+U22*(D22-D21)/D32+U21*(D21-D20)/D32+U20*(D20-D19)/D32+U19*(D19-D18)/D32+U18*(D18-D17)/D32+U17*(D17-D16)/D32+U16*(D16-D15)/D32+U15*(D15-D14)/D32+U14*(D14-D13)/D32+U13*(D13-D12)/D32+U12*(D12-D11)/D32+U11*(D11-D10)/D32+U10*(D10-D9)/D32+U9*(D9-D8)/D32+U8*(D8-D7)/D32+U7*D7/D32</f>
        <v>1.2059578492778713E-2</v>
      </c>
      <c r="Z32">
        <f>V32*(E32-E31)/E32+V31*(E31-E30)/E32+V30*(E30-E29)/E32+V29*(E29-E28)/E32+V28*(E28-E27)/E32+V27*(E27-E26)/E32+V26*(E26-E25)/E32+V25*(E25-E24)/E32+V24*(E24-E23)/E32+V23*(E23-E22)/E32+V22*(E22-E21)/E32+V21*(E21-E20)/E32+V20*(E20-E19)/E32+V19*(E19-E18)/E32+V18*(E18-E17)/E32+V17*(E17-E16)/E32+V16*(E16-E15)/E32+V15*(E15-E14)/E32+V14*(E14-E13)/E32+V13*(E13-E12)/E32+V12*(E12-E11)/E32+V11*(E11-E10)/E32+V10*(E10-E9)/E32+V9*(E9-E8)/E32+V8*(E8-E7)/E32+V7*E7/E32</f>
        <v>1.4999999999999999E-4</v>
      </c>
      <c r="AA32">
        <f>W32*(D32-D31)/$D$32+W31*(D31-D30)/$D$32+W30*(D30-D29)/$D$32+W29*(D29-D28)/$D$32+W28*(D28-D27)/$D$32+W27*(D27-D26)/$D$32+W26*(D26-D25)/$D$32+W25*(D25-D24)/$D$32+W24*(D24-D23)/$D$32+W23*(D23-D22)/$D$32+W22*(D22-D21)/$D$32+W21*(D21-D20)/$D$32+W20*(D20-D19)/$D$32+W19*(D19-D18)/$D$32+W18*(D18-D17)/$D$32+W17*(D17-D16)/$D$32+W16*(D16-D15)/$D$32+W15*(D15-D14)/$D$32+W14*(D14-D13)/$D$32+W13*(D13-D12)/$D$32+W12*(D12-D11)/$D$32+W11*(D11-D10)/$D$32+W10*(D10-D9)/$D$32+W9*(D9-D8)/$D$32+W8*(D8-D7)/$D$32+W7*D7/$D$32</f>
        <v>5.3132494962881208E-3</v>
      </c>
      <c r="AC32">
        <f t="shared" si="6"/>
        <v>660.29234996125547</v>
      </c>
      <c r="AD32">
        <f t="shared" si="7"/>
        <v>1350.067084516498</v>
      </c>
      <c r="AE32">
        <f t="shared" si="8"/>
        <v>1250.036317314275</v>
      </c>
      <c r="AG32">
        <f t="shared" si="9"/>
        <v>660.29234996125547</v>
      </c>
      <c r="AH32">
        <f t="shared" si="10"/>
        <v>1100.2397187658507</v>
      </c>
      <c r="AI32">
        <f t="shared" si="11"/>
        <v>300.06726586583886</v>
      </c>
      <c r="AK32" s="4">
        <v>703</v>
      </c>
      <c r="CR32" s="4">
        <v>703</v>
      </c>
      <c r="CS32" t="s">
        <v>18</v>
      </c>
      <c r="CT32" s="2">
        <v>45.49</v>
      </c>
      <c r="CU32" s="2">
        <v>0.38</v>
      </c>
      <c r="CV32" s="2">
        <v>1.07</v>
      </c>
      <c r="CW32" s="2">
        <v>0.01</v>
      </c>
      <c r="CX32" s="2">
        <v>46.71</v>
      </c>
      <c r="CY32" s="2">
        <v>0.09</v>
      </c>
      <c r="CZ32" s="2">
        <v>1.23</v>
      </c>
      <c r="DA32" s="2">
        <v>4.9400000000000004</v>
      </c>
      <c r="DB32" s="2">
        <v>0</v>
      </c>
      <c r="DC32" s="2">
        <v>0.06</v>
      </c>
      <c r="DD32" s="2">
        <v>1.2E-2</v>
      </c>
      <c r="DE32" s="2">
        <v>5.0000000000000001E-3</v>
      </c>
      <c r="DG32">
        <f>'Table S4. LMO Mineral formulae'!S53</f>
        <v>1.9627310629166985</v>
      </c>
      <c r="DH32">
        <f>'Table S4. LMO Mineral formulae'!T53</f>
        <v>0</v>
      </c>
      <c r="DI32">
        <f>'Table S4. LMO Mineral formulae'!U53</f>
        <v>5.4416550682727972E-2</v>
      </c>
      <c r="DJ32">
        <f>'Table S4. LMO Mineral formulae'!V53</f>
        <v>3.411406485250212E-4</v>
      </c>
      <c r="DK32">
        <f>'Table S4. LMO Mineral formulae'!W53</f>
        <v>1.1236702914756522</v>
      </c>
      <c r="DL32">
        <f>'Table S4. LMO Mineral formulae'!X53</f>
        <v>5.7886431057086194E-3</v>
      </c>
      <c r="DM32">
        <f>'Table S4. LMO Mineral formulae'!Y53</f>
        <v>4.4953239109274006E-2</v>
      </c>
      <c r="DN32">
        <f>'Table S4. LMO Mineral formulae'!Z53</f>
        <v>0.22838417454036014</v>
      </c>
      <c r="DO32">
        <f>'Table S4. LMO Mineral formulae'!AA53</f>
        <v>0</v>
      </c>
      <c r="DP32">
        <f>'Table S4. LMO Mineral formulae'!AB53</f>
        <v>5.0196881486740778E-3</v>
      </c>
      <c r="DQ32">
        <f>'Table S4. LMO Mineral formulae'!AC53</f>
        <v>8.3309752699108129E-4</v>
      </c>
      <c r="DR32">
        <f>'Table S4. LMO Mineral formulae'!AD53</f>
        <v>1.7300606758242096E-4</v>
      </c>
      <c r="DS32">
        <f>'Table S4. LMO Mineral formulae'!Q53</f>
        <v>1.7147613599426494E-2</v>
      </c>
    </row>
    <row r="34" spans="2:123">
      <c r="Z34" s="28" t="s">
        <v>111</v>
      </c>
      <c r="AA34" s="28"/>
      <c r="AB34" s="29"/>
      <c r="AC34" s="30">
        <f>(AC6*100-AC32)/(AC6*100)*AC6</f>
        <v>0.37707650038744539</v>
      </c>
      <c r="AD34" s="30">
        <f>(AD6*100-AD32)/(AD6*100)*AD6</f>
        <v>9.32915483502029E-3</v>
      </c>
      <c r="AE34" s="30">
        <f>(AE6*100-AE32)/(AE6*100)*AE6</f>
        <v>0.30963682685724964</v>
      </c>
      <c r="AF34" s="29"/>
      <c r="AG34" s="30">
        <f>(AG6*100-AG32)/(AG6*100)*AG6</f>
        <v>0.37707650038744539</v>
      </c>
      <c r="AH34" s="30">
        <f>(AH6*100-AH32)/(AH6*100)*AH6</f>
        <v>7.602812341492609E-3</v>
      </c>
      <c r="AI34" s="30">
        <f>(AI6*100-AI32)/(AI6*100)*AI6</f>
        <v>7.4327341341611369E-2</v>
      </c>
      <c r="AY34" s="20"/>
      <c r="AZ34" s="20"/>
      <c r="BA34" s="20"/>
      <c r="BB34" s="20"/>
    </row>
    <row r="35" spans="2:123">
      <c r="AC35" s="14"/>
      <c r="AD35" s="14"/>
      <c r="AE35" s="14"/>
      <c r="AF35" s="14"/>
      <c r="AG35" s="14"/>
      <c r="AH35" s="14"/>
      <c r="AI35" s="14"/>
      <c r="AY35" s="20"/>
      <c r="AZ35" s="20"/>
      <c r="BA35" s="20"/>
      <c r="BB35" s="20"/>
    </row>
    <row r="36" spans="2:123">
      <c r="B36" s="20" t="s">
        <v>78</v>
      </c>
    </row>
    <row r="37" spans="2:123" ht="18">
      <c r="G37" s="5" t="s">
        <v>70</v>
      </c>
      <c r="L37"/>
      <c r="O37" s="4"/>
      <c r="P37" s="6" t="s">
        <v>26</v>
      </c>
      <c r="S37" s="4"/>
      <c r="V37" s="20" t="s">
        <v>78</v>
      </c>
      <c r="W37" s="20"/>
      <c r="X37" s="20"/>
      <c r="Y37" s="20"/>
      <c r="Z37" s="6" t="s">
        <v>110</v>
      </c>
      <c r="AA37" s="20"/>
      <c r="AB37" s="20"/>
      <c r="AC37" s="20"/>
      <c r="AD37" s="6" t="s">
        <v>109</v>
      </c>
      <c r="AE37" s="6"/>
      <c r="AF37" s="6"/>
      <c r="AG37" s="6"/>
      <c r="AH37" s="6" t="s">
        <v>108</v>
      </c>
      <c r="AK37" t="s">
        <v>19</v>
      </c>
      <c r="AL37" t="s">
        <v>0</v>
      </c>
      <c r="CD37" t="s">
        <v>33</v>
      </c>
      <c r="CE37" t="s">
        <v>34</v>
      </c>
      <c r="CF37" t="s">
        <v>35</v>
      </c>
      <c r="CG37" t="s">
        <v>36</v>
      </c>
      <c r="CH37" t="s">
        <v>37</v>
      </c>
      <c r="CI37" t="s">
        <v>38</v>
      </c>
      <c r="CJ37" t="s">
        <v>39</v>
      </c>
      <c r="CK37" t="s">
        <v>40</v>
      </c>
      <c r="CL37" t="s">
        <v>41</v>
      </c>
      <c r="CM37" t="s">
        <v>42</v>
      </c>
      <c r="CN37" t="s">
        <v>43</v>
      </c>
      <c r="CO37" t="s">
        <v>44</v>
      </c>
      <c r="CP37" t="s">
        <v>86</v>
      </c>
      <c r="DG37" t="s">
        <v>33</v>
      </c>
      <c r="DH37" t="s">
        <v>34</v>
      </c>
      <c r="DI37" t="s">
        <v>35</v>
      </c>
      <c r="DJ37" t="s">
        <v>36</v>
      </c>
      <c r="DK37" t="s">
        <v>37</v>
      </c>
      <c r="DL37" t="s">
        <v>38</v>
      </c>
      <c r="DM37" t="s">
        <v>39</v>
      </c>
      <c r="DN37" t="s">
        <v>40</v>
      </c>
      <c r="DO37" t="s">
        <v>41</v>
      </c>
      <c r="DP37" t="s">
        <v>42</v>
      </c>
      <c r="DQ37" t="s">
        <v>43</v>
      </c>
      <c r="DR37" t="s">
        <v>44</v>
      </c>
      <c r="DS37" t="s">
        <v>86</v>
      </c>
    </row>
    <row r="38" spans="2:123" ht="17">
      <c r="C38" t="s">
        <v>20</v>
      </c>
      <c r="D38" s="4" t="s">
        <v>21</v>
      </c>
      <c r="E38" s="4" t="s">
        <v>21</v>
      </c>
      <c r="F38" s="4" t="s">
        <v>21</v>
      </c>
      <c r="G38" t="s">
        <v>22</v>
      </c>
      <c r="H38" t="s">
        <v>16</v>
      </c>
      <c r="I38" t="s">
        <v>17</v>
      </c>
      <c r="J38" t="s">
        <v>23</v>
      </c>
      <c r="K38" t="s">
        <v>24</v>
      </c>
      <c r="L38" t="s">
        <v>25</v>
      </c>
      <c r="M38" t="s">
        <v>78</v>
      </c>
      <c r="O38" s="4" t="s">
        <v>16</v>
      </c>
      <c r="P38" s="4" t="s">
        <v>17</v>
      </c>
      <c r="Q38" s="4" t="s">
        <v>24</v>
      </c>
      <c r="R38" s="4" t="s">
        <v>25</v>
      </c>
      <c r="S38" s="4" t="s">
        <v>78</v>
      </c>
      <c r="U38" t="s">
        <v>27</v>
      </c>
      <c r="V38" t="s">
        <v>28</v>
      </c>
      <c r="W38" t="s">
        <v>29</v>
      </c>
      <c r="Y38" t="s">
        <v>27</v>
      </c>
      <c r="Z38" t="s">
        <v>28</v>
      </c>
      <c r="AA38" t="s">
        <v>29</v>
      </c>
      <c r="AC38" t="s">
        <v>30</v>
      </c>
      <c r="AD38" t="s">
        <v>31</v>
      </c>
      <c r="AE38" t="s">
        <v>32</v>
      </c>
      <c r="AG38" t="s">
        <v>30</v>
      </c>
      <c r="AH38" t="s">
        <v>31</v>
      </c>
      <c r="AI38" t="s">
        <v>32</v>
      </c>
      <c r="AL38" t="s">
        <v>1</v>
      </c>
      <c r="AM38" t="s">
        <v>2</v>
      </c>
      <c r="AN38" t="s">
        <v>3</v>
      </c>
      <c r="AO38" t="s">
        <v>4</v>
      </c>
      <c r="AP38" t="s">
        <v>5</v>
      </c>
      <c r="AQ38" t="s">
        <v>6</v>
      </c>
      <c r="AR38" t="s">
        <v>7</v>
      </c>
      <c r="AS38" t="s">
        <v>8</v>
      </c>
      <c r="AT38" t="s">
        <v>9</v>
      </c>
      <c r="AU38" t="s">
        <v>10</v>
      </c>
      <c r="AV38" t="s">
        <v>11</v>
      </c>
      <c r="AW38" t="s">
        <v>14</v>
      </c>
      <c r="AX38" t="s">
        <v>15</v>
      </c>
      <c r="AZ38" t="s">
        <v>33</v>
      </c>
      <c r="BA38" t="s">
        <v>34</v>
      </c>
      <c r="BB38" t="s">
        <v>35</v>
      </c>
      <c r="BC38" t="s">
        <v>36</v>
      </c>
      <c r="BD38" t="s">
        <v>37</v>
      </c>
      <c r="BE38" t="s">
        <v>38</v>
      </c>
      <c r="BF38" t="s">
        <v>39</v>
      </c>
      <c r="BG38" t="s">
        <v>40</v>
      </c>
      <c r="BH38" t="s">
        <v>41</v>
      </c>
      <c r="BI38" t="s">
        <v>42</v>
      </c>
      <c r="BJ38" t="s">
        <v>43</v>
      </c>
      <c r="BK38" t="s">
        <v>44</v>
      </c>
    </row>
    <row r="39" spans="2:123">
      <c r="C39">
        <v>0</v>
      </c>
      <c r="D39">
        <f>C39*100</f>
        <v>0</v>
      </c>
      <c r="E39">
        <f t="shared" ref="E39:F39" si="13">D39*100</f>
        <v>0</v>
      </c>
      <c r="F39">
        <f t="shared" si="13"/>
        <v>0</v>
      </c>
      <c r="G39">
        <v>100</v>
      </c>
      <c r="H39">
        <v>0</v>
      </c>
      <c r="I39">
        <v>0</v>
      </c>
      <c r="J39">
        <v>0</v>
      </c>
      <c r="K39">
        <v>0</v>
      </c>
      <c r="L39">
        <v>0</v>
      </c>
      <c r="M39">
        <f>0.0010015*(SUM(H39:I39,K39:L39))</f>
        <v>0</v>
      </c>
      <c r="R39" s="21"/>
      <c r="S39" s="4"/>
      <c r="AC39" s="4">
        <v>7.01</v>
      </c>
      <c r="AD39" s="4">
        <v>13.574999999999999</v>
      </c>
      <c r="AE39" s="4">
        <v>12.87</v>
      </c>
      <c r="AG39" s="4">
        <v>7.01</v>
      </c>
      <c r="AH39" s="4">
        <v>11.06</v>
      </c>
      <c r="AI39" s="4">
        <v>3.0880000000000001</v>
      </c>
    </row>
    <row r="40" spans="2:123">
      <c r="C40" s="2">
        <v>0.214</v>
      </c>
      <c r="D40">
        <f t="shared" ref="D40:D65" si="14">C40*100</f>
        <v>21.4</v>
      </c>
      <c r="E40">
        <f>D40</f>
        <v>21.4</v>
      </c>
      <c r="F40">
        <f>E40</f>
        <v>21.4</v>
      </c>
      <c r="G40">
        <v>78.599999999999994</v>
      </c>
      <c r="H40">
        <v>21.400000000000006</v>
      </c>
      <c r="I40">
        <v>0</v>
      </c>
      <c r="J40">
        <v>0</v>
      </c>
      <c r="K40">
        <v>0</v>
      </c>
      <c r="L40">
        <v>0</v>
      </c>
      <c r="M40">
        <f t="shared" ref="M40:M65" si="15">0.0010015*(SUM(H40:I40,K40:L40))</f>
        <v>2.1432100000000006E-2</v>
      </c>
      <c r="O40">
        <f>H40/SUM($H40:I40,K40:M40)</f>
        <v>0.99899950199874832</v>
      </c>
      <c r="P40">
        <f>I40/SUM($H40:I40,K40:M40)</f>
        <v>0</v>
      </c>
      <c r="Q40">
        <f>K40/SUM($H40:I40,K40:M40)</f>
        <v>0</v>
      </c>
      <c r="R40">
        <f>L40/SUM($H40:I40,K40:M40)</f>
        <v>0</v>
      </c>
      <c r="S40">
        <f>M40/SUM($H40:I40,K40:M40)</f>
        <v>1.0004980012517464E-3</v>
      </c>
      <c r="U40">
        <f t="shared" ref="U40:U65" si="16">(O40*(0.00000571*(AO40*((26.98*2)/(26.98*2+16*3))*10000)+0.000395))+(Q40*(0.2003*DI40+0.0162))+(P40*(0.2198*CF40))+S40</f>
        <v>2.6026482535802379E-3</v>
      </c>
      <c r="V40">
        <f>0.00015+S40</f>
        <v>1.1504980012517463E-3</v>
      </c>
      <c r="W40">
        <f t="shared" ref="W40:W65" si="17">(O40*(0.000002536*(AO40*((26.98*2)/(26.98*2+16*3))*10000)+0.0008))+(Q40*EXP((-5)+6.3*DS40-1.2*DN40+1))+(P40*(EXP((-5.66)+8.4*CP40+10*CK40)))+S40</f>
        <v>2.3360085063118428E-3</v>
      </c>
      <c r="Y40">
        <f>U40*(D40-D39)/D40</f>
        <v>2.6026482535802379E-3</v>
      </c>
      <c r="Z40">
        <f>V40*(E40-E39)/E40</f>
        <v>1.1504980012517463E-3</v>
      </c>
      <c r="AA40">
        <f>W40*(F40-F39)/F40</f>
        <v>2.3360085063118428E-3</v>
      </c>
      <c r="AC40">
        <f>$AC$39*((1-C40)^(Y40-1))</f>
        <v>8.9129874210060294</v>
      </c>
      <c r="AD40">
        <f>$AD$39*((1-C40)^(Z40-1))</f>
        <v>17.266208304878131</v>
      </c>
      <c r="AE40">
        <f>$AE$39*((1-C40)^(AA40-1))</f>
        <v>16.364837871028598</v>
      </c>
      <c r="AG40">
        <f>$AG$39*((1-C40)^(Y40-1))</f>
        <v>8.9129874210060294</v>
      </c>
      <c r="AH40">
        <f>$AH$39*((1-C40)^(Z40-1))</f>
        <v>14.067349086699974</v>
      </c>
      <c r="AI40">
        <f>$AI$39*((1-C40)^(AA40-1))</f>
        <v>3.9265438497075613</v>
      </c>
      <c r="AK40">
        <v>24</v>
      </c>
      <c r="AL40" t="s">
        <v>16</v>
      </c>
      <c r="AM40">
        <v>41.68</v>
      </c>
      <c r="AN40">
        <v>0</v>
      </c>
      <c r="AO40">
        <v>0.04</v>
      </c>
      <c r="AP40">
        <v>0.28999999999999998</v>
      </c>
      <c r="AQ40">
        <v>4.67</v>
      </c>
      <c r="AR40">
        <v>53.17</v>
      </c>
      <c r="AS40">
        <v>7.0000000000000007E-2</v>
      </c>
      <c r="AT40">
        <v>0.08</v>
      </c>
      <c r="AU40">
        <v>0</v>
      </c>
      <c r="AV40">
        <v>0</v>
      </c>
      <c r="AW40">
        <v>0</v>
      </c>
      <c r="AX40">
        <v>0</v>
      </c>
      <c r="AZ40">
        <v>0.99781143541499873</v>
      </c>
      <c r="BA40">
        <v>0</v>
      </c>
      <c r="BB40">
        <v>1.128711970033924E-3</v>
      </c>
      <c r="BC40">
        <v>5.4891787853209003E-3</v>
      </c>
      <c r="BD40">
        <v>6.2333544004866265E-2</v>
      </c>
      <c r="BE40">
        <v>1.897478364843064</v>
      </c>
      <c r="BF40">
        <v>1.4194817931572671E-3</v>
      </c>
      <c r="BG40">
        <v>2.0521303934496948E-3</v>
      </c>
      <c r="BH40">
        <v>0</v>
      </c>
      <c r="BI40">
        <v>0</v>
      </c>
      <c r="BJ40">
        <v>0</v>
      </c>
      <c r="BK40">
        <v>0</v>
      </c>
    </row>
    <row r="41" spans="2:123">
      <c r="C41" s="2">
        <v>0.35699999999999998</v>
      </c>
      <c r="D41">
        <f t="shared" si="14"/>
        <v>35.699999999999996</v>
      </c>
      <c r="E41">
        <f t="shared" ref="E41:F65" si="18">D41</f>
        <v>35.699999999999996</v>
      </c>
      <c r="F41">
        <f t="shared" si="18"/>
        <v>35.699999999999996</v>
      </c>
      <c r="G41">
        <v>64.300000000000011</v>
      </c>
      <c r="H41">
        <v>35.699999999999989</v>
      </c>
      <c r="I41">
        <v>0</v>
      </c>
      <c r="J41">
        <v>0</v>
      </c>
      <c r="K41">
        <v>0</v>
      </c>
      <c r="L41">
        <v>0</v>
      </c>
      <c r="M41">
        <f t="shared" si="15"/>
        <v>3.5753549999999988E-2</v>
      </c>
      <c r="O41">
        <f>H41/SUM($H41:I41,K41:M41)</f>
        <v>0.99899950199874821</v>
      </c>
      <c r="P41">
        <f>I41/SUM($H41:I41,K41:M41)</f>
        <v>0</v>
      </c>
      <c r="Q41">
        <f>K41/SUM($H41:I41,K41:M41)</f>
        <v>0</v>
      </c>
      <c r="R41">
        <f>L41/SUM($H41:I41,K41:M41)</f>
        <v>0</v>
      </c>
      <c r="S41">
        <f>M41/SUM($H41:I41,K41:M41)</f>
        <v>1.0004980012517464E-3</v>
      </c>
      <c r="U41">
        <f t="shared" si="16"/>
        <v>2.9045346158399843E-3</v>
      </c>
      <c r="V41">
        <f t="shared" ref="V41:V65" si="19">0.00015+S41</f>
        <v>1.1504980012517463E-3</v>
      </c>
      <c r="W41">
        <f t="shared" si="17"/>
        <v>2.4700862321771172E-3</v>
      </c>
      <c r="Y41">
        <f>U41*(D41-D40)/D41+U40*(D40-D39)/D41</f>
        <v>2.723571922496607E-3</v>
      </c>
      <c r="Z41">
        <f>V41*(E41-E40)/E41+V40*(E40-E39)/E41</f>
        <v>1.1504980012517463E-3</v>
      </c>
      <c r="AA41">
        <f>W41*(F41-F40)/F41+W40*(F40-F39)/F41</f>
        <v>2.3897147102298661E-3</v>
      </c>
      <c r="AC41">
        <f t="shared" ref="AC41:AC64" si="20">$AC$39*((1-C41)^(Y41-1))</f>
        <v>10.888917160282277</v>
      </c>
      <c r="AD41">
        <f t="shared" ref="AD41:AD65" si="21">$AD$39*((1-C41)^(Z41-1))</f>
        <v>21.101251436372479</v>
      </c>
      <c r="AE41">
        <f t="shared" ref="AE41:AE65" si="22">$AE$39*((1-C41)^(AA41-1))</f>
        <v>19.994440364075949</v>
      </c>
      <c r="AG41">
        <f t="shared" ref="AG41:AG65" si="23">$AG$39*((1-C41)^(Y41-1))</f>
        <v>10.888917160282277</v>
      </c>
      <c r="AH41">
        <f t="shared" ref="AH41:AH65" si="24">$AH$39*((1-C41)^(Z41-1))</f>
        <v>17.191885148160562</v>
      </c>
      <c r="AI41">
        <f t="shared" ref="AI41:AI65" si="25">$AI$39*((1-C41)^(AA41-1))</f>
        <v>4.7974228317223417</v>
      </c>
      <c r="AK41">
        <v>44</v>
      </c>
      <c r="AL41" t="s">
        <v>16</v>
      </c>
      <c r="AM41">
        <v>41.47</v>
      </c>
      <c r="AN41">
        <v>0</v>
      </c>
      <c r="AO41">
        <v>0.05</v>
      </c>
      <c r="AP41">
        <v>0.36</v>
      </c>
      <c r="AQ41">
        <v>5.6</v>
      </c>
      <c r="AR41">
        <v>52.32</v>
      </c>
      <c r="AS41">
        <v>0.08</v>
      </c>
      <c r="AT41">
        <v>0.1</v>
      </c>
      <c r="AU41">
        <v>0</v>
      </c>
      <c r="AV41">
        <v>0</v>
      </c>
      <c r="AW41">
        <v>0</v>
      </c>
      <c r="AX41">
        <v>0</v>
      </c>
      <c r="AZ41">
        <v>0.99743264921648656</v>
      </c>
      <c r="BA41">
        <v>0</v>
      </c>
      <c r="BB41">
        <v>1.4174962604525609E-3</v>
      </c>
      <c r="BC41">
        <v>6.8460593075878318E-3</v>
      </c>
      <c r="BD41">
        <v>7.5096854076377784E-2</v>
      </c>
      <c r="BE41">
        <v>1.8758870521477748</v>
      </c>
      <c r="BF41">
        <v>1.6298609384352201E-3</v>
      </c>
      <c r="BG41">
        <v>2.5771740141894281E-3</v>
      </c>
      <c r="BH41">
        <v>0</v>
      </c>
      <c r="BI41">
        <v>0</v>
      </c>
      <c r="BJ41">
        <v>0</v>
      </c>
      <c r="BK41">
        <v>0</v>
      </c>
      <c r="BM41" t="s">
        <v>45</v>
      </c>
      <c r="BN41" t="s">
        <v>1</v>
      </c>
      <c r="BO41" t="s">
        <v>2</v>
      </c>
      <c r="BP41" t="s">
        <v>3</v>
      </c>
      <c r="BQ41" t="s">
        <v>4</v>
      </c>
      <c r="BR41" t="s">
        <v>5</v>
      </c>
      <c r="BS41" t="s">
        <v>6</v>
      </c>
      <c r="BT41" t="s">
        <v>7</v>
      </c>
      <c r="BU41" t="s">
        <v>8</v>
      </c>
      <c r="BV41" t="s">
        <v>9</v>
      </c>
      <c r="BW41" t="s">
        <v>10</v>
      </c>
      <c r="BX41" t="s">
        <v>11</v>
      </c>
      <c r="BY41" t="s">
        <v>12</v>
      </c>
      <c r="BZ41" t="s">
        <v>13</v>
      </c>
      <c r="CA41" t="s">
        <v>14</v>
      </c>
      <c r="CB41" t="s">
        <v>15</v>
      </c>
    </row>
    <row r="42" spans="2:123">
      <c r="C42" s="2">
        <v>0.38900000000000001</v>
      </c>
      <c r="D42">
        <f t="shared" si="14"/>
        <v>38.9</v>
      </c>
      <c r="E42">
        <f t="shared" si="18"/>
        <v>38.9</v>
      </c>
      <c r="F42">
        <f t="shared" si="18"/>
        <v>38.9</v>
      </c>
      <c r="G42">
        <v>61.1</v>
      </c>
      <c r="H42">
        <v>38.9</v>
      </c>
      <c r="I42">
        <v>0</v>
      </c>
      <c r="J42">
        <v>0</v>
      </c>
      <c r="K42">
        <v>0</v>
      </c>
      <c r="L42">
        <v>0</v>
      </c>
      <c r="M42">
        <f t="shared" si="15"/>
        <v>3.8958349999999996E-2</v>
      </c>
      <c r="O42">
        <f>H42/SUM($H42:I42,K42:M42)</f>
        <v>0.99899950199874821</v>
      </c>
      <c r="P42">
        <f>I42/SUM($H42:I42,K42:M42)</f>
        <v>0</v>
      </c>
      <c r="Q42">
        <f>K42/SUM($H42:I42,K42:M42)</f>
        <v>0</v>
      </c>
      <c r="R42">
        <f>L42/SUM($H42:I42,K42:M42)</f>
        <v>0</v>
      </c>
      <c r="S42">
        <f>M42/SUM($H42:I42,K42:M42)</f>
        <v>1.0004980012517462E-3</v>
      </c>
      <c r="U42">
        <f t="shared" si="16"/>
        <v>3.2064209780997303E-3</v>
      </c>
      <c r="V42">
        <f t="shared" si="19"/>
        <v>1.1504980012517461E-3</v>
      </c>
      <c r="W42">
        <f t="shared" si="17"/>
        <v>2.6041639580423916E-3</v>
      </c>
      <c r="Y42">
        <f>U42*(D42-D41)/D42+U41*(D41-D40)/D42+U40*(D40-D39)/D42</f>
        <v>2.7632921532917223E-3</v>
      </c>
      <c r="Z42">
        <f>V42*(E42-E41)/E42+V41*(E41-E40)/E42+V40*(E40-E39)/E42</f>
        <v>1.1504980012517463E-3</v>
      </c>
      <c r="AA42">
        <f>W42*(F42-F41)/F42+W41*(F41-F40)/F42+W40*(F40-F39)/F42</f>
        <v>2.4073557794586599E-3</v>
      </c>
      <c r="AC42">
        <f t="shared" si="20"/>
        <v>11.457386853008648</v>
      </c>
      <c r="AD42">
        <f t="shared" si="21"/>
        <v>22.205086476968738</v>
      </c>
      <c r="AE42">
        <f t="shared" si="22"/>
        <v>21.038862812327814</v>
      </c>
      <c r="AG42">
        <f t="shared" si="23"/>
        <v>11.457386853008648</v>
      </c>
      <c r="AH42">
        <f t="shared" si="24"/>
        <v>18.091215943666612</v>
      </c>
      <c r="AI42">
        <f t="shared" si="25"/>
        <v>5.0480192979384846</v>
      </c>
      <c r="AK42">
        <v>49</v>
      </c>
      <c r="AL42" t="s">
        <v>16</v>
      </c>
      <c r="AM42">
        <v>41.4</v>
      </c>
      <c r="AN42">
        <v>0</v>
      </c>
      <c r="AO42">
        <v>0.06</v>
      </c>
      <c r="AP42">
        <v>0.38</v>
      </c>
      <c r="AQ42">
        <v>5.89</v>
      </c>
      <c r="AR42">
        <v>52.07</v>
      </c>
      <c r="AS42">
        <v>0.09</v>
      </c>
      <c r="AT42">
        <v>0.11</v>
      </c>
      <c r="AU42">
        <v>0</v>
      </c>
      <c r="AV42">
        <v>0</v>
      </c>
      <c r="AW42">
        <v>0</v>
      </c>
      <c r="AX42">
        <v>0</v>
      </c>
      <c r="AZ42">
        <v>0.99700528579482461</v>
      </c>
      <c r="BA42">
        <v>0</v>
      </c>
      <c r="BB42">
        <v>1.7031415452326006E-3</v>
      </c>
      <c r="BC42">
        <v>7.2355129979964983E-3</v>
      </c>
      <c r="BD42">
        <v>7.9085449423705656E-2</v>
      </c>
      <c r="BE42">
        <v>1.8692788975722039</v>
      </c>
      <c r="BF42">
        <v>1.8359068785443612E-3</v>
      </c>
      <c r="BG42">
        <v>2.8384680091997679E-3</v>
      </c>
      <c r="BH42">
        <v>0</v>
      </c>
      <c r="BI42">
        <v>0</v>
      </c>
      <c r="BJ42">
        <v>0</v>
      </c>
      <c r="BK42">
        <v>0</v>
      </c>
    </row>
    <row r="43" spans="2:123">
      <c r="C43" s="2">
        <v>0.46899999999999997</v>
      </c>
      <c r="D43">
        <f t="shared" si="14"/>
        <v>46.9</v>
      </c>
      <c r="E43">
        <f t="shared" si="18"/>
        <v>46.9</v>
      </c>
      <c r="F43">
        <f t="shared" si="18"/>
        <v>46.9</v>
      </c>
      <c r="G43">
        <v>53.1</v>
      </c>
      <c r="H43">
        <v>4.6900000000000004</v>
      </c>
      <c r="I43">
        <v>42.21</v>
      </c>
      <c r="J43">
        <v>0</v>
      </c>
      <c r="K43">
        <v>0</v>
      </c>
      <c r="L43">
        <v>0</v>
      </c>
      <c r="M43">
        <f t="shared" si="15"/>
        <v>4.6970350000000001E-2</v>
      </c>
      <c r="O43">
        <f>H43/SUM($H43:I43,K43:M43)</f>
        <v>9.9899950199874826E-2</v>
      </c>
      <c r="P43">
        <f>I43/SUM($H43:I43,K43:M43)</f>
        <v>0.89909955179887346</v>
      </c>
      <c r="Q43">
        <f>K43/SUM($H43:I43,K43:M43)</f>
        <v>0</v>
      </c>
      <c r="R43">
        <f>L43/SUM($H43:I43,K43:M43)</f>
        <v>0</v>
      </c>
      <c r="S43">
        <f>M43/SUM($H43:I43,K43:M43)</f>
        <v>1.0004980012517464E-3</v>
      </c>
      <c r="U43">
        <f t="shared" si="16"/>
        <v>1.4317319204366569E-2</v>
      </c>
      <c r="V43">
        <f t="shared" si="19"/>
        <v>1.1504980012517463E-3</v>
      </c>
      <c r="W43">
        <f t="shared" si="17"/>
        <v>6.2725467461058979E-3</v>
      </c>
      <c r="Y43">
        <f>U43*(D43-D42)/D43+U42*(D42-D41)/D43+U41*(D41-D40)/D43+U40*(D40-D39)/D43</f>
        <v>4.7341283240507582E-3</v>
      </c>
      <c r="Z43">
        <f>V43*(E43-E42)/E43+V42*(E42-E41)/E43+V41*(E41-E40)/E43+V40*(E40-E39)/E43</f>
        <v>1.1504980012517463E-3</v>
      </c>
      <c r="AA43">
        <f>W43*(F43-F42)/F43+W42*(F42-F41)/F43+W41*(F41-F40)/F43+W40*(F40-F39)/F43</f>
        <v>3.0666634070317493E-3</v>
      </c>
      <c r="AC43">
        <f t="shared" si="20"/>
        <v>13.162005231137494</v>
      </c>
      <c r="AD43">
        <f t="shared" si="21"/>
        <v>25.54636064722424</v>
      </c>
      <c r="AE43">
        <f t="shared" si="22"/>
        <v>24.19028489857752</v>
      </c>
      <c r="AG43">
        <f t="shared" si="23"/>
        <v>13.162005231137494</v>
      </c>
      <c r="AH43">
        <f t="shared" si="24"/>
        <v>20.813462155307558</v>
      </c>
      <c r="AI43">
        <f t="shared" si="25"/>
        <v>5.8041647060456398</v>
      </c>
      <c r="AK43">
        <v>63</v>
      </c>
      <c r="AL43" t="s">
        <v>16</v>
      </c>
      <c r="AM43">
        <v>41.23</v>
      </c>
      <c r="AN43">
        <v>0</v>
      </c>
      <c r="AO43">
        <v>7.0000000000000007E-2</v>
      </c>
      <c r="AP43">
        <v>0.43</v>
      </c>
      <c r="AQ43">
        <v>6.64</v>
      </c>
      <c r="AR43">
        <v>51.39</v>
      </c>
      <c r="AS43">
        <v>0.1</v>
      </c>
      <c r="AT43">
        <v>0.13</v>
      </c>
      <c r="AU43">
        <v>0</v>
      </c>
      <c r="AV43">
        <v>0</v>
      </c>
      <c r="AW43">
        <v>3.0000000000000001E-3</v>
      </c>
      <c r="AX43">
        <v>2E-3</v>
      </c>
      <c r="AZ43">
        <v>0.99660456826589594</v>
      </c>
      <c r="BA43">
        <v>0</v>
      </c>
      <c r="BB43">
        <v>1.9943893742776619E-3</v>
      </c>
      <c r="BC43">
        <v>8.2180088776861518E-3</v>
      </c>
      <c r="BD43">
        <v>8.9487379500478276E-2</v>
      </c>
      <c r="BE43">
        <v>1.8517295721556857</v>
      </c>
      <c r="BF43">
        <v>2.0474841979273269E-3</v>
      </c>
      <c r="BG43">
        <v>3.3670308077969678E-3</v>
      </c>
      <c r="BH43">
        <v>0</v>
      </c>
      <c r="BI43">
        <v>0</v>
      </c>
      <c r="BJ43">
        <v>1.1668110510185933E-4</v>
      </c>
      <c r="BK43">
        <v>3.8769125584135743E-5</v>
      </c>
      <c r="BM43">
        <v>63</v>
      </c>
      <c r="BN43" t="s">
        <v>17</v>
      </c>
      <c r="BO43">
        <v>57.32</v>
      </c>
      <c r="BP43">
        <v>0.04</v>
      </c>
      <c r="BQ43">
        <v>1.64</v>
      </c>
      <c r="BR43">
        <v>0.43</v>
      </c>
      <c r="BS43">
        <v>4.29</v>
      </c>
      <c r="BT43">
        <v>35.47</v>
      </c>
      <c r="BU43">
        <v>0.08</v>
      </c>
      <c r="BV43">
        <v>0.72</v>
      </c>
      <c r="BW43">
        <v>0</v>
      </c>
      <c r="BX43">
        <v>0.01</v>
      </c>
      <c r="BY43">
        <v>0</v>
      </c>
      <c r="BZ43">
        <v>0</v>
      </c>
      <c r="CA43">
        <v>2E-3</v>
      </c>
      <c r="CB43">
        <v>1E-3</v>
      </c>
      <c r="CD43">
        <v>1.9605073908938755</v>
      </c>
      <c r="CE43">
        <v>0</v>
      </c>
      <c r="CF43">
        <v>6.6116297181951569E-2</v>
      </c>
      <c r="CG43">
        <v>1.1628384122628635E-2</v>
      </c>
      <c r="CH43">
        <v>8.1809505361446183E-2</v>
      </c>
      <c r="CI43">
        <v>1.8084766113234332</v>
      </c>
      <c r="CJ43">
        <v>2.3177324914464932E-3</v>
      </c>
      <c r="CK43">
        <v>2.638693806150014E-2</v>
      </c>
      <c r="CL43">
        <v>0</v>
      </c>
      <c r="CM43">
        <v>6.6319757560186448E-4</v>
      </c>
      <c r="CN43">
        <v>1.1006824403749781E-4</v>
      </c>
      <c r="CO43">
        <v>2.7428924153078572E-5</v>
      </c>
      <c r="CP43">
        <v>2.6623688075827059E-2</v>
      </c>
    </row>
    <row r="44" spans="2:123">
      <c r="C44" s="2">
        <v>0.52</v>
      </c>
      <c r="D44">
        <f t="shared" si="14"/>
        <v>52</v>
      </c>
      <c r="E44">
        <f t="shared" si="18"/>
        <v>52</v>
      </c>
      <c r="F44">
        <f t="shared" si="18"/>
        <v>52</v>
      </c>
      <c r="G44">
        <v>48</v>
      </c>
      <c r="H44">
        <v>4.68</v>
      </c>
      <c r="I44">
        <v>47.32</v>
      </c>
      <c r="J44">
        <v>0</v>
      </c>
      <c r="K44">
        <v>0</v>
      </c>
      <c r="L44">
        <v>0</v>
      </c>
      <c r="M44">
        <f t="shared" si="15"/>
        <v>5.2077999999999999E-2</v>
      </c>
      <c r="O44">
        <f>H44/SUM($H44:I44,K44:M44)</f>
        <v>8.9909955179887341E-2</v>
      </c>
      <c r="P44">
        <f>I44/SUM($H44:I44,K44:M44)</f>
        <v>0.90908954681886089</v>
      </c>
      <c r="Q44">
        <f>K44/SUM($H44:I44,K44:M44)</f>
        <v>0</v>
      </c>
      <c r="R44">
        <f>L44/SUM($H44:I44,K44:M44)</f>
        <v>0</v>
      </c>
      <c r="S44">
        <f>M44/SUM($H44:I44,K44:M44)</f>
        <v>1.0004980012517464E-3</v>
      </c>
      <c r="U44">
        <f t="shared" si="16"/>
        <v>1.5595141101159088E-2</v>
      </c>
      <c r="V44">
        <f t="shared" si="19"/>
        <v>1.1504980012517463E-3</v>
      </c>
      <c r="W44">
        <f t="shared" si="17"/>
        <v>6.468733412765184E-3</v>
      </c>
      <c r="Y44">
        <f>U44*(D44-D43)/D44+U43*(D43-D42)/D44+U42*(D42-D41)/D44+U41*(D41-D40)/D44+U40*(D40-D39)/D44</f>
        <v>5.7993430387286906E-3</v>
      </c>
      <c r="Z44">
        <f>V44*(E44-E43)/E44+V43*(E43-E42)/E44+V42*(E42-E41)/E44+V41*(E41-E40)/E44+V40*(E40-E39)/E44</f>
        <v>1.1504980012517463E-3</v>
      </c>
      <c r="AA44">
        <f>W44*(F44-F43)/F44+W43*(F43-F42)/F44+W42*(F42-F41)/F44+W41*(F41-F40)/F44+W40*(F40-F39)/F44</f>
        <v>3.400327965286375E-3</v>
      </c>
      <c r="AC44">
        <f t="shared" si="20"/>
        <v>14.542135573846643</v>
      </c>
      <c r="AD44">
        <f t="shared" si="21"/>
        <v>28.257378542420401</v>
      </c>
      <c r="AE44">
        <f t="shared" si="22"/>
        <v>26.745666514922853</v>
      </c>
      <c r="AG44">
        <f t="shared" si="23"/>
        <v>14.542135573846643</v>
      </c>
      <c r="AH44">
        <f t="shared" si="24"/>
        <v>23.022217803253753</v>
      </c>
      <c r="AI44">
        <f t="shared" si="25"/>
        <v>6.4172974512884053</v>
      </c>
      <c r="AK44">
        <v>73</v>
      </c>
      <c r="AL44" t="s">
        <v>16</v>
      </c>
      <c r="AM44">
        <v>41.11</v>
      </c>
      <c r="AN44">
        <v>0</v>
      </c>
      <c r="AO44">
        <v>7.0000000000000007E-2</v>
      </c>
      <c r="AP44">
        <v>0.44</v>
      </c>
      <c r="AQ44">
        <v>7.26</v>
      </c>
      <c r="AR44">
        <v>50.86</v>
      </c>
      <c r="AS44">
        <v>0.11</v>
      </c>
      <c r="AT44">
        <v>0.15</v>
      </c>
      <c r="AU44">
        <v>0</v>
      </c>
      <c r="AV44">
        <v>0</v>
      </c>
      <c r="AW44">
        <v>4.0000000000000001E-3</v>
      </c>
      <c r="AX44">
        <v>2E-3</v>
      </c>
      <c r="AZ44">
        <v>0.99652815066928258</v>
      </c>
      <c r="BA44">
        <v>0</v>
      </c>
      <c r="BB44">
        <v>2.0000576204137668E-3</v>
      </c>
      <c r="BC44">
        <v>8.4330249050799423E-3</v>
      </c>
      <c r="BD44">
        <v>9.8121208359733217E-2</v>
      </c>
      <c r="BE44">
        <v>1.8378406636690534</v>
      </c>
      <c r="BF44">
        <v>2.2586336791164206E-3</v>
      </c>
      <c r="BG44">
        <v>3.8960771915895849E-3</v>
      </c>
      <c r="BH44">
        <v>0</v>
      </c>
      <c r="BI44">
        <v>0</v>
      </c>
      <c r="BJ44">
        <v>1.5601696534428986E-4</v>
      </c>
      <c r="BK44">
        <v>3.887931116230151E-5</v>
      </c>
      <c r="BM44">
        <v>73</v>
      </c>
      <c r="BN44" t="s">
        <v>17</v>
      </c>
      <c r="BO44">
        <v>57.07</v>
      </c>
      <c r="BP44">
        <v>0.04</v>
      </c>
      <c r="BQ44">
        <v>1.78</v>
      </c>
      <c r="BR44">
        <v>0.54</v>
      </c>
      <c r="BS44">
        <v>4.63</v>
      </c>
      <c r="BT44">
        <v>35.08</v>
      </c>
      <c r="BU44">
        <v>0.08</v>
      </c>
      <c r="BV44">
        <v>0.77</v>
      </c>
      <c r="BW44">
        <v>0</v>
      </c>
      <c r="BX44">
        <v>0.01</v>
      </c>
      <c r="BY44">
        <v>0</v>
      </c>
      <c r="BZ44">
        <v>0</v>
      </c>
      <c r="CA44">
        <v>2E-3</v>
      </c>
      <c r="CB44">
        <v>1E-3</v>
      </c>
      <c r="CD44">
        <v>1.9560316800309909</v>
      </c>
      <c r="CE44">
        <v>0</v>
      </c>
      <c r="CF44">
        <v>7.1910181848920715E-2</v>
      </c>
      <c r="CG44">
        <v>1.4633573167913277E-2</v>
      </c>
      <c r="CH44">
        <v>8.847756774359003E-2</v>
      </c>
      <c r="CI44">
        <v>1.7923259898522665</v>
      </c>
      <c r="CJ44">
        <v>2.32257110497428E-3</v>
      </c>
      <c r="CK44">
        <v>2.8278276463064835E-2</v>
      </c>
      <c r="CL44">
        <v>0</v>
      </c>
      <c r="CM44">
        <v>6.6458209981798747E-4</v>
      </c>
      <c r="CN44">
        <v>1.1029802797354092E-4</v>
      </c>
      <c r="CO44">
        <v>2.7486186138208228E-5</v>
      </c>
      <c r="CP44">
        <v>2.7941861879911642E-2</v>
      </c>
    </row>
    <row r="45" spans="2:123">
      <c r="C45" s="2">
        <v>0.56599999999999995</v>
      </c>
      <c r="D45">
        <f t="shared" si="14"/>
        <v>56.599999999999994</v>
      </c>
      <c r="E45">
        <f t="shared" si="18"/>
        <v>56.599999999999994</v>
      </c>
      <c r="F45">
        <f t="shared" si="18"/>
        <v>56.599999999999994</v>
      </c>
      <c r="G45">
        <v>43.400000000000006</v>
      </c>
      <c r="H45">
        <v>4.5279999999999996</v>
      </c>
      <c r="I45">
        <v>52.071999999999996</v>
      </c>
      <c r="J45">
        <v>0</v>
      </c>
      <c r="K45">
        <v>0</v>
      </c>
      <c r="L45">
        <v>0</v>
      </c>
      <c r="M45">
        <f t="shared" si="15"/>
        <v>5.6684899999999996E-2</v>
      </c>
      <c r="O45">
        <f>H45/SUM($H45:I45,K45:M45)</f>
        <v>7.9919960159899855E-2</v>
      </c>
      <c r="P45">
        <f>I45/SUM($H45:I45,K45:M45)</f>
        <v>0.91907954183884844</v>
      </c>
      <c r="Q45">
        <f>K45/SUM($H45:I45,K45:M45)</f>
        <v>0</v>
      </c>
      <c r="R45">
        <f>L45/SUM($H45:I45,K45:M45)</f>
        <v>0</v>
      </c>
      <c r="S45">
        <f>M45/SUM($H45:I45,K45:M45)</f>
        <v>1.0004980012517464E-3</v>
      </c>
      <c r="U45">
        <f t="shared" si="16"/>
        <v>1.6851555308715557E-2</v>
      </c>
      <c r="V45">
        <f t="shared" si="19"/>
        <v>1.1504980012517463E-3</v>
      </c>
      <c r="W45">
        <f t="shared" si="17"/>
        <v>6.690375825179333E-3</v>
      </c>
      <c r="Y45">
        <f>U45*(D45-D44)/D45+U44*(D44-D43)/D45+U43*(D43-D42)/D45+U42*(D42-D41)/D45+U41*(D41-D40)/D45+U40*(D40-D39)/D45</f>
        <v>6.6975793716251494E-3</v>
      </c>
      <c r="Z45">
        <f>V45*(E45-E44)/E45+V44*(E44-E43)/E45+V43*(E43-E42)/E45+V42*(E42-E41)/E45+V41*(E41-E40)/E45+V40*(E40-E39)/E45</f>
        <v>1.1504980012517463E-3</v>
      </c>
      <c r="AA45">
        <f>W45*(F45-F44)/F45+W44*(F44-F43)/F45+W43*(F43-F42)/F45+W42*(F42-F41)/F45+W41*(F41-F40)/F45+W40*(F40-F39)/F45</f>
        <v>3.6677170139702542E-3</v>
      </c>
      <c r="AC45">
        <f t="shared" si="20"/>
        <v>16.062026834737818</v>
      </c>
      <c r="AD45">
        <f t="shared" si="21"/>
        <v>31.248778195001506</v>
      </c>
      <c r="AE45">
        <f t="shared" si="22"/>
        <v>29.563730341079083</v>
      </c>
      <c r="AG45">
        <f t="shared" si="23"/>
        <v>16.062026834737818</v>
      </c>
      <c r="AH45">
        <f t="shared" si="24"/>
        <v>25.459409711728668</v>
      </c>
      <c r="AI45">
        <f t="shared" si="25"/>
        <v>7.0934575985432957</v>
      </c>
      <c r="AK45">
        <v>83</v>
      </c>
      <c r="AL45" t="s">
        <v>16</v>
      </c>
      <c r="AM45">
        <v>40.96</v>
      </c>
      <c r="AN45">
        <v>0</v>
      </c>
      <c r="AO45">
        <v>0.08</v>
      </c>
      <c r="AP45">
        <v>0.46</v>
      </c>
      <c r="AQ45">
        <v>7.99</v>
      </c>
      <c r="AR45">
        <v>50.22</v>
      </c>
      <c r="AS45">
        <v>0.12</v>
      </c>
      <c r="AT45">
        <v>0.17</v>
      </c>
      <c r="AU45">
        <v>0</v>
      </c>
      <c r="AV45">
        <v>0</v>
      </c>
      <c r="AW45">
        <v>4.0000000000000001E-3</v>
      </c>
      <c r="AX45">
        <v>2E-3</v>
      </c>
      <c r="AZ45">
        <v>0.99634717884245372</v>
      </c>
      <c r="BA45">
        <v>0</v>
      </c>
      <c r="BB45">
        <v>2.2937342913521173E-3</v>
      </c>
      <c r="BC45">
        <v>8.8470237038881967E-3</v>
      </c>
      <c r="BD45">
        <v>0.10836316952485692</v>
      </c>
      <c r="BE45">
        <v>1.8210289986897281</v>
      </c>
      <c r="BF45">
        <v>2.4725382190540798E-3</v>
      </c>
      <c r="BG45">
        <v>4.4309195812750231E-3</v>
      </c>
      <c r="BH45">
        <v>0</v>
      </c>
      <c r="BI45">
        <v>0</v>
      </c>
      <c r="BJ45">
        <v>1.5655987973374073E-4</v>
      </c>
      <c r="BK45">
        <v>3.9014605022397887E-5</v>
      </c>
      <c r="BM45">
        <v>83</v>
      </c>
      <c r="BN45" t="s">
        <v>17</v>
      </c>
      <c r="BO45">
        <v>56.8</v>
      </c>
      <c r="BP45">
        <v>0.05</v>
      </c>
      <c r="BQ45">
        <v>1.91</v>
      </c>
      <c r="BR45">
        <v>0.66</v>
      </c>
      <c r="BS45">
        <v>5.03</v>
      </c>
      <c r="BT45">
        <v>34.619999999999997</v>
      </c>
      <c r="BU45">
        <v>0.09</v>
      </c>
      <c r="BV45">
        <v>0.83</v>
      </c>
      <c r="BW45">
        <v>0</v>
      </c>
      <c r="BX45">
        <v>0.01</v>
      </c>
      <c r="BY45">
        <v>0</v>
      </c>
      <c r="BZ45">
        <v>0</v>
      </c>
      <c r="CA45">
        <v>2E-3</v>
      </c>
      <c r="CB45">
        <v>1E-3</v>
      </c>
      <c r="CD45">
        <v>1.9515849318704344</v>
      </c>
      <c r="CE45">
        <v>0</v>
      </c>
      <c r="CF45">
        <v>7.7352590163133672E-2</v>
      </c>
      <c r="CG45">
        <v>1.792964405277574E-2</v>
      </c>
      <c r="CH45">
        <v>9.6358776751440792E-2</v>
      </c>
      <c r="CI45">
        <v>1.7731912924884907</v>
      </c>
      <c r="CJ45">
        <v>2.6193446728559784E-3</v>
      </c>
      <c r="CK45">
        <v>3.0557049097855164E-2</v>
      </c>
      <c r="CL45">
        <v>0</v>
      </c>
      <c r="CM45">
        <v>6.6622319419312021E-4</v>
      </c>
      <c r="CN45">
        <v>1.1057039383073928E-4</v>
      </c>
      <c r="CO45">
        <v>2.7554059506265567E-5</v>
      </c>
      <c r="CP45">
        <v>2.8937522033568031E-2</v>
      </c>
    </row>
    <row r="46" spans="2:123">
      <c r="C46" s="2">
        <v>0.60699999999999998</v>
      </c>
      <c r="D46">
        <f t="shared" si="14"/>
        <v>60.699999999999996</v>
      </c>
      <c r="E46">
        <f t="shared" si="18"/>
        <v>60.699999999999996</v>
      </c>
      <c r="F46">
        <f t="shared" si="18"/>
        <v>60.699999999999996</v>
      </c>
      <c r="G46">
        <v>39.300000000000004</v>
      </c>
      <c r="H46">
        <v>6.07</v>
      </c>
      <c r="I46">
        <v>54.629999999999995</v>
      </c>
      <c r="J46">
        <v>0</v>
      </c>
      <c r="K46">
        <v>0</v>
      </c>
      <c r="L46">
        <v>0</v>
      </c>
      <c r="M46">
        <f t="shared" si="15"/>
        <v>6.0791049999999999E-2</v>
      </c>
      <c r="O46">
        <f>H46/SUM($H46:I46,K46:M46)</f>
        <v>9.989995019987484E-2</v>
      </c>
      <c r="P46">
        <f>I46/SUM($H46:I46,K46:M46)</f>
        <v>0.89909955179887346</v>
      </c>
      <c r="Q46">
        <f>K46/SUM($H46:I46,K46:M46)</f>
        <v>0</v>
      </c>
      <c r="R46">
        <f>L46/SUM($H46:I46,K46:M46)</f>
        <v>0</v>
      </c>
      <c r="S46">
        <f>M46/SUM($H46:I46,K46:M46)</f>
        <v>1.0004980012517464E-3</v>
      </c>
      <c r="U46">
        <f t="shared" si="16"/>
        <v>1.7848705406032877E-2</v>
      </c>
      <c r="V46">
        <f t="shared" si="19"/>
        <v>1.1504980012517463E-3</v>
      </c>
      <c r="W46">
        <f t="shared" si="17"/>
        <v>6.8248335388014208E-3</v>
      </c>
      <c r="Y46">
        <f>U46*(D46-D45)/D46+U45*(D45-D44)/D46+U44*(D44-D43)/D46+U43*(D43-D42)/D46+U42*(D42-D41)/D46+U41*(D41-D40)/D46+U40*(D40-D39)/D46</f>
        <v>7.45078557823259E-3</v>
      </c>
      <c r="Z46">
        <f>V46*(E46-E45)/E46+V45*(E45-E44)/E46+V44*(E44-E43)/E46+V43*(E43-E42)/E46+V42*(E42-E41)/E46+V41*(E41-E40)/E46+V40*(E40-E39)/E46</f>
        <v>1.1504980012517463E-3</v>
      </c>
      <c r="AA46">
        <f>W46*(F46-F45)/F46+W45*(F45-F44)/F46+W44*(F44-F43)/F46+W43*(F43-F42)/F46+W42*(F42-F41)/F46+W41*(F41-F40)/F46+W40*(F40-F39)/F46</f>
        <v>3.8809654118583566E-3</v>
      </c>
      <c r="AC46">
        <f t="shared" si="20"/>
        <v>17.713458878594793</v>
      </c>
      <c r="AD46">
        <f t="shared" si="21"/>
        <v>34.504889212801181</v>
      </c>
      <c r="AE46">
        <f t="shared" si="22"/>
        <v>32.629607374873743</v>
      </c>
      <c r="AG46">
        <f t="shared" si="23"/>
        <v>17.713458878594793</v>
      </c>
      <c r="AH46">
        <f t="shared" si="24"/>
        <v>28.112270695659749</v>
      </c>
      <c r="AI46">
        <f t="shared" si="25"/>
        <v>7.8290775115470179</v>
      </c>
      <c r="AK46">
        <v>93</v>
      </c>
      <c r="AL46" t="s">
        <v>16</v>
      </c>
      <c r="AM46">
        <v>40.78</v>
      </c>
      <c r="AN46">
        <v>0</v>
      </c>
      <c r="AO46">
        <v>0.09</v>
      </c>
      <c r="AP46">
        <v>0.47</v>
      </c>
      <c r="AQ46">
        <v>8.84</v>
      </c>
      <c r="AR46">
        <v>49.49</v>
      </c>
      <c r="AS46">
        <v>0.13</v>
      </c>
      <c r="AT46">
        <v>0.19</v>
      </c>
      <c r="AU46">
        <v>0</v>
      </c>
      <c r="AV46">
        <v>0</v>
      </c>
      <c r="AW46">
        <v>5.0000000000000001E-3</v>
      </c>
      <c r="AX46">
        <v>3.0000000000000001E-3</v>
      </c>
      <c r="AZ46">
        <v>0.99606515332723344</v>
      </c>
      <c r="BA46">
        <v>0</v>
      </c>
      <c r="BB46">
        <v>2.591107358889364E-3</v>
      </c>
      <c r="BC46">
        <v>9.0766793835386703E-3</v>
      </c>
      <c r="BD46">
        <v>0.12038627118231185</v>
      </c>
      <c r="BE46">
        <v>1.8019692893131942</v>
      </c>
      <c r="BF46">
        <v>2.6896445995525757E-3</v>
      </c>
      <c r="BG46">
        <v>4.9726549571394354E-3</v>
      </c>
      <c r="BH46">
        <v>0</v>
      </c>
      <c r="BI46">
        <v>0</v>
      </c>
      <c r="BJ46">
        <v>1.9650801558468306E-4</v>
      </c>
      <c r="BK46">
        <v>5.876358074477503E-5</v>
      </c>
      <c r="BM46">
        <v>93</v>
      </c>
      <c r="BN46" t="s">
        <v>17</v>
      </c>
      <c r="BO46">
        <v>56.48</v>
      </c>
      <c r="BP46">
        <v>0.05</v>
      </c>
      <c r="BQ46">
        <v>2.06</v>
      </c>
      <c r="BR46">
        <v>0.8</v>
      </c>
      <c r="BS46">
        <v>5.5</v>
      </c>
      <c r="BT46">
        <v>34.08</v>
      </c>
      <c r="BU46">
        <v>0.1</v>
      </c>
      <c r="BV46">
        <v>0.9</v>
      </c>
      <c r="BW46">
        <v>0</v>
      </c>
      <c r="BX46">
        <v>0.02</v>
      </c>
      <c r="BY46">
        <v>0</v>
      </c>
      <c r="BZ46">
        <v>0</v>
      </c>
      <c r="CA46">
        <v>2E-3</v>
      </c>
      <c r="CB46">
        <v>1E-3</v>
      </c>
      <c r="CD46">
        <v>1.9464696837976774</v>
      </c>
      <c r="CE46">
        <v>0</v>
      </c>
      <c r="CF46">
        <v>8.3680169109243877E-2</v>
      </c>
      <c r="CG46">
        <v>2.1798748192075897E-2</v>
      </c>
      <c r="CH46">
        <v>0.10568170661433225</v>
      </c>
      <c r="CI46">
        <v>1.7508218096418984</v>
      </c>
      <c r="CJ46">
        <v>2.9192008433143652E-3</v>
      </c>
      <c r="CK46">
        <v>3.3234539415522277E-2</v>
      </c>
      <c r="CL46">
        <v>0</v>
      </c>
      <c r="CM46">
        <v>1.3364834322344052E-3</v>
      </c>
      <c r="CN46">
        <v>1.1090539982579786E-4</v>
      </c>
      <c r="CO46">
        <v>2.7637542749862675E-5</v>
      </c>
      <c r="CP46">
        <v>3.0149852906921251E-2</v>
      </c>
    </row>
    <row r="47" spans="2:123">
      <c r="C47" s="2">
        <v>0.64500000000000002</v>
      </c>
      <c r="D47">
        <f t="shared" si="14"/>
        <v>64.5</v>
      </c>
      <c r="E47">
        <f t="shared" si="18"/>
        <v>64.5</v>
      </c>
      <c r="F47">
        <f t="shared" si="18"/>
        <v>64.5</v>
      </c>
      <c r="G47">
        <v>35.5</v>
      </c>
      <c r="H47">
        <v>5.16</v>
      </c>
      <c r="I47">
        <v>59.34</v>
      </c>
      <c r="J47">
        <v>0</v>
      </c>
      <c r="K47">
        <v>0</v>
      </c>
      <c r="L47">
        <v>0</v>
      </c>
      <c r="M47">
        <f t="shared" si="15"/>
        <v>6.4596749999999994E-2</v>
      </c>
      <c r="O47">
        <f>H47/SUM($H47:I47,K47:M47)</f>
        <v>7.9919960159899855E-2</v>
      </c>
      <c r="P47">
        <f>I47/SUM($H47:I47,K47:M47)</f>
        <v>0.91907954183884832</v>
      </c>
      <c r="Q47">
        <f>K47/SUM($H47:I47,K47:M47)</f>
        <v>0</v>
      </c>
      <c r="R47">
        <f>L47/SUM($H47:I47,K47:M47)</f>
        <v>0</v>
      </c>
      <c r="S47">
        <f>M47/SUM($H47:I47,K47:M47)</f>
        <v>1.0004980012517462E-3</v>
      </c>
      <c r="U47">
        <f t="shared" si="16"/>
        <v>1.9798683899838455E-2</v>
      </c>
      <c r="V47">
        <f t="shared" si="19"/>
        <v>1.1504980012517461E-3</v>
      </c>
      <c r="W47">
        <f t="shared" si="17"/>
        <v>7.2076202945224651E-3</v>
      </c>
      <c r="Y47">
        <f>U47*(D47-D46)/D47+U46*(D46-D45)/D47+U45*(D45-D44)/D47+U44*(D44-D43)/D47+U43*(D43-D42)/D47+U42*(D42-D41)/D47+U41*(D41-D40)/D47+U40*(D40-D39)/D47</f>
        <v>8.1782586576450312E-3</v>
      </c>
      <c r="Z47">
        <f>V47*(E47-E46)/E47+V46*(E46-E45)/E47+V45*(E45-E44)/E47+V44*(E44-E43)/E47+V43*(E43-E42)/E47+V42*(E42-E41)/E47+V41*(E41-E40)/E47+V40*(E40-E39)/E47</f>
        <v>1.1504980012517463E-3</v>
      </c>
      <c r="AA47">
        <f>W47*(F47-F46)/F47+W46*(F46-F45)/F47+W45*(F45-F44)/F47+W44*(F44-F43)/F47+W43*(F43-F42)/F47+W42*(F42-F41)/F47+W41*(F41-F40)/F47+W40*(F40-F39)/F47</f>
        <v>4.07695438168973E-3</v>
      </c>
      <c r="AC47">
        <f t="shared" si="20"/>
        <v>19.579938170101769</v>
      </c>
      <c r="AD47">
        <f t="shared" si="21"/>
        <v>38.193901507418218</v>
      </c>
      <c r="AE47">
        <f t="shared" si="22"/>
        <v>36.100772511271423</v>
      </c>
      <c r="AG47">
        <f t="shared" si="23"/>
        <v>19.579938170101769</v>
      </c>
      <c r="AH47">
        <f t="shared" si="24"/>
        <v>31.117830620408512</v>
      </c>
      <c r="AI47">
        <f t="shared" si="25"/>
        <v>8.6619413764418152</v>
      </c>
      <c r="AK47">
        <v>103</v>
      </c>
      <c r="AL47" t="s">
        <v>16</v>
      </c>
      <c r="AM47">
        <v>40.590000000000003</v>
      </c>
      <c r="AN47">
        <v>0</v>
      </c>
      <c r="AO47">
        <v>0.1</v>
      </c>
      <c r="AP47">
        <v>0.47</v>
      </c>
      <c r="AQ47">
        <v>9.81</v>
      </c>
      <c r="AR47">
        <v>48.66</v>
      </c>
      <c r="AS47">
        <v>0.14000000000000001</v>
      </c>
      <c r="AT47">
        <v>0.22</v>
      </c>
      <c r="AU47">
        <v>0</v>
      </c>
      <c r="AV47">
        <v>0</v>
      </c>
      <c r="AW47">
        <v>5.0000000000000001E-3</v>
      </c>
      <c r="AX47">
        <v>3.0000000000000001E-3</v>
      </c>
      <c r="AZ47">
        <v>0.99597193746745871</v>
      </c>
      <c r="BA47">
        <v>0</v>
      </c>
      <c r="BB47">
        <v>2.8922139962823555E-3</v>
      </c>
      <c r="BC47">
        <v>9.118313510437237E-3</v>
      </c>
      <c r="BD47">
        <v>0.13420887330957595</v>
      </c>
      <c r="BE47">
        <v>1.779875237745693</v>
      </c>
      <c r="BF47">
        <v>2.9098265765811152E-3</v>
      </c>
      <c r="BG47">
        <v>5.7842217005535639E-3</v>
      </c>
      <c r="BH47">
        <v>0</v>
      </c>
      <c r="BI47">
        <v>0</v>
      </c>
      <c r="BJ47">
        <v>1.9740938483126858E-4</v>
      </c>
      <c r="BK47">
        <v>5.9033125395892633E-5</v>
      </c>
      <c r="BM47">
        <v>103</v>
      </c>
      <c r="BN47" t="s">
        <v>17</v>
      </c>
      <c r="BO47">
        <v>56.11</v>
      </c>
      <c r="BP47">
        <v>0.06</v>
      </c>
      <c r="BQ47">
        <v>2.25</v>
      </c>
      <c r="BR47">
        <v>0.96</v>
      </c>
      <c r="BS47">
        <v>6.01</v>
      </c>
      <c r="BT47">
        <v>33.47</v>
      </c>
      <c r="BU47">
        <v>0.11</v>
      </c>
      <c r="BV47">
        <v>0.99</v>
      </c>
      <c r="BW47">
        <v>0</v>
      </c>
      <c r="BX47">
        <v>0.02</v>
      </c>
      <c r="BY47">
        <v>0</v>
      </c>
      <c r="BZ47">
        <v>0</v>
      </c>
      <c r="CA47">
        <v>2E-3</v>
      </c>
      <c r="CB47">
        <v>1E-3</v>
      </c>
      <c r="CD47">
        <v>1.9401501829914263</v>
      </c>
      <c r="CE47">
        <v>0</v>
      </c>
      <c r="CF47">
        <v>9.1702245720432132E-2</v>
      </c>
      <c r="CG47">
        <v>2.6245504487453362E-2</v>
      </c>
      <c r="CH47">
        <v>0.11586538921450165</v>
      </c>
      <c r="CI47">
        <v>1.7252029757614133</v>
      </c>
      <c r="CJ47">
        <v>3.2218015446608362E-3</v>
      </c>
      <c r="CK47">
        <v>3.6679590124895821E-2</v>
      </c>
      <c r="CL47">
        <v>0</v>
      </c>
      <c r="CM47">
        <v>1.3409287546025976E-3</v>
      </c>
      <c r="CN47">
        <v>1.1127428599580799E-4</v>
      </c>
      <c r="CO47">
        <v>2.772946890773688E-5</v>
      </c>
      <c r="CP47">
        <v>3.1852428711858408E-2</v>
      </c>
    </row>
    <row r="48" spans="2:123">
      <c r="C48" s="2">
        <v>0.67900000000000005</v>
      </c>
      <c r="D48">
        <f t="shared" si="14"/>
        <v>67.900000000000006</v>
      </c>
      <c r="E48">
        <f t="shared" si="18"/>
        <v>67.900000000000006</v>
      </c>
      <c r="F48">
        <f t="shared" si="18"/>
        <v>67.900000000000006</v>
      </c>
      <c r="G48">
        <v>32.099999999999994</v>
      </c>
      <c r="H48">
        <v>6.1110000000000007</v>
      </c>
      <c r="I48">
        <v>61.789000000000009</v>
      </c>
      <c r="J48">
        <v>0</v>
      </c>
      <c r="K48">
        <v>0</v>
      </c>
      <c r="L48">
        <v>0</v>
      </c>
      <c r="M48">
        <f t="shared" si="15"/>
        <v>6.8001850000000003E-2</v>
      </c>
      <c r="O48">
        <f>H48/SUM($H48:I48,K48:M48)</f>
        <v>8.9909955179887341E-2</v>
      </c>
      <c r="P48">
        <f>I48/SUM($H48:I48,K48:M48)</f>
        <v>0.90908954681886089</v>
      </c>
      <c r="Q48">
        <f>K48/SUM($H48:I48,K48:M48)</f>
        <v>0</v>
      </c>
      <c r="R48">
        <f>L48/SUM($H48:I48,K48:M48)</f>
        <v>0</v>
      </c>
      <c r="S48">
        <f>M48/SUM($H48:I48,K48:M48)</f>
        <v>1.0004980012517464E-3</v>
      </c>
      <c r="U48">
        <f t="shared" si="16"/>
        <v>2.1174552028759279E-2</v>
      </c>
      <c r="V48">
        <f t="shared" si="19"/>
        <v>1.1504980012517463E-3</v>
      </c>
      <c r="W48">
        <f t="shared" si="17"/>
        <v>7.5006882580204645E-3</v>
      </c>
      <c r="Y48">
        <f>U48*(D48-D47)/D48+U47*(D47-D46)/D48+U46*(D46-D45)/D48+U45*(D45-D44)/D48+U44*(D44-D43)/D48+U43*(D43-D42)/D48+U42*(D42-D41)/D48+U41*(D41-D40)/D48+U40*(D40-D39)/D48</f>
        <v>8.8290303433856566E-3</v>
      </c>
      <c r="Z48">
        <f>V48*(E48-E47)/E48+V47*(E47-E46)/E48+V46*(E46-E45)/E48+V45*(E45-E44)/E48+V44*(E44-E43)/E48+V43*(E43-E42)/E48+V42*(E42-E41)/E48+V41*(E41-E40)/E48+V40*(E40-E39)/E48</f>
        <v>1.1504980012517463E-3</v>
      </c>
      <c r="AA48">
        <f>W48*(F48-F47)/F48+W47*(F47-F46)/F48+W46*(F46-F45)/F48+W45*(F45-F44)/F48+W44*(F44-F43)/F48+W43*(F43-F42)/F48+W42*(F42-F41)/F48+W41*(F41-F40)/F48+W40*(F40-F39)/F48</f>
        <v>4.2483931914029044E-3</v>
      </c>
      <c r="AC48">
        <f t="shared" si="20"/>
        <v>21.620010648413029</v>
      </c>
      <c r="AD48">
        <f t="shared" si="21"/>
        <v>42.234469249924317</v>
      </c>
      <c r="AE48">
        <f t="shared" si="22"/>
        <v>39.900372836970682</v>
      </c>
      <c r="AG48">
        <f t="shared" si="23"/>
        <v>21.620010648413029</v>
      </c>
      <c r="AH48">
        <f t="shared" si="24"/>
        <v>34.409814357581062</v>
      </c>
      <c r="AI48">
        <f t="shared" si="25"/>
        <v>9.5736092712172098</v>
      </c>
      <c r="AK48">
        <v>113</v>
      </c>
      <c r="AL48" t="s">
        <v>16</v>
      </c>
      <c r="AM48">
        <v>40.36</v>
      </c>
      <c r="AN48">
        <v>0</v>
      </c>
      <c r="AO48">
        <v>0.1</v>
      </c>
      <c r="AP48">
        <v>0.47</v>
      </c>
      <c r="AQ48">
        <v>11</v>
      </c>
      <c r="AR48">
        <v>47.65</v>
      </c>
      <c r="AS48">
        <v>0.15</v>
      </c>
      <c r="AT48">
        <v>0.25</v>
      </c>
      <c r="AU48">
        <v>0</v>
      </c>
      <c r="AV48">
        <v>0</v>
      </c>
      <c r="AW48">
        <v>6.0000000000000001E-3</v>
      </c>
      <c r="AX48">
        <v>3.0000000000000001E-3</v>
      </c>
      <c r="AZ48">
        <v>0.99600410772989212</v>
      </c>
      <c r="BA48">
        <v>0</v>
      </c>
      <c r="BB48">
        <v>2.9087898416744994E-3</v>
      </c>
      <c r="BC48">
        <v>9.1705723526876309E-3</v>
      </c>
      <c r="BD48">
        <v>0.15135153490273492</v>
      </c>
      <c r="BE48">
        <v>1.7529207534175559</v>
      </c>
      <c r="BF48">
        <v>3.1355393176324912E-3</v>
      </c>
      <c r="BG48">
        <v>6.6106502375430625E-3</v>
      </c>
      <c r="BH48">
        <v>0</v>
      </c>
      <c r="BI48">
        <v>0</v>
      </c>
      <c r="BJ48">
        <v>2.3824893205821282E-4</v>
      </c>
      <c r="BK48">
        <v>5.9371455810182558E-5</v>
      </c>
      <c r="BM48">
        <v>113</v>
      </c>
      <c r="BN48" t="s">
        <v>17</v>
      </c>
      <c r="BO48">
        <v>55.7</v>
      </c>
      <c r="BP48">
        <v>7.0000000000000007E-2</v>
      </c>
      <c r="BQ48">
        <v>2.4300000000000002</v>
      </c>
      <c r="BR48">
        <v>1.1399999999999999</v>
      </c>
      <c r="BS48">
        <v>6.65</v>
      </c>
      <c r="BT48">
        <v>32.75</v>
      </c>
      <c r="BU48">
        <v>0.12</v>
      </c>
      <c r="BV48">
        <v>1.1100000000000001</v>
      </c>
      <c r="BW48">
        <v>0</v>
      </c>
      <c r="BX48">
        <v>0.02</v>
      </c>
      <c r="BY48">
        <v>0</v>
      </c>
      <c r="BZ48">
        <v>0</v>
      </c>
      <c r="CA48">
        <v>2E-3</v>
      </c>
      <c r="CB48">
        <v>1E-3</v>
      </c>
      <c r="CD48">
        <v>1.9334859990658355</v>
      </c>
      <c r="CE48">
        <v>0</v>
      </c>
      <c r="CF48">
        <v>9.9424744329558778E-2</v>
      </c>
      <c r="CG48">
        <v>3.1288107814326581E-2</v>
      </c>
      <c r="CH48">
        <v>0.12870388430543372</v>
      </c>
      <c r="CI48">
        <v>1.6946754832038298</v>
      </c>
      <c r="CJ48">
        <v>3.5284023472598345E-3</v>
      </c>
      <c r="CK48">
        <v>4.1286019583811832E-2</v>
      </c>
      <c r="CL48">
        <v>0</v>
      </c>
      <c r="CM48">
        <v>1.3461593122222905E-3</v>
      </c>
      <c r="CN48">
        <v>1.1170833333985482E-4</v>
      </c>
      <c r="CO48">
        <v>2.7837633181481901E-5</v>
      </c>
      <c r="CP48">
        <v>3.2910743395394293E-2</v>
      </c>
    </row>
    <row r="49" spans="3:123">
      <c r="C49" s="2">
        <v>0.71</v>
      </c>
      <c r="D49">
        <f t="shared" si="14"/>
        <v>71</v>
      </c>
      <c r="E49">
        <f t="shared" si="18"/>
        <v>71</v>
      </c>
      <c r="F49">
        <f t="shared" si="18"/>
        <v>71</v>
      </c>
      <c r="G49">
        <v>29</v>
      </c>
      <c r="H49">
        <v>7.1000000000000005</v>
      </c>
      <c r="I49">
        <v>63.9</v>
      </c>
      <c r="J49">
        <v>0</v>
      </c>
      <c r="K49">
        <v>0</v>
      </c>
      <c r="L49">
        <v>0</v>
      </c>
      <c r="M49">
        <f t="shared" si="15"/>
        <v>7.1106500000000003E-2</v>
      </c>
      <c r="O49">
        <f>H49/SUM($H49:I49,K49:M49)</f>
        <v>9.989995019987484E-2</v>
      </c>
      <c r="P49">
        <f>I49/SUM($H49:I49,K49:M49)</f>
        <v>0.89909955179887346</v>
      </c>
      <c r="Q49">
        <f>K49/SUM($H49:I49,K49:M49)</f>
        <v>0</v>
      </c>
      <c r="R49">
        <f>L49/SUM($H49:I49,K49:M49)</f>
        <v>0</v>
      </c>
      <c r="S49">
        <f>M49/SUM($H49:I49,K49:M49)</f>
        <v>1.0004980012517464E-3</v>
      </c>
      <c r="U49">
        <f t="shared" si="16"/>
        <v>2.3059382435774451E-2</v>
      </c>
      <c r="V49">
        <f t="shared" si="19"/>
        <v>1.1504980012517463E-3</v>
      </c>
      <c r="W49">
        <f t="shared" si="17"/>
        <v>7.991248827736221E-3</v>
      </c>
      <c r="Y49">
        <f>U49*(D49-D48)/D49+U48*(D48-D47)/D49+U47*(D47-D46)/D49+U46*(D46-D45)/D49+U45*(D45-D44)/D49+U44*(D44-D43)/D49+U43*(D43-D42)/D49+U42*(D42-D41)/D49+U41*(D41-D40)/D49+U40*(D40-D39)/D49</f>
        <v>9.4503555755885461E-3</v>
      </c>
      <c r="Z49">
        <f>V49*(E49-E48)/E49+V48*(E48-E47)/E49+V47*(E47-E46)/E49+V46*(E46-E45)/E49+V45*(E45-E44)/E49+V44*(E44-E43)/E49+V43*(E43-E42)/E49+V42*(E42-E41)/E49+V41*(E41-E40)/E49+V40*(E40-E39)/E49</f>
        <v>1.1504980012517463E-3</v>
      </c>
      <c r="AA49">
        <f>W49*(F49-F48)/F49+W48*(F48-F47)/F49+W47*(F47-F46)/F49+W46*(F46-F45)/F49+W45*(F45-F44)/F49+W44*(F44-F43)/F49+W43*(F43-F42)/F49+W42*(F42-F41)/F49+W41*(F41-F40)/F49+W40*(F40-F39)/F49</f>
        <v>4.4118136487639363E-3</v>
      </c>
      <c r="AC49">
        <f t="shared" si="20"/>
        <v>23.891283952102341</v>
      </c>
      <c r="AD49">
        <f t="shared" si="21"/>
        <v>46.743726295848155</v>
      </c>
      <c r="AE49">
        <f t="shared" si="22"/>
        <v>44.137603519149515</v>
      </c>
      <c r="AG49">
        <f t="shared" si="23"/>
        <v>23.891283952102341</v>
      </c>
      <c r="AH49">
        <f t="shared" si="24"/>
        <v>38.083654720595263</v>
      </c>
      <c r="AI49">
        <f t="shared" si="25"/>
        <v>10.590281248417538</v>
      </c>
      <c r="AK49">
        <v>123</v>
      </c>
      <c r="AL49" t="s">
        <v>16</v>
      </c>
      <c r="AM49">
        <v>40.090000000000003</v>
      </c>
      <c r="AN49">
        <v>0</v>
      </c>
      <c r="AO49">
        <v>0.11</v>
      </c>
      <c r="AP49">
        <v>0.45</v>
      </c>
      <c r="AQ49">
        <v>12.37</v>
      </c>
      <c r="AR49">
        <v>46.49</v>
      </c>
      <c r="AS49">
        <v>0.17</v>
      </c>
      <c r="AT49">
        <v>0.28999999999999998</v>
      </c>
      <c r="AU49">
        <v>0</v>
      </c>
      <c r="AV49">
        <v>0</v>
      </c>
      <c r="AW49">
        <v>7.0000000000000001E-3</v>
      </c>
      <c r="AX49">
        <v>3.0000000000000001E-3</v>
      </c>
      <c r="AZ49">
        <v>0.99590849661633385</v>
      </c>
      <c r="BA49">
        <v>0</v>
      </c>
      <c r="BB49">
        <v>3.2209088846800781E-3</v>
      </c>
      <c r="BC49">
        <v>8.838620899933692E-3</v>
      </c>
      <c r="BD49">
        <v>0.17133151432656848</v>
      </c>
      <c r="BE49">
        <v>1.7216003146989567</v>
      </c>
      <c r="BF49">
        <v>3.5772008278402195E-3</v>
      </c>
      <c r="BG49">
        <v>7.7192583862156685E-3</v>
      </c>
      <c r="BH49">
        <v>0</v>
      </c>
      <c r="BI49">
        <v>0</v>
      </c>
      <c r="BJ49">
        <v>2.7980222363634729E-4</v>
      </c>
      <c r="BK49">
        <v>5.9765575728009315E-5</v>
      </c>
      <c r="BM49">
        <v>123</v>
      </c>
      <c r="BN49" t="s">
        <v>17</v>
      </c>
      <c r="BO49">
        <v>55.23</v>
      </c>
      <c r="BP49">
        <v>0.08</v>
      </c>
      <c r="BQ49">
        <v>2.67</v>
      </c>
      <c r="BR49">
        <v>1.32</v>
      </c>
      <c r="BS49">
        <v>7.37</v>
      </c>
      <c r="BT49">
        <v>31.9</v>
      </c>
      <c r="BU49">
        <v>0.13</v>
      </c>
      <c r="BV49">
        <v>1.26</v>
      </c>
      <c r="BW49">
        <v>0</v>
      </c>
      <c r="BX49">
        <v>0.02</v>
      </c>
      <c r="BY49">
        <v>0</v>
      </c>
      <c r="BZ49">
        <v>0</v>
      </c>
      <c r="CA49">
        <v>2E-3</v>
      </c>
      <c r="CB49">
        <v>1E-3</v>
      </c>
      <c r="CD49">
        <v>1.9258941198151349</v>
      </c>
      <c r="CE49">
        <v>0</v>
      </c>
      <c r="CF49">
        <v>0.10974152682078239</v>
      </c>
      <c r="CG49">
        <v>3.6393171738946399E-2</v>
      </c>
      <c r="CH49">
        <v>0.14328773717986165</v>
      </c>
      <c r="CI49">
        <v>1.6582020696402435</v>
      </c>
      <c r="CJ49">
        <v>3.8398276902887464E-3</v>
      </c>
      <c r="CK49">
        <v>4.7078444831538106E-2</v>
      </c>
      <c r="CL49">
        <v>0</v>
      </c>
      <c r="CM49">
        <v>1.3522842423068667E-3</v>
      </c>
      <c r="CN49">
        <v>1.1221659839092193E-4</v>
      </c>
      <c r="CO49">
        <v>2.7964292452348717E-5</v>
      </c>
      <c r="CP49">
        <v>3.5635646635917312E-2</v>
      </c>
    </row>
    <row r="50" spans="3:123">
      <c r="C50" s="2">
        <v>0.73699999999999999</v>
      </c>
      <c r="D50">
        <f t="shared" si="14"/>
        <v>73.7</v>
      </c>
      <c r="E50">
        <f t="shared" si="18"/>
        <v>73.7</v>
      </c>
      <c r="F50">
        <f t="shared" si="18"/>
        <v>73.7</v>
      </c>
      <c r="G50">
        <v>26.299999999999997</v>
      </c>
      <c r="H50">
        <v>6.633</v>
      </c>
      <c r="I50">
        <v>67.067000000000007</v>
      </c>
      <c r="J50">
        <v>0</v>
      </c>
      <c r="K50">
        <v>0</v>
      </c>
      <c r="L50">
        <v>0</v>
      </c>
      <c r="M50">
        <f t="shared" si="15"/>
        <v>7.3810550000000003E-2</v>
      </c>
      <c r="O50">
        <f>H50/SUM($H50:I50,K50:M50)</f>
        <v>8.9909955179887327E-2</v>
      </c>
      <c r="P50">
        <f>I50/SUM($H50:I50,K50:M50)</f>
        <v>0.90908954681886089</v>
      </c>
      <c r="Q50">
        <f>K50/SUM($H50:I50,K50:M50)</f>
        <v>0</v>
      </c>
      <c r="R50">
        <f>L50/SUM($H50:I50,K50:M50)</f>
        <v>0</v>
      </c>
      <c r="S50">
        <f>M50/SUM($H50:I50,K50:M50)</f>
        <v>1.0004980012517464E-3</v>
      </c>
      <c r="U50">
        <f t="shared" si="16"/>
        <v>2.5818266186035149E-2</v>
      </c>
      <c r="V50">
        <f t="shared" si="19"/>
        <v>1.1504980012517463E-3</v>
      </c>
      <c r="W50">
        <f t="shared" si="17"/>
        <v>8.8526958327897788E-3</v>
      </c>
      <c r="Y50">
        <f>U50*(D50-D49)/D50+U49*(D49-D48)/D50+U48*(D48-D47)/D50+U47*(D47-D46)/D50+U46*(D46-D45)/D50+U45*(D45-D44)/D50+U44*(D44-D43)/D50+U43*(D43-D42)/D50+U42*(D42-D41)/D50+U41*(D41-D40)/D50+U40*(D40-D39)/D50</f>
        <v>1.0049994091846428E-2</v>
      </c>
      <c r="Z50">
        <f>V50*(E50-E49)/E50+V49*(E49-E48)/E50+V48*(E48-E47)/E50+V47*(E47-E46)/E50+V46*(E46-E45)/E50+V45*(E45-E44)/E50+V44*(E44-E43)/E50+V43*(E43-E42)/E50+V42*(E42-E41)/E50+V41*(E41-E40)/E50+V40*(E40-E39)/E50</f>
        <v>1.1504980012517463E-3</v>
      </c>
      <c r="AA50">
        <f>W50*(F50-F49)/F50+W49*(F49-F48)/F50+W48*(F48-F47)/F50+W47*(F47-F46)/F50+W46*(F46-F45)/F50+W45*(F45-F44)/F50+W44*(F44-F43)/F50+W43*(F43-F42)/F50+W42*(F42-F41)/F50+W41*(F41-F40)/F50+W40*(F40-F39)/F50</f>
        <v>4.5745053977038251E-3</v>
      </c>
      <c r="AC50">
        <f t="shared" si="20"/>
        <v>26.298612028554754</v>
      </c>
      <c r="AD50">
        <f t="shared" si="21"/>
        <v>51.536717049609713</v>
      </c>
      <c r="AE50">
        <f t="shared" si="22"/>
        <v>48.637291588226404</v>
      </c>
      <c r="AG50">
        <f t="shared" si="23"/>
        <v>26.298612028554754</v>
      </c>
      <c r="AH50">
        <f t="shared" si="24"/>
        <v>41.988662288669133</v>
      </c>
      <c r="AI50">
        <f t="shared" si="25"/>
        <v>11.669926684105917</v>
      </c>
      <c r="AK50">
        <v>133</v>
      </c>
      <c r="AL50" t="s">
        <v>16</v>
      </c>
      <c r="AM50">
        <v>39.79</v>
      </c>
      <c r="AN50">
        <v>0</v>
      </c>
      <c r="AO50">
        <v>0.13</v>
      </c>
      <c r="AP50">
        <v>0.41</v>
      </c>
      <c r="AQ50">
        <v>13.99</v>
      </c>
      <c r="AR50">
        <v>45.14</v>
      </c>
      <c r="AS50">
        <v>0.19</v>
      </c>
      <c r="AT50">
        <v>0.34</v>
      </c>
      <c r="AU50">
        <v>0</v>
      </c>
      <c r="AV50">
        <v>0</v>
      </c>
      <c r="AW50">
        <v>8.0000000000000002E-3</v>
      </c>
      <c r="AX50">
        <v>4.0000000000000001E-3</v>
      </c>
      <c r="AZ50">
        <v>0.99586250431894141</v>
      </c>
      <c r="BA50">
        <v>0</v>
      </c>
      <c r="BB50">
        <v>3.8350512044788079E-3</v>
      </c>
      <c r="BC50">
        <v>8.1133070107059849E-3</v>
      </c>
      <c r="BD50">
        <v>0.19522135764013859</v>
      </c>
      <c r="BE50">
        <v>1.6841330640710339</v>
      </c>
      <c r="BF50">
        <v>4.0280055709941915E-3</v>
      </c>
      <c r="BG50">
        <v>9.1179783739537036E-3</v>
      </c>
      <c r="BH50">
        <v>0</v>
      </c>
      <c r="BI50">
        <v>0</v>
      </c>
      <c r="BJ50">
        <v>3.2217005329405384E-4</v>
      </c>
      <c r="BK50">
        <v>8.0284536502511924E-5</v>
      </c>
      <c r="BM50">
        <v>133</v>
      </c>
      <c r="BN50" t="s">
        <v>17</v>
      </c>
      <c r="BO50">
        <v>54.71</v>
      </c>
      <c r="BP50">
        <v>0.1</v>
      </c>
      <c r="BQ50">
        <v>2.96</v>
      </c>
      <c r="BR50">
        <v>1.45</v>
      </c>
      <c r="BS50">
        <v>8.1999999999999993</v>
      </c>
      <c r="BT50">
        <v>30.94</v>
      </c>
      <c r="BU50">
        <v>0.15</v>
      </c>
      <c r="BV50">
        <v>1.46</v>
      </c>
      <c r="BW50">
        <v>0</v>
      </c>
      <c r="BX50">
        <v>0.03</v>
      </c>
      <c r="BY50">
        <v>0</v>
      </c>
      <c r="BZ50">
        <v>0</v>
      </c>
      <c r="CA50">
        <v>3.0000000000000001E-3</v>
      </c>
      <c r="CB50">
        <v>1E-3</v>
      </c>
      <c r="CD50">
        <v>1.917100138607629</v>
      </c>
      <c r="CE50">
        <v>0</v>
      </c>
      <c r="CF50">
        <v>0.12225655890430936</v>
      </c>
      <c r="CG50">
        <v>4.0173040054967343E-2</v>
      </c>
      <c r="CH50">
        <v>0.16020501563605946</v>
      </c>
      <c r="CI50">
        <v>1.6161728210994517</v>
      </c>
      <c r="CJ50">
        <v>4.4522584080439777E-3</v>
      </c>
      <c r="CK50">
        <v>5.4818246402911802E-2</v>
      </c>
      <c r="CL50">
        <v>0</v>
      </c>
      <c r="CM50">
        <v>2.0383556725823804E-3</v>
      </c>
      <c r="CN50">
        <v>1.6914886140936659E-4</v>
      </c>
      <c r="CO50">
        <v>2.8101179898273034E-5</v>
      </c>
      <c r="CP50">
        <v>3.9356697511938321E-2</v>
      </c>
    </row>
    <row r="51" spans="3:123">
      <c r="C51" s="2">
        <v>0.76200000000000001</v>
      </c>
      <c r="D51">
        <f t="shared" si="14"/>
        <v>76.2</v>
      </c>
      <c r="E51">
        <f t="shared" si="18"/>
        <v>76.2</v>
      </c>
      <c r="F51">
        <f t="shared" si="18"/>
        <v>76.2</v>
      </c>
      <c r="G51">
        <v>23.799999999999997</v>
      </c>
      <c r="H51">
        <v>5.3340000000000005</v>
      </c>
      <c r="I51">
        <v>70.866</v>
      </c>
      <c r="J51">
        <v>0</v>
      </c>
      <c r="K51">
        <v>0</v>
      </c>
      <c r="L51">
        <v>0</v>
      </c>
      <c r="M51">
        <f t="shared" si="15"/>
        <v>7.6314300000000002E-2</v>
      </c>
      <c r="O51">
        <f>H51/SUM($H51:I51,K51:M51)</f>
        <v>6.992996513991237E-2</v>
      </c>
      <c r="P51">
        <f>I51/SUM($H51:I51,K51:M51)</f>
        <v>0.92906953685883575</v>
      </c>
      <c r="Q51">
        <f>K51/SUM($H51:I51,K51:M51)</f>
        <v>0</v>
      </c>
      <c r="R51">
        <f>L51/SUM($H51:I51,K51:M51)</f>
        <v>0</v>
      </c>
      <c r="S51">
        <f>M51/SUM($H51:I51,K51:M51)</f>
        <v>1.0004980012517464E-3</v>
      </c>
      <c r="U51">
        <f t="shared" si="16"/>
        <v>2.8996001628561568E-2</v>
      </c>
      <c r="V51">
        <f t="shared" si="19"/>
        <v>1.1504980012517463E-3</v>
      </c>
      <c r="W51">
        <f t="shared" si="17"/>
        <v>1.0194465731531606E-2</v>
      </c>
      <c r="Y51">
        <f>U51*(D51-D50)/D51+U50*(D50-D49)/D51+U49*(D49-D48)/D51+U48*(D48-D47)/D51+U47*(D47-D46)/D51+U46*(D46-D45)/D51+U45*(D45-D44)/D51+U44*(D44-D43)/D51+U43*(D43-D42)/D51+U42*(D42-D41)/D51+U41*(D41-D40)/D51+U40*(D40-D39)/D51</f>
        <v>1.0671582265623168E-2</v>
      </c>
      <c r="Z51">
        <f>V51*(E51-E50)/E51+V50*(E50-E49)/E51+V49*(E49-E48)/E51+V48*(E48-E47)/E51+V47*(E47-E46)/E51+V46*(E46-E45)/E51+V45*(E45-E44)/E51+V44*(E44-E43)/E51+V43*(E43-E42)/E51+V42*(E42-E41)/E51+V41*(E41-E40)/E51+V40*(E40-E39)/E51</f>
        <v>1.1504980012517463E-3</v>
      </c>
      <c r="AA51">
        <f>W51*(F51-F50)/F51+W50*(F50-F49)/F51+W49*(F49-F48)/F51+W48*(F48-F47)/F51+W47*(F47-F46)/F51+W46*(F46-F45)/F51+W45*(F45-F44)/F51+W44*(F44-F43)/F51+W43*(F43-F42)/F51+W42*(F42-F41)/F51+W41*(F41-F40)/F51+W40*(F40-F39)/F51</f>
        <v>4.7588872984199596E-3</v>
      </c>
      <c r="AC51">
        <f t="shared" si="20"/>
        <v>29.006020569974613</v>
      </c>
      <c r="AD51">
        <f t="shared" si="21"/>
        <v>56.94369365312766</v>
      </c>
      <c r="AE51">
        <f t="shared" si="22"/>
        <v>53.70748178759326</v>
      </c>
      <c r="AG51">
        <f t="shared" si="23"/>
        <v>29.006020569974613</v>
      </c>
      <c r="AH51">
        <f t="shared" si="24"/>
        <v>46.393904368588728</v>
      </c>
      <c r="AI51">
        <f t="shared" si="25"/>
        <v>12.886457168616007</v>
      </c>
      <c r="AK51">
        <v>143</v>
      </c>
      <c r="AL51" t="s">
        <v>16</v>
      </c>
      <c r="AM51">
        <v>39.409999999999997</v>
      </c>
      <c r="AN51">
        <v>0</v>
      </c>
      <c r="AO51">
        <v>0.14000000000000001</v>
      </c>
      <c r="AP51">
        <v>0.37</v>
      </c>
      <c r="AQ51">
        <v>16.03</v>
      </c>
      <c r="AR51">
        <v>43.42</v>
      </c>
      <c r="AS51">
        <v>0.21</v>
      </c>
      <c r="AT51">
        <v>0.4</v>
      </c>
      <c r="AU51">
        <v>0</v>
      </c>
      <c r="AV51">
        <v>0</v>
      </c>
      <c r="AW51">
        <v>8.9999999999999993E-3</v>
      </c>
      <c r="AX51">
        <v>4.0000000000000001E-3</v>
      </c>
      <c r="AZ51">
        <v>0.99610982564849337</v>
      </c>
      <c r="BA51">
        <v>0</v>
      </c>
      <c r="BB51">
        <v>4.1709136396063783E-3</v>
      </c>
      <c r="BC51">
        <v>7.3941988363194801E-3</v>
      </c>
      <c r="BD51">
        <v>0.22590117194383433</v>
      </c>
      <c r="BE51">
        <v>1.6359876245547933</v>
      </c>
      <c r="BF51">
        <v>4.4960497042669818E-3</v>
      </c>
      <c r="BG51">
        <v>1.0833155560787301E-2</v>
      </c>
      <c r="BH51">
        <v>0</v>
      </c>
      <c r="BI51">
        <v>0</v>
      </c>
      <c r="BJ51">
        <v>3.660269296184607E-4</v>
      </c>
      <c r="BK51">
        <v>8.1078788715995155E-5</v>
      </c>
      <c r="BM51">
        <v>143</v>
      </c>
      <c r="BN51" t="s">
        <v>17</v>
      </c>
      <c r="BO51">
        <v>54.12</v>
      </c>
      <c r="BP51">
        <v>0.11</v>
      </c>
      <c r="BQ51">
        <v>3.26</v>
      </c>
      <c r="BR51">
        <v>1.57</v>
      </c>
      <c r="BS51">
        <v>9.26</v>
      </c>
      <c r="BT51">
        <v>29.74</v>
      </c>
      <c r="BU51">
        <v>0.17</v>
      </c>
      <c r="BV51">
        <v>1.73</v>
      </c>
      <c r="BW51">
        <v>0</v>
      </c>
      <c r="BX51">
        <v>0.03</v>
      </c>
      <c r="BY51">
        <v>0</v>
      </c>
      <c r="BZ51">
        <v>0</v>
      </c>
      <c r="CA51">
        <v>3.0000000000000001E-3</v>
      </c>
      <c r="CB51">
        <v>2E-3</v>
      </c>
      <c r="CD51">
        <v>1.908547477902482</v>
      </c>
      <c r="CE51">
        <v>0</v>
      </c>
      <c r="CF51">
        <v>0.13550806792475104</v>
      </c>
      <c r="CG51">
        <v>4.3775734765103248E-2</v>
      </c>
      <c r="CH51">
        <v>0.18207081631370536</v>
      </c>
      <c r="CI51">
        <v>1.5634195928287768</v>
      </c>
      <c r="CJ51">
        <v>5.0781452807982883E-3</v>
      </c>
      <c r="CK51">
        <v>6.5371053260080858E-2</v>
      </c>
      <c r="CL51">
        <v>0</v>
      </c>
      <c r="CM51">
        <v>2.0513844668289421E-3</v>
      </c>
      <c r="CN51">
        <v>1.7023002979523074E-4</v>
      </c>
      <c r="CO51">
        <v>5.6561594934853785E-5</v>
      </c>
      <c r="CP51">
        <v>4.4055545827233061E-2</v>
      </c>
    </row>
    <row r="52" spans="3:123">
      <c r="C52" s="2">
        <v>0.78500000000000003</v>
      </c>
      <c r="D52">
        <f t="shared" si="14"/>
        <v>78.5</v>
      </c>
      <c r="E52">
        <f t="shared" si="18"/>
        <v>78.5</v>
      </c>
      <c r="F52">
        <f t="shared" si="18"/>
        <v>78.5</v>
      </c>
      <c r="G52">
        <v>21.5</v>
      </c>
      <c r="H52">
        <v>7.8500000000000005</v>
      </c>
      <c r="I52">
        <v>70.650000000000006</v>
      </c>
      <c r="J52">
        <v>0</v>
      </c>
      <c r="K52">
        <v>0</v>
      </c>
      <c r="L52">
        <v>0</v>
      </c>
      <c r="M52">
        <f t="shared" si="15"/>
        <v>7.861775E-2</v>
      </c>
      <c r="O52">
        <f>H52/SUM($H52:I52,K52:M52)</f>
        <v>9.9899950199874826E-2</v>
      </c>
      <c r="P52">
        <f>I52/SUM($H52:I52,K52:M52)</f>
        <v>0.89909955179887346</v>
      </c>
      <c r="Q52">
        <f>K52/SUM($H52:I52,K52:M52)</f>
        <v>0</v>
      </c>
      <c r="R52">
        <f>L52/SUM($H52:I52,K52:M52)</f>
        <v>0</v>
      </c>
      <c r="S52">
        <f>M52/SUM($H52:I52,K52:M52)</f>
        <v>1.0004980012517464E-3</v>
      </c>
      <c r="U52">
        <f t="shared" si="16"/>
        <v>3.1128065652693132E-2</v>
      </c>
      <c r="V52">
        <f t="shared" si="19"/>
        <v>1.1504980012517463E-3</v>
      </c>
      <c r="W52">
        <f t="shared" si="17"/>
        <v>1.1906127179868367E-2</v>
      </c>
      <c r="Y52">
        <f>U52*(D52-D51)/D52+U51*(D51-D50)/D52+U50*(D50-D49)/D52+U49*(D49-D48)/D52+U48*(D48-D47)/D52+U47*(D47-D46)/D52+U46*(D46-D45)/D52+U45*(D45-D44)/D52+U44*(D44-D43)/D52+U43*(D43-D42)/D52+U42*(D42-D41)/D52+U41*(D41-D40)/D52+U40*(D40-D39)/D52</f>
        <v>1.1270944199257067E-2</v>
      </c>
      <c r="Z52">
        <f>V52*(E52-E51)/E52+V51*(E51-E50)/E52+V50*(E50-E49)/E52+V49*(E49-E48)/E52+V48*(E48-E47)/E52+V47*(E47-E46)/E52+V46*(E46-E45)/E52+V45*(E45-E44)/E52+V44*(E44-E43)/E52+V43*(E43-E42)/E52+V42*(E42-E41)/E52+V41*(E41-E40)/E52+V40*(E40-E39)/E52</f>
        <v>1.1504980012517463E-3</v>
      </c>
      <c r="AA52">
        <f>W52*(F52-F51)/F52+W51*(F51-F50)/F52+W50*(F50-F49)/F52+W49*(F49-F48)/F52+W48*(F48-F47)/F52+W47*(F47-F46)/F52+W46*(F46-F45)/F52+W45*(F45-F44)/F52+W44*(F44-F43)/F52+W43*(F43-F42)/F52+W42*(F42-F41)/F52+W41*(F41-F40)/F52+W40*(F40-F39)/F52</f>
        <v>4.9682968745643078E-3</v>
      </c>
      <c r="AC52">
        <f t="shared" si="20"/>
        <v>32.044648281864397</v>
      </c>
      <c r="AD52">
        <f t="shared" si="21"/>
        <v>63.027974426386422</v>
      </c>
      <c r="AE52">
        <f t="shared" si="22"/>
        <v>59.405060576438061</v>
      </c>
      <c r="AG52">
        <f t="shared" si="23"/>
        <v>32.044648281864397</v>
      </c>
      <c r="AH52">
        <f t="shared" si="24"/>
        <v>51.350968482934356</v>
      </c>
      <c r="AI52">
        <f t="shared" si="25"/>
        <v>14.253521916087083</v>
      </c>
      <c r="AK52">
        <v>153</v>
      </c>
      <c r="AL52" t="s">
        <v>16</v>
      </c>
      <c r="AM52">
        <v>38.93</v>
      </c>
      <c r="AN52">
        <v>0.01</v>
      </c>
      <c r="AO52">
        <v>0.15</v>
      </c>
      <c r="AP52">
        <v>0.33</v>
      </c>
      <c r="AQ52">
        <v>18.579999999999998</v>
      </c>
      <c r="AR52">
        <v>41.29</v>
      </c>
      <c r="AS52">
        <v>0.24</v>
      </c>
      <c r="AT52">
        <v>0.47</v>
      </c>
      <c r="AU52">
        <v>0</v>
      </c>
      <c r="AV52">
        <v>0</v>
      </c>
      <c r="AW52">
        <v>0.01</v>
      </c>
      <c r="AX52">
        <v>4.0000000000000001E-3</v>
      </c>
      <c r="AZ52">
        <v>0.99603685090424798</v>
      </c>
      <c r="BA52">
        <v>0</v>
      </c>
      <c r="BB52">
        <v>4.5236045764134886E-3</v>
      </c>
      <c r="BC52">
        <v>6.6756499325293598E-3</v>
      </c>
      <c r="BD52">
        <v>0.26504577456474443</v>
      </c>
      <c r="BE52">
        <v>1.5747995846037475</v>
      </c>
      <c r="BF52">
        <v>5.2013162967140614E-3</v>
      </c>
      <c r="BG52">
        <v>1.2884959559392898E-2</v>
      </c>
      <c r="BH52">
        <v>0</v>
      </c>
      <c r="BI52">
        <v>0</v>
      </c>
      <c r="BJ52">
        <v>4.1168092347134327E-4</v>
      </c>
      <c r="BK52">
        <v>8.2072462762777597E-5</v>
      </c>
      <c r="BM52">
        <v>153</v>
      </c>
      <c r="BN52" t="s">
        <v>17</v>
      </c>
      <c r="BO52">
        <v>53.46</v>
      </c>
      <c r="BP52">
        <v>0.13</v>
      </c>
      <c r="BQ52">
        <v>3.58</v>
      </c>
      <c r="BR52">
        <v>1.63</v>
      </c>
      <c r="BS52">
        <v>10.59</v>
      </c>
      <c r="BT52">
        <v>28.26</v>
      </c>
      <c r="BU52">
        <v>0.2</v>
      </c>
      <c r="BV52">
        <v>2.11</v>
      </c>
      <c r="BW52">
        <v>0</v>
      </c>
      <c r="BX52">
        <v>0.04</v>
      </c>
      <c r="BY52">
        <v>0</v>
      </c>
      <c r="BZ52">
        <v>0</v>
      </c>
      <c r="CA52">
        <v>3.0000000000000001E-3</v>
      </c>
      <c r="CB52">
        <v>2E-3</v>
      </c>
      <c r="CD52">
        <v>1.8998402560138297</v>
      </c>
      <c r="CE52">
        <v>0</v>
      </c>
      <c r="CF52">
        <v>0.14995934363697794</v>
      </c>
      <c r="CG52">
        <v>4.5799880777489754E-2</v>
      </c>
      <c r="CH52">
        <v>0.20983033014391694</v>
      </c>
      <c r="CI52">
        <v>1.4970961541711458</v>
      </c>
      <c r="CJ52">
        <v>6.020452675101263E-3</v>
      </c>
      <c r="CK52">
        <v>8.0346097177982551E-2</v>
      </c>
      <c r="CL52">
        <v>0</v>
      </c>
      <c r="CM52">
        <v>2.7563143773583973E-3</v>
      </c>
      <c r="CN52">
        <v>1.7154541950931192E-4</v>
      </c>
      <c r="CO52">
        <v>5.6998653779752244E-5</v>
      </c>
      <c r="CP52">
        <v>4.9799599650807602E-2</v>
      </c>
    </row>
    <row r="53" spans="3:123">
      <c r="C53" s="2">
        <v>0.80600000000000005</v>
      </c>
      <c r="D53">
        <f t="shared" si="14"/>
        <v>80.600000000000009</v>
      </c>
      <c r="E53">
        <f t="shared" si="18"/>
        <v>80.600000000000009</v>
      </c>
      <c r="F53">
        <f t="shared" si="18"/>
        <v>80.600000000000009</v>
      </c>
      <c r="G53">
        <v>19.399999999999991</v>
      </c>
      <c r="H53">
        <v>20.956000000000003</v>
      </c>
      <c r="I53">
        <v>21.762000000000004</v>
      </c>
      <c r="J53">
        <v>37.882000000000005</v>
      </c>
      <c r="K53">
        <v>0</v>
      </c>
      <c r="L53">
        <v>0</v>
      </c>
      <c r="M53">
        <f t="shared" si="15"/>
        <v>4.2782077000000002E-2</v>
      </c>
      <c r="O53">
        <f>H53/SUM($H53:I53,K53:M53)</f>
        <v>0.49007522739561238</v>
      </c>
      <c r="P53">
        <f>I53/SUM($H53:I53,K53:M53)</f>
        <v>0.50892427460313594</v>
      </c>
      <c r="Q53">
        <f>K53/SUM($H53:I53,K53:M53)</f>
        <v>0</v>
      </c>
      <c r="R53">
        <f>L53/SUM($H53:I53,K53:M53)</f>
        <v>0</v>
      </c>
      <c r="S53">
        <f>M53/SUM($H53:I53,K53:M53)</f>
        <v>1.0004980012517464E-3</v>
      </c>
      <c r="U53">
        <f t="shared" si="16"/>
        <v>1.9490563335420482E-2</v>
      </c>
      <c r="V53">
        <f t="shared" si="19"/>
        <v>1.1504980012517463E-3</v>
      </c>
      <c r="W53">
        <f t="shared" si="17"/>
        <v>8.8973105064312028E-3</v>
      </c>
      <c r="Y53">
        <f>U53*(D53-D52)/D53+U52*(D52-D51)/D53+U51*(D51-D50)/D53+U50*(D50-D49)/D53+U49*(D49-D48)/D53+U48*(D48-D47)/D53+U47*(D47-D46)/D53+U46*(D46-D45)/D53+U45*(D45-D44)/D53+U44*(D44-D43)/D53+U43*(D43-D42)/D53+U42*(D42-D41)/D53+U41*(D41-D40)/D53+U40*(D40-D39)/D53</f>
        <v>1.1485103010497056E-2</v>
      </c>
      <c r="Z53">
        <f>V53*(E53-E52)/E53+V52*(E52-E51)/E53+V51*(E51-E50)/E53+V50*(E50-E49)/E53+V49*(E49-E48)/E53+V48*(E48-E47)/E53+V47*(E47-E46)/E53+V46*(E46-E45)/E53+V45*(E45-E44)/E53+V44*(E44-E43)/E53+V43*(E43-E42)/E53+V42*(E42-E41)/E53+V41*(E41-E40)/E53+V40*(E40-E39)/E53</f>
        <v>1.1504980012517463E-3</v>
      </c>
      <c r="AA53">
        <f>W53*(F53-F52)/F53+W52*(F52-F51)/F53+W51*(F51-F50)/F53+W50*(F50-F49)/F53+W49*(F49-F48)/F53+W48*(F48-F47)/F53+W47*(F47-F46)/F53+W46*(F46-F45)/F53+W45*(F45-F44)/F53+W44*(F44-F43)/F53+W43*(F43-F42)/F53+W42*(F42-F41)/F53+W41*(F41-F40)/F53+W40*(F40-F39)/F53</f>
        <v>5.0706657160893764E-3</v>
      </c>
      <c r="AC53">
        <f t="shared" si="20"/>
        <v>35.459827415548993</v>
      </c>
      <c r="AD53">
        <f t="shared" si="21"/>
        <v>69.842331008175222</v>
      </c>
      <c r="AE53">
        <f t="shared" si="22"/>
        <v>65.790850033676506</v>
      </c>
      <c r="AG53">
        <f t="shared" si="23"/>
        <v>35.459827415548993</v>
      </c>
      <c r="AH53">
        <f t="shared" si="24"/>
        <v>56.902849425445162</v>
      </c>
      <c r="AI53">
        <f t="shared" si="25"/>
        <v>15.785714444754708</v>
      </c>
      <c r="AK53">
        <v>163</v>
      </c>
      <c r="AL53" t="s">
        <v>16</v>
      </c>
      <c r="AM53">
        <v>38.64</v>
      </c>
      <c r="AN53">
        <v>0.01</v>
      </c>
      <c r="AO53">
        <v>0.15</v>
      </c>
      <c r="AP53">
        <v>0.31</v>
      </c>
      <c r="AQ53">
        <v>20.12</v>
      </c>
      <c r="AR53">
        <v>39.99</v>
      </c>
      <c r="AS53">
        <v>0.26</v>
      </c>
      <c r="AT53">
        <v>0.5</v>
      </c>
      <c r="AU53">
        <v>0</v>
      </c>
      <c r="AV53">
        <v>0</v>
      </c>
      <c r="AW53">
        <v>1.0999999999999999E-2</v>
      </c>
      <c r="AX53">
        <v>4.0000000000000001E-3</v>
      </c>
      <c r="AZ53">
        <v>0.99628839085777599</v>
      </c>
      <c r="BA53">
        <v>0</v>
      </c>
      <c r="BB53">
        <v>4.5587059934784242E-3</v>
      </c>
      <c r="BC53">
        <v>6.3197261210293275E-3</v>
      </c>
      <c r="BD53">
        <v>0.28924116419926121</v>
      </c>
      <c r="BE53">
        <v>1.5370527137328587</v>
      </c>
      <c r="BF53">
        <v>5.67848286837307E-3</v>
      </c>
      <c r="BG53">
        <v>1.3813767923652529E-2</v>
      </c>
      <c r="BH53">
        <v>0</v>
      </c>
      <c r="BI53">
        <v>0</v>
      </c>
      <c r="BJ53">
        <v>4.5636294854694182E-4</v>
      </c>
      <c r="BK53">
        <v>8.2709313242592682E-5</v>
      </c>
      <c r="BM53">
        <v>163</v>
      </c>
      <c r="BN53" t="s">
        <v>17</v>
      </c>
      <c r="BO53">
        <v>53.22</v>
      </c>
      <c r="BP53">
        <v>0.15</v>
      </c>
      <c r="BQ53">
        <v>3.41</v>
      </c>
      <c r="BR53">
        <v>1.6</v>
      </c>
      <c r="BS53">
        <v>11.71</v>
      </c>
      <c r="BT53">
        <v>27.27</v>
      </c>
      <c r="BU53">
        <v>0.22</v>
      </c>
      <c r="BV53">
        <v>2.38</v>
      </c>
      <c r="BW53">
        <v>0</v>
      </c>
      <c r="BX53">
        <v>0.04</v>
      </c>
      <c r="BY53">
        <v>0</v>
      </c>
      <c r="BZ53">
        <v>0</v>
      </c>
      <c r="CA53">
        <v>4.0000000000000001E-3</v>
      </c>
      <c r="CB53">
        <v>2E-3</v>
      </c>
      <c r="CD53">
        <v>1.9027853702026267</v>
      </c>
      <c r="CE53">
        <v>0</v>
      </c>
      <c r="CF53">
        <v>0.14370493589588912</v>
      </c>
      <c r="CG53">
        <v>4.5229681321021321E-2</v>
      </c>
      <c r="CH53">
        <v>0.23342964038770664</v>
      </c>
      <c r="CI53">
        <v>1.4534144618494649</v>
      </c>
      <c r="CJ53">
        <v>6.6626750747768929E-3</v>
      </c>
      <c r="CK53">
        <v>9.1177166072422614E-2</v>
      </c>
      <c r="CL53">
        <v>0</v>
      </c>
      <c r="CM53">
        <v>2.7730362862194422E-3</v>
      </c>
      <c r="CN53">
        <v>2.3011486011498329E-4</v>
      </c>
      <c r="CO53">
        <v>5.7344451161043974E-5</v>
      </c>
      <c r="CP53">
        <v>4.6490306098515843E-2</v>
      </c>
    </row>
    <row r="54" spans="3:123">
      <c r="C54" s="2">
        <v>0.82399999999999995</v>
      </c>
      <c r="D54">
        <f t="shared" si="14"/>
        <v>82.399999999999991</v>
      </c>
      <c r="E54">
        <f t="shared" si="18"/>
        <v>82.399999999999991</v>
      </c>
      <c r="F54">
        <f t="shared" si="18"/>
        <v>82.399999999999991</v>
      </c>
      <c r="G54">
        <v>17.600000000000009</v>
      </c>
      <c r="H54">
        <v>23.071999999999999</v>
      </c>
      <c r="I54">
        <v>17.303999999999998</v>
      </c>
      <c r="J54">
        <v>42.023999999999994</v>
      </c>
      <c r="K54">
        <v>0</v>
      </c>
      <c r="L54">
        <v>0</v>
      </c>
      <c r="M54">
        <f t="shared" si="15"/>
        <v>4.0436564000000001E-2</v>
      </c>
      <c r="O54">
        <f>H54/SUM($H54:I54,K54:M54)</f>
        <v>0.5708568582849991</v>
      </c>
      <c r="P54">
        <f>I54/SUM($H54:I54,K54:M54)</f>
        <v>0.42814264371374927</v>
      </c>
      <c r="Q54">
        <f>K54/SUM($H54:I54,K54:M54)</f>
        <v>0</v>
      </c>
      <c r="R54">
        <f>L54/SUM($H54:I54,K54:M54)</f>
        <v>0</v>
      </c>
      <c r="S54">
        <f>M54/SUM($H54:I54,K54:M54)</f>
        <v>1.0004980012517466E-3</v>
      </c>
      <c r="U54">
        <f t="shared" si="16"/>
        <v>1.6800075933083528E-2</v>
      </c>
      <c r="V54">
        <f t="shared" si="19"/>
        <v>1.1504980012517466E-3</v>
      </c>
      <c r="W54">
        <f t="shared" si="17"/>
        <v>8.1416141855510556E-3</v>
      </c>
      <c r="Y54">
        <f>U54*(D54-D53)/D54+U53*(D53-D52)/D54+U52*(D52-D51)/D54+U51*(D51-D50)/D54+U50*(D50-D49)/D54+U49*(D49-D48)/D54+U48*(D48-D47)/D54+U47*(D47-D46)/D54+U46*(D46-D45)/D54+U45*(D45-D44)/D54+U44*(D44-D43)/D54+U43*(D43-D42)/D54+U42*(D42-D41)/D54+U41*(D41-D40)/D54+U40*(D40-D39)/D54</f>
        <v>1.1601206787932198E-2</v>
      </c>
      <c r="Z54">
        <f>V54*(E54-E53)/E54+V53*(E53-E52)/E54+V52*(E52-E51)/E54+V51*(E51-E50)/E54+V50*(E50-E49)/E54+V49*(E49-E48)/E54+V48*(E48-E47)/E54+V47*(E47-E46)/E54+V46*(E46-E45)/E54+V45*(E45-E44)/E54+V44*(E44-E43)/E54+V43*(E43-E42)/E54+V42*(E42-E41)/E54+V41*(E41-E40)/E54+V40*(E40-E39)/E54</f>
        <v>1.1504980012517463E-3</v>
      </c>
      <c r="AA54">
        <f>W54*(F54-F53)/F54+W53*(F53-F52)/F54+W52*(F52-F51)/F54+W51*(F51-F50)/F54+W50*(F50-F49)/F54+W49*(F49-F48)/F54+W48*(F48-F47)/F54+W47*(F47-F46)/F54+W46*(F46-F45)/F54+W45*(F45-F44)/F54+W44*(F44-F43)/F54+W43*(F43-F42)/F54+W42*(F42-F41)/F54+W41*(F41-F40)/F54+W40*(F40-F39)/F54</f>
        <v>5.1377495418785868E-3</v>
      </c>
      <c r="AC54">
        <f t="shared" si="20"/>
        <v>39.034838473756317</v>
      </c>
      <c r="AD54">
        <f t="shared" si="21"/>
        <v>76.976672593599332</v>
      </c>
      <c r="AE54">
        <f t="shared" si="22"/>
        <v>72.475214961248426</v>
      </c>
      <c r="AG54">
        <f t="shared" si="23"/>
        <v>39.034838473756317</v>
      </c>
      <c r="AH54">
        <f t="shared" si="24"/>
        <v>62.715432698726232</v>
      </c>
      <c r="AI54">
        <f t="shared" si="25"/>
        <v>17.389546526832568</v>
      </c>
      <c r="AK54">
        <v>173</v>
      </c>
      <c r="AL54" t="s">
        <v>16</v>
      </c>
      <c r="AM54">
        <v>38.299999999999997</v>
      </c>
      <c r="AN54">
        <v>0.01</v>
      </c>
      <c r="AO54">
        <v>0.14000000000000001</v>
      </c>
      <c r="AP54">
        <v>0.32</v>
      </c>
      <c r="AQ54">
        <v>21.88</v>
      </c>
      <c r="AR54">
        <v>38.51</v>
      </c>
      <c r="AS54">
        <v>0.28999999999999998</v>
      </c>
      <c r="AT54">
        <v>0.54</v>
      </c>
      <c r="AU54">
        <v>0</v>
      </c>
      <c r="AV54">
        <v>0</v>
      </c>
      <c r="AW54">
        <v>1.2E-2</v>
      </c>
      <c r="AX54">
        <v>5.0000000000000001E-3</v>
      </c>
      <c r="AZ54">
        <v>0.99619234315161165</v>
      </c>
      <c r="BA54">
        <v>0</v>
      </c>
      <c r="BB54">
        <v>4.2921494355525943E-3</v>
      </c>
      <c r="BC54">
        <v>6.5808655105104143E-3</v>
      </c>
      <c r="BD54">
        <v>0.31730426931447331</v>
      </c>
      <c r="BE54">
        <v>1.4931634474650721</v>
      </c>
      <c r="BF54">
        <v>6.3893023969044931E-3</v>
      </c>
      <c r="BG54">
        <v>1.5049857377370912E-2</v>
      </c>
      <c r="BH54">
        <v>0</v>
      </c>
      <c r="BI54">
        <v>0</v>
      </c>
      <c r="BJ54">
        <v>5.0222162819533219E-4</v>
      </c>
      <c r="BK54">
        <v>1.0429437866984006E-4</v>
      </c>
      <c r="BM54">
        <v>173</v>
      </c>
      <c r="BN54" t="s">
        <v>17</v>
      </c>
      <c r="BO54">
        <v>53.14</v>
      </c>
      <c r="BP54">
        <v>0.15</v>
      </c>
      <c r="BQ54">
        <v>3.31</v>
      </c>
      <c r="BR54">
        <v>1.61</v>
      </c>
      <c r="BS54">
        <v>12.13</v>
      </c>
      <c r="BT54">
        <v>26.9</v>
      </c>
      <c r="BU54">
        <v>0.23</v>
      </c>
      <c r="BV54">
        <v>2.48</v>
      </c>
      <c r="BW54">
        <v>0</v>
      </c>
      <c r="BX54">
        <v>0.04</v>
      </c>
      <c r="BY54">
        <v>0</v>
      </c>
      <c r="BZ54">
        <v>0</v>
      </c>
      <c r="CA54">
        <v>4.0000000000000001E-3</v>
      </c>
      <c r="CB54">
        <v>2E-3</v>
      </c>
      <c r="CD54">
        <v>1.9045739888170237</v>
      </c>
      <c r="CE54">
        <v>0</v>
      </c>
      <c r="CF54">
        <v>0.13983203091086865</v>
      </c>
      <c r="CG54">
        <v>4.5623729792876835E-2</v>
      </c>
      <c r="CH54">
        <v>0.24239366878291874</v>
      </c>
      <c r="CI54">
        <v>1.4372025681181615</v>
      </c>
      <c r="CJ54">
        <v>6.9825676915273261E-3</v>
      </c>
      <c r="CK54">
        <v>9.5240612250483178E-2</v>
      </c>
      <c r="CL54">
        <v>0</v>
      </c>
      <c r="CM54">
        <v>2.7798215527418298E-3</v>
      </c>
      <c r="CN54">
        <v>2.3067792186228224E-4</v>
      </c>
      <c r="CO54">
        <v>5.7484765727658676E-5</v>
      </c>
      <c r="CP54">
        <v>4.4406019727892321E-2</v>
      </c>
    </row>
    <row r="55" spans="3:123">
      <c r="C55" s="2">
        <v>0.84099999999999997</v>
      </c>
      <c r="D55">
        <f t="shared" si="14"/>
        <v>84.1</v>
      </c>
      <c r="E55">
        <f t="shared" si="18"/>
        <v>84.1</v>
      </c>
      <c r="F55">
        <f t="shared" si="18"/>
        <v>84.1</v>
      </c>
      <c r="G55">
        <v>15.900000000000006</v>
      </c>
      <c r="H55">
        <v>22.707000000000001</v>
      </c>
      <c r="I55">
        <v>15.137999999999998</v>
      </c>
      <c r="J55">
        <v>46.255000000000003</v>
      </c>
      <c r="K55">
        <v>0</v>
      </c>
      <c r="L55">
        <v>0</v>
      </c>
      <c r="M55">
        <f t="shared" si="15"/>
        <v>3.7901767499999996E-2</v>
      </c>
      <c r="O55">
        <f>H55/SUM($H55:I55,K55:M55)</f>
        <v>0.5993997011992489</v>
      </c>
      <c r="P55">
        <f>I55/SUM($H55:I55,K55:M55)</f>
        <v>0.39959980079949925</v>
      </c>
      <c r="Q55">
        <f>K55/SUM($H55:I55,K55:M55)</f>
        <v>0</v>
      </c>
      <c r="R55">
        <f>L55/SUM($H55:I55,K55:M55)</f>
        <v>0</v>
      </c>
      <c r="S55">
        <f>M55/SUM($H55:I55,K55:M55)</f>
        <v>1.0004980012517462E-3</v>
      </c>
      <c r="U55">
        <f t="shared" si="16"/>
        <v>1.529212423983377E-2</v>
      </c>
      <c r="V55">
        <f t="shared" si="19"/>
        <v>1.1504980012517461E-3</v>
      </c>
      <c r="W55">
        <f t="shared" si="17"/>
        <v>8.0683303384282874E-3</v>
      </c>
      <c r="Y55">
        <f>U55*(D55-D54)/D55+U54*(D54-D53)/D55+U53*(D53-D52)/D55+U52*(D52-D51)/D55+U51*(D51-D50)/D55+U50*(D50-D49)/D55+U49*(D49-D48)/D55+U48*(D48-D47)/D55+U47*(D47-D46)/D55+U46*(D46-D45)/D55+U45*(D45-D44)/D55+U44*(D44-D43)/D55+U43*(D43-D42)/D55+U42*(D42-D41)/D55+U41*(D41-D40)/D55+U40*(D40-D39)/D55</f>
        <v>1.1675815107411778E-2</v>
      </c>
      <c r="Z55">
        <f>V55*(E55-E54)/E55+V54*(E54-E53)/E55+V53*(E53-E52)/E55+V52*(E52-E51)/E55+V51*(E51-E50)/E55+V50*(E50-E49)/E55+V49*(E49-E48)/E55+V48*(E48-E47)/E55+V47*(E47-E46)/E55+V46*(E46-E45)/E55+V45*(E45-E44)/E55+V44*(E44-E43)/E55+V43*(E43-E42)/E55+V42*(E42-E41)/E55+V41*(E41-E40)/E55+V40*(E40-E39)/E55</f>
        <v>1.1504980012517463E-3</v>
      </c>
      <c r="AA55">
        <f>W55*(F55-F54)/F55+W54*(F54-F53)/F55+W53*(F53-F52)/F55+W52*(F52-F51)/F55+W51*(F51-F50)/F55+W50*(F50-F49)/F55+W49*(F49-F48)/F55+W48*(F48-F47)/F55+W47*(F47-F46)/F55+W46*(F46-F45)/F55+W45*(F45-F44)/F55+W44*(F44-F43)/F55+W43*(F43-F42)/F55+W42*(F42-F41)/F55+W41*(F41-F40)/F55+W40*(F40-F39)/F55</f>
        <v>5.1969883927006372E-3</v>
      </c>
      <c r="AC55">
        <f t="shared" si="20"/>
        <v>43.151565298810091</v>
      </c>
      <c r="AD55">
        <f t="shared" si="21"/>
        <v>85.196925550272596</v>
      </c>
      <c r="AE55">
        <f t="shared" si="22"/>
        <v>80.173546046685061</v>
      </c>
      <c r="AG55">
        <f t="shared" si="23"/>
        <v>43.151565298810091</v>
      </c>
      <c r="AH55">
        <f t="shared" si="24"/>
        <v>69.412743763242361</v>
      </c>
      <c r="AI55">
        <f t="shared" si="25"/>
        <v>19.236667458598561</v>
      </c>
      <c r="AK55">
        <v>183</v>
      </c>
      <c r="AL55" t="s">
        <v>16</v>
      </c>
      <c r="AM55">
        <v>37.950000000000003</v>
      </c>
      <c r="AN55">
        <v>0.01</v>
      </c>
      <c r="AO55">
        <v>0.14000000000000001</v>
      </c>
      <c r="AP55">
        <v>0.33</v>
      </c>
      <c r="AQ55">
        <v>23.67</v>
      </c>
      <c r="AR55">
        <v>36.99</v>
      </c>
      <c r="AS55">
        <v>0.32</v>
      </c>
      <c r="AT55">
        <v>0.57999999999999996</v>
      </c>
      <c r="AU55">
        <v>0</v>
      </c>
      <c r="AV55">
        <v>0</v>
      </c>
      <c r="AW55">
        <v>1.2999999999999999E-2</v>
      </c>
      <c r="AX55">
        <v>5.0000000000000001E-3</v>
      </c>
      <c r="AZ55">
        <v>0.99607827162624329</v>
      </c>
      <c r="BA55">
        <v>0</v>
      </c>
      <c r="BB55">
        <v>4.3312384602414208E-3</v>
      </c>
      <c r="BC55">
        <v>6.8483230368445031E-3</v>
      </c>
      <c r="BD55">
        <v>0.34638901970126634</v>
      </c>
      <c r="BE55">
        <v>1.4472895404628328</v>
      </c>
      <c r="BF55">
        <v>7.1144721641019006E-3</v>
      </c>
      <c r="BG55">
        <v>1.6311874781918995E-2</v>
      </c>
      <c r="BH55">
        <v>0</v>
      </c>
      <c r="BI55">
        <v>0</v>
      </c>
      <c r="BJ55">
        <v>5.4902836048818912E-4</v>
      </c>
      <c r="BK55">
        <v>1.0524419777654743E-4</v>
      </c>
      <c r="BM55">
        <v>183</v>
      </c>
      <c r="BN55" t="s">
        <v>17</v>
      </c>
      <c r="BO55">
        <v>52.99</v>
      </c>
      <c r="BP55">
        <v>0.17</v>
      </c>
      <c r="BQ55">
        <v>3.09</v>
      </c>
      <c r="BR55">
        <v>1.63</v>
      </c>
      <c r="BS55">
        <v>12.97</v>
      </c>
      <c r="BT55">
        <v>26.17</v>
      </c>
      <c r="BU55">
        <v>0.25</v>
      </c>
      <c r="BV55">
        <v>2.69</v>
      </c>
      <c r="BW55">
        <v>0</v>
      </c>
      <c r="BX55">
        <v>0.04</v>
      </c>
      <c r="BY55">
        <v>0</v>
      </c>
      <c r="BZ55">
        <v>0</v>
      </c>
      <c r="CA55">
        <v>4.0000000000000001E-3</v>
      </c>
      <c r="CB55">
        <v>2E-3</v>
      </c>
      <c r="CD55">
        <v>1.9080755640004252</v>
      </c>
      <c r="CE55">
        <v>0</v>
      </c>
      <c r="CF55">
        <v>0.13114825079693981</v>
      </c>
      <c r="CG55">
        <v>4.6406398636406179E-2</v>
      </c>
      <c r="CH55">
        <v>0.26039089766870205</v>
      </c>
      <c r="CI55">
        <v>1.4047362142159157</v>
      </c>
      <c r="CJ55">
        <v>7.6252252754139211E-3</v>
      </c>
      <c r="CK55">
        <v>0.10378823566275698</v>
      </c>
      <c r="CL55">
        <v>0</v>
      </c>
      <c r="CM55">
        <v>2.7928156491144945E-3</v>
      </c>
      <c r="CN55">
        <v>2.3175621091460214E-4</v>
      </c>
      <c r="CO55">
        <v>5.7753474553622155E-5</v>
      </c>
      <c r="CP55">
        <v>3.9223814797365031E-2</v>
      </c>
    </row>
    <row r="56" spans="3:123">
      <c r="C56" s="2">
        <v>0.85599999999999998</v>
      </c>
      <c r="D56">
        <f t="shared" si="14"/>
        <v>85.6</v>
      </c>
      <c r="E56">
        <f t="shared" si="18"/>
        <v>85.6</v>
      </c>
      <c r="F56">
        <f t="shared" si="18"/>
        <v>85.6</v>
      </c>
      <c r="G56">
        <v>14.400000000000006</v>
      </c>
      <c r="H56">
        <v>23.111999999999998</v>
      </c>
      <c r="I56">
        <v>14.552</v>
      </c>
      <c r="J56">
        <v>47.936</v>
      </c>
      <c r="K56">
        <v>0</v>
      </c>
      <c r="L56">
        <v>0</v>
      </c>
      <c r="M56">
        <f t="shared" si="15"/>
        <v>3.7720495999999999E-2</v>
      </c>
      <c r="O56">
        <f>H56/SUM($H56:I56,K56:M56)</f>
        <v>0.61302242168105003</v>
      </c>
      <c r="P56">
        <f>I56/SUM($H56:I56,K56:M56)</f>
        <v>0.38597708031769817</v>
      </c>
      <c r="Q56">
        <f>K56/SUM($H56:I56,K56:M56)</f>
        <v>0</v>
      </c>
      <c r="R56">
        <f>L56/SUM($H56:I56,K56:M56)</f>
        <v>0</v>
      </c>
      <c r="S56">
        <f>M56/SUM($H56:I56,K56:M56)</f>
        <v>1.0004980012517464E-3</v>
      </c>
      <c r="U56">
        <f t="shared" si="16"/>
        <v>1.3962799661350143E-2</v>
      </c>
      <c r="V56">
        <f t="shared" si="19"/>
        <v>1.1504980012517463E-3</v>
      </c>
      <c r="W56">
        <f t="shared" si="17"/>
        <v>8.1000530639750851E-3</v>
      </c>
      <c r="Y56">
        <f>U56*(D56-D55)/D56+U55*(D55-D54)/D56+U54*(D54-D53)/D56+U53*(D53-D52)/D56+U52*(D52-D51)/D56+U51*(D51-D50)/D56+U50*(D50-D49)/D56+U49*(D49-D48)/D56+U48*(D48-D47)/D56+U47*(D47-D46)/D56+U46*(D46-D45)/D56+U45*(D45-D44)/D56+U44*(D44-D43)/D56+U43*(D43-D42)/D56+U42*(D42-D41)/D56+U41*(D41-D40)/D56+U40*(D40-D39)/D56</f>
        <v>1.1715890771324249E-2</v>
      </c>
      <c r="Z56">
        <f>V56*(E56-E55)/E56+V55*(E55-E54)/E56+V54*(E54-E53)/E56+V53*(E53-E52)/E56+V52*(E52-E51)/E56+V51*(E51-E50)/E56+V50*(E50-E49)/E56+V49*(E49-E48)/E56+V48*(E48-E47)/E56+V47*(E47-E46)/E56+V46*(E46-E45)/E56+V45*(E45-E44)/E56+V44*(E44-E43)/E56+V43*(E43-E42)/E56+V42*(E42-E41)/E56+V41*(E41-E40)/E56+V40*(E40-E39)/E56</f>
        <v>1.1504980012517463E-3</v>
      </c>
      <c r="AA56">
        <f>W56*(F56-F55)/F56+W55*(F55-F54)/F56+W54*(F54-F53)/F56+W53*(F53-F52)/F56+W52*(F52-F51)/F56+W51*(F51-F50)/F56+W50*(F50-F49)/F56+W49*(F49-F48)/F56+W48*(F48-F47)/F56+W47*(F47-F46)/F56+W46*(F46-F45)/F56+W45*(F45-F44)/F56+W44*(F44-F43)/F56+W43*(F43-F42)/F56+W42*(F42-F41)/F56+W41*(F41-F40)/F56+W40*(F40-F39)/F56</f>
        <v>5.2478598530617563E-3</v>
      </c>
      <c r="AC56">
        <f t="shared" si="20"/>
        <v>47.587730428376013</v>
      </c>
      <c r="AD56">
        <f t="shared" si="21"/>
        <v>94.060881377875688</v>
      </c>
      <c r="AE56">
        <f t="shared" si="22"/>
        <v>88.470658361472985</v>
      </c>
      <c r="AG56">
        <f t="shared" si="23"/>
        <v>47.587730428376013</v>
      </c>
      <c r="AH56">
        <f t="shared" si="24"/>
        <v>76.634500776376072</v>
      </c>
      <c r="AI56">
        <f t="shared" si="25"/>
        <v>21.227458665130428</v>
      </c>
      <c r="AK56">
        <v>193</v>
      </c>
      <c r="AL56" t="s">
        <v>16</v>
      </c>
      <c r="AM56">
        <v>37.590000000000003</v>
      </c>
      <c r="AN56">
        <v>0.01</v>
      </c>
      <c r="AO56">
        <v>0.13</v>
      </c>
      <c r="AP56">
        <v>0.34</v>
      </c>
      <c r="AQ56">
        <v>25.53</v>
      </c>
      <c r="AR56">
        <v>35.409999999999997</v>
      </c>
      <c r="AS56">
        <v>0.35</v>
      </c>
      <c r="AT56">
        <v>0.62</v>
      </c>
      <c r="AU56">
        <v>0</v>
      </c>
      <c r="AV56">
        <v>0</v>
      </c>
      <c r="AW56">
        <v>1.2999999999999999E-2</v>
      </c>
      <c r="AX56">
        <v>5.0000000000000001E-3</v>
      </c>
      <c r="AZ56">
        <v>0.99615492015358464</v>
      </c>
      <c r="BA56">
        <v>0</v>
      </c>
      <c r="BB56">
        <v>4.0606941873640862E-3</v>
      </c>
      <c r="BC56">
        <v>7.1239700899209711E-3</v>
      </c>
      <c r="BD56">
        <v>0.37721551396760306</v>
      </c>
      <c r="BE56">
        <v>1.3988459546741954</v>
      </c>
      <c r="BF56">
        <v>7.85658155159695E-3</v>
      </c>
      <c r="BG56">
        <v>1.7605179084347788E-2</v>
      </c>
      <c r="BH56">
        <v>0</v>
      </c>
      <c r="BI56">
        <v>0</v>
      </c>
      <c r="BJ56">
        <v>5.5432906593070328E-4</v>
      </c>
      <c r="BK56">
        <v>1.0626029918786824E-4</v>
      </c>
      <c r="BM56">
        <v>193</v>
      </c>
      <c r="BN56" t="s">
        <v>17</v>
      </c>
      <c r="BO56">
        <v>52.85</v>
      </c>
      <c r="BP56">
        <v>0.18</v>
      </c>
      <c r="BQ56">
        <v>2.85</v>
      </c>
      <c r="BR56">
        <v>1.64</v>
      </c>
      <c r="BS56">
        <v>13.84</v>
      </c>
      <c r="BT56">
        <v>25.42</v>
      </c>
      <c r="BU56">
        <v>0.27</v>
      </c>
      <c r="BV56">
        <v>2.92</v>
      </c>
      <c r="BW56">
        <v>0</v>
      </c>
      <c r="BX56">
        <v>0.04</v>
      </c>
      <c r="BY56">
        <v>0</v>
      </c>
      <c r="BZ56">
        <v>0</v>
      </c>
      <c r="CA56">
        <v>4.0000000000000001E-3</v>
      </c>
      <c r="CB56">
        <v>2E-3</v>
      </c>
      <c r="CD56">
        <v>1.912266532692283</v>
      </c>
      <c r="CE56">
        <v>0</v>
      </c>
      <c r="CF56">
        <v>0.12154879720060735</v>
      </c>
      <c r="CG56">
        <v>4.6917611252588261E-2</v>
      </c>
      <c r="CH56">
        <v>0.27920532398641279</v>
      </c>
      <c r="CI56">
        <v>1.3710976446427434</v>
      </c>
      <c r="CJ56">
        <v>8.2751946243055912E-3</v>
      </c>
      <c r="CK56">
        <v>0.11320887722650556</v>
      </c>
      <c r="CL56">
        <v>0</v>
      </c>
      <c r="CM56">
        <v>2.8063643308988023E-3</v>
      </c>
      <c r="CN56">
        <v>2.3288052112613167E-4</v>
      </c>
      <c r="CO56">
        <v>5.80336518180661E-5</v>
      </c>
      <c r="CP56">
        <v>3.3815329892890322E-2</v>
      </c>
    </row>
    <row r="57" spans="3:123">
      <c r="C57" s="2">
        <v>0.87</v>
      </c>
      <c r="D57">
        <f t="shared" si="14"/>
        <v>87</v>
      </c>
      <c r="E57">
        <f t="shared" si="18"/>
        <v>87</v>
      </c>
      <c r="F57">
        <f t="shared" si="18"/>
        <v>87</v>
      </c>
      <c r="G57">
        <v>13</v>
      </c>
      <c r="H57">
        <v>22.62</v>
      </c>
      <c r="I57">
        <v>15.66</v>
      </c>
      <c r="J57">
        <v>48.720000000000006</v>
      </c>
      <c r="K57">
        <v>0</v>
      </c>
      <c r="L57">
        <v>0</v>
      </c>
      <c r="M57">
        <f t="shared" si="15"/>
        <v>3.8337420000000004E-2</v>
      </c>
      <c r="O57">
        <f>H57/SUM($H57:I57,K57:M57)</f>
        <v>0.59031788754471493</v>
      </c>
      <c r="P57">
        <f>I57/SUM($H57:I57,K57:M57)</f>
        <v>0.40868161445403339</v>
      </c>
      <c r="Q57">
        <f>K57/SUM($H57:I57,K57:M57)</f>
        <v>0</v>
      </c>
      <c r="R57">
        <f>L57/SUM($H57:I57,K57:M57)</f>
        <v>0</v>
      </c>
      <c r="S57">
        <f>M57/SUM($H57:I57,K57:M57)</f>
        <v>1.0004980012517466E-3</v>
      </c>
      <c r="U57">
        <f t="shared" si="16"/>
        <v>1.338815043849244E-2</v>
      </c>
      <c r="V57">
        <f t="shared" si="19"/>
        <v>1.1504980012517466E-3</v>
      </c>
      <c r="W57">
        <f t="shared" si="17"/>
        <v>8.6918231858168771E-3</v>
      </c>
      <c r="Y57">
        <f>U57*(D57-D56)/D57+U56*(D56-D55)/D57+U55*(D55-D54)/D57+U54*(D54-D53)/D57+U53*(D53-D52)/D57+U52*(D52-D51)/D57+U51*(D51-D50)/D57+U50*(D50-D49)/D57+U49*(D49-D48)/D57+U48*(D48-D47)/D57+U47*(D47-D46)/D57+U46*(D46-D45)/D57+U45*(D45-D44)/D57+U44*(D44-D43)/D57+U43*(D43-D42)/D57+U42*(D42-D41)/D57+U41*(D41-D40)/D57+U40*(D40-D39)/D57</f>
        <v>1.1742800697002818E-2</v>
      </c>
      <c r="Z57">
        <f>V57*(E57-E56)/E57+V56*(E56-E55)/E57+V55*(E55-E54)/E57+V54*(E54-E53)/E57+V53*(E53-E52)/E57+V52*(E52-E51)/E57+V51*(E51-E50)/E57+V50*(E50-E49)/E57+V49*(E49-E48)/E57+V48*(E48-E47)/E57+V47*(E47-E46)/E57+V46*(E46-E45)/E57+V45*(E45-E44)/E57+V44*(E44-E43)/E57+V43*(E43-E42)/E57+V42*(E42-E41)/E57+V41*(E41-E40)/E57+V40*(E40-E39)/E57</f>
        <v>1.1504980012517461E-3</v>
      </c>
      <c r="AA57">
        <f>W57*(F57-F56)/F57+W56*(F56-F55)/F57+W55*(F55-F54)/F57+W54*(F54-F53)/F57+W53*(F53-F52)/F57+W52*(F52-F51)/F57+W51*(F51-F50)/F57+W50*(F50-F49)/F57+W49*(F49-F48)/F57+W48*(F48-F47)/F57+W47*(F47-F46)/F57+W46*(F46-F45)/F57+W45*(F45-F44)/F57+W44*(F44-F43)/F57+W43*(F43-F42)/F57+W42*(F42-F41)/F57+W41*(F41-F40)/F57+W40*(F40-F39)/F57</f>
        <v>5.3032799526693108E-3</v>
      </c>
      <c r="AC57">
        <f t="shared" si="20"/>
        <v>52.646545453356026</v>
      </c>
      <c r="AD57">
        <f t="shared" si="21"/>
        <v>104.17825521257311</v>
      </c>
      <c r="AE57">
        <f t="shared" si="22"/>
        <v>97.934607732812111</v>
      </c>
      <c r="AG57">
        <f t="shared" si="23"/>
        <v>52.646545453356026</v>
      </c>
      <c r="AH57">
        <f t="shared" si="24"/>
        <v>84.877458758825696</v>
      </c>
      <c r="AI57">
        <f t="shared" si="25"/>
        <v>23.498218234570619</v>
      </c>
      <c r="AK57">
        <v>203</v>
      </c>
      <c r="AL57" t="s">
        <v>16</v>
      </c>
      <c r="AM57">
        <v>37.200000000000003</v>
      </c>
      <c r="AN57">
        <v>0.01</v>
      </c>
      <c r="AO57">
        <v>0.12</v>
      </c>
      <c r="AP57">
        <v>0.36</v>
      </c>
      <c r="AQ57">
        <v>27.49</v>
      </c>
      <c r="AR57">
        <v>33.74</v>
      </c>
      <c r="AS57">
        <v>0.39</v>
      </c>
      <c r="AT57">
        <v>0.67</v>
      </c>
      <c r="AU57">
        <v>0</v>
      </c>
      <c r="AV57">
        <v>0</v>
      </c>
      <c r="AW57">
        <v>1.4E-2</v>
      </c>
      <c r="AX57">
        <v>5.0000000000000001E-3</v>
      </c>
      <c r="AZ57">
        <v>0.9959545158558214</v>
      </c>
      <c r="BA57">
        <v>0</v>
      </c>
      <c r="BB57">
        <v>3.7868681492917084E-3</v>
      </c>
      <c r="BC57">
        <v>7.6205738783246555E-3</v>
      </c>
      <c r="BD57">
        <v>0.41035098248797663</v>
      </c>
      <c r="BE57">
        <v>1.3465765568066386</v>
      </c>
      <c r="BF57">
        <v>8.8444777180067217E-3</v>
      </c>
      <c r="BG57">
        <v>1.9220539204127612E-2</v>
      </c>
      <c r="BH57">
        <v>0</v>
      </c>
      <c r="BI57">
        <v>0</v>
      </c>
      <c r="BJ57">
        <v>6.031069611086889E-4</v>
      </c>
      <c r="BK57">
        <v>1.0735271711980698E-4</v>
      </c>
      <c r="BM57">
        <v>203</v>
      </c>
      <c r="BN57" t="s">
        <v>17</v>
      </c>
      <c r="BO57">
        <v>52.7</v>
      </c>
      <c r="BP57">
        <v>0.19</v>
      </c>
      <c r="BQ57">
        <v>2.6</v>
      </c>
      <c r="BR57">
        <v>1.63</v>
      </c>
      <c r="BS57">
        <v>14.75</v>
      </c>
      <c r="BT57">
        <v>24.61</v>
      </c>
      <c r="BU57">
        <v>0.28999999999999998</v>
      </c>
      <c r="BV57">
        <v>3.19</v>
      </c>
      <c r="BW57">
        <v>0</v>
      </c>
      <c r="BX57">
        <v>0.04</v>
      </c>
      <c r="BY57">
        <v>0</v>
      </c>
      <c r="BZ57">
        <v>0</v>
      </c>
      <c r="CA57">
        <v>4.0000000000000001E-3</v>
      </c>
      <c r="CB57">
        <v>2E-3</v>
      </c>
      <c r="CD57">
        <v>1.9170005556301482</v>
      </c>
      <c r="CE57">
        <v>0</v>
      </c>
      <c r="CF57">
        <v>0.11147753176574828</v>
      </c>
      <c r="CG57">
        <v>4.6880025547323331E-2</v>
      </c>
      <c r="CH57">
        <v>0.29914917973310939</v>
      </c>
      <c r="CI57">
        <v>1.3344817630037711</v>
      </c>
      <c r="CJ57">
        <v>8.935536667667018E-3</v>
      </c>
      <c r="CK57">
        <v>0.12433588950155638</v>
      </c>
      <c r="CL57">
        <v>0</v>
      </c>
      <c r="CM57">
        <v>2.8213193185979836E-3</v>
      </c>
      <c r="CN57">
        <v>2.3412153081631143E-4</v>
      </c>
      <c r="CO57">
        <v>5.8342910505372675E-5</v>
      </c>
      <c r="CP57">
        <v>2.8478087395896426E-2</v>
      </c>
      <c r="CR57" t="s">
        <v>45</v>
      </c>
      <c r="CS57" t="s">
        <v>1</v>
      </c>
      <c r="CT57" t="s">
        <v>2</v>
      </c>
      <c r="CU57" t="s">
        <v>3</v>
      </c>
      <c r="CV57" t="s">
        <v>4</v>
      </c>
      <c r="CW57" t="s">
        <v>5</v>
      </c>
      <c r="CX57" t="s">
        <v>6</v>
      </c>
      <c r="CY57" t="s">
        <v>7</v>
      </c>
      <c r="CZ57" t="s">
        <v>8</v>
      </c>
      <c r="DA57" t="s">
        <v>9</v>
      </c>
      <c r="DB57" t="s">
        <v>10</v>
      </c>
      <c r="DC57" t="s">
        <v>11</v>
      </c>
      <c r="DD57" t="s">
        <v>14</v>
      </c>
      <c r="DE57" t="s">
        <v>15</v>
      </c>
    </row>
    <row r="58" spans="3:123">
      <c r="C58" s="2">
        <v>0.89400000000000002</v>
      </c>
      <c r="D58">
        <f t="shared" si="14"/>
        <v>89.4</v>
      </c>
      <c r="E58">
        <f t="shared" si="18"/>
        <v>89.4</v>
      </c>
      <c r="F58">
        <f t="shared" si="18"/>
        <v>89.4</v>
      </c>
      <c r="G58">
        <v>10.599999999999994</v>
      </c>
      <c r="H58">
        <v>20.562000000000001</v>
      </c>
      <c r="I58">
        <v>20.562000000000001</v>
      </c>
      <c r="J58">
        <v>48.276000000000003</v>
      </c>
      <c r="K58">
        <v>0</v>
      </c>
      <c r="L58">
        <v>0</v>
      </c>
      <c r="M58">
        <f t="shared" si="15"/>
        <v>4.1185685999999999E-2</v>
      </c>
      <c r="O58">
        <f>H58/SUM($H58:I58,K58:M58)</f>
        <v>0.49949975099937416</v>
      </c>
      <c r="P58">
        <f>I58/SUM($H58:I58,K58:M58)</f>
        <v>0.49949975099937416</v>
      </c>
      <c r="Q58">
        <f>K58/SUM($H58:I58,K58:M58)</f>
        <v>0</v>
      </c>
      <c r="R58">
        <f>L58/SUM($H58:I58,K58:M58)</f>
        <v>0</v>
      </c>
      <c r="S58">
        <f>M58/SUM($H58:I58,K58:M58)</f>
        <v>1.0004980012517464E-3</v>
      </c>
      <c r="U58">
        <f t="shared" si="16"/>
        <v>1.3007493710424723E-2</v>
      </c>
      <c r="V58">
        <f t="shared" si="19"/>
        <v>1.1504980012517463E-3</v>
      </c>
      <c r="W58">
        <f t="shared" si="17"/>
        <v>1.1718809334391208E-2</v>
      </c>
      <c r="Y58">
        <f>U58*(D58-D57)/D58+U57*(D57-D56)/D58+U56*(D56-D55)/D58+U55*(D55-D54)/D58+U54*(D54-D53)/D58+U53*(D53-D52)/D58+U52*(D52-D51)/D58+U51*(D51-D50)/D58+U50*(D50-D49)/D58+U49*(D49-D48)/D58+U48*(D48-D47)/D58+U47*(D47-D46)/D58+U46*(D46-D45)/D58+U45*(D45-D44)/D58+U44*(D44-D43)/D58+U43*(D43-D42)/D58+U42*(D42-D41)/D58+U41*(D41-D40)/D58+U40*(D40-D39)/D58</f>
        <v>1.1776752187296024E-2</v>
      </c>
      <c r="Z58">
        <f>V58*(E58-E57)/E58+V57*(E57-E56)/E58+V56*(E56-E55)/E58+V55*(E55-E54)/E58+V54*(E54-E53)/E58+V53*(E53-E52)/E58+V52*(E52-E51)/E58+V51*(E51-E50)/E58+V50*(E50-E49)/E58+V49*(E49-E48)/E58+V48*(E48-E47)/E58+V47*(E47-E46)/E58+V46*(E46-E45)/E58+V45*(E45-E44)/E58+V44*(E44-E43)/E58+V43*(E43-E42)/E58+V42*(E42-E41)/E58+V41*(E41-E40)/E58+V40*(E40-E39)/E58</f>
        <v>1.1504980012517463E-3</v>
      </c>
      <c r="AA58">
        <f>W58*(F58-F57)/F58+W57*(F57-F56)/F58+W56*(F56-F55)/F58+W55*(F55-F54)/F58+W54*(F54-F53)/F58+W53*(F53-F52)/F58+W52*(F52-F51)/F58+W51*(F51-F50)/F58+W50*(F50-F49)/F58+W49*(F49-F48)/F58+W48*(F48-F47)/F58+W47*(F47-F46)/F58+W46*(F46-F45)/F58+W45*(F45-F44)/F58+W44*(F44-F43)/F58+W43*(F43-F42)/F58+W42*(F42-F41)/F58+W41*(F41-F40)/F58+W40*(F40-F39)/F58</f>
        <v>5.4755089293598317E-3</v>
      </c>
      <c r="AC58">
        <f t="shared" si="20"/>
        <v>64.407052010082637</v>
      </c>
      <c r="AD58">
        <f t="shared" si="21"/>
        <v>127.73578736671814</v>
      </c>
      <c r="AE58">
        <f t="shared" si="22"/>
        <v>119.9321820171445</v>
      </c>
      <c r="AG58">
        <f t="shared" si="23"/>
        <v>64.407052010082637</v>
      </c>
      <c r="AH58">
        <f t="shared" si="24"/>
        <v>104.07055677907204</v>
      </c>
      <c r="AI58">
        <f t="shared" si="25"/>
        <v>28.776268692225504</v>
      </c>
      <c r="AK58">
        <v>223</v>
      </c>
      <c r="AL58" t="s">
        <v>16</v>
      </c>
      <c r="AM58">
        <v>36.340000000000003</v>
      </c>
      <c r="AN58">
        <v>0.01</v>
      </c>
      <c r="AO58">
        <v>0.11</v>
      </c>
      <c r="AP58">
        <v>0.38</v>
      </c>
      <c r="AQ58">
        <v>31.92</v>
      </c>
      <c r="AR58">
        <v>29.97</v>
      </c>
      <c r="AS58">
        <v>0.47</v>
      </c>
      <c r="AT58">
        <v>0.78</v>
      </c>
      <c r="AU58">
        <v>0</v>
      </c>
      <c r="AV58">
        <v>0</v>
      </c>
      <c r="AW58">
        <v>1.6E-2</v>
      </c>
      <c r="AX58">
        <v>5.0000000000000001E-3</v>
      </c>
      <c r="AZ58">
        <v>0.99587095797710179</v>
      </c>
      <c r="BA58">
        <v>0</v>
      </c>
      <c r="BB58">
        <v>3.5531472220606251E-3</v>
      </c>
      <c r="BC58">
        <v>8.2336111536659394E-3</v>
      </c>
      <c r="BD58">
        <v>0.48771397453030257</v>
      </c>
      <c r="BE58">
        <v>1.2243181655934914</v>
      </c>
      <c r="BF58">
        <v>1.0910057068573419E-2</v>
      </c>
      <c r="BG58">
        <v>2.2903768544434495E-2</v>
      </c>
      <c r="BH58">
        <v>0</v>
      </c>
      <c r="BI58">
        <v>0</v>
      </c>
      <c r="BJ58">
        <v>7.0551762462795582E-4</v>
      </c>
      <c r="BK58">
        <v>1.0988404048666673E-4</v>
      </c>
      <c r="BM58">
        <v>223</v>
      </c>
      <c r="BN58" t="s">
        <v>17</v>
      </c>
      <c r="BO58">
        <v>52.31</v>
      </c>
      <c r="BP58">
        <v>0.22</v>
      </c>
      <c r="BQ58">
        <v>2.13</v>
      </c>
      <c r="BR58">
        <v>1.57</v>
      </c>
      <c r="BS58">
        <v>16.8</v>
      </c>
      <c r="BT58">
        <v>22.66</v>
      </c>
      <c r="BU58">
        <v>0.34</v>
      </c>
      <c r="BV58">
        <v>3.93</v>
      </c>
      <c r="BW58">
        <v>0</v>
      </c>
      <c r="BX58">
        <v>0.04</v>
      </c>
      <c r="BY58">
        <v>0</v>
      </c>
      <c r="BZ58">
        <v>0</v>
      </c>
      <c r="CA58">
        <v>5.0000000000000001E-3</v>
      </c>
      <c r="CB58">
        <v>2E-3</v>
      </c>
      <c r="CD58">
        <v>1.926090340127361</v>
      </c>
      <c r="CE58">
        <v>0</v>
      </c>
      <c r="CF58">
        <v>9.2442974134596817E-2</v>
      </c>
      <c r="CG58">
        <v>4.5706734800897833E-2</v>
      </c>
      <c r="CH58">
        <v>0.3448938000037608</v>
      </c>
      <c r="CI58">
        <v>1.2437733426567383</v>
      </c>
      <c r="CJ58">
        <v>1.0604296689722544E-2</v>
      </c>
      <c r="CK58">
        <v>0.15505246770232886</v>
      </c>
      <c r="CL58">
        <v>0</v>
      </c>
      <c r="CM58">
        <v>2.8558313200422046E-3</v>
      </c>
      <c r="CN58">
        <v>2.9623180013424796E-4</v>
      </c>
      <c r="CO58">
        <v>5.9056594560328242E-5</v>
      </c>
      <c r="CP58">
        <v>1.8533314261957839E-2</v>
      </c>
    </row>
    <row r="59" spans="3:123">
      <c r="C59" s="2">
        <v>0.90400000000000003</v>
      </c>
      <c r="D59">
        <f t="shared" si="14"/>
        <v>90.4</v>
      </c>
      <c r="E59">
        <f t="shared" si="18"/>
        <v>90.4</v>
      </c>
      <c r="F59">
        <f t="shared" si="18"/>
        <v>90.4</v>
      </c>
      <c r="G59">
        <v>9.5999999999999943</v>
      </c>
      <c r="H59">
        <v>8.136000000000001</v>
      </c>
      <c r="I59">
        <v>0</v>
      </c>
      <c r="J59">
        <v>65.088000000000008</v>
      </c>
      <c r="K59">
        <v>17.176000000000002</v>
      </c>
      <c r="L59">
        <v>0</v>
      </c>
      <c r="M59">
        <f t="shared" si="15"/>
        <v>2.5349968000000004E-2</v>
      </c>
      <c r="O59">
        <f>H59/SUM($H59:I59,K59:M59)</f>
        <v>0.32110698278531191</v>
      </c>
      <c r="P59">
        <f>I59/SUM($H59:I59,K59:M59)</f>
        <v>0</v>
      </c>
      <c r="Q59">
        <f>K59/SUM($H59:I59,K59:M59)</f>
        <v>0.6778925192134363</v>
      </c>
      <c r="R59">
        <f>L59/SUM($H59:I59,K59:M59)</f>
        <v>0</v>
      </c>
      <c r="S59">
        <f>M59/SUM($H59:I59,K59:M59)</f>
        <v>1.0004980012517464E-3</v>
      </c>
      <c r="U59">
        <f t="shared" si="16"/>
        <v>2.4355939313985303E-2</v>
      </c>
      <c r="V59">
        <f t="shared" si="19"/>
        <v>1.1504980012517463E-3</v>
      </c>
      <c r="W59">
        <f t="shared" si="17"/>
        <v>1.2699759026860699E-2</v>
      </c>
      <c r="Y59">
        <f>U59*(D59-D58)/D59+U58*(D58-D57)/D59+U57*(D57-D56)/D59+U56*(D56-D55)/D59+U55*(D55-D54)/D59+U54*(D54-D53)/D59+U53*(D53-D52)/D59+U52*(D52-D51)/D59+U51*(D51-D50)/D59+U50*(D50-D49)/D59+U49*(D49-D48)/D59+U48*(D48-D47)/D59+U47*(D47-D46)/D59+U46*(D46-D45)/D59+U45*(D45-D44)/D59+U44*(D44-D43)/D59+U43*(D43-D42)/D59+U42*(D42-D41)/D59+U41*(D41-D40)/D59+U40*(D40-D39)/D59</f>
        <v>1.1915902487370018E-2</v>
      </c>
      <c r="Z59">
        <f>V59*(E59-E58)/E59+V58*(E58-E57)/E59+V57*(E57-E56)/E59+V56*(E56-E55)/E59+V55*(E55-E54)/E59+V54*(E54-E53)/E59+V53*(E53-E52)/E59+V52*(E52-E51)/E59+V51*(E51-E50)/E59+V50*(E50-E49)/E59+V49*(E49-E48)/E59+V48*(E48-E47)/E59+V47*(E47-E46)/E59+V46*(E46-E45)/E59+V45*(E45-E44)/E59+V44*(E44-E43)/E59+V43*(E43-E42)/E59+V42*(E42-E41)/E59+V41*(E41-E40)/E59+V40*(E40-E39)/E59</f>
        <v>1.1504980012517463E-3</v>
      </c>
      <c r="AA59">
        <f>W59*(F59-F58)/F59+W58*(F58-F57)/F59+W57*(F57-F56)/F59+W56*(F56-F55)/F59+W55*(F55-F54)/F59+W54*(F54-F53)/F59+W53*(F53-F52)/F59+W52*(F52-F51)/F59+W51*(F51-F50)/F59+W50*(F50-F49)/F59+W49*(F49-F48)/F59+W48*(F48-F47)/F59+W47*(F47-F46)/F59+W46*(F46-F45)/F59+W45*(F45-F44)/F59+W44*(F44-F43)/F59+W43*(F43-F42)/F59+W42*(F42-F41)/F59+W41*(F41-F40)/F59+W40*(F40-F39)/F59</f>
        <v>5.5554232003498854E-3</v>
      </c>
      <c r="AC59">
        <f t="shared" si="20"/>
        <v>71.010018890350111</v>
      </c>
      <c r="AD59">
        <f t="shared" si="21"/>
        <v>141.02552017702459</v>
      </c>
      <c r="AE59">
        <f t="shared" si="22"/>
        <v>132.32850312267485</v>
      </c>
      <c r="AG59">
        <f t="shared" si="23"/>
        <v>71.010018890350111</v>
      </c>
      <c r="AH59">
        <f t="shared" si="24"/>
        <v>114.89814019579316</v>
      </c>
      <c r="AI59">
        <f t="shared" si="25"/>
        <v>31.750615201462313</v>
      </c>
      <c r="AK59">
        <v>233</v>
      </c>
      <c r="AL59" t="s">
        <v>16</v>
      </c>
      <c r="AM59">
        <v>35.869999999999997</v>
      </c>
      <c r="AN59">
        <v>0.01</v>
      </c>
      <c r="AO59">
        <v>0.1</v>
      </c>
      <c r="AP59">
        <v>0.39</v>
      </c>
      <c r="AQ59">
        <v>34.380000000000003</v>
      </c>
      <c r="AR59">
        <v>27.88</v>
      </c>
      <c r="AS59">
        <v>0.52</v>
      </c>
      <c r="AT59">
        <v>0.84</v>
      </c>
      <c r="AU59">
        <v>0</v>
      </c>
      <c r="AV59">
        <v>0</v>
      </c>
      <c r="AW59">
        <v>1.6E-2</v>
      </c>
      <c r="AX59">
        <v>6.0000000000000001E-3</v>
      </c>
      <c r="AZ59">
        <v>0.99593162731372875</v>
      </c>
      <c r="BA59">
        <v>0</v>
      </c>
      <c r="BB59">
        <v>3.2726572278016048E-3</v>
      </c>
      <c r="BC59">
        <v>8.5615296756048759E-3</v>
      </c>
      <c r="BD59">
        <v>0.5322163257687722</v>
      </c>
      <c r="BE59">
        <v>1.1539322811700132</v>
      </c>
      <c r="BF59">
        <v>1.2229607280255066E-2</v>
      </c>
      <c r="BG59">
        <v>2.4990309379028831E-2</v>
      </c>
      <c r="BH59">
        <v>0</v>
      </c>
      <c r="BI59">
        <v>0</v>
      </c>
      <c r="BJ59">
        <v>7.1480547531750259E-4</v>
      </c>
      <c r="BK59">
        <v>1.3359674267182103E-4</v>
      </c>
      <c r="CR59">
        <v>233</v>
      </c>
      <c r="CS59" t="s">
        <v>18</v>
      </c>
      <c r="CT59">
        <v>52.08</v>
      </c>
      <c r="CU59">
        <v>0.23</v>
      </c>
      <c r="CV59">
        <v>1.9</v>
      </c>
      <c r="CW59">
        <v>1.51</v>
      </c>
      <c r="CX59">
        <v>17.96</v>
      </c>
      <c r="CY59">
        <v>21.5</v>
      </c>
      <c r="CZ59">
        <v>0.37</v>
      </c>
      <c r="DA59">
        <v>4.41</v>
      </c>
      <c r="DB59">
        <v>0</v>
      </c>
      <c r="DC59">
        <v>0.03</v>
      </c>
      <c r="DD59">
        <v>5.0000000000000001E-3</v>
      </c>
      <c r="DE59">
        <v>2E-3</v>
      </c>
      <c r="DG59">
        <v>1.9312724199556728</v>
      </c>
      <c r="DH59">
        <v>0</v>
      </c>
      <c r="DI59">
        <v>8.3047877371099074E-2</v>
      </c>
      <c r="DJ59">
        <v>4.4272915446341654E-2</v>
      </c>
      <c r="DK59">
        <v>0.3713325908473073</v>
      </c>
      <c r="DL59">
        <v>1.1885034006207233</v>
      </c>
      <c r="DM59">
        <v>1.1622118704465551E-2</v>
      </c>
      <c r="DN59">
        <v>0.17522874537080266</v>
      </c>
      <c r="DO59">
        <v>0</v>
      </c>
      <c r="DP59">
        <v>2.1571206951539368E-3</v>
      </c>
      <c r="DQ59">
        <v>2.9834056474682246E-4</v>
      </c>
      <c r="DR59">
        <v>5.9476996612678943E-5</v>
      </c>
      <c r="DS59">
        <v>1.4320297326771855E-2</v>
      </c>
    </row>
    <row r="60" spans="3:123">
      <c r="C60" s="2">
        <v>0.91300000000000003</v>
      </c>
      <c r="D60">
        <f t="shared" si="14"/>
        <v>91.3</v>
      </c>
      <c r="E60">
        <f t="shared" si="18"/>
        <v>91.3</v>
      </c>
      <c r="F60">
        <f t="shared" si="18"/>
        <v>91.3</v>
      </c>
      <c r="G60">
        <v>8.7000000000000028</v>
      </c>
      <c r="H60">
        <v>15.521000000000001</v>
      </c>
      <c r="I60">
        <v>0</v>
      </c>
      <c r="J60">
        <v>44.736999999999995</v>
      </c>
      <c r="K60">
        <v>31.042000000000002</v>
      </c>
      <c r="L60">
        <v>0</v>
      </c>
      <c r="M60">
        <f t="shared" si="15"/>
        <v>4.6632844499999999E-2</v>
      </c>
      <c r="O60">
        <f>H60/SUM($H60:I60,K60:M60)</f>
        <v>0.33299983399958272</v>
      </c>
      <c r="P60">
        <f>I60/SUM($H60:I60,K60:M60)</f>
        <v>0</v>
      </c>
      <c r="Q60">
        <f>K60/SUM($H60:I60,K60:M60)</f>
        <v>0.66599966799916543</v>
      </c>
      <c r="R60">
        <f>L60/SUM($H60:I60,K60:M60)</f>
        <v>0</v>
      </c>
      <c r="S60">
        <f>M60/SUM($H60:I60,K60:M60)</f>
        <v>1.0004980012517462E-3</v>
      </c>
      <c r="U60">
        <f t="shared" si="16"/>
        <v>2.2612504480874041E-2</v>
      </c>
      <c r="V60">
        <f t="shared" si="19"/>
        <v>1.1504980012517461E-3</v>
      </c>
      <c r="W60">
        <f t="shared" si="17"/>
        <v>1.2213245427939843E-2</v>
      </c>
      <c r="Y60">
        <f>U60*(D60-D59)/D60+U59*(D59-D58)/D60+U58*(D58-D57)/D60+U57*(D57-D56)/D60+U56*(D56-D55)/D60+U55*(D55-D54)/D60+U54*(D54-D53)/D60+U53*(D53-D52)/D60+U52*(D52-D51)/D60+U51*(D51-D50)/D60+U50*(D50-D49)/D60+U49*(D49-D48)/D60+U48*(D48-D47)/D60+U47*(D47-D46)/D60+U46*(D46-D45)/D60+U45*(D45-D44)/D60+U44*(D44-D43)/D60+U43*(D43-D42)/D60+U42*(D42-D41)/D60+U41*(D41-D40)/D60+U40*(D40-D39)/D60</f>
        <v>1.2021345442399085E-2</v>
      </c>
      <c r="Z60">
        <f>V60*(E60-E59)/E60+V59*(E59-E58)/E60+V58*(E58-E57)/E60+V57*(E57-E56)/E60+V56*(E56-E55)/E60+V55*(E55-E54)/E60+V54*(E54-E53)/E60+V53*(E53-E52)/E60+V52*(E52-E51)/E60+V51*(E51-E50)/E60+V50*(E50-E49)/E60+V49*(E49-E48)/E60+V48*(E48-E47)/E60+V47*(E47-E46)/E60+V46*(E46-E45)/E60+V45*(E45-E44)/E60+V44*(E44-E43)/E60+V43*(E43-E42)/E60+V42*(E42-E41)/E60+V41*(E41-E40)/E60+V40*(E40-E39)/E60</f>
        <v>1.1504980012517463E-3</v>
      </c>
      <c r="AA60">
        <f>W60*(F60-F59)/F60+W59*(F59-F58)/F60+W58*(F58-F57)/F60+W57*(F57-F56)/F60+W56*(F56-F55)/F60+W55*(F55-F54)/F60+W54*(F54-F53)/F60+W53*(F53-F52)/F60+W52*(F52-F51)/F60+W51*(F51-F50)/F60+W50*(F50-F49)/F60+W49*(F49-F48)/F60+W48*(F48-F47)/F60+W47*(F47-F46)/F60+W46*(F46-F45)/F60+W45*(F45-F44)/F60+W44*(F44-F43)/F60+W43*(F43-F42)/F60+W42*(F42-F41)/F60+W41*(F41-F40)/F60+W40*(F40-F39)/F60</f>
        <v>5.6210534304137489E-3</v>
      </c>
      <c r="AC60">
        <f t="shared" si="20"/>
        <v>78.243876685839652</v>
      </c>
      <c r="AD60">
        <f t="shared" si="21"/>
        <v>155.5967439680644</v>
      </c>
      <c r="AE60">
        <f t="shared" si="22"/>
        <v>145.91444088257492</v>
      </c>
      <c r="AG60">
        <f t="shared" si="23"/>
        <v>78.243876685839652</v>
      </c>
      <c r="AH60">
        <f t="shared" si="24"/>
        <v>126.76979655887973</v>
      </c>
      <c r="AI60">
        <f t="shared" si="25"/>
        <v>35.010395761102671</v>
      </c>
      <c r="AK60">
        <v>243</v>
      </c>
      <c r="AL60" t="s">
        <v>16</v>
      </c>
      <c r="AM60">
        <v>35.49</v>
      </c>
      <c r="AN60">
        <v>0.01</v>
      </c>
      <c r="AO60">
        <v>0.09</v>
      </c>
      <c r="AP60">
        <v>0.37</v>
      </c>
      <c r="AQ60">
        <v>36.380000000000003</v>
      </c>
      <c r="AR60">
        <v>26.21</v>
      </c>
      <c r="AS60">
        <v>0.56999999999999995</v>
      </c>
      <c r="AT60">
        <v>0.87</v>
      </c>
      <c r="AU60">
        <v>0</v>
      </c>
      <c r="AV60">
        <v>0</v>
      </c>
      <c r="AW60">
        <v>1.7000000000000001E-2</v>
      </c>
      <c r="AX60">
        <v>6.0000000000000001E-3</v>
      </c>
      <c r="AZ60">
        <v>0.9960483345732607</v>
      </c>
      <c r="BA60">
        <v>0</v>
      </c>
      <c r="BB60">
        <v>2.9772773715235762E-3</v>
      </c>
      <c r="BC60">
        <v>8.2104082087866397E-3</v>
      </c>
      <c r="BD60">
        <v>0.56927391144739747</v>
      </c>
      <c r="BE60">
        <v>1.0965560645252426</v>
      </c>
      <c r="BF60">
        <v>1.3550655049361746E-2</v>
      </c>
      <c r="BG60">
        <v>2.6163019564954152E-2</v>
      </c>
      <c r="BH60">
        <v>0</v>
      </c>
      <c r="BI60">
        <v>0</v>
      </c>
      <c r="BJ60">
        <v>7.6770271397468741E-4</v>
      </c>
      <c r="BK60">
        <v>1.3504301828397343E-4</v>
      </c>
      <c r="CR60">
        <v>243</v>
      </c>
      <c r="CS60" t="s">
        <v>18</v>
      </c>
      <c r="CT60">
        <v>52.03</v>
      </c>
      <c r="CU60">
        <v>0.24</v>
      </c>
      <c r="CV60">
        <v>1.67</v>
      </c>
      <c r="CW60">
        <v>1.28</v>
      </c>
      <c r="CX60">
        <v>18.97</v>
      </c>
      <c r="CY60">
        <v>20.72</v>
      </c>
      <c r="CZ60">
        <v>0.39</v>
      </c>
      <c r="DA60">
        <v>4.66</v>
      </c>
      <c r="DB60">
        <v>0</v>
      </c>
      <c r="DC60">
        <v>0.03</v>
      </c>
      <c r="DD60">
        <v>6.0000000000000001E-3</v>
      </c>
      <c r="DE60">
        <v>3.0000000000000001E-3</v>
      </c>
      <c r="DG60">
        <v>1.9389574152937872</v>
      </c>
      <c r="DH60">
        <v>0</v>
      </c>
      <c r="DI60">
        <v>7.3355602594285987E-2</v>
      </c>
      <c r="DJ60">
        <v>3.7714905719575927E-2</v>
      </c>
      <c r="DK60">
        <v>0.39415400917730081</v>
      </c>
      <c r="DL60">
        <v>1.1510484435998085</v>
      </c>
      <c r="DM60">
        <v>1.2310907605989994E-2</v>
      </c>
      <c r="DN60">
        <v>0.18607779914916486</v>
      </c>
      <c r="DO60">
        <v>0</v>
      </c>
      <c r="DP60">
        <v>2.167785602226351E-3</v>
      </c>
      <c r="DQ60">
        <v>3.5977868958626119E-4</v>
      </c>
      <c r="DR60">
        <v>8.9656580559181401E-5</v>
      </c>
      <c r="DS60">
        <v>1.2313017888073166E-2</v>
      </c>
    </row>
    <row r="61" spans="3:123">
      <c r="C61" s="2">
        <v>0.92100000000000004</v>
      </c>
      <c r="D61">
        <f t="shared" si="14"/>
        <v>92.100000000000009</v>
      </c>
      <c r="E61">
        <f t="shared" si="18"/>
        <v>92.100000000000009</v>
      </c>
      <c r="F61">
        <f t="shared" si="18"/>
        <v>92.100000000000009</v>
      </c>
      <c r="G61">
        <v>7.8999999999999915</v>
      </c>
      <c r="H61">
        <v>16.577999999999999</v>
      </c>
      <c r="I61">
        <v>0</v>
      </c>
      <c r="J61">
        <v>39.603000000000002</v>
      </c>
      <c r="K61">
        <v>35.919000000000004</v>
      </c>
      <c r="L61">
        <v>0</v>
      </c>
      <c r="M61">
        <f t="shared" si="15"/>
        <v>5.25757455E-2</v>
      </c>
      <c r="O61">
        <f>H61/SUM($H61:I61,K61:M61)</f>
        <v>0.31547352694697312</v>
      </c>
      <c r="P61">
        <f>I61/SUM($H61:I61,K61:M61)</f>
        <v>0</v>
      </c>
      <c r="Q61">
        <f>K61/SUM($H61:I61,K61:M61)</f>
        <v>0.68352597505177515</v>
      </c>
      <c r="R61">
        <f>L61/SUM($H61:I61,K61:M61)</f>
        <v>0</v>
      </c>
      <c r="S61">
        <f>M61/SUM($H61:I61,K61:M61)</f>
        <v>1.0004980012517464E-3</v>
      </c>
      <c r="U61">
        <f t="shared" si="16"/>
        <v>2.1984864153639708E-2</v>
      </c>
      <c r="V61">
        <f t="shared" si="19"/>
        <v>1.1504980012517463E-3</v>
      </c>
      <c r="W61">
        <f t="shared" si="17"/>
        <v>1.2187716816996203E-2</v>
      </c>
      <c r="Y61">
        <f>U61*(D61-D60)/D61+U60*(D60-D59)/D61+U59*(D59-D58)/D61+U58*(D58-D57)/D61+U57*(D57-D56)/D61+U56*(D56-D55)/D61+U55*(D55-D54)/D61+U54*(D54-D53)/D61+U53*(D53-D52)/D61+U52*(D52-D51)/D61+U51*(D51-D50)/D61+U50*(D50-D49)/D61+U49*(D49-D48)/D61+U48*(D48-D47)/D61+U47*(D47-D46)/D61+U46*(D46-D45)/D61+U45*(D45-D44)/D61+U44*(D44-D43)/D61+U43*(D43-D42)/D61+U42*(D42-D41)/D61+U41*(D41-D40)/D61+U40*(D40-D39)/D61</f>
        <v>1.2107890664646563E-2</v>
      </c>
      <c r="Z61">
        <f>V61*(E61-E60)/E61+V60*(E60-E59)/E61+V59*(E59-E58)/E61+V58*(E58-E57)/E61+V57*(E57-E56)/E61+V56*(E56-E55)/E61+V55*(E55-E54)/E61+V54*(E54-E53)/E61+V53*(E53-E52)/E61+V52*(E52-E51)/E61+V51*(E51-E50)/E61+V50*(E50-E49)/E61+V49*(E49-E48)/E61+V48*(E48-E47)/E61+V47*(E47-E46)/E61+V46*(E46-E45)/E61+V45*(E45-E44)/E61+V44*(E44-E43)/E61+V43*(E43-E42)/E61+V42*(E42-E41)/E61+V41*(E41-E40)/E61+V40*(E40-E39)/E61</f>
        <v>1.1504980012517463E-3</v>
      </c>
      <c r="AA61">
        <f>W61*(F61-F60)/F61+W60*(F60-F59)/F61+W59*(F59-F58)/F61+W58*(F58-F57)/F61+W57*(F57-F56)/F61+W56*(F56-F55)/F61+W55*(F55-F54)/F61+W54*(F54-F53)/F61+W53*(F53-F52)/F61+W52*(F52-F51)/F61+W51*(F51-F50)/F61+W50*(F50-F49)/F61+W49*(F49-F48)/F61+W48*(F48-F47)/F61+W47*(F47-F46)/F61+W46*(F46-F45)/F61+W45*(F45-F44)/F61+W44*(F44-F43)/F61+W43*(F43-F42)/F61+W42*(F42-F41)/F61+W41*(F41-F40)/F61+W40*(F40-F39)/F61</f>
        <v>5.6780928517955751E-3</v>
      </c>
      <c r="AC61">
        <f t="shared" si="20"/>
        <v>86.048541990665981</v>
      </c>
      <c r="AD61">
        <f t="shared" si="21"/>
        <v>171.33436098129118</v>
      </c>
      <c r="AE61">
        <f t="shared" si="22"/>
        <v>160.58023157458558</v>
      </c>
      <c r="AG61">
        <f t="shared" si="23"/>
        <v>86.048541990665981</v>
      </c>
      <c r="AH61">
        <f t="shared" si="24"/>
        <v>139.59175193024535</v>
      </c>
      <c r="AI61">
        <f t="shared" si="25"/>
        <v>38.529273900724185</v>
      </c>
      <c r="AK61">
        <v>253</v>
      </c>
      <c r="AL61" t="s">
        <v>16</v>
      </c>
      <c r="AM61">
        <v>35.020000000000003</v>
      </c>
      <c r="AN61">
        <v>0.01</v>
      </c>
      <c r="AO61">
        <v>0.08</v>
      </c>
      <c r="AP61">
        <v>0.33</v>
      </c>
      <c r="AQ61">
        <v>38.880000000000003</v>
      </c>
      <c r="AR61">
        <v>24.12</v>
      </c>
      <c r="AS61">
        <v>0.62</v>
      </c>
      <c r="AT61">
        <v>0.91</v>
      </c>
      <c r="AU61">
        <v>0</v>
      </c>
      <c r="AV61">
        <v>0</v>
      </c>
      <c r="AW61">
        <v>1.7000000000000001E-2</v>
      </c>
      <c r="AX61">
        <v>6.0000000000000001E-3</v>
      </c>
      <c r="AZ61">
        <v>0.99645355411048075</v>
      </c>
      <c r="BA61">
        <v>0</v>
      </c>
      <c r="BB61">
        <v>2.6830778787842258E-3</v>
      </c>
      <c r="BC61">
        <v>7.4240941424241038E-3</v>
      </c>
      <c r="BD61">
        <v>0.61680991683195596</v>
      </c>
      <c r="BE61">
        <v>1.0230753669937132</v>
      </c>
      <c r="BF61">
        <v>1.494320065574082E-2</v>
      </c>
      <c r="BG61">
        <v>2.7744474932458553E-2</v>
      </c>
      <c r="BH61">
        <v>0</v>
      </c>
      <c r="BI61">
        <v>0</v>
      </c>
      <c r="BJ61">
        <v>7.7832249110561572E-4</v>
      </c>
      <c r="BK61">
        <v>1.3691109394810475E-4</v>
      </c>
      <c r="CR61">
        <v>253</v>
      </c>
      <c r="CS61" t="s">
        <v>18</v>
      </c>
      <c r="CT61">
        <v>51.84</v>
      </c>
      <c r="CU61">
        <v>0.25</v>
      </c>
      <c r="CV61">
        <v>1.49</v>
      </c>
      <c r="CW61">
        <v>1.06</v>
      </c>
      <c r="CX61">
        <v>20.36</v>
      </c>
      <c r="CY61">
        <v>19.59</v>
      </c>
      <c r="CZ61">
        <v>0.42</v>
      </c>
      <c r="DA61">
        <v>4.95</v>
      </c>
      <c r="DB61">
        <v>0</v>
      </c>
      <c r="DC61">
        <v>0.03</v>
      </c>
      <c r="DD61">
        <v>6.0000000000000001E-3</v>
      </c>
      <c r="DE61">
        <v>3.0000000000000001E-3</v>
      </c>
      <c r="DG61">
        <v>1.9455310565471466</v>
      </c>
      <c r="DH61">
        <v>0</v>
      </c>
      <c r="DI61">
        <v>6.5911594238268603E-2</v>
      </c>
      <c r="DJ61">
        <v>3.1453403909598637E-2</v>
      </c>
      <c r="DK61">
        <v>0.42602503532916286</v>
      </c>
      <c r="DL61">
        <v>1.0959658373259793</v>
      </c>
      <c r="DM61">
        <v>1.3351605300179113E-2</v>
      </c>
      <c r="DN61">
        <v>0.1990547625829511</v>
      </c>
      <c r="DO61">
        <v>0</v>
      </c>
      <c r="DP61">
        <v>2.1831071774183063E-3</v>
      </c>
      <c r="DQ61">
        <v>3.6232155002379602E-4</v>
      </c>
      <c r="DR61">
        <v>9.02902594797722E-5</v>
      </c>
      <c r="DS61">
        <v>1.1442650785415245E-2</v>
      </c>
    </row>
    <row r="62" spans="3:123">
      <c r="C62" s="2">
        <v>0.92900000000000005</v>
      </c>
      <c r="D62">
        <f t="shared" si="14"/>
        <v>92.9</v>
      </c>
      <c r="E62">
        <f t="shared" si="18"/>
        <v>92.9</v>
      </c>
      <c r="F62">
        <f t="shared" si="18"/>
        <v>92.9</v>
      </c>
      <c r="G62">
        <v>7.0999999999999943</v>
      </c>
      <c r="H62">
        <v>15.793000000000003</v>
      </c>
      <c r="I62">
        <v>0</v>
      </c>
      <c r="J62">
        <v>35.302</v>
      </c>
      <c r="K62">
        <v>41.805000000000007</v>
      </c>
      <c r="L62">
        <v>0</v>
      </c>
      <c r="M62">
        <f t="shared" si="15"/>
        <v>5.7684397000000012E-2</v>
      </c>
      <c r="O62">
        <f>H62/SUM($H62:I62,K62:M62)</f>
        <v>0.27391921828997934</v>
      </c>
      <c r="P62">
        <f>I62/SUM($H62:I62,K62:M62)</f>
        <v>0</v>
      </c>
      <c r="Q62">
        <f>K62/SUM($H62:I62,K62:M62)</f>
        <v>0.72508028370876876</v>
      </c>
      <c r="R62">
        <f>L62/SUM($H62:I62,K62:M62)</f>
        <v>0</v>
      </c>
      <c r="S62">
        <f>M62/SUM($H62:I62,K62:M62)</f>
        <v>1.0004980012517464E-3</v>
      </c>
      <c r="U62">
        <f t="shared" si="16"/>
        <v>2.2265503227008085E-2</v>
      </c>
      <c r="V62">
        <f t="shared" si="19"/>
        <v>1.1504980012517463E-3</v>
      </c>
      <c r="W62">
        <f t="shared" si="17"/>
        <v>1.2556262408971343E-2</v>
      </c>
      <c r="Y62">
        <f>U62*(D62-D61)/D62+U61*(D61-D60)/D62+U60*(D60-D59)/D62+U59*(D59-D58)/D62+U58*(D58-D57)/D62+U57*(D57-D56)/D62+U56*(D56-D55)/D62+U55*(D55-D54)/D62+U54*(D54-D53)/D62+U53*(D53-D52)/D62+U52*(D52-D51)/D62+U51*(D51-D50)/D62+U50*(D50-D49)/D62+U49*(D49-D48)/D62+U48*(D48-D47)/D62+U47*(D47-D46)/D62+U46*(D46-D45)/D62+U45*(D45-D44)/D62+U44*(D44-D43)/D62+U43*(D43-D42)/D62+U42*(D42-D41)/D62+U41*(D41-D40)/D62+U40*(D40-D39)/D62</f>
        <v>1.2195362032244935E-2</v>
      </c>
      <c r="Z62">
        <f>V62*(E62-E61)/E62+V61*(E61-E60)/E62+V60*(E60-E59)/E62+V59*(E59-E58)/E62+V58*(E58-E57)/E62+V57*(E57-E56)/E62+V56*(E56-E55)/E62+V55*(E55-E54)/E62+V54*(E54-E53)/E62+V53*(E53-E52)/E62+V52*(E52-E51)/E62+V51*(E51-E50)/E62+V50*(E50-E49)/E62+V49*(E49-E48)/E62+V48*(E48-E47)/E62+V47*(E47-E46)/E62+V46*(E46-E45)/E62+V45*(E45-E44)/E62+V44*(E44-E43)/E62+V43*(E43-E42)/E62+V42*(E42-E41)/E62+V41*(E41-E40)/E62+V40*(E40-E39)/E62</f>
        <v>1.1504980012517463E-3</v>
      </c>
      <c r="AA62">
        <f>W62*(F62-F61)/F62+W61*(F61-F60)/F62+W60*(F60-F59)/F62+W59*(F59-F58)/F62+W58*(F58-F57)/F62+W57*(F57-F56)/F62+W56*(F56-F55)/F62+W55*(F55-F54)/F62+W54*(F54-F53)/F62+W53*(F53-F52)/F62+W52*(F52-F51)/F62+W51*(F51-F50)/F62+W50*(F50-F49)/F62+W49*(F49-F48)/F62+W48*(F48-F47)/F62+W47*(F47-F46)/F62+W46*(F46-F45)/F62+W45*(F45-F44)/F62+W44*(F44-F43)/F62+W43*(F43-F42)/F62+W42*(F42-F41)/F62+W41*(F41-F40)/F62+W40*(F40-F39)/F62</f>
        <v>5.7373235907163559E-3</v>
      </c>
      <c r="AC62">
        <f t="shared" si="20"/>
        <v>95.598339518968643</v>
      </c>
      <c r="AD62">
        <f t="shared" si="21"/>
        <v>190.616225053845</v>
      </c>
      <c r="AE62">
        <f t="shared" si="22"/>
        <v>178.53751907804192</v>
      </c>
      <c r="AG62">
        <f t="shared" si="23"/>
        <v>95.598339518968643</v>
      </c>
      <c r="AH62">
        <f t="shared" si="24"/>
        <v>155.30132221698165</v>
      </c>
      <c r="AI62">
        <f t="shared" si="25"/>
        <v>42.83790667544627</v>
      </c>
      <c r="AK62">
        <v>263</v>
      </c>
      <c r="AL62" t="s">
        <v>16</v>
      </c>
      <c r="AM62">
        <v>34.5</v>
      </c>
      <c r="AN62">
        <v>0.01</v>
      </c>
      <c r="AO62">
        <v>0.08</v>
      </c>
      <c r="AP62">
        <v>0.28999999999999998</v>
      </c>
      <c r="AQ62">
        <v>41.67</v>
      </c>
      <c r="AR62">
        <v>21.8</v>
      </c>
      <c r="AS62">
        <v>0.67</v>
      </c>
      <c r="AT62">
        <v>0.95</v>
      </c>
      <c r="AU62">
        <v>0</v>
      </c>
      <c r="AV62">
        <v>0</v>
      </c>
      <c r="AW62">
        <v>1.7999999999999999E-2</v>
      </c>
      <c r="AX62">
        <v>6.0000000000000001E-3</v>
      </c>
      <c r="AZ62">
        <v>0.99673487310445774</v>
      </c>
      <c r="BA62">
        <v>0</v>
      </c>
      <c r="BB62">
        <v>2.7242873772537965E-3</v>
      </c>
      <c r="BC62">
        <v>6.6244094478282185E-3</v>
      </c>
      <c r="BD62">
        <v>0.67122516636722884</v>
      </c>
      <c r="BE62">
        <v>0.93887215229914667</v>
      </c>
      <c r="BF62">
        <v>1.6396319817787396E-2</v>
      </c>
      <c r="BG62">
        <v>2.9408871693959213E-2</v>
      </c>
      <c r="BH62">
        <v>0</v>
      </c>
      <c r="BI62">
        <v>0</v>
      </c>
      <c r="BJ62">
        <v>8.3676364602462629E-4</v>
      </c>
      <c r="BK62">
        <v>1.3901391681475896E-4</v>
      </c>
      <c r="CR62">
        <v>263</v>
      </c>
      <c r="CS62" t="s">
        <v>18</v>
      </c>
      <c r="CT62">
        <v>51.54</v>
      </c>
      <c r="CU62">
        <v>0.26</v>
      </c>
      <c r="CV62">
        <v>1.35</v>
      </c>
      <c r="CW62">
        <v>0.85</v>
      </c>
      <c r="CX62">
        <v>22.01</v>
      </c>
      <c r="CY62">
        <v>18.23</v>
      </c>
      <c r="CZ62">
        <v>0.46</v>
      </c>
      <c r="DA62">
        <v>5.25</v>
      </c>
      <c r="DB62">
        <v>0</v>
      </c>
      <c r="DC62">
        <v>0.03</v>
      </c>
      <c r="DD62">
        <v>6.0000000000000001E-3</v>
      </c>
      <c r="DE62">
        <v>3.0000000000000001E-3</v>
      </c>
      <c r="DG62">
        <v>1.9510351934726835</v>
      </c>
      <c r="DH62">
        <v>0</v>
      </c>
      <c r="DI62">
        <v>6.023609791634385E-2</v>
      </c>
      <c r="DJ62">
        <v>2.5440651374356027E-2</v>
      </c>
      <c r="DK62">
        <v>0.4645419132230032</v>
      </c>
      <c r="DL62">
        <v>1.0287190061185456</v>
      </c>
      <c r="DM62">
        <v>1.474991578711897E-2</v>
      </c>
      <c r="DN62">
        <v>0.21294830700612685</v>
      </c>
      <c r="DO62">
        <v>0</v>
      </c>
      <c r="DP62">
        <v>2.2020266550322395E-3</v>
      </c>
      <c r="DQ62">
        <v>3.6546153990868447E-4</v>
      </c>
      <c r="DR62">
        <v>9.1072742612370358E-5</v>
      </c>
      <c r="DS62">
        <v>1.1271291389027355E-2</v>
      </c>
    </row>
    <row r="63" spans="3:123">
      <c r="C63" s="2">
        <v>0.97099999999999997</v>
      </c>
      <c r="D63">
        <f t="shared" si="14"/>
        <v>97.1</v>
      </c>
      <c r="E63">
        <f t="shared" si="18"/>
        <v>97.1</v>
      </c>
      <c r="F63">
        <f t="shared" si="18"/>
        <v>97.1</v>
      </c>
      <c r="G63">
        <v>2.9000000000000057</v>
      </c>
      <c r="H63">
        <v>0</v>
      </c>
      <c r="I63">
        <v>0</v>
      </c>
      <c r="J63">
        <v>16.507000000000001</v>
      </c>
      <c r="K63">
        <v>80.592999999999989</v>
      </c>
      <c r="L63">
        <v>0</v>
      </c>
      <c r="M63">
        <f t="shared" si="15"/>
        <v>8.0713889499999983E-2</v>
      </c>
      <c r="O63">
        <f>H63/SUM($H63:I63,K63:M63)</f>
        <v>0</v>
      </c>
      <c r="P63">
        <f>I63/SUM($H63:I63,K63:M63)</f>
        <v>0</v>
      </c>
      <c r="Q63">
        <f>K63/SUM($H63:I63,K63:M63)</f>
        <v>0.99899950199874821</v>
      </c>
      <c r="R63">
        <f>L63/SUM($H63:I63,K63:M63)</f>
        <v>0</v>
      </c>
      <c r="S63">
        <f>M63/SUM($H63:I63,K63:M63)</f>
        <v>1.0004980012517462E-3</v>
      </c>
      <c r="U63">
        <f t="shared" si="16"/>
        <v>2.7988334163916481E-2</v>
      </c>
      <c r="V63">
        <f t="shared" si="19"/>
        <v>1.1504980012517461E-3</v>
      </c>
      <c r="W63">
        <f t="shared" si="17"/>
        <v>1.6001244913340349E-2</v>
      </c>
      <c r="Y63">
        <f>U63*(D63-D62)/D63+U62*(D62-D61)/D63+U61*(D61-D60)/D63+U60*(D60-D59)/D63+U59*(D59-D58)/D63+U58*(D58-D57)/D63+U57*(D57-D56)/D63+U56*(D56-D55)/D63+U55*(D55-D54)/D63+U54*(D54-D53)/D63+U53*(D53-D52)/D63+U52*(D52-D51)/D63+U51*(D51-D50)/D63+U50*(D50-D49)/D63+U49*(D49-D48)/D63+U48*(D48-D47)/D63+U47*(D47-D46)/D63+U46*(D46-D45)/D63+U45*(D45-D44)/D63+U44*(D44-D43)/D63+U43*(D43-D42)/D63+U42*(D42-D41)/D63+U41*(D41-D40)/D63+U40*(D40-D39)/D63</f>
        <v>1.2878477201689019E-2</v>
      </c>
      <c r="Z63">
        <f>V63*(E63-E62)/E63+V62*(E62-E61)/E63+V61*(E61-E60)/E63+V60*(E60-E59)/E63+V59*(E59-E58)/E63+V58*(E58-E57)/E63+V57*(E57-E56)/E63+V56*(E56-E55)/E63+V55*(E55-E54)/E63+V54*(E54-E53)/E63+V53*(E53-E52)/E63+V52*(E52-E51)/E63+V51*(E51-E50)/E63+V50*(E50-E49)/E63+V49*(E49-E48)/E63+V48*(E48-E47)/E63+V47*(E47-E46)/E63+V46*(E46-E45)/E63+V45*(E45-E44)/E63+V44*(E44-E43)/E63+V43*(E43-E42)/E63+V42*(E42-E41)/E63+V41*(E41-E40)/E63+V40*(E40-E39)/E63</f>
        <v>1.1504980012517463E-3</v>
      </c>
      <c r="AA63">
        <f>W63*(F63-F62)/F63+W62*(F62-F61)/F63+W61*(F61-F60)/F63+W60*(F60-F59)/F63+W59*(F59-F58)/F63+W58*(F58-F57)/F63+W57*(F57-F56)/F63+W56*(F56-F55)/F63+W55*(F55-F54)/F63+W54*(F54-F53)/F63+W53*(F53-F52)/F63+W52*(F52-F51)/F63+W51*(F51-F50)/F63+W50*(F50-F49)/F63+W49*(F49-F48)/F63+W48*(F48-F47)/F63+W47*(F47-F46)/F63+W46*(F46-F45)/F63+W45*(F45-F44)/F63+W44*(F44-F43)/F63+W43*(F43-F42)/F63+W42*(F42-F41)/F63+W41*(F41-F40)/F63+W40*(F40-F39)/F63</f>
        <v>6.1812831123952512E-3</v>
      </c>
      <c r="AC63">
        <f t="shared" si="20"/>
        <v>230.9500431572036</v>
      </c>
      <c r="AD63">
        <f t="shared" si="21"/>
        <v>466.20060451933142</v>
      </c>
      <c r="AE63">
        <f t="shared" si="22"/>
        <v>434.18637977529136</v>
      </c>
      <c r="AG63">
        <f t="shared" si="23"/>
        <v>230.9500431572036</v>
      </c>
      <c r="AH63">
        <f t="shared" si="24"/>
        <v>379.82900080912015</v>
      </c>
      <c r="AI63">
        <f t="shared" si="25"/>
        <v>104.17774209371404</v>
      </c>
      <c r="AK63">
        <v>383</v>
      </c>
      <c r="CR63">
        <v>383</v>
      </c>
      <c r="CS63" t="s">
        <v>18</v>
      </c>
      <c r="CT63">
        <v>46.59</v>
      </c>
      <c r="CU63">
        <v>0.46</v>
      </c>
      <c r="CV63">
        <v>1.0900000000000001</v>
      </c>
      <c r="CW63">
        <v>0.11</v>
      </c>
      <c r="CX63">
        <v>42.11</v>
      </c>
      <c r="CY63">
        <v>3.59</v>
      </c>
      <c r="CZ63">
        <v>0.93</v>
      </c>
      <c r="DA63">
        <v>5.07</v>
      </c>
      <c r="DB63">
        <v>0</v>
      </c>
      <c r="DC63">
        <v>0.04</v>
      </c>
      <c r="DD63">
        <v>1.0999999999999999E-2</v>
      </c>
      <c r="DE63">
        <v>5.0000000000000001E-3</v>
      </c>
      <c r="DG63">
        <v>1.9579607073396497</v>
      </c>
      <c r="DH63">
        <v>0</v>
      </c>
      <c r="DI63">
        <v>5.3993332404301778E-2</v>
      </c>
      <c r="DJ63">
        <v>3.6550435714249587E-3</v>
      </c>
      <c r="DK63">
        <v>0.98668988374311628</v>
      </c>
      <c r="DL63">
        <v>0.22490293137899134</v>
      </c>
      <c r="DM63">
        <v>3.3105887129753195E-2</v>
      </c>
      <c r="DN63">
        <v>0.22830394711150712</v>
      </c>
      <c r="DO63">
        <v>0</v>
      </c>
      <c r="DP63">
        <v>3.2595067198016589E-3</v>
      </c>
      <c r="DQ63">
        <v>7.4382999445252857E-4</v>
      </c>
      <c r="DR63">
        <v>1.6851079882332406E-4</v>
      </c>
      <c r="DS63">
        <v>1.1954039743951442E-2</v>
      </c>
    </row>
    <row r="64" spans="3:123">
      <c r="C64" s="2">
        <v>0.98299999999999998</v>
      </c>
      <c r="D64">
        <f t="shared" si="14"/>
        <v>98.3</v>
      </c>
      <c r="E64">
        <f t="shared" si="18"/>
        <v>98.3</v>
      </c>
      <c r="F64">
        <f t="shared" si="18"/>
        <v>98.3</v>
      </c>
      <c r="G64">
        <v>1.7000000000000028</v>
      </c>
      <c r="H64">
        <v>0</v>
      </c>
      <c r="I64">
        <v>0</v>
      </c>
      <c r="J64">
        <v>10.813000000000001</v>
      </c>
      <c r="K64">
        <v>55.048000000000002</v>
      </c>
      <c r="L64">
        <v>32.439</v>
      </c>
      <c r="M64">
        <f t="shared" si="15"/>
        <v>8.7618230499999991E-2</v>
      </c>
      <c r="O64">
        <f>H64/SUM($H64:I64,K64:M64)</f>
        <v>0</v>
      </c>
      <c r="P64">
        <f>I64/SUM($H64:I64,K64:M64)</f>
        <v>0</v>
      </c>
      <c r="Q64">
        <f>K64/SUM($H64:I64,K64:M64)</f>
        <v>0.62858395631381925</v>
      </c>
      <c r="R64">
        <f>L64/SUM($H64:I64,K64:M64)</f>
        <v>0.37041554568492918</v>
      </c>
      <c r="S64">
        <f>M64/SUM($H64:I64,K64:M64)</f>
        <v>1.0004980012517464E-3</v>
      </c>
      <c r="U64">
        <f t="shared" si="16"/>
        <v>1.8001524842349913E-2</v>
      </c>
      <c r="V64">
        <f t="shared" si="19"/>
        <v>1.1504980012517463E-3</v>
      </c>
      <c r="W64">
        <f t="shared" si="17"/>
        <v>1.0652547381904626E-2</v>
      </c>
      <c r="Y64">
        <f>U64*(D64-D63)/D64+U63*(D63-D62)/D64+U62*(D62-D61)/D64+U61*(D61-D60)/D64+U60*(D60-D59)/D64+U59*(D59-D58)/D64+U58*(D58-D57)/D64+U57*(D57-D56)/D64+U56*(D56-D55)/D64+U55*(D55-D54)/D64+U54*(D54-D53)/D64+U53*(D53-D52)/D64+U52*(D52-D51)/D64+U51*(D51-D50)/D64+U50*(D50-D49)/D64+U49*(D49-D48)/D64+U48*(D48-D47)/D64+U47*(D47-D46)/D64+U46*(D46-D45)/D64+U45*(D45-D44)/D64+U44*(D44-D43)/D64+U43*(D43-D42)/D64+U42*(D42-D41)/D64+U41*(D41-D40)/D64+U40*(D40-D39)/D64</f>
        <v>1.294101694908264E-2</v>
      </c>
      <c r="Z64">
        <f>V64*(E64-E63)/E64+V63*(E63-E62)/E64+V62*(E62-E61)/E64+V61*(E61-E60)/E64+V60*(E60-E59)/E64+V59*(E59-E58)/E64+V58*(E58-E57)/E64+V57*(E57-E56)/E64+V56*(E56-E55)/E64+V55*(E55-E54)/E64+V54*(E54-E53)/E64+V53*(E53-E52)/E64+V52*(E52-E51)/E64+V51*(E51-E50)/E64+V50*(E50-E49)/E64+V49*(E49-E48)/E64+V48*(E48-E47)/E64+V47*(E47-E46)/E64+V46*(E46-E45)/E64+V45*(E45-E44)/E64+V44*(E44-E43)/E64+V43*(E43-E42)/E64+V42*(E42-E41)/E64+V41*(E41-E40)/E64+V40*(E40-E39)/E64</f>
        <v>1.1504980012517463E-3</v>
      </c>
      <c r="AA64">
        <f>W64*(F64-F63)/F64+W63*(F63-F62)/F64+W62*(F62-F61)/F64+W61*(F61-F60)/F64+W60*(F60-F59)/F64+W59*(F59-F58)/F64+W58*(F58-F57)/F64+W57*(F57-F56)/F64+W56*(F56-F55)/F64+W55*(F55-F54)/F64+W54*(F54-F53)/F64+W53*(F53-F52)/F64+W52*(F52-F51)/F64+W51*(F51-F50)/F64+W50*(F50-F49)/F64+W49*(F49-F48)/F64+W48*(F48-F47)/F64+W47*(F47-F46)/F64+W46*(F46-F45)/F64+W45*(F45-F44)/F64+W44*(F44-F43)/F64+W43*(F43-F42)/F64+W42*(F42-F41)/F64+W41*(F41-F40)/F64+W40*(F40-F39)/F64</f>
        <v>6.2358661960515193E-3</v>
      </c>
      <c r="AC64">
        <f t="shared" si="20"/>
        <v>391.17339209594218</v>
      </c>
      <c r="AD64">
        <f t="shared" si="21"/>
        <v>794.79486379335845</v>
      </c>
      <c r="AE64">
        <f t="shared" si="22"/>
        <v>738.06556212142482</v>
      </c>
      <c r="AG64">
        <f t="shared" si="23"/>
        <v>391.17339209594218</v>
      </c>
      <c r="AH64">
        <f t="shared" si="24"/>
        <v>647.54557595245274</v>
      </c>
      <c r="AI64">
        <f t="shared" si="25"/>
        <v>177.08985670792231</v>
      </c>
      <c r="AK64">
        <v>533</v>
      </c>
      <c r="CR64">
        <v>533</v>
      </c>
      <c r="CS64" t="s">
        <v>18</v>
      </c>
      <c r="CT64">
        <v>45.68</v>
      </c>
      <c r="CU64">
        <v>0.39</v>
      </c>
      <c r="CV64">
        <v>1.07</v>
      </c>
      <c r="CW64">
        <v>0.04</v>
      </c>
      <c r="CX64">
        <v>45.94</v>
      </c>
      <c r="CY64">
        <v>0.75</v>
      </c>
      <c r="CZ64">
        <v>1.1100000000000001</v>
      </c>
      <c r="DA64">
        <v>4.96</v>
      </c>
      <c r="DB64">
        <v>0</v>
      </c>
      <c r="DC64">
        <v>0.05</v>
      </c>
      <c r="DD64">
        <v>1.2E-2</v>
      </c>
      <c r="DE64">
        <v>5.0000000000000001E-3</v>
      </c>
      <c r="DG64">
        <v>1.9613295975791414</v>
      </c>
      <c r="DH64">
        <v>0</v>
      </c>
      <c r="DI64">
        <v>5.4151518247956401E-2</v>
      </c>
      <c r="DJ64">
        <v>1.3579165766260785E-3</v>
      </c>
      <c r="DK64">
        <v>1.0997643823464061</v>
      </c>
      <c r="DL64">
        <v>4.8003748987649766E-2</v>
      </c>
      <c r="DM64">
        <v>4.0369975473701726E-2</v>
      </c>
      <c r="DN64">
        <v>0.22819197250578041</v>
      </c>
      <c r="DO64">
        <v>0</v>
      </c>
      <c r="DP64">
        <v>4.162700057421022E-3</v>
      </c>
      <c r="DQ64">
        <v>8.2903997716092092E-4</v>
      </c>
      <c r="DR64">
        <v>1.7216345226141392E-4</v>
      </c>
      <c r="DS64">
        <v>1.5481115827097783E-2</v>
      </c>
    </row>
    <row r="65" spans="2:123">
      <c r="C65" s="2">
        <v>0.99</v>
      </c>
      <c r="D65">
        <f t="shared" si="14"/>
        <v>99</v>
      </c>
      <c r="E65">
        <f t="shared" si="18"/>
        <v>99</v>
      </c>
      <c r="F65">
        <f t="shared" si="18"/>
        <v>99</v>
      </c>
      <c r="G65">
        <v>1</v>
      </c>
      <c r="H65">
        <v>0</v>
      </c>
      <c r="I65">
        <v>0</v>
      </c>
      <c r="J65">
        <v>15.84</v>
      </c>
      <c r="K65">
        <v>83.16</v>
      </c>
      <c r="L65">
        <v>0</v>
      </c>
      <c r="M65">
        <f t="shared" si="15"/>
        <v>8.3284739999999996E-2</v>
      </c>
      <c r="O65">
        <f>H65/SUM($H65:I65,K65:M65)</f>
        <v>0</v>
      </c>
      <c r="P65">
        <f>I65/SUM($H65:I65,K65:M65)</f>
        <v>0</v>
      </c>
      <c r="Q65">
        <f>K65/SUM($H65:I65,K65:M65)</f>
        <v>0.99899950199874832</v>
      </c>
      <c r="R65">
        <f>L65/SUM($H65:I65,K65:M65)</f>
        <v>0</v>
      </c>
      <c r="S65">
        <f>M65/SUM($H65:I65,K65:M65)</f>
        <v>1.0004980012517464E-3</v>
      </c>
      <c r="U65">
        <f t="shared" si="16"/>
        <v>2.8073019972248207E-2</v>
      </c>
      <c r="V65">
        <f t="shared" si="19"/>
        <v>1.1504980012517463E-3</v>
      </c>
      <c r="W65">
        <f t="shared" si="17"/>
        <v>1.6498687899949648E-2</v>
      </c>
      <c r="Y65">
        <f>U65*(D65-D64)/D65+U64*(D64-D63)/D65+U63*(D63-D62)/D65+U62*(D62-D61)/D65+U61*(D61-D60)/D65+U60*(D60-D59)/D65+U59*(D59-D58)/D65+U58*(D58-D57)/D65+U57*(D57-D56)/D65+U56*(D56-D55)/D65+U55*(D55-D54)/D65+U54*(D54-D53)/D65+U53*(D53-D52)/D65+U52*(D52-D51)/D65+U51*(D51-D50)/D65+U50*(D50-D49)/D65+U49*(D49-D48)/D65+U48*(D48-D47)/D65+U47*(D47-D46)/D65+U46*(D46-D45)/D65+U45*(D45-D44)/D65+U44*(D44-D43)/D65+U43*(D43-D42)/D65+U42*(D42-D41)/D65+U41*(D41-D40)/D65+U40*D40/D65</f>
        <v>1.3048010909852498E-2</v>
      </c>
      <c r="Z65">
        <f>V65*(E65-E64)/E65+V64*(E64-E63)/E65+V63*(E63-E62)/E65+V62*(E62-E61)/E65+V61*(E61-E60)/E65+V60*(E60-E59)/E65+V59*(E59-E58)/E65+V58*(E58-E57)/E65+V57*(E57-E56)/E65+V56*(E56-E55)/E65+V55*(E55-E54)/E65+V54*(E54-E53)/E65+V53*(E53-E52)/E65+V52*(E52-E51)/E65+V51*(E51-E50)/E65+V50*(E50-E49)/E65+V49*(E49-E48)/E65+V48*(E48-E47)/E65+V47*(E47-E46)/E65+V46*(E46-E45)/E65+V45*(E45-E44)/E65+V44*(E44-E43)/E65+V43*(E43-E42)/E65+V42*(E42-E41)/E65+V41*(E41-E40)/E65+V40*E40/E65</f>
        <v>1.1504980012517463E-3</v>
      </c>
      <c r="AA65">
        <f>W65*(D65-D64)/$D$32+W64*(D64-D63)/$D$32+W63*(D63-D62)/$D$32+W62*(D62-D61)/$D$32+W61*(D61-D60)/$D$32+W60*(D60-D59)/$D$32+W59*(D59-D58)/$D$32+W58*(D58-D57)/$D$32+W57*(D57-D56)/$D$32+W56*(D56-D55)/$D$32+W55*(D55-D54)/$D$32+W54*(D54-D53)/$D$32+W53*(D53-D52)/$D$32+W52*(D52-D51)/$D$32+W51*(D51-D50)/$D$32+W50*(D50-D49)/$D$32+W49*(D49-D48)/$D$32+W48*(D48-D47)/$D$32+W47*(D47-D46)/$D$32+W46*(D46-D45)/$D$32+W45*(D45-D44)/$D$32+W44*(D44-D43)/$D$32+W43*(D43-D42)/$D$32+W42*(D42-D41)/$D$32+W41*(D41-D40)/$D$32+W40*D40/$D$32</f>
        <v>6.3084316020386782E-3</v>
      </c>
      <c r="AC65">
        <f>$AC$39*((1-C65)^(Y65-1))</f>
        <v>660.11863984442175</v>
      </c>
      <c r="AD65">
        <f t="shared" si="21"/>
        <v>1350.3266602443409</v>
      </c>
      <c r="AE65">
        <f t="shared" si="22"/>
        <v>1250.1487290545886</v>
      </c>
      <c r="AG65">
        <f t="shared" si="23"/>
        <v>660.11863984442175</v>
      </c>
      <c r="AH65">
        <f t="shared" si="24"/>
        <v>1100.1556436318535</v>
      </c>
      <c r="AI65">
        <f t="shared" si="25"/>
        <v>299.95798565039394</v>
      </c>
      <c r="AK65">
        <v>703</v>
      </c>
      <c r="CR65">
        <v>703</v>
      </c>
      <c r="CS65" t="s">
        <v>18</v>
      </c>
      <c r="CT65">
        <v>45.49</v>
      </c>
      <c r="CU65">
        <v>0.38</v>
      </c>
      <c r="CV65">
        <v>1.07</v>
      </c>
      <c r="CW65">
        <v>0.01</v>
      </c>
      <c r="CX65">
        <v>46.71</v>
      </c>
      <c r="CY65">
        <v>0.09</v>
      </c>
      <c r="CZ65">
        <v>1.23</v>
      </c>
      <c r="DA65">
        <v>4.9400000000000004</v>
      </c>
      <c r="DB65">
        <v>0</v>
      </c>
      <c r="DC65">
        <v>0.06</v>
      </c>
      <c r="DD65">
        <v>1.2E-2</v>
      </c>
      <c r="DE65">
        <v>5.0000000000000001E-3</v>
      </c>
      <c r="DG65">
        <v>1.9627310629166985</v>
      </c>
      <c r="DH65">
        <v>0</v>
      </c>
      <c r="DI65">
        <v>5.4416550682727972E-2</v>
      </c>
      <c r="DJ65">
        <v>3.411406485250212E-4</v>
      </c>
      <c r="DK65">
        <v>1.1236702914756522</v>
      </c>
      <c r="DL65">
        <v>5.7886431057086194E-3</v>
      </c>
      <c r="DM65">
        <v>4.4953239109274006E-2</v>
      </c>
      <c r="DN65">
        <v>0.22838417454036014</v>
      </c>
      <c r="DO65">
        <v>0</v>
      </c>
      <c r="DP65">
        <v>5.0196881486740778E-3</v>
      </c>
      <c r="DQ65">
        <v>8.3309752699108129E-4</v>
      </c>
      <c r="DR65">
        <v>1.7300606758242096E-4</v>
      </c>
      <c r="DS65">
        <v>1.7147613599426494E-2</v>
      </c>
    </row>
    <row r="67" spans="2:123">
      <c r="Z67" s="28" t="s">
        <v>111</v>
      </c>
      <c r="AA67" s="28"/>
      <c r="AB67" s="29"/>
      <c r="AC67" s="30">
        <f>(AC39*100-AC65)/(AC39*100)*AC39</f>
        <v>0.40881360155578245</v>
      </c>
      <c r="AD67" s="30">
        <f>(AD39*100-AD65)/(AD39*100)*AD39</f>
        <v>7.1733397556590708E-2</v>
      </c>
      <c r="AE67" s="30">
        <f>(AE39*100-AE65)/(AE39*100)*AE39</f>
        <v>0.36851270945411441</v>
      </c>
      <c r="AF67" s="29"/>
      <c r="AG67" s="30">
        <f>(AG39*100-AG65)/(AG39*100)*AG39</f>
        <v>0.40881360155578245</v>
      </c>
      <c r="AH67" s="30">
        <f>(AH39*100-AH65)/(AH39*100)*AH39</f>
        <v>5.8443563681464646E-2</v>
      </c>
      <c r="AI67" s="30">
        <f>(AI39*100-AI65)/(AI39*100)*AI39</f>
        <v>8.8420143496060755E-2</v>
      </c>
    </row>
    <row r="69" spans="2:123">
      <c r="B69" s="20" t="s">
        <v>79</v>
      </c>
    </row>
    <row r="70" spans="2:123" ht="18">
      <c r="G70" s="5" t="s">
        <v>70</v>
      </c>
      <c r="L70"/>
      <c r="O70" s="4"/>
      <c r="P70" s="6" t="s">
        <v>26</v>
      </c>
      <c r="S70" s="4"/>
      <c r="V70" s="20" t="s">
        <v>79</v>
      </c>
      <c r="W70" s="20"/>
      <c r="X70" s="20"/>
      <c r="Y70" s="20"/>
      <c r="Z70" s="6" t="s">
        <v>105</v>
      </c>
      <c r="AA70" s="20"/>
      <c r="AB70" s="20"/>
      <c r="AC70" s="20"/>
      <c r="AD70" s="6" t="s">
        <v>106</v>
      </c>
      <c r="AE70" s="6"/>
      <c r="AF70" s="6"/>
      <c r="AG70" s="6"/>
      <c r="AH70" s="6" t="s">
        <v>107</v>
      </c>
      <c r="AK70" t="s">
        <v>19</v>
      </c>
      <c r="AL70" t="s">
        <v>0</v>
      </c>
      <c r="CD70" t="s">
        <v>33</v>
      </c>
      <c r="CE70" t="s">
        <v>34</v>
      </c>
      <c r="CF70" t="s">
        <v>35</v>
      </c>
      <c r="CG70" t="s">
        <v>36</v>
      </c>
      <c r="CH70" t="s">
        <v>37</v>
      </c>
      <c r="CI70" t="s">
        <v>38</v>
      </c>
      <c r="CJ70" t="s">
        <v>39</v>
      </c>
      <c r="CK70" t="s">
        <v>40</v>
      </c>
      <c r="CL70" t="s">
        <v>41</v>
      </c>
      <c r="CM70" t="s">
        <v>42</v>
      </c>
      <c r="CN70" t="s">
        <v>43</v>
      </c>
      <c r="CO70" t="s">
        <v>44</v>
      </c>
      <c r="CP70" t="s">
        <v>86</v>
      </c>
      <c r="DG70" t="s">
        <v>33</v>
      </c>
      <c r="DH70" t="s">
        <v>34</v>
      </c>
      <c r="DI70" t="s">
        <v>35</v>
      </c>
      <c r="DJ70" t="s">
        <v>36</v>
      </c>
      <c r="DK70" t="s">
        <v>37</v>
      </c>
      <c r="DL70" t="s">
        <v>38</v>
      </c>
      <c r="DM70" t="s">
        <v>39</v>
      </c>
      <c r="DN70" t="s">
        <v>40</v>
      </c>
      <c r="DO70" t="s">
        <v>41</v>
      </c>
      <c r="DP70" t="s">
        <v>42</v>
      </c>
      <c r="DQ70" t="s">
        <v>43</v>
      </c>
      <c r="DR70" t="s">
        <v>44</v>
      </c>
      <c r="DS70" t="s">
        <v>86</v>
      </c>
    </row>
    <row r="71" spans="2:123" ht="17">
      <c r="C71" t="s">
        <v>20</v>
      </c>
      <c r="D71" s="4" t="s">
        <v>21</v>
      </c>
      <c r="E71" s="4" t="s">
        <v>21</v>
      </c>
      <c r="F71" s="4" t="s">
        <v>21</v>
      </c>
      <c r="G71" t="s">
        <v>22</v>
      </c>
      <c r="H71" t="s">
        <v>16</v>
      </c>
      <c r="I71" t="s">
        <v>17</v>
      </c>
      <c r="J71" t="s">
        <v>23</v>
      </c>
      <c r="K71" t="s">
        <v>24</v>
      </c>
      <c r="L71" t="s">
        <v>25</v>
      </c>
      <c r="M71" t="s">
        <v>79</v>
      </c>
      <c r="O71" s="4" t="s">
        <v>16</v>
      </c>
      <c r="P71" s="4" t="s">
        <v>17</v>
      </c>
      <c r="Q71" s="4" t="s">
        <v>24</v>
      </c>
      <c r="R71" s="4" t="s">
        <v>25</v>
      </c>
      <c r="S71" s="4" t="s">
        <v>79</v>
      </c>
      <c r="U71" t="s">
        <v>27</v>
      </c>
      <c r="V71" t="s">
        <v>28</v>
      </c>
      <c r="W71" t="s">
        <v>29</v>
      </c>
      <c r="Y71" t="s">
        <v>27</v>
      </c>
      <c r="Z71" t="s">
        <v>28</v>
      </c>
      <c r="AA71" t="s">
        <v>29</v>
      </c>
      <c r="AC71" t="s">
        <v>30</v>
      </c>
      <c r="AD71" t="s">
        <v>31</v>
      </c>
      <c r="AE71" t="s">
        <v>32</v>
      </c>
      <c r="AG71" t="s">
        <v>30</v>
      </c>
      <c r="AH71" t="s">
        <v>31</v>
      </c>
      <c r="AI71" t="s">
        <v>32</v>
      </c>
      <c r="AL71" t="s">
        <v>1</v>
      </c>
      <c r="AM71" t="s">
        <v>2</v>
      </c>
      <c r="AN71" t="s">
        <v>3</v>
      </c>
      <c r="AO71" t="s">
        <v>4</v>
      </c>
      <c r="AP71" t="s">
        <v>5</v>
      </c>
      <c r="AQ71" t="s">
        <v>6</v>
      </c>
      <c r="AR71" t="s">
        <v>7</v>
      </c>
      <c r="AS71" t="s">
        <v>8</v>
      </c>
      <c r="AT71" t="s">
        <v>9</v>
      </c>
      <c r="AU71" t="s">
        <v>10</v>
      </c>
      <c r="AV71" t="s">
        <v>11</v>
      </c>
      <c r="AW71" t="s">
        <v>14</v>
      </c>
      <c r="AX71" t="s">
        <v>15</v>
      </c>
      <c r="AZ71" t="s">
        <v>33</v>
      </c>
      <c r="BA71" t="s">
        <v>34</v>
      </c>
      <c r="BB71" t="s">
        <v>35</v>
      </c>
      <c r="BC71" t="s">
        <v>36</v>
      </c>
      <c r="BD71" t="s">
        <v>37</v>
      </c>
      <c r="BE71" t="s">
        <v>38</v>
      </c>
      <c r="BF71" t="s">
        <v>39</v>
      </c>
      <c r="BG71" t="s">
        <v>40</v>
      </c>
      <c r="BH71" t="s">
        <v>41</v>
      </c>
      <c r="BI71" t="s">
        <v>42</v>
      </c>
      <c r="BJ71" t="s">
        <v>43</v>
      </c>
      <c r="BK71" t="s">
        <v>44</v>
      </c>
    </row>
    <row r="72" spans="2:123">
      <c r="C72">
        <v>0</v>
      </c>
      <c r="D72">
        <f>C72*100</f>
        <v>0</v>
      </c>
      <c r="E72">
        <f t="shared" ref="E72:F72" si="26">D72*100</f>
        <v>0</v>
      </c>
      <c r="F72">
        <f t="shared" si="26"/>
        <v>0</v>
      </c>
      <c r="G72">
        <v>100</v>
      </c>
      <c r="H72">
        <v>0</v>
      </c>
      <c r="I72">
        <v>0</v>
      </c>
      <c r="J72">
        <v>0</v>
      </c>
      <c r="K72">
        <v>0</v>
      </c>
      <c r="L72">
        <v>0</v>
      </c>
      <c r="M72">
        <f>0.005025*(SUM(H72:I72,K72:L72))</f>
        <v>0</v>
      </c>
      <c r="R72" s="21"/>
      <c r="S72" s="4"/>
      <c r="AC72" s="4">
        <v>7.1379999999999999</v>
      </c>
      <c r="AD72" s="4">
        <v>13.824999999999999</v>
      </c>
      <c r="AE72" s="4">
        <v>13.11</v>
      </c>
      <c r="AF72" s="4"/>
      <c r="AG72" s="4">
        <v>7.1379999999999999</v>
      </c>
      <c r="AH72" s="4">
        <v>11.265000000000001</v>
      </c>
      <c r="AI72" s="4">
        <v>3.145</v>
      </c>
    </row>
    <row r="73" spans="2:123">
      <c r="C73" s="2">
        <v>0.214</v>
      </c>
      <c r="D73">
        <f t="shared" ref="D73:D98" si="27">C73*100</f>
        <v>21.4</v>
      </c>
      <c r="E73">
        <f>D73</f>
        <v>21.4</v>
      </c>
      <c r="F73">
        <f>E73</f>
        <v>21.4</v>
      </c>
      <c r="G73">
        <v>78.599999999999994</v>
      </c>
      <c r="H73">
        <v>21.400000000000006</v>
      </c>
      <c r="I73">
        <v>0</v>
      </c>
      <c r="J73">
        <v>0</v>
      </c>
      <c r="K73">
        <v>0</v>
      </c>
      <c r="L73">
        <v>0</v>
      </c>
      <c r="M73">
        <f t="shared" ref="M73:M98" si="28">0.005025*(SUM(H73:I73,K73:L73))</f>
        <v>0.10753500000000003</v>
      </c>
      <c r="O73">
        <f>H73/SUM($H73:I73,K73:M73)</f>
        <v>0.99500012437501562</v>
      </c>
      <c r="P73">
        <f>I73/SUM($H73:I73,K73:M73)</f>
        <v>0</v>
      </c>
      <c r="Q73">
        <f>K73/SUM($H73:I73,K73:M73)</f>
        <v>0</v>
      </c>
      <c r="R73">
        <f>L73/SUM($H73:I73,K73:M73)</f>
        <v>0</v>
      </c>
      <c r="S73">
        <f>M73/SUM($H73:I73,K73:M73)</f>
        <v>4.9998756249844539E-3</v>
      </c>
      <c r="U73">
        <f t="shared" ref="U73:U98" si="29">(O73*(0.00000571*(AO73*((26.98*2)/(26.98*2+16*3))*10000)+0.000395))+(Q73*(0.2003*DI73+0.0162))+(P73*(0.2198*CF73))+S73</f>
        <v>6.59561185622865E-3</v>
      </c>
      <c r="V73">
        <f>0.00015+S73</f>
        <v>5.1498756249844539E-3</v>
      </c>
      <c r="W73">
        <f t="shared" ref="W73:W98" si="30">(O73*(0.000002536*(AO73*((26.98*2)/(26.98*2+16*3))*10000)+0.0008))+(Q73*EXP((-5)+6.3*DS73-1.2*DN73+1))+(P73*(EXP((-5.66)+8.4*CP73+10*CK73)))+S73</f>
        <v>6.3300395699917066E-3</v>
      </c>
      <c r="Y73">
        <f>U73*(D73-D72)/D73</f>
        <v>6.59561185622865E-3</v>
      </c>
      <c r="Z73">
        <f>V73*(E73-E72)/E73</f>
        <v>5.1498756249844539E-3</v>
      </c>
      <c r="AA73">
        <f>W73*(F73-F72)/F73</f>
        <v>6.3300395699917057E-3</v>
      </c>
      <c r="AC73">
        <f>$AC$72*((1-C73)^(Y73-1))</f>
        <v>9.0670131435699872</v>
      </c>
      <c r="AD73">
        <f>$AD$72*((1-C73)^(Z73-1))</f>
        <v>17.567260163463487</v>
      </c>
      <c r="AE73">
        <f>$AE$72*((1-C73)^(AA73-1))</f>
        <v>16.653984887611632</v>
      </c>
      <c r="AG73">
        <f>$AG$72*((1-C73)^(Y73-1))</f>
        <v>9.0670131435699872</v>
      </c>
      <c r="AH73">
        <f>$AH$72*((1-C73)^(Z73-1))</f>
        <v>14.314299149469528</v>
      </c>
      <c r="AI73">
        <f>$AI$72*((1-C73)^(AA73-1))</f>
        <v>3.9951779154491671</v>
      </c>
      <c r="AK73">
        <v>24</v>
      </c>
      <c r="AL73" t="s">
        <v>16</v>
      </c>
      <c r="AM73">
        <v>41.68</v>
      </c>
      <c r="AN73">
        <v>0</v>
      </c>
      <c r="AO73">
        <v>0.04</v>
      </c>
      <c r="AP73">
        <v>0.28999999999999998</v>
      </c>
      <c r="AQ73">
        <v>4.67</v>
      </c>
      <c r="AR73">
        <v>53.17</v>
      </c>
      <c r="AS73">
        <v>7.0000000000000007E-2</v>
      </c>
      <c r="AT73">
        <v>0.08</v>
      </c>
      <c r="AU73">
        <v>0</v>
      </c>
      <c r="AV73">
        <v>0</v>
      </c>
      <c r="AW73">
        <v>0</v>
      </c>
      <c r="AX73">
        <v>0</v>
      </c>
      <c r="AZ73">
        <v>0.99781143541499873</v>
      </c>
      <c r="BA73">
        <v>0</v>
      </c>
      <c r="BB73">
        <v>1.128711970033924E-3</v>
      </c>
      <c r="BC73">
        <v>5.4891787853209003E-3</v>
      </c>
      <c r="BD73">
        <v>6.2333544004866265E-2</v>
      </c>
      <c r="BE73">
        <v>1.897478364843064</v>
      </c>
      <c r="BF73">
        <v>1.4194817931572671E-3</v>
      </c>
      <c r="BG73">
        <v>2.0521303934496948E-3</v>
      </c>
      <c r="BH73">
        <v>0</v>
      </c>
      <c r="BI73">
        <v>0</v>
      </c>
      <c r="BJ73">
        <v>0</v>
      </c>
      <c r="BK73">
        <v>0</v>
      </c>
    </row>
    <row r="74" spans="2:123">
      <c r="C74" s="2">
        <v>0.35699999999999998</v>
      </c>
      <c r="D74">
        <f t="shared" si="27"/>
        <v>35.699999999999996</v>
      </c>
      <c r="E74">
        <f t="shared" ref="E74:F98" si="31">D74</f>
        <v>35.699999999999996</v>
      </c>
      <c r="F74">
        <f t="shared" si="31"/>
        <v>35.699999999999996</v>
      </c>
      <c r="G74">
        <v>64.300000000000011</v>
      </c>
      <c r="H74">
        <v>35.699999999999989</v>
      </c>
      <c r="I74">
        <v>0</v>
      </c>
      <c r="J74">
        <v>0</v>
      </c>
      <c r="K74">
        <v>0</v>
      </c>
      <c r="L74">
        <v>0</v>
      </c>
      <c r="M74">
        <f t="shared" si="28"/>
        <v>0.17939249999999995</v>
      </c>
      <c r="O74">
        <f>H74/SUM($H74:I74,K74:M74)</f>
        <v>0.99500012437501562</v>
      </c>
      <c r="P74">
        <f>I74/SUM($H74:I74,K74:M74)</f>
        <v>0</v>
      </c>
      <c r="Q74">
        <f>K74/SUM($H74:I74,K74:M74)</f>
        <v>0</v>
      </c>
      <c r="R74">
        <f>L74/SUM($H74:I74,K74:M74)</f>
        <v>0</v>
      </c>
      <c r="S74">
        <f>M74/SUM($H74:I74,K74:M74)</f>
        <v>4.9998756249844539E-3</v>
      </c>
      <c r="U74">
        <f t="shared" si="29"/>
        <v>6.8962896517576668E-3</v>
      </c>
      <c r="V74">
        <f t="shared" ref="V74:V98" si="32">0.00015+S74</f>
        <v>5.1498756249844539E-3</v>
      </c>
      <c r="W74">
        <f t="shared" si="30"/>
        <v>6.4635805313685169E-3</v>
      </c>
      <c r="Y74">
        <f>U74*(D74-D73)/D74+U73*(D73-D72)/D74</f>
        <v>6.7160514213845304E-3</v>
      </c>
      <c r="Z74">
        <f>V74*(E74-E73)/E74+V73*(E73-E72)/E74</f>
        <v>5.1498756249844539E-3</v>
      </c>
      <c r="AA74">
        <f>W74*(F74-F73)/F74+W73*(F73-F72)/F74</f>
        <v>6.3835307674059471E-3</v>
      </c>
      <c r="AC74">
        <f t="shared" ref="AC74:AC98" si="33">$AC$72*((1-C74)^(Y74-1))</f>
        <v>11.068212935912564</v>
      </c>
      <c r="AD74">
        <f t="shared" ref="AD74:AD98" si="34">$AD$72*((1-C74)^(Z74-1))</f>
        <v>21.451935249394282</v>
      </c>
      <c r="AE74">
        <f t="shared" ref="AE74:AE98" si="35">$AE$72*((1-C74)^(AA74-1))</f>
        <v>20.331406687797411</v>
      </c>
      <c r="AG74">
        <f t="shared" ref="AG74:AG98" si="36">$AG$72*((1-C74)^(Y74-1))</f>
        <v>11.068212935912564</v>
      </c>
      <c r="AH74">
        <f t="shared" ref="AH74:AH98" si="37">$AH$72*((1-C74)^(Z74-1))</f>
        <v>17.479641995256895</v>
      </c>
      <c r="AI74">
        <f t="shared" ref="AI74:AI98" si="38">$AI$72*((1-C74)^(AA74-1))</f>
        <v>4.877366440360249</v>
      </c>
      <c r="AK74">
        <v>44</v>
      </c>
      <c r="AL74" t="s">
        <v>16</v>
      </c>
      <c r="AM74">
        <v>41.47</v>
      </c>
      <c r="AN74">
        <v>0</v>
      </c>
      <c r="AO74">
        <v>0.05</v>
      </c>
      <c r="AP74">
        <v>0.36</v>
      </c>
      <c r="AQ74">
        <v>5.6</v>
      </c>
      <c r="AR74">
        <v>52.32</v>
      </c>
      <c r="AS74">
        <v>0.08</v>
      </c>
      <c r="AT74">
        <v>0.1</v>
      </c>
      <c r="AU74">
        <v>0</v>
      </c>
      <c r="AV74">
        <v>0</v>
      </c>
      <c r="AW74">
        <v>0</v>
      </c>
      <c r="AX74">
        <v>0</v>
      </c>
      <c r="AZ74">
        <v>0.99743264921648656</v>
      </c>
      <c r="BA74">
        <v>0</v>
      </c>
      <c r="BB74">
        <v>1.4174962604525609E-3</v>
      </c>
      <c r="BC74">
        <v>6.8460593075878318E-3</v>
      </c>
      <c r="BD74">
        <v>7.5096854076377784E-2</v>
      </c>
      <c r="BE74">
        <v>1.8758870521477748</v>
      </c>
      <c r="BF74">
        <v>1.6298609384352201E-3</v>
      </c>
      <c r="BG74">
        <v>2.5771740141894281E-3</v>
      </c>
      <c r="BH74">
        <v>0</v>
      </c>
      <c r="BI74">
        <v>0</v>
      </c>
      <c r="BJ74">
        <v>0</v>
      </c>
      <c r="BK74">
        <v>0</v>
      </c>
      <c r="BM74" t="s">
        <v>45</v>
      </c>
      <c r="BN74" t="s">
        <v>1</v>
      </c>
      <c r="BO74" t="s">
        <v>2</v>
      </c>
      <c r="BP74" t="s">
        <v>3</v>
      </c>
      <c r="BQ74" t="s">
        <v>4</v>
      </c>
      <c r="BR74" t="s">
        <v>5</v>
      </c>
      <c r="BS74" t="s">
        <v>6</v>
      </c>
      <c r="BT74" t="s">
        <v>7</v>
      </c>
      <c r="BU74" t="s">
        <v>8</v>
      </c>
      <c r="BV74" t="s">
        <v>9</v>
      </c>
      <c r="BW74" t="s">
        <v>10</v>
      </c>
      <c r="BX74" t="s">
        <v>11</v>
      </c>
      <c r="BY74" t="s">
        <v>12</v>
      </c>
      <c r="BZ74" t="s">
        <v>13</v>
      </c>
      <c r="CA74" t="s">
        <v>14</v>
      </c>
      <c r="CB74" t="s">
        <v>15</v>
      </c>
    </row>
    <row r="75" spans="2:123">
      <c r="C75" s="2">
        <v>0.38900000000000001</v>
      </c>
      <c r="D75">
        <f t="shared" si="27"/>
        <v>38.9</v>
      </c>
      <c r="E75">
        <f t="shared" si="31"/>
        <v>38.9</v>
      </c>
      <c r="F75">
        <f t="shared" si="31"/>
        <v>38.9</v>
      </c>
      <c r="G75">
        <v>61.1</v>
      </c>
      <c r="H75">
        <v>38.9</v>
      </c>
      <c r="I75">
        <v>0</v>
      </c>
      <c r="J75">
        <v>0</v>
      </c>
      <c r="K75">
        <v>0</v>
      </c>
      <c r="L75">
        <v>0</v>
      </c>
      <c r="M75">
        <f t="shared" si="28"/>
        <v>0.19547249999999999</v>
      </c>
      <c r="O75">
        <f>H75/SUM($H75:I75,K75:M75)</f>
        <v>0.9950001243750155</v>
      </c>
      <c r="P75">
        <f>I75/SUM($H75:I75,K75:M75)</f>
        <v>0</v>
      </c>
      <c r="Q75">
        <f>K75/SUM($H75:I75,K75:M75)</f>
        <v>0</v>
      </c>
      <c r="R75">
        <f>L75/SUM($H75:I75,K75:M75)</f>
        <v>0</v>
      </c>
      <c r="S75">
        <f>M75/SUM($H75:I75,K75:M75)</f>
        <v>4.9998756249844531E-3</v>
      </c>
      <c r="U75">
        <f t="shared" si="29"/>
        <v>7.1969674472866819E-3</v>
      </c>
      <c r="V75">
        <f t="shared" si="32"/>
        <v>5.149875624984453E-3</v>
      </c>
      <c r="W75">
        <f t="shared" si="30"/>
        <v>6.5971214927453255E-3</v>
      </c>
      <c r="Y75">
        <f>U75*(D75-D74)/D75+U74*(D74-D73)/D75+U73*(D73-D72)/D75</f>
        <v>6.7556126368829086E-3</v>
      </c>
      <c r="Z75">
        <f>V75*(E75-E74)/E75+V74*(E74-E73)/E75+V73*(E73-E72)/E75</f>
        <v>5.1498756249844539E-3</v>
      </c>
      <c r="AA75">
        <f>W75*(F75-F74)/F75+W74*(F74-F73)/F75+W73*(F73-F72)/F75</f>
        <v>6.4011012126780811E-3</v>
      </c>
      <c r="AC75">
        <f t="shared" si="33"/>
        <v>11.643670598509441</v>
      </c>
      <c r="AD75">
        <f t="shared" si="34"/>
        <v>22.569506790330479</v>
      </c>
      <c r="AE75">
        <f t="shared" si="35"/>
        <v>21.389070383496133</v>
      </c>
      <c r="AG75">
        <f t="shared" si="36"/>
        <v>11.643670598509441</v>
      </c>
      <c r="AH75">
        <f t="shared" si="37"/>
        <v>18.390270813242161</v>
      </c>
      <c r="AI75">
        <f t="shared" si="38"/>
        <v>5.1310927807853037</v>
      </c>
      <c r="AK75">
        <v>49</v>
      </c>
      <c r="AL75" t="s">
        <v>16</v>
      </c>
      <c r="AM75">
        <v>41.4</v>
      </c>
      <c r="AN75">
        <v>0</v>
      </c>
      <c r="AO75">
        <v>0.06</v>
      </c>
      <c r="AP75">
        <v>0.38</v>
      </c>
      <c r="AQ75">
        <v>5.89</v>
      </c>
      <c r="AR75">
        <v>52.07</v>
      </c>
      <c r="AS75">
        <v>0.09</v>
      </c>
      <c r="AT75">
        <v>0.11</v>
      </c>
      <c r="AU75">
        <v>0</v>
      </c>
      <c r="AV75">
        <v>0</v>
      </c>
      <c r="AW75">
        <v>0</v>
      </c>
      <c r="AX75">
        <v>0</v>
      </c>
      <c r="AZ75">
        <v>0.99700528579482461</v>
      </c>
      <c r="BA75">
        <v>0</v>
      </c>
      <c r="BB75">
        <v>1.7031415452326006E-3</v>
      </c>
      <c r="BC75">
        <v>7.2355129979964983E-3</v>
      </c>
      <c r="BD75">
        <v>7.9085449423705656E-2</v>
      </c>
      <c r="BE75">
        <v>1.8692788975722039</v>
      </c>
      <c r="BF75">
        <v>1.8359068785443612E-3</v>
      </c>
      <c r="BG75">
        <v>2.8384680091997679E-3</v>
      </c>
      <c r="BH75">
        <v>0</v>
      </c>
      <c r="BI75">
        <v>0</v>
      </c>
      <c r="BJ75">
        <v>0</v>
      </c>
      <c r="BK75">
        <v>0</v>
      </c>
    </row>
    <row r="76" spans="2:123">
      <c r="C76" s="2">
        <v>0.46899999999999997</v>
      </c>
      <c r="D76">
        <f t="shared" si="27"/>
        <v>46.9</v>
      </c>
      <c r="E76">
        <f t="shared" si="31"/>
        <v>46.9</v>
      </c>
      <c r="F76">
        <f t="shared" si="31"/>
        <v>46.9</v>
      </c>
      <c r="G76">
        <v>53.1</v>
      </c>
      <c r="H76">
        <v>4.6900000000000004</v>
      </c>
      <c r="I76">
        <v>42.21</v>
      </c>
      <c r="J76">
        <v>0</v>
      </c>
      <c r="K76">
        <v>0</v>
      </c>
      <c r="L76">
        <v>0</v>
      </c>
      <c r="M76">
        <f t="shared" si="28"/>
        <v>0.23567249999999998</v>
      </c>
      <c r="O76">
        <f>H76/SUM($H76:I76,K76:M76)</f>
        <v>9.9500012437501562E-2</v>
      </c>
      <c r="P76">
        <f>I76/SUM($H76:I76,K76:M76)</f>
        <v>0.895500111937514</v>
      </c>
      <c r="Q76">
        <f>K76/SUM($H76:I76,K76:M76)</f>
        <v>0</v>
      </c>
      <c r="R76">
        <f>L76/SUM($H76:I76,K76:M76)</f>
        <v>0</v>
      </c>
      <c r="S76">
        <f>M76/SUM($H76:I76,K76:M76)</f>
        <v>4.9998756249844531E-3</v>
      </c>
      <c r="U76">
        <f t="shared" si="29"/>
        <v>1.8263384492475054E-2</v>
      </c>
      <c r="V76">
        <f t="shared" si="32"/>
        <v>5.149875624984453E-3</v>
      </c>
      <c r="W76">
        <f t="shared" si="30"/>
        <v>1.0250818339516054E-2</v>
      </c>
      <c r="Y76">
        <f>U76*(D76-D75)/D76+U75*(D75-D74)/D76+U74*(D74-D73)/D76+U73*(D73-D72)/D76</f>
        <v>8.7185587956193078E-3</v>
      </c>
      <c r="Z76">
        <f>V76*(E76-E75)/E76+V75*(E75-E74)/E76+V74*(E74-E73)/E76+V73*(E73-E72)/E76</f>
        <v>5.1498756249844539E-3</v>
      </c>
      <c r="AA76">
        <f>W76*(F76-F75)/F76+W75*(F75-F74)/F76+W74*(F74-F73)/F76+W73*(F73-F72)/F76</f>
        <v>7.0577693793028948E-3</v>
      </c>
      <c r="AC76">
        <f t="shared" si="33"/>
        <v>13.36857888142603</v>
      </c>
      <c r="AD76">
        <f t="shared" si="34"/>
        <v>25.951047336870154</v>
      </c>
      <c r="AE76">
        <f t="shared" si="35"/>
        <v>24.579211755295169</v>
      </c>
      <c r="AG76">
        <f t="shared" si="36"/>
        <v>13.36857888142603</v>
      </c>
      <c r="AH76">
        <f t="shared" si="37"/>
        <v>21.14564544302657</v>
      </c>
      <c r="AI76">
        <f t="shared" si="38"/>
        <v>5.8963860389323655</v>
      </c>
      <c r="AK76">
        <v>63</v>
      </c>
      <c r="AL76" t="s">
        <v>16</v>
      </c>
      <c r="AM76">
        <v>41.23</v>
      </c>
      <c r="AN76">
        <v>0</v>
      </c>
      <c r="AO76">
        <v>7.0000000000000007E-2</v>
      </c>
      <c r="AP76">
        <v>0.43</v>
      </c>
      <c r="AQ76">
        <v>6.64</v>
      </c>
      <c r="AR76">
        <v>51.39</v>
      </c>
      <c r="AS76">
        <v>0.1</v>
      </c>
      <c r="AT76">
        <v>0.13</v>
      </c>
      <c r="AU76">
        <v>0</v>
      </c>
      <c r="AV76">
        <v>0</v>
      </c>
      <c r="AW76">
        <v>3.0000000000000001E-3</v>
      </c>
      <c r="AX76">
        <v>2E-3</v>
      </c>
      <c r="AZ76">
        <v>0.99660456826589594</v>
      </c>
      <c r="BA76">
        <v>0</v>
      </c>
      <c r="BB76">
        <v>1.9943893742776619E-3</v>
      </c>
      <c r="BC76">
        <v>8.2180088776861518E-3</v>
      </c>
      <c r="BD76">
        <v>8.9487379500478276E-2</v>
      </c>
      <c r="BE76">
        <v>1.8517295721556857</v>
      </c>
      <c r="BF76">
        <v>2.0474841979273269E-3</v>
      </c>
      <c r="BG76">
        <v>3.3670308077969678E-3</v>
      </c>
      <c r="BH76">
        <v>0</v>
      </c>
      <c r="BI76">
        <v>0</v>
      </c>
      <c r="BJ76">
        <v>1.1668110510185933E-4</v>
      </c>
      <c r="BK76">
        <v>3.8769125584135743E-5</v>
      </c>
      <c r="BM76">
        <v>63</v>
      </c>
      <c r="BN76" t="s">
        <v>17</v>
      </c>
      <c r="BO76">
        <v>57.32</v>
      </c>
      <c r="BP76">
        <v>0.04</v>
      </c>
      <c r="BQ76">
        <v>1.64</v>
      </c>
      <c r="BR76">
        <v>0.43</v>
      </c>
      <c r="BS76">
        <v>4.29</v>
      </c>
      <c r="BT76">
        <v>35.47</v>
      </c>
      <c r="BU76">
        <v>0.08</v>
      </c>
      <c r="BV76">
        <v>0.72</v>
      </c>
      <c r="BW76">
        <v>0</v>
      </c>
      <c r="BX76">
        <v>0.01</v>
      </c>
      <c r="BY76">
        <v>0</v>
      </c>
      <c r="BZ76">
        <v>0</v>
      </c>
      <c r="CA76">
        <v>2E-3</v>
      </c>
      <c r="CB76">
        <v>1E-3</v>
      </c>
      <c r="CD76">
        <v>1.9605073908938755</v>
      </c>
      <c r="CE76">
        <v>0</v>
      </c>
      <c r="CF76">
        <v>6.6116297181951569E-2</v>
      </c>
      <c r="CG76">
        <v>1.1628384122628635E-2</v>
      </c>
      <c r="CH76">
        <v>8.1809505361446183E-2</v>
      </c>
      <c r="CI76">
        <v>1.8084766113234332</v>
      </c>
      <c r="CJ76">
        <v>2.3177324914464932E-3</v>
      </c>
      <c r="CK76">
        <v>2.638693806150014E-2</v>
      </c>
      <c r="CL76">
        <v>0</v>
      </c>
      <c r="CM76">
        <v>6.6319757560186448E-4</v>
      </c>
      <c r="CN76">
        <v>1.1006824403749781E-4</v>
      </c>
      <c r="CO76">
        <v>2.7428924153078572E-5</v>
      </c>
      <c r="CP76">
        <v>2.6623688075827059E-2</v>
      </c>
    </row>
    <row r="77" spans="2:123">
      <c r="C77" s="2">
        <v>0.52</v>
      </c>
      <c r="D77">
        <f t="shared" si="27"/>
        <v>52</v>
      </c>
      <c r="E77">
        <f t="shared" si="31"/>
        <v>52</v>
      </c>
      <c r="F77">
        <f t="shared" si="31"/>
        <v>52</v>
      </c>
      <c r="G77">
        <v>48</v>
      </c>
      <c r="H77">
        <v>4.68</v>
      </c>
      <c r="I77">
        <v>47.32</v>
      </c>
      <c r="J77">
        <v>0</v>
      </c>
      <c r="K77">
        <v>0</v>
      </c>
      <c r="L77">
        <v>0</v>
      </c>
      <c r="M77">
        <f t="shared" si="28"/>
        <v>0.26129999999999998</v>
      </c>
      <c r="O77">
        <f>H77/SUM($H77:I77,K77:M77)</f>
        <v>8.9550011193751403E-2</v>
      </c>
      <c r="P77">
        <f>I77/SUM($H77:I77,K77:M77)</f>
        <v>0.90545011318126423</v>
      </c>
      <c r="Q77">
        <f>K77/SUM($H77:I77,K77:M77)</f>
        <v>0</v>
      </c>
      <c r="R77">
        <f>L77/SUM($H77:I77,K77:M77)</f>
        <v>0</v>
      </c>
      <c r="S77">
        <f>M77/SUM($H77:I77,K77:M77)</f>
        <v>4.9998756249844531E-3</v>
      </c>
      <c r="U77">
        <f t="shared" si="29"/>
        <v>1.9536090778808388E-2</v>
      </c>
      <c r="V77">
        <f t="shared" si="32"/>
        <v>5.149875624984453E-3</v>
      </c>
      <c r="W77">
        <f t="shared" si="30"/>
        <v>1.0446219595809127E-2</v>
      </c>
      <c r="Y77">
        <f>U77*(D77-D76)/D77+U76*(D76-D75)/D77+U75*(D75-D74)/D77+U74*(D74-D73)/D77+U73*(D73-D72)/D77</f>
        <v>9.7795090478166972E-3</v>
      </c>
      <c r="Z77">
        <f>V77*(E77-E76)/E77+V76*(E76-E75)/E77+V75*(E75-E74)/E77+V74*(E74-E73)/E77+V73*(E73-E72)/E77</f>
        <v>5.149875624984453E-3</v>
      </c>
      <c r="AA77">
        <f>W77*(F77-F76)/F77+W76*(F76-F75)/F77+W75*(F75-F74)/F77+W74*(F74-F73)/F77+W73*(F73-F72)/F77</f>
        <v>7.3900981505371603E-3</v>
      </c>
      <c r="AC77">
        <f t="shared" si="33"/>
        <v>14.764474770509143</v>
      </c>
      <c r="AD77">
        <f t="shared" si="34"/>
        <v>28.69342127219349</v>
      </c>
      <c r="AE77">
        <f t="shared" si="35"/>
        <v>27.164755206666751</v>
      </c>
      <c r="AG77">
        <f t="shared" si="36"/>
        <v>14.764474770509143</v>
      </c>
      <c r="AH77">
        <f t="shared" si="37"/>
        <v>23.380209087252059</v>
      </c>
      <c r="AI77">
        <f t="shared" si="38"/>
        <v>6.5166403604093768</v>
      </c>
      <c r="AK77">
        <v>73</v>
      </c>
      <c r="AL77" t="s">
        <v>16</v>
      </c>
      <c r="AM77">
        <v>41.11</v>
      </c>
      <c r="AN77">
        <v>0</v>
      </c>
      <c r="AO77">
        <v>7.0000000000000007E-2</v>
      </c>
      <c r="AP77">
        <v>0.44</v>
      </c>
      <c r="AQ77">
        <v>7.26</v>
      </c>
      <c r="AR77">
        <v>50.86</v>
      </c>
      <c r="AS77">
        <v>0.11</v>
      </c>
      <c r="AT77">
        <v>0.15</v>
      </c>
      <c r="AU77">
        <v>0</v>
      </c>
      <c r="AV77">
        <v>0</v>
      </c>
      <c r="AW77">
        <v>4.0000000000000001E-3</v>
      </c>
      <c r="AX77">
        <v>2E-3</v>
      </c>
      <c r="AZ77">
        <v>0.99652815066928258</v>
      </c>
      <c r="BA77">
        <v>0</v>
      </c>
      <c r="BB77">
        <v>2.0000576204137668E-3</v>
      </c>
      <c r="BC77">
        <v>8.4330249050799423E-3</v>
      </c>
      <c r="BD77">
        <v>9.8121208359733217E-2</v>
      </c>
      <c r="BE77">
        <v>1.8378406636690534</v>
      </c>
      <c r="BF77">
        <v>2.2586336791164206E-3</v>
      </c>
      <c r="BG77">
        <v>3.8960771915895849E-3</v>
      </c>
      <c r="BH77">
        <v>0</v>
      </c>
      <c r="BI77">
        <v>0</v>
      </c>
      <c r="BJ77">
        <v>1.5601696534428986E-4</v>
      </c>
      <c r="BK77">
        <v>3.887931116230151E-5</v>
      </c>
      <c r="BM77">
        <v>73</v>
      </c>
      <c r="BN77" t="s">
        <v>17</v>
      </c>
      <c r="BO77">
        <v>57.07</v>
      </c>
      <c r="BP77">
        <v>0.04</v>
      </c>
      <c r="BQ77">
        <v>1.78</v>
      </c>
      <c r="BR77">
        <v>0.54</v>
      </c>
      <c r="BS77">
        <v>4.63</v>
      </c>
      <c r="BT77">
        <v>35.08</v>
      </c>
      <c r="BU77">
        <v>0.08</v>
      </c>
      <c r="BV77">
        <v>0.77</v>
      </c>
      <c r="BW77">
        <v>0</v>
      </c>
      <c r="BX77">
        <v>0.01</v>
      </c>
      <c r="BY77">
        <v>0</v>
      </c>
      <c r="BZ77">
        <v>0</v>
      </c>
      <c r="CA77">
        <v>2E-3</v>
      </c>
      <c r="CB77">
        <v>1E-3</v>
      </c>
      <c r="CD77">
        <v>1.9560316800309909</v>
      </c>
      <c r="CE77">
        <v>0</v>
      </c>
      <c r="CF77">
        <v>7.1910181848920715E-2</v>
      </c>
      <c r="CG77">
        <v>1.4633573167913277E-2</v>
      </c>
      <c r="CH77">
        <v>8.847756774359003E-2</v>
      </c>
      <c r="CI77">
        <v>1.7923259898522665</v>
      </c>
      <c r="CJ77">
        <v>2.32257110497428E-3</v>
      </c>
      <c r="CK77">
        <v>2.8278276463064835E-2</v>
      </c>
      <c r="CL77">
        <v>0</v>
      </c>
      <c r="CM77">
        <v>6.6458209981798747E-4</v>
      </c>
      <c r="CN77">
        <v>1.1029802797354092E-4</v>
      </c>
      <c r="CO77">
        <v>2.7486186138208228E-5</v>
      </c>
      <c r="CP77">
        <v>2.7941861879911642E-2</v>
      </c>
    </row>
    <row r="78" spans="2:123">
      <c r="C78" s="2">
        <v>0.56599999999999995</v>
      </c>
      <c r="D78">
        <f t="shared" si="27"/>
        <v>56.599999999999994</v>
      </c>
      <c r="E78">
        <f t="shared" si="31"/>
        <v>56.599999999999994</v>
      </c>
      <c r="F78">
        <f t="shared" si="31"/>
        <v>56.599999999999994</v>
      </c>
      <c r="G78">
        <v>43.400000000000006</v>
      </c>
      <c r="H78">
        <v>4.5279999999999996</v>
      </c>
      <c r="I78">
        <v>52.071999999999996</v>
      </c>
      <c r="J78">
        <v>0</v>
      </c>
      <c r="K78">
        <v>0</v>
      </c>
      <c r="L78">
        <v>0</v>
      </c>
      <c r="M78">
        <f t="shared" si="28"/>
        <v>0.28441499999999997</v>
      </c>
      <c r="O78">
        <f>H78/SUM($H78:I78,K78:M78)</f>
        <v>7.9600009950001244E-2</v>
      </c>
      <c r="P78">
        <f>I78/SUM($H78:I78,K78:M78)</f>
        <v>0.91540011442501423</v>
      </c>
      <c r="Q78">
        <f>K78/SUM($H78:I78,K78:M78)</f>
        <v>0</v>
      </c>
      <c r="R78">
        <f>L78/SUM($H78:I78,K78:M78)</f>
        <v>0</v>
      </c>
      <c r="S78">
        <f>M78/SUM($H78:I78,K78:M78)</f>
        <v>4.9998756249844531E-3</v>
      </c>
      <c r="U78">
        <f t="shared" si="29"/>
        <v>2.0787475079084832E-2</v>
      </c>
      <c r="V78">
        <f t="shared" si="32"/>
        <v>5.149875624984453E-3</v>
      </c>
      <c r="W78">
        <f t="shared" si="30"/>
        <v>1.0666974688757245E-2</v>
      </c>
      <c r="Y78">
        <f>U78*(D78-D77)/D78+U77*(D77-D76)/D78+U76*(D76-D75)/D78+U75*(D75-D74)/D78+U74*(D74-D73)/D78+U73*(D73-D72)/D78</f>
        <v>1.0674149396647677E-2</v>
      </c>
      <c r="Z78">
        <f>V78*(E78-E77)/E78+V77*(E77-E76)/E78+V76*(E76-E75)/E78+V75*(E75-E74)/E78+V74*(E74-E73)/E78+V73*(E73-E72)/E78</f>
        <v>5.149875624984453E-3</v>
      </c>
      <c r="AA78">
        <f>W78*(F78-F77)/F78+W77*(F77-F76)/F78+W76*(F76-F75)/F78+W75*(F75-F74)/F78+W74*(F74-F73)/F78+W73*(F73-F72)/F78</f>
        <v>7.656416738449039E-3</v>
      </c>
      <c r="AC78">
        <f t="shared" si="33"/>
        <v>16.301115527743111</v>
      </c>
      <c r="AD78">
        <f t="shared" si="34"/>
        <v>31.718199592319824</v>
      </c>
      <c r="AE78">
        <f t="shared" si="35"/>
        <v>30.014936747495913</v>
      </c>
      <c r="AG78">
        <f t="shared" si="36"/>
        <v>16.301115527743111</v>
      </c>
      <c r="AH78">
        <f t="shared" si="37"/>
        <v>25.844883790776336</v>
      </c>
      <c r="AI78">
        <f t="shared" si="38"/>
        <v>7.2003795629957779</v>
      </c>
      <c r="AK78">
        <v>83</v>
      </c>
      <c r="AL78" t="s">
        <v>16</v>
      </c>
      <c r="AM78">
        <v>40.96</v>
      </c>
      <c r="AN78">
        <v>0</v>
      </c>
      <c r="AO78">
        <v>0.08</v>
      </c>
      <c r="AP78">
        <v>0.46</v>
      </c>
      <c r="AQ78">
        <v>7.99</v>
      </c>
      <c r="AR78">
        <v>50.22</v>
      </c>
      <c r="AS78">
        <v>0.12</v>
      </c>
      <c r="AT78">
        <v>0.17</v>
      </c>
      <c r="AU78">
        <v>0</v>
      </c>
      <c r="AV78">
        <v>0</v>
      </c>
      <c r="AW78">
        <v>4.0000000000000001E-3</v>
      </c>
      <c r="AX78">
        <v>2E-3</v>
      </c>
      <c r="AZ78">
        <v>0.99634717884245372</v>
      </c>
      <c r="BA78">
        <v>0</v>
      </c>
      <c r="BB78">
        <v>2.2937342913521173E-3</v>
      </c>
      <c r="BC78">
        <v>8.8470237038881967E-3</v>
      </c>
      <c r="BD78">
        <v>0.10836316952485692</v>
      </c>
      <c r="BE78">
        <v>1.8210289986897281</v>
      </c>
      <c r="BF78">
        <v>2.4725382190540798E-3</v>
      </c>
      <c r="BG78">
        <v>4.4309195812750231E-3</v>
      </c>
      <c r="BH78">
        <v>0</v>
      </c>
      <c r="BI78">
        <v>0</v>
      </c>
      <c r="BJ78">
        <v>1.5655987973374073E-4</v>
      </c>
      <c r="BK78">
        <v>3.9014605022397887E-5</v>
      </c>
      <c r="BM78">
        <v>83</v>
      </c>
      <c r="BN78" t="s">
        <v>17</v>
      </c>
      <c r="BO78">
        <v>56.8</v>
      </c>
      <c r="BP78">
        <v>0.05</v>
      </c>
      <c r="BQ78">
        <v>1.91</v>
      </c>
      <c r="BR78">
        <v>0.66</v>
      </c>
      <c r="BS78">
        <v>5.03</v>
      </c>
      <c r="BT78">
        <v>34.619999999999997</v>
      </c>
      <c r="BU78">
        <v>0.09</v>
      </c>
      <c r="BV78">
        <v>0.83</v>
      </c>
      <c r="BW78">
        <v>0</v>
      </c>
      <c r="BX78">
        <v>0.01</v>
      </c>
      <c r="BY78">
        <v>0</v>
      </c>
      <c r="BZ78">
        <v>0</v>
      </c>
      <c r="CA78">
        <v>2E-3</v>
      </c>
      <c r="CB78">
        <v>1E-3</v>
      </c>
      <c r="CD78">
        <v>1.9515849318704344</v>
      </c>
      <c r="CE78">
        <v>0</v>
      </c>
      <c r="CF78">
        <v>7.7352590163133672E-2</v>
      </c>
      <c r="CG78">
        <v>1.792964405277574E-2</v>
      </c>
      <c r="CH78">
        <v>9.6358776751440792E-2</v>
      </c>
      <c r="CI78">
        <v>1.7731912924884907</v>
      </c>
      <c r="CJ78">
        <v>2.6193446728559784E-3</v>
      </c>
      <c r="CK78">
        <v>3.0557049097855164E-2</v>
      </c>
      <c r="CL78">
        <v>0</v>
      </c>
      <c r="CM78">
        <v>6.6622319419312021E-4</v>
      </c>
      <c r="CN78">
        <v>1.1057039383073928E-4</v>
      </c>
      <c r="CO78">
        <v>2.7554059506265567E-5</v>
      </c>
      <c r="CP78">
        <v>2.8937522033568031E-2</v>
      </c>
    </row>
    <row r="79" spans="2:123">
      <c r="C79" s="2">
        <v>0.60699999999999998</v>
      </c>
      <c r="D79">
        <f t="shared" si="27"/>
        <v>60.699999999999996</v>
      </c>
      <c r="E79">
        <f t="shared" si="31"/>
        <v>60.699999999999996</v>
      </c>
      <c r="F79">
        <f t="shared" si="31"/>
        <v>60.699999999999996</v>
      </c>
      <c r="G79">
        <v>39.300000000000004</v>
      </c>
      <c r="H79">
        <v>6.07</v>
      </c>
      <c r="I79">
        <v>54.629999999999995</v>
      </c>
      <c r="J79">
        <v>0</v>
      </c>
      <c r="K79">
        <v>0</v>
      </c>
      <c r="L79">
        <v>0</v>
      </c>
      <c r="M79">
        <f t="shared" si="28"/>
        <v>0.3050175</v>
      </c>
      <c r="O79">
        <f>H79/SUM($H79:I79,K79:M79)</f>
        <v>9.9500012437501575E-2</v>
      </c>
      <c r="P79">
        <f>I79/SUM($H79:I79,K79:M79)</f>
        <v>0.895500111937514</v>
      </c>
      <c r="Q79">
        <f>K79/SUM($H79:I79,K79:M79)</f>
        <v>0</v>
      </c>
      <c r="R79">
        <f>L79/SUM($H79:I79,K79:M79)</f>
        <v>0</v>
      </c>
      <c r="S79">
        <f>M79/SUM($H79:I79,K79:M79)</f>
        <v>4.9998756249844539E-3</v>
      </c>
      <c r="U79">
        <f t="shared" si="29"/>
        <v>2.1780633202653683E-2</v>
      </c>
      <c r="V79">
        <f t="shared" si="32"/>
        <v>5.1498756249844539E-3</v>
      </c>
      <c r="W79">
        <f t="shared" si="30"/>
        <v>1.0800894116654344E-2</v>
      </c>
      <c r="Y79">
        <f>U79*(D79-D78)/D79+U78*(D78-D77)/D79+U77*(D77-D76)/D79+U76*(D76-D75)/D79+U75*(D75-D74)/D79+U74*(D74-D73)/D79+U73*(D73-D72)/D79</f>
        <v>1.1424340230331773E-2</v>
      </c>
      <c r="Z79">
        <f>V79*(E79-E78)/E79+V78*(E78-E77)/E79+V77*(E77-E76)/E79+V76*(E76-E75)/E79+V75*(E75-E74)/E79+V74*(E74-E73)/E79+V73*(E73-E72)/E79</f>
        <v>5.1498756249844539E-3</v>
      </c>
      <c r="AA79">
        <f>W79*(F79-F78)/F79+W78*(F78-F77)/F79+W77*(F77-F76)/F79+W76*(F76-F75)/F79+W75*(F75-F74)/F79+W74*(F74-F73)/F79+W73*(F73-F72)/F79</f>
        <v>7.8688114213261683E-3</v>
      </c>
      <c r="AC79">
        <f t="shared" si="33"/>
        <v>17.970087663761426</v>
      </c>
      <c r="AD79">
        <f t="shared" si="34"/>
        <v>35.009326957724888</v>
      </c>
      <c r="AE79">
        <f t="shared" si="35"/>
        <v>33.114522174504351</v>
      </c>
      <c r="AG79">
        <f t="shared" si="36"/>
        <v>17.970087663761426</v>
      </c>
      <c r="AH79">
        <f t="shared" si="37"/>
        <v>28.526587210037675</v>
      </c>
      <c r="AI79">
        <f t="shared" si="38"/>
        <v>7.9439490647457038</v>
      </c>
      <c r="AK79">
        <v>93</v>
      </c>
      <c r="AL79" t="s">
        <v>16</v>
      </c>
      <c r="AM79">
        <v>40.78</v>
      </c>
      <c r="AN79">
        <v>0</v>
      </c>
      <c r="AO79">
        <v>0.09</v>
      </c>
      <c r="AP79">
        <v>0.47</v>
      </c>
      <c r="AQ79">
        <v>8.84</v>
      </c>
      <c r="AR79">
        <v>49.49</v>
      </c>
      <c r="AS79">
        <v>0.13</v>
      </c>
      <c r="AT79">
        <v>0.19</v>
      </c>
      <c r="AU79">
        <v>0</v>
      </c>
      <c r="AV79">
        <v>0</v>
      </c>
      <c r="AW79">
        <v>5.0000000000000001E-3</v>
      </c>
      <c r="AX79">
        <v>3.0000000000000001E-3</v>
      </c>
      <c r="AZ79">
        <v>0.99606515332723344</v>
      </c>
      <c r="BA79">
        <v>0</v>
      </c>
      <c r="BB79">
        <v>2.591107358889364E-3</v>
      </c>
      <c r="BC79">
        <v>9.0766793835386703E-3</v>
      </c>
      <c r="BD79">
        <v>0.12038627118231185</v>
      </c>
      <c r="BE79">
        <v>1.8019692893131942</v>
      </c>
      <c r="BF79">
        <v>2.6896445995525757E-3</v>
      </c>
      <c r="BG79">
        <v>4.9726549571394354E-3</v>
      </c>
      <c r="BH79">
        <v>0</v>
      </c>
      <c r="BI79">
        <v>0</v>
      </c>
      <c r="BJ79">
        <v>1.9650801558468306E-4</v>
      </c>
      <c r="BK79">
        <v>5.876358074477503E-5</v>
      </c>
      <c r="BM79">
        <v>93</v>
      </c>
      <c r="BN79" t="s">
        <v>17</v>
      </c>
      <c r="BO79">
        <v>56.48</v>
      </c>
      <c r="BP79">
        <v>0.05</v>
      </c>
      <c r="BQ79">
        <v>2.06</v>
      </c>
      <c r="BR79">
        <v>0.8</v>
      </c>
      <c r="BS79">
        <v>5.5</v>
      </c>
      <c r="BT79">
        <v>34.08</v>
      </c>
      <c r="BU79">
        <v>0.1</v>
      </c>
      <c r="BV79">
        <v>0.9</v>
      </c>
      <c r="BW79">
        <v>0</v>
      </c>
      <c r="BX79">
        <v>0.02</v>
      </c>
      <c r="BY79">
        <v>0</v>
      </c>
      <c r="BZ79">
        <v>0</v>
      </c>
      <c r="CA79">
        <v>2E-3</v>
      </c>
      <c r="CB79">
        <v>1E-3</v>
      </c>
      <c r="CD79">
        <v>1.9464696837976774</v>
      </c>
      <c r="CE79">
        <v>0</v>
      </c>
      <c r="CF79">
        <v>8.3680169109243877E-2</v>
      </c>
      <c r="CG79">
        <v>2.1798748192075897E-2</v>
      </c>
      <c r="CH79">
        <v>0.10568170661433225</v>
      </c>
      <c r="CI79">
        <v>1.7508218096418984</v>
      </c>
      <c r="CJ79">
        <v>2.9192008433143652E-3</v>
      </c>
      <c r="CK79">
        <v>3.3234539415522277E-2</v>
      </c>
      <c r="CL79">
        <v>0</v>
      </c>
      <c r="CM79">
        <v>1.3364834322344052E-3</v>
      </c>
      <c r="CN79">
        <v>1.1090539982579786E-4</v>
      </c>
      <c r="CO79">
        <v>2.7637542749862675E-5</v>
      </c>
      <c r="CP79">
        <v>3.0149852906921251E-2</v>
      </c>
    </row>
    <row r="80" spans="2:123">
      <c r="C80" s="2">
        <v>0.64500000000000002</v>
      </c>
      <c r="D80">
        <f t="shared" si="27"/>
        <v>64.5</v>
      </c>
      <c r="E80">
        <f t="shared" si="31"/>
        <v>64.5</v>
      </c>
      <c r="F80">
        <f t="shared" si="31"/>
        <v>64.5</v>
      </c>
      <c r="G80">
        <v>35.5</v>
      </c>
      <c r="H80">
        <v>5.16</v>
      </c>
      <c r="I80">
        <v>59.34</v>
      </c>
      <c r="J80">
        <v>0</v>
      </c>
      <c r="K80">
        <v>0</v>
      </c>
      <c r="L80">
        <v>0</v>
      </c>
      <c r="M80">
        <f t="shared" si="28"/>
        <v>0.32411249999999997</v>
      </c>
      <c r="O80">
        <f>H80/SUM($H80:I80,K80:M80)</f>
        <v>7.9600009950001244E-2</v>
      </c>
      <c r="P80">
        <f>I80/SUM($H80:I80,K80:M80)</f>
        <v>0.91540011442501434</v>
      </c>
      <c r="Q80">
        <f>K80/SUM($H80:I80,K80:M80)</f>
        <v>0</v>
      </c>
      <c r="R80">
        <f>L80/SUM($H80:I80,K80:M80)</f>
        <v>0</v>
      </c>
      <c r="S80">
        <f>M80/SUM($H80:I80,K80:M80)</f>
        <v>4.9998756249844531E-3</v>
      </c>
      <c r="U80">
        <f t="shared" si="29"/>
        <v>2.3722805185705971E-2</v>
      </c>
      <c r="V80">
        <f t="shared" si="32"/>
        <v>5.149875624984453E-3</v>
      </c>
      <c r="W80">
        <f t="shared" si="30"/>
        <v>1.1182148430384748E-2</v>
      </c>
      <c r="Y80">
        <f>U80*(D80-D79)/D80+U79*(D79-D78)/D80+U78*(D78-D77)/D80+U77*(D77-D76)/D80+U76*(D76-D75)/D80+U75*(D75-D74)/D80+U74*(D74-D73)/D80+U73*(D73-D72)/D80</f>
        <v>1.2148900956384826E-2</v>
      </c>
      <c r="Z80">
        <f>V80*(E80-E79)/E80+V79*(E79-E78)/E80+V78*(E78-E77)/E80+V77*(E77-E76)/E80+V76*(E76-E75)/E80+V75*(E75-E74)/E80+V74*(E74-E73)/E80+V73*(E73-E72)/E80</f>
        <v>5.1498756249844539E-3</v>
      </c>
      <c r="AA80">
        <f>W80*(F80-F79)/F80+W79*(F79-F78)/F80+W78*(F78-F77)/F80+W77*(F77-F76)/F80+W76*(F76-F75)/F80+W75*(F75-F74)/F80+W74*(F74-F73)/F80+W73*(F73-F72)/F80</f>
        <v>8.0640157722474508E-3</v>
      </c>
      <c r="AC80">
        <f t="shared" si="33"/>
        <v>19.855643167569504</v>
      </c>
      <c r="AD80">
        <f t="shared" si="34"/>
        <v>38.736512575802521</v>
      </c>
      <c r="AE80">
        <f t="shared" si="35"/>
        <v>36.622448164946768</v>
      </c>
      <c r="AG80">
        <f t="shared" si="36"/>
        <v>19.855643167569504</v>
      </c>
      <c r="AH80">
        <f t="shared" si="37"/>
        <v>31.56360319467743</v>
      </c>
      <c r="AI80">
        <f t="shared" si="38"/>
        <v>8.7854766955574046</v>
      </c>
      <c r="AK80">
        <v>103</v>
      </c>
      <c r="AL80" t="s">
        <v>16</v>
      </c>
      <c r="AM80">
        <v>40.590000000000003</v>
      </c>
      <c r="AN80">
        <v>0</v>
      </c>
      <c r="AO80">
        <v>0.1</v>
      </c>
      <c r="AP80">
        <v>0.47</v>
      </c>
      <c r="AQ80">
        <v>9.81</v>
      </c>
      <c r="AR80">
        <v>48.66</v>
      </c>
      <c r="AS80">
        <v>0.14000000000000001</v>
      </c>
      <c r="AT80">
        <v>0.22</v>
      </c>
      <c r="AU80">
        <v>0</v>
      </c>
      <c r="AV80">
        <v>0</v>
      </c>
      <c r="AW80">
        <v>5.0000000000000001E-3</v>
      </c>
      <c r="AX80">
        <v>3.0000000000000001E-3</v>
      </c>
      <c r="AZ80">
        <v>0.99597193746745871</v>
      </c>
      <c r="BA80">
        <v>0</v>
      </c>
      <c r="BB80">
        <v>2.8922139962823555E-3</v>
      </c>
      <c r="BC80">
        <v>9.118313510437237E-3</v>
      </c>
      <c r="BD80">
        <v>0.13420887330957595</v>
      </c>
      <c r="BE80">
        <v>1.779875237745693</v>
      </c>
      <c r="BF80">
        <v>2.9098265765811152E-3</v>
      </c>
      <c r="BG80">
        <v>5.7842217005535639E-3</v>
      </c>
      <c r="BH80">
        <v>0</v>
      </c>
      <c r="BI80">
        <v>0</v>
      </c>
      <c r="BJ80">
        <v>1.9740938483126858E-4</v>
      </c>
      <c r="BK80">
        <v>5.9033125395892633E-5</v>
      </c>
      <c r="BM80">
        <v>103</v>
      </c>
      <c r="BN80" t="s">
        <v>17</v>
      </c>
      <c r="BO80">
        <v>56.11</v>
      </c>
      <c r="BP80">
        <v>0.06</v>
      </c>
      <c r="BQ80">
        <v>2.25</v>
      </c>
      <c r="BR80">
        <v>0.96</v>
      </c>
      <c r="BS80">
        <v>6.01</v>
      </c>
      <c r="BT80">
        <v>33.47</v>
      </c>
      <c r="BU80">
        <v>0.11</v>
      </c>
      <c r="BV80">
        <v>0.99</v>
      </c>
      <c r="BW80">
        <v>0</v>
      </c>
      <c r="BX80">
        <v>0.02</v>
      </c>
      <c r="BY80">
        <v>0</v>
      </c>
      <c r="BZ80">
        <v>0</v>
      </c>
      <c r="CA80">
        <v>2E-3</v>
      </c>
      <c r="CB80">
        <v>1E-3</v>
      </c>
      <c r="CD80">
        <v>1.9401501829914263</v>
      </c>
      <c r="CE80">
        <v>0</v>
      </c>
      <c r="CF80">
        <v>9.1702245720432132E-2</v>
      </c>
      <c r="CG80">
        <v>2.6245504487453362E-2</v>
      </c>
      <c r="CH80">
        <v>0.11586538921450165</v>
      </c>
      <c r="CI80">
        <v>1.7252029757614133</v>
      </c>
      <c r="CJ80">
        <v>3.2218015446608362E-3</v>
      </c>
      <c r="CK80">
        <v>3.6679590124895821E-2</v>
      </c>
      <c r="CL80">
        <v>0</v>
      </c>
      <c r="CM80">
        <v>1.3409287546025976E-3</v>
      </c>
      <c r="CN80">
        <v>1.1127428599580799E-4</v>
      </c>
      <c r="CO80">
        <v>2.772946890773688E-5</v>
      </c>
      <c r="CP80">
        <v>3.1852428711858408E-2</v>
      </c>
    </row>
    <row r="81" spans="3:123">
      <c r="C81" s="2">
        <v>0.67900000000000005</v>
      </c>
      <c r="D81">
        <f t="shared" si="27"/>
        <v>67.900000000000006</v>
      </c>
      <c r="E81">
        <f t="shared" si="31"/>
        <v>67.900000000000006</v>
      </c>
      <c r="F81">
        <f t="shared" si="31"/>
        <v>67.900000000000006</v>
      </c>
      <c r="G81">
        <v>32.099999999999994</v>
      </c>
      <c r="H81">
        <v>6.1110000000000007</v>
      </c>
      <c r="I81">
        <v>61.789000000000009</v>
      </c>
      <c r="J81">
        <v>0</v>
      </c>
      <c r="K81">
        <v>0</v>
      </c>
      <c r="L81">
        <v>0</v>
      </c>
      <c r="M81">
        <f t="shared" si="28"/>
        <v>0.34119750000000004</v>
      </c>
      <c r="O81">
        <f>H81/SUM($H81:I81,K81:M81)</f>
        <v>8.9550011193751389E-2</v>
      </c>
      <c r="P81">
        <f>I81/SUM($H81:I81,K81:M81)</f>
        <v>0.90545011318126412</v>
      </c>
      <c r="Q81">
        <f>K81/SUM($H81:I81,K81:M81)</f>
        <v>0</v>
      </c>
      <c r="R81">
        <f>L81/SUM($H81:I81,K81:M81)</f>
        <v>0</v>
      </c>
      <c r="S81">
        <f>M81/SUM($H81:I81,K81:M81)</f>
        <v>4.9998756249844531E-3</v>
      </c>
      <c r="U81">
        <f t="shared" si="29"/>
        <v>2.5093165187548651E-2</v>
      </c>
      <c r="V81">
        <f t="shared" si="32"/>
        <v>5.149875624984453E-3</v>
      </c>
      <c r="W81">
        <f t="shared" si="30"/>
        <v>1.147404313057971E-2</v>
      </c>
      <c r="Y81">
        <f>U81*(D81-D80)/D81+U80*(D80-D79)/D81+U79*(D79-D78)/D81+U78*(D78-D77)/D81+U77*(D77-D76)/D81+U76*(D76-D75)/D81+U75*(D75-D74)/D81+U74*(D74-D73)/D81+U73*(D73-D72)/D81</f>
        <v>1.2797067353821603E-2</v>
      </c>
      <c r="Z81">
        <f>V81*(E81-E80)/E81+V80*(E80-E79)/E81+V79*(E79-E78)/E81+V78*(E78-E77)/E81+V77*(E77-E76)/E81+V76*(E76-E75)/E81+V75*(E75-E74)/E81+V74*(E74-E73)/E81+V73*(E73-E72)/E81</f>
        <v>5.1498756249844539E-3</v>
      </c>
      <c r="AA81">
        <f>W81*(F81-F80)/F81+W80*(F80-F79)/F81+W79*(F79-F78)/F81+W78*(F78-F77)/F81+W77*(F77-F76)/F81+W76*(F76-F75)/F81+W75*(F75-F74)/F81+W74*(F74-F73)/F81+W73*(F73-F72)/F81</f>
        <v>8.2347682467442049E-3</v>
      </c>
      <c r="AC81">
        <f t="shared" si="33"/>
        <v>21.915744207942769</v>
      </c>
      <c r="AD81">
        <f t="shared" si="34"/>
        <v>42.817240062708017</v>
      </c>
      <c r="AE81">
        <f t="shared" si="35"/>
        <v>40.460741968724108</v>
      </c>
      <c r="AG81">
        <f t="shared" si="36"/>
        <v>21.915744207942769</v>
      </c>
      <c r="AH81">
        <f t="shared" si="37"/>
        <v>34.888695067371124</v>
      </c>
      <c r="AI81">
        <f t="shared" si="38"/>
        <v>9.7062573220165778</v>
      </c>
      <c r="AK81">
        <v>113</v>
      </c>
      <c r="AL81" t="s">
        <v>16</v>
      </c>
      <c r="AM81">
        <v>40.36</v>
      </c>
      <c r="AN81">
        <v>0</v>
      </c>
      <c r="AO81">
        <v>0.1</v>
      </c>
      <c r="AP81">
        <v>0.47</v>
      </c>
      <c r="AQ81">
        <v>11</v>
      </c>
      <c r="AR81">
        <v>47.65</v>
      </c>
      <c r="AS81">
        <v>0.15</v>
      </c>
      <c r="AT81">
        <v>0.25</v>
      </c>
      <c r="AU81">
        <v>0</v>
      </c>
      <c r="AV81">
        <v>0</v>
      </c>
      <c r="AW81">
        <v>6.0000000000000001E-3</v>
      </c>
      <c r="AX81">
        <v>3.0000000000000001E-3</v>
      </c>
      <c r="AZ81">
        <v>0.99600410772989212</v>
      </c>
      <c r="BA81">
        <v>0</v>
      </c>
      <c r="BB81">
        <v>2.9087898416744994E-3</v>
      </c>
      <c r="BC81">
        <v>9.1705723526876309E-3</v>
      </c>
      <c r="BD81">
        <v>0.15135153490273492</v>
      </c>
      <c r="BE81">
        <v>1.7529207534175559</v>
      </c>
      <c r="BF81">
        <v>3.1355393176324912E-3</v>
      </c>
      <c r="BG81">
        <v>6.6106502375430625E-3</v>
      </c>
      <c r="BH81">
        <v>0</v>
      </c>
      <c r="BI81">
        <v>0</v>
      </c>
      <c r="BJ81">
        <v>2.3824893205821282E-4</v>
      </c>
      <c r="BK81">
        <v>5.9371455810182558E-5</v>
      </c>
      <c r="BM81">
        <v>113</v>
      </c>
      <c r="BN81" t="s">
        <v>17</v>
      </c>
      <c r="BO81">
        <v>55.7</v>
      </c>
      <c r="BP81">
        <v>7.0000000000000007E-2</v>
      </c>
      <c r="BQ81">
        <v>2.4300000000000002</v>
      </c>
      <c r="BR81">
        <v>1.1399999999999999</v>
      </c>
      <c r="BS81">
        <v>6.65</v>
      </c>
      <c r="BT81">
        <v>32.75</v>
      </c>
      <c r="BU81">
        <v>0.12</v>
      </c>
      <c r="BV81">
        <v>1.1100000000000001</v>
      </c>
      <c r="BW81">
        <v>0</v>
      </c>
      <c r="BX81">
        <v>0.02</v>
      </c>
      <c r="BY81">
        <v>0</v>
      </c>
      <c r="BZ81">
        <v>0</v>
      </c>
      <c r="CA81">
        <v>2E-3</v>
      </c>
      <c r="CB81">
        <v>1E-3</v>
      </c>
      <c r="CD81">
        <v>1.9334859990658355</v>
      </c>
      <c r="CE81">
        <v>0</v>
      </c>
      <c r="CF81">
        <v>9.9424744329558778E-2</v>
      </c>
      <c r="CG81">
        <v>3.1288107814326581E-2</v>
      </c>
      <c r="CH81">
        <v>0.12870388430543372</v>
      </c>
      <c r="CI81">
        <v>1.6946754832038298</v>
      </c>
      <c r="CJ81">
        <v>3.5284023472598345E-3</v>
      </c>
      <c r="CK81">
        <v>4.1286019583811832E-2</v>
      </c>
      <c r="CL81">
        <v>0</v>
      </c>
      <c r="CM81">
        <v>1.3461593122222905E-3</v>
      </c>
      <c r="CN81">
        <v>1.1170833333985482E-4</v>
      </c>
      <c r="CO81">
        <v>2.7837633181481901E-5</v>
      </c>
      <c r="CP81">
        <v>3.2910743395394293E-2</v>
      </c>
    </row>
    <row r="82" spans="3:123">
      <c r="C82" s="2">
        <v>0.71</v>
      </c>
      <c r="D82">
        <f t="shared" si="27"/>
        <v>71</v>
      </c>
      <c r="E82">
        <f t="shared" si="31"/>
        <v>71</v>
      </c>
      <c r="F82">
        <f t="shared" si="31"/>
        <v>71</v>
      </c>
      <c r="G82">
        <v>29</v>
      </c>
      <c r="H82">
        <v>7.1000000000000005</v>
      </c>
      <c r="I82">
        <v>63.9</v>
      </c>
      <c r="J82">
        <v>0</v>
      </c>
      <c r="K82">
        <v>0</v>
      </c>
      <c r="L82">
        <v>0</v>
      </c>
      <c r="M82">
        <f t="shared" si="28"/>
        <v>0.35677500000000001</v>
      </c>
      <c r="O82">
        <f>H82/SUM($H82:I82,K82:M82)</f>
        <v>9.9500012437501562E-2</v>
      </c>
      <c r="P82">
        <f>I82/SUM($H82:I82,K82:M82)</f>
        <v>0.895500111937514</v>
      </c>
      <c r="Q82">
        <f>K82/SUM($H82:I82,K82:M82)</f>
        <v>0</v>
      </c>
      <c r="R82">
        <f>L82/SUM($H82:I82,K82:M82)</f>
        <v>0</v>
      </c>
      <c r="S82">
        <f>M82/SUM($H82:I82,K82:M82)</f>
        <v>4.9998756249844531E-3</v>
      </c>
      <c r="U82">
        <f t="shared" si="29"/>
        <v>2.6970449896553696E-2</v>
      </c>
      <c r="V82">
        <f t="shared" si="32"/>
        <v>5.149875624984453E-3</v>
      </c>
      <c r="W82">
        <f t="shared" si="30"/>
        <v>1.1962639798449987E-2</v>
      </c>
      <c r="Y82">
        <f>U82*(D82-D81)/D82+U81*(D81-D80)/D82+U80*(D80-D79)/D82+U79*(D79-D78)/D82+U78*(D78-D77)/D82+U77*(D77-D76)/D82+U76*(D76-D75)/D82+U75*(D75-D74)/D82+U74*(D74-D73)/D82+U73*(D73-D72)/D82</f>
        <v>1.3415905183152157E-2</v>
      </c>
      <c r="Z82">
        <f>V82*(E82-E81)/E82+V81*(E81-E80)/E82+V80*(E80-E79)/E82+V79*(E79-E78)/E82+V78*(E78-E77)/E82+V77*(E77-E76)/E82+V76*(E76-E75)/E82+V75*(E75-E74)/E82+V74*(E74-E73)/E82+V73*(E73-E72)/E82</f>
        <v>5.149875624984453E-3</v>
      </c>
      <c r="AA82">
        <f>W82*(F82-F81)/F82+W81*(F81-F80)/F82+W80*(F80-F79)/F82+W79*(F79-F78)/F82+W78*(F78-F77)/F82+W77*(F77-F76)/F82+W76*(F76-F75)/F82+W75*(F75-F74)/F82+W74*(F74-F73)/F82+W73*(F73-F72)/F82</f>
        <v>8.397534469424317E-3</v>
      </c>
      <c r="AC82">
        <f t="shared" si="33"/>
        <v>24.208402316937786</v>
      </c>
      <c r="AD82">
        <f t="shared" si="34"/>
        <v>47.369473603875072</v>
      </c>
      <c r="AE82">
        <f t="shared" si="35"/>
        <v>44.739400718062356</v>
      </c>
      <c r="AG82">
        <f t="shared" si="36"/>
        <v>24.208402316937786</v>
      </c>
      <c r="AH82">
        <f t="shared" si="37"/>
        <v>38.597983374152101</v>
      </c>
      <c r="AI82">
        <f t="shared" si="38"/>
        <v>10.732678509405501</v>
      </c>
      <c r="AK82">
        <v>123</v>
      </c>
      <c r="AL82" t="s">
        <v>16</v>
      </c>
      <c r="AM82">
        <v>40.090000000000003</v>
      </c>
      <c r="AN82">
        <v>0</v>
      </c>
      <c r="AO82">
        <v>0.11</v>
      </c>
      <c r="AP82">
        <v>0.45</v>
      </c>
      <c r="AQ82">
        <v>12.37</v>
      </c>
      <c r="AR82">
        <v>46.49</v>
      </c>
      <c r="AS82">
        <v>0.17</v>
      </c>
      <c r="AT82">
        <v>0.28999999999999998</v>
      </c>
      <c r="AU82">
        <v>0</v>
      </c>
      <c r="AV82">
        <v>0</v>
      </c>
      <c r="AW82">
        <v>7.0000000000000001E-3</v>
      </c>
      <c r="AX82">
        <v>3.0000000000000001E-3</v>
      </c>
      <c r="AZ82">
        <v>0.99590849661633385</v>
      </c>
      <c r="BA82">
        <v>0</v>
      </c>
      <c r="BB82">
        <v>3.2209088846800781E-3</v>
      </c>
      <c r="BC82">
        <v>8.838620899933692E-3</v>
      </c>
      <c r="BD82">
        <v>0.17133151432656848</v>
      </c>
      <c r="BE82">
        <v>1.7216003146989567</v>
      </c>
      <c r="BF82">
        <v>3.5772008278402195E-3</v>
      </c>
      <c r="BG82">
        <v>7.7192583862156685E-3</v>
      </c>
      <c r="BH82">
        <v>0</v>
      </c>
      <c r="BI82">
        <v>0</v>
      </c>
      <c r="BJ82">
        <v>2.7980222363634729E-4</v>
      </c>
      <c r="BK82">
        <v>5.9765575728009315E-5</v>
      </c>
      <c r="BM82">
        <v>123</v>
      </c>
      <c r="BN82" t="s">
        <v>17</v>
      </c>
      <c r="BO82">
        <v>55.23</v>
      </c>
      <c r="BP82">
        <v>0.08</v>
      </c>
      <c r="BQ82">
        <v>2.67</v>
      </c>
      <c r="BR82">
        <v>1.32</v>
      </c>
      <c r="BS82">
        <v>7.37</v>
      </c>
      <c r="BT82">
        <v>31.9</v>
      </c>
      <c r="BU82">
        <v>0.13</v>
      </c>
      <c r="BV82">
        <v>1.26</v>
      </c>
      <c r="BW82">
        <v>0</v>
      </c>
      <c r="BX82">
        <v>0.02</v>
      </c>
      <c r="BY82">
        <v>0</v>
      </c>
      <c r="BZ82">
        <v>0</v>
      </c>
      <c r="CA82">
        <v>2E-3</v>
      </c>
      <c r="CB82">
        <v>1E-3</v>
      </c>
      <c r="CD82">
        <v>1.9258941198151349</v>
      </c>
      <c r="CE82">
        <v>0</v>
      </c>
      <c r="CF82">
        <v>0.10974152682078239</v>
      </c>
      <c r="CG82">
        <v>3.6393171738946399E-2</v>
      </c>
      <c r="CH82">
        <v>0.14328773717986165</v>
      </c>
      <c r="CI82">
        <v>1.6582020696402435</v>
      </c>
      <c r="CJ82">
        <v>3.8398276902887464E-3</v>
      </c>
      <c r="CK82">
        <v>4.7078444831538106E-2</v>
      </c>
      <c r="CL82">
        <v>0</v>
      </c>
      <c r="CM82">
        <v>1.3522842423068667E-3</v>
      </c>
      <c r="CN82">
        <v>1.1221659839092193E-4</v>
      </c>
      <c r="CO82">
        <v>2.7964292452348717E-5</v>
      </c>
      <c r="CP82">
        <v>3.5635646635917312E-2</v>
      </c>
    </row>
    <row r="83" spans="3:123">
      <c r="C83" s="2">
        <v>0.73699999999999999</v>
      </c>
      <c r="D83">
        <f t="shared" si="27"/>
        <v>73.7</v>
      </c>
      <c r="E83">
        <f t="shared" si="31"/>
        <v>73.7</v>
      </c>
      <c r="F83">
        <f t="shared" si="31"/>
        <v>73.7</v>
      </c>
      <c r="G83">
        <v>26.299999999999997</v>
      </c>
      <c r="H83">
        <v>6.633</v>
      </c>
      <c r="I83">
        <v>67.067000000000007</v>
      </c>
      <c r="J83">
        <v>0</v>
      </c>
      <c r="K83">
        <v>0</v>
      </c>
      <c r="L83">
        <v>0</v>
      </c>
      <c r="M83">
        <f t="shared" si="28"/>
        <v>0.37034250000000002</v>
      </c>
      <c r="O83">
        <f>H83/SUM($H83:I83,K83:M83)</f>
        <v>8.9550011193751389E-2</v>
      </c>
      <c r="P83">
        <f>I83/SUM($H83:I83,K83:M83)</f>
        <v>0.90545011318126412</v>
      </c>
      <c r="Q83">
        <f>K83/SUM($H83:I83,K83:M83)</f>
        <v>0</v>
      </c>
      <c r="R83">
        <f>L83/SUM($H83:I83,K83:M83)</f>
        <v>0</v>
      </c>
      <c r="S83">
        <f>M83/SUM($H83:I83,K83:M83)</f>
        <v>4.9998756249844531E-3</v>
      </c>
      <c r="U83">
        <f t="shared" si="29"/>
        <v>2.9718288778508455E-2</v>
      </c>
      <c r="V83">
        <f t="shared" si="32"/>
        <v>5.149875624984453E-3</v>
      </c>
      <c r="W83">
        <f t="shared" si="30"/>
        <v>1.2820638101207749E-2</v>
      </c>
      <c r="Y83">
        <f>U83*(D83-D82)/D83+U82*(D82-D81)/D83+U81*(D81-D80)/D83+U80*(D80-D79)/D83+U79*(D79-D78)/D83+U78*(D78-D77)/D83+U77*(D77-D76)/D83+U76*(D76-D75)/D83+U75*(D75-D74)/D83+U74*(D74-D73)/D83+U73*(D73-D72)/D83</f>
        <v>1.4013143116767655E-2</v>
      </c>
      <c r="Z83">
        <f>V83*(E83-E82)/E83+V82*(E82-E81)/E83+V81*(E81-E80)/E83+V80*(E80-E79)/E83+V79*(E79-E78)/E83+V78*(E78-E77)/E83+V77*(E77-E76)/E83+V76*(E76-E75)/E83+V75*(E75-E74)/E83+V74*(E74-E73)/E83+V73*(E73-E72)/E83</f>
        <v>5.149875624984453E-3</v>
      </c>
      <c r="AA83">
        <f>W83*(F83-F82)/F83+W82*(F82-F81)/F83+W81*(F81-F80)/F83+W80*(F80-F79)/F83+W79*(F79-F78)/F83+W78*(F78-F77)/F83+W77*(F77-F76)/F83+W76*(F76-F75)/F83+W75*(F75-F74)/F83+W74*(F74-F73)/F83+W73*(F73-F72)/F83</f>
        <v>8.5595749009821902E-3</v>
      </c>
      <c r="AC83">
        <f t="shared" si="33"/>
        <v>26.637444141998952</v>
      </c>
      <c r="AD83">
        <f t="shared" si="34"/>
        <v>52.206218383125389</v>
      </c>
      <c r="AE83">
        <f t="shared" si="35"/>
        <v>49.281283585518516</v>
      </c>
      <c r="AG83">
        <f t="shared" si="36"/>
        <v>26.637444141998952</v>
      </c>
      <c r="AH83">
        <f t="shared" si="37"/>
        <v>42.539099463718451</v>
      </c>
      <c r="AI83">
        <f t="shared" si="38"/>
        <v>11.82224537577847</v>
      </c>
      <c r="AK83">
        <v>133</v>
      </c>
      <c r="AL83" t="s">
        <v>16</v>
      </c>
      <c r="AM83">
        <v>39.79</v>
      </c>
      <c r="AN83">
        <v>0</v>
      </c>
      <c r="AO83">
        <v>0.13</v>
      </c>
      <c r="AP83">
        <v>0.41</v>
      </c>
      <c r="AQ83">
        <v>13.99</v>
      </c>
      <c r="AR83">
        <v>45.14</v>
      </c>
      <c r="AS83">
        <v>0.19</v>
      </c>
      <c r="AT83">
        <v>0.34</v>
      </c>
      <c r="AU83">
        <v>0</v>
      </c>
      <c r="AV83">
        <v>0</v>
      </c>
      <c r="AW83">
        <v>8.0000000000000002E-3</v>
      </c>
      <c r="AX83">
        <v>4.0000000000000001E-3</v>
      </c>
      <c r="AZ83">
        <v>0.99586250431894141</v>
      </c>
      <c r="BA83">
        <v>0</v>
      </c>
      <c r="BB83">
        <v>3.8350512044788079E-3</v>
      </c>
      <c r="BC83">
        <v>8.1133070107059849E-3</v>
      </c>
      <c r="BD83">
        <v>0.19522135764013859</v>
      </c>
      <c r="BE83">
        <v>1.6841330640710339</v>
      </c>
      <c r="BF83">
        <v>4.0280055709941915E-3</v>
      </c>
      <c r="BG83">
        <v>9.1179783739537036E-3</v>
      </c>
      <c r="BH83">
        <v>0</v>
      </c>
      <c r="BI83">
        <v>0</v>
      </c>
      <c r="BJ83">
        <v>3.2217005329405384E-4</v>
      </c>
      <c r="BK83">
        <v>8.0284536502511924E-5</v>
      </c>
      <c r="BM83">
        <v>133</v>
      </c>
      <c r="BN83" t="s">
        <v>17</v>
      </c>
      <c r="BO83">
        <v>54.71</v>
      </c>
      <c r="BP83">
        <v>0.1</v>
      </c>
      <c r="BQ83">
        <v>2.96</v>
      </c>
      <c r="BR83">
        <v>1.45</v>
      </c>
      <c r="BS83">
        <v>8.1999999999999993</v>
      </c>
      <c r="BT83">
        <v>30.94</v>
      </c>
      <c r="BU83">
        <v>0.15</v>
      </c>
      <c r="BV83">
        <v>1.46</v>
      </c>
      <c r="BW83">
        <v>0</v>
      </c>
      <c r="BX83">
        <v>0.03</v>
      </c>
      <c r="BY83">
        <v>0</v>
      </c>
      <c r="BZ83">
        <v>0</v>
      </c>
      <c r="CA83">
        <v>3.0000000000000001E-3</v>
      </c>
      <c r="CB83">
        <v>1E-3</v>
      </c>
      <c r="CD83">
        <v>1.917100138607629</v>
      </c>
      <c r="CE83">
        <v>0</v>
      </c>
      <c r="CF83">
        <v>0.12225655890430936</v>
      </c>
      <c r="CG83">
        <v>4.0173040054967343E-2</v>
      </c>
      <c r="CH83">
        <v>0.16020501563605946</v>
      </c>
      <c r="CI83">
        <v>1.6161728210994517</v>
      </c>
      <c r="CJ83">
        <v>4.4522584080439777E-3</v>
      </c>
      <c r="CK83">
        <v>5.4818246402911802E-2</v>
      </c>
      <c r="CL83">
        <v>0</v>
      </c>
      <c r="CM83">
        <v>2.0383556725823804E-3</v>
      </c>
      <c r="CN83">
        <v>1.6914886140936659E-4</v>
      </c>
      <c r="CO83">
        <v>2.8101179898273034E-5</v>
      </c>
      <c r="CP83">
        <v>3.9356697511938321E-2</v>
      </c>
    </row>
    <row r="84" spans="3:123">
      <c r="C84" s="2">
        <v>0.76200000000000001</v>
      </c>
      <c r="D84">
        <f t="shared" si="27"/>
        <v>76.2</v>
      </c>
      <c r="E84">
        <f t="shared" si="31"/>
        <v>76.2</v>
      </c>
      <c r="F84">
        <f t="shared" si="31"/>
        <v>76.2</v>
      </c>
      <c r="G84">
        <v>23.799999999999997</v>
      </c>
      <c r="H84">
        <v>5.3340000000000005</v>
      </c>
      <c r="I84">
        <v>70.866</v>
      </c>
      <c r="J84">
        <v>0</v>
      </c>
      <c r="K84">
        <v>0</v>
      </c>
      <c r="L84">
        <v>0</v>
      </c>
      <c r="M84">
        <f t="shared" si="28"/>
        <v>0.382905</v>
      </c>
      <c r="O84">
        <f>H84/SUM($H84:I84,K84:M84)</f>
        <v>6.9650008706251099E-2</v>
      </c>
      <c r="P84">
        <f>I84/SUM($H84:I84,K84:M84)</f>
        <v>0.92535011566876446</v>
      </c>
      <c r="Q84">
        <f>K84/SUM($H84:I84,K84:M84)</f>
        <v>0</v>
      </c>
      <c r="R84">
        <f>L84/SUM($H84:I84,K84:M84)</f>
        <v>0</v>
      </c>
      <c r="S84">
        <f>M84/SUM($H84:I84,K84:M84)</f>
        <v>4.9998756249844531E-3</v>
      </c>
      <c r="U84">
        <f t="shared" si="29"/>
        <v>3.2883302528984429E-2</v>
      </c>
      <c r="V84">
        <f t="shared" si="32"/>
        <v>5.149875624984453E-3</v>
      </c>
      <c r="W84">
        <f t="shared" si="30"/>
        <v>1.4157036381146477E-2</v>
      </c>
      <c r="Y84">
        <f>U84*(D84-D83)/D84+U83*(D83-D82)/D84+U82*(D82-D81)/D84+U81*(D81-D80)/D84+U80*(D80-D79)/D84+U79*(D79-D78)/D84+U78*(D78-D77)/D84+U77*(D77-D76)/D84+U76*(D76-D75)/D84+U75*(D75-D74)/D84+U74*(D74-D73)/D84+U73*(D73-D72)/D84</f>
        <v>1.4632242835016235E-2</v>
      </c>
      <c r="Z84">
        <f>V84*(E84-E83)/E84+V83*(E83-E82)/E84+V82*(E82-E81)/E84+V81*(E81-E80)/E84+V80*(E80-E79)/E84+V79*(E79-E78)/E84+V78*(E78-E77)/E84+V77*(E77-E76)/E84+V76*(E76-E75)/E84+V75*(E75-E74)/E84+V74*(E74-E73)/E84+V73*(E73-E72)/E84</f>
        <v>5.149875624984453E-3</v>
      </c>
      <c r="AA84">
        <f>W84*(F84-F83)/F84+W83*(F83-F82)/F84+W82*(F82-F81)/F84+W81*(F81-F80)/F84+W80*(F80-F79)/F84+W79*(F79-F78)/F84+W78*(F78-F77)/F84+W77*(F77-F76)/F84+W76*(F76-F75)/F84+W75*(F75-F74)/F84+W74*(F74-F73)/F84+W73*(F73-F72)/F84</f>
        <v>8.7432186503314125E-3</v>
      </c>
      <c r="AC84">
        <f t="shared" si="33"/>
        <v>29.368212180257171</v>
      </c>
      <c r="AD84">
        <f t="shared" si="34"/>
        <v>57.66039747077054</v>
      </c>
      <c r="AE84">
        <f t="shared" si="35"/>
        <v>54.397007726030203</v>
      </c>
      <c r="AG84">
        <f t="shared" si="36"/>
        <v>29.368212180257171</v>
      </c>
      <c r="AH84">
        <f t="shared" si="37"/>
        <v>46.983318445441604</v>
      </c>
      <c r="AI84">
        <f t="shared" si="38"/>
        <v>13.04947286791495</v>
      </c>
      <c r="AK84">
        <v>143</v>
      </c>
      <c r="AL84" t="s">
        <v>16</v>
      </c>
      <c r="AM84">
        <v>39.409999999999997</v>
      </c>
      <c r="AN84">
        <v>0</v>
      </c>
      <c r="AO84">
        <v>0.14000000000000001</v>
      </c>
      <c r="AP84">
        <v>0.37</v>
      </c>
      <c r="AQ84">
        <v>16.03</v>
      </c>
      <c r="AR84">
        <v>43.42</v>
      </c>
      <c r="AS84">
        <v>0.21</v>
      </c>
      <c r="AT84">
        <v>0.4</v>
      </c>
      <c r="AU84">
        <v>0</v>
      </c>
      <c r="AV84">
        <v>0</v>
      </c>
      <c r="AW84">
        <v>8.9999999999999993E-3</v>
      </c>
      <c r="AX84">
        <v>4.0000000000000001E-3</v>
      </c>
      <c r="AZ84">
        <v>0.99610982564849337</v>
      </c>
      <c r="BA84">
        <v>0</v>
      </c>
      <c r="BB84">
        <v>4.1709136396063783E-3</v>
      </c>
      <c r="BC84">
        <v>7.3941988363194801E-3</v>
      </c>
      <c r="BD84">
        <v>0.22590117194383433</v>
      </c>
      <c r="BE84">
        <v>1.6359876245547933</v>
      </c>
      <c r="BF84">
        <v>4.4960497042669818E-3</v>
      </c>
      <c r="BG84">
        <v>1.0833155560787301E-2</v>
      </c>
      <c r="BH84">
        <v>0</v>
      </c>
      <c r="BI84">
        <v>0</v>
      </c>
      <c r="BJ84">
        <v>3.660269296184607E-4</v>
      </c>
      <c r="BK84">
        <v>8.1078788715995155E-5</v>
      </c>
      <c r="BM84">
        <v>143</v>
      </c>
      <c r="BN84" t="s">
        <v>17</v>
      </c>
      <c r="BO84">
        <v>54.12</v>
      </c>
      <c r="BP84">
        <v>0.11</v>
      </c>
      <c r="BQ84">
        <v>3.26</v>
      </c>
      <c r="BR84">
        <v>1.57</v>
      </c>
      <c r="BS84">
        <v>9.26</v>
      </c>
      <c r="BT84">
        <v>29.74</v>
      </c>
      <c r="BU84">
        <v>0.17</v>
      </c>
      <c r="BV84">
        <v>1.73</v>
      </c>
      <c r="BW84">
        <v>0</v>
      </c>
      <c r="BX84">
        <v>0.03</v>
      </c>
      <c r="BY84">
        <v>0</v>
      </c>
      <c r="BZ84">
        <v>0</v>
      </c>
      <c r="CA84">
        <v>3.0000000000000001E-3</v>
      </c>
      <c r="CB84">
        <v>2E-3</v>
      </c>
      <c r="CD84">
        <v>1.908547477902482</v>
      </c>
      <c r="CE84">
        <v>0</v>
      </c>
      <c r="CF84">
        <v>0.13550806792475104</v>
      </c>
      <c r="CG84">
        <v>4.3775734765103248E-2</v>
      </c>
      <c r="CH84">
        <v>0.18207081631370536</v>
      </c>
      <c r="CI84">
        <v>1.5634195928287768</v>
      </c>
      <c r="CJ84">
        <v>5.0781452807982883E-3</v>
      </c>
      <c r="CK84">
        <v>6.5371053260080858E-2</v>
      </c>
      <c r="CL84">
        <v>0</v>
      </c>
      <c r="CM84">
        <v>2.0513844668289421E-3</v>
      </c>
      <c r="CN84">
        <v>1.7023002979523074E-4</v>
      </c>
      <c r="CO84">
        <v>5.6561594934853785E-5</v>
      </c>
      <c r="CP84">
        <v>4.4055545827233061E-2</v>
      </c>
    </row>
    <row r="85" spans="3:123">
      <c r="C85" s="2">
        <v>0.78500000000000003</v>
      </c>
      <c r="D85">
        <f t="shared" si="27"/>
        <v>78.5</v>
      </c>
      <c r="E85">
        <f t="shared" si="31"/>
        <v>78.5</v>
      </c>
      <c r="F85">
        <f t="shared" si="31"/>
        <v>78.5</v>
      </c>
      <c r="G85">
        <v>21.5</v>
      </c>
      <c r="H85">
        <v>7.8500000000000005</v>
      </c>
      <c r="I85">
        <v>70.650000000000006</v>
      </c>
      <c r="J85">
        <v>0</v>
      </c>
      <c r="K85">
        <v>0</v>
      </c>
      <c r="L85">
        <v>0</v>
      </c>
      <c r="M85">
        <f t="shared" si="28"/>
        <v>0.39446249999999999</v>
      </c>
      <c r="O85">
        <f>H85/SUM($H85:I85,K85:M85)</f>
        <v>9.9500012437501562E-2</v>
      </c>
      <c r="P85">
        <f>I85/SUM($H85:I85,K85:M85)</f>
        <v>0.895500111937514</v>
      </c>
      <c r="Q85">
        <f>K85/SUM($H85:I85,K85:M85)</f>
        <v>0</v>
      </c>
      <c r="R85">
        <f>L85/SUM($H85:I85,K85:M85)</f>
        <v>0</v>
      </c>
      <c r="S85">
        <f>M85/SUM($H85:I85,K85:M85)</f>
        <v>4.9998756249844531E-3</v>
      </c>
      <c r="U85">
        <f t="shared" si="29"/>
        <v>3.5006831084245967E-2</v>
      </c>
      <c r="V85">
        <f t="shared" si="32"/>
        <v>5.149875624984453E-3</v>
      </c>
      <c r="W85">
        <f t="shared" si="30"/>
        <v>1.5861845393138486E-2</v>
      </c>
      <c r="Y85">
        <f>U85*(D85-D84)/D85+U84*(D84-D83)/D85+U83*(D83-D82)/D85+U82*(D82-D81)/D85+U81*(D81-D80)/D85+U80*(D80-D79)/D85+U79*(D79-D78)/D85+U78*(D78-D77)/D85+U77*(D77-D76)/D85+U76*(D76-D75)/D85+U75*(D75-D74)/D85+U74*(D74-D73)/D85+U73*(D73-D72)/D85</f>
        <v>1.5229205293273922E-2</v>
      </c>
      <c r="Z85">
        <f>V85*(E85-E84)/E85+V84*(E84-E83)/E85+V83*(E83-E82)/E85+V82*(E82-E81)/E85+V81*(E81-E80)/E85+V80*(E80-E79)/E85+V79*(E79-E78)/E85+V78*(E78-E77)/E85+V77*(E77-E76)/E85+V76*(E76-E75)/E85+V75*(E75-E74)/E85+V74*(E74-E73)/E85+V73*(E73-E72)/E85</f>
        <v>5.149875624984453E-3</v>
      </c>
      <c r="AA85">
        <f>W85*(F85-F84)/F85+W84*(F84-F83)/F85+W83*(F83-F82)/F85+W82*(F82-F81)/F85+W81*(F81-F80)/F85+W80*(F80-F79)/F85+W79*(F79-F78)/F85+W78*(F78-F77)/F85+W77*(F77-F76)/F85+W76*(F76-F75)/F85+W75*(F75-F74)/F85+W74*(F74-F73)/F85+W73*(F73-F72)/F85</f>
        <v>8.951789879738499E-3</v>
      </c>
      <c r="AC85">
        <f t="shared" si="33"/>
        <v>32.431844717243401</v>
      </c>
      <c r="AD85">
        <f t="shared" si="34"/>
        <v>63.795320138546735</v>
      </c>
      <c r="AE85">
        <f t="shared" si="35"/>
        <v>60.143453363176313</v>
      </c>
      <c r="AG85">
        <f t="shared" si="36"/>
        <v>32.431844717243401</v>
      </c>
      <c r="AH85">
        <f t="shared" si="37"/>
        <v>51.982226499871899</v>
      </c>
      <c r="AI85">
        <f t="shared" si="38"/>
        <v>14.428006165308124</v>
      </c>
      <c r="AK85">
        <v>153</v>
      </c>
      <c r="AL85" t="s">
        <v>16</v>
      </c>
      <c r="AM85">
        <v>38.93</v>
      </c>
      <c r="AN85">
        <v>0.01</v>
      </c>
      <c r="AO85">
        <v>0.15</v>
      </c>
      <c r="AP85">
        <v>0.33</v>
      </c>
      <c r="AQ85">
        <v>18.579999999999998</v>
      </c>
      <c r="AR85">
        <v>41.29</v>
      </c>
      <c r="AS85">
        <v>0.24</v>
      </c>
      <c r="AT85">
        <v>0.47</v>
      </c>
      <c r="AU85">
        <v>0</v>
      </c>
      <c r="AV85">
        <v>0</v>
      </c>
      <c r="AW85">
        <v>0.01</v>
      </c>
      <c r="AX85">
        <v>4.0000000000000001E-3</v>
      </c>
      <c r="AZ85">
        <v>0.99603685090424798</v>
      </c>
      <c r="BA85">
        <v>0</v>
      </c>
      <c r="BB85">
        <v>4.5236045764134886E-3</v>
      </c>
      <c r="BC85">
        <v>6.6756499325293598E-3</v>
      </c>
      <c r="BD85">
        <v>0.26504577456474443</v>
      </c>
      <c r="BE85">
        <v>1.5747995846037475</v>
      </c>
      <c r="BF85">
        <v>5.2013162967140614E-3</v>
      </c>
      <c r="BG85">
        <v>1.2884959559392898E-2</v>
      </c>
      <c r="BH85">
        <v>0</v>
      </c>
      <c r="BI85">
        <v>0</v>
      </c>
      <c r="BJ85">
        <v>4.1168092347134327E-4</v>
      </c>
      <c r="BK85">
        <v>8.2072462762777597E-5</v>
      </c>
      <c r="BM85">
        <v>153</v>
      </c>
      <c r="BN85" t="s">
        <v>17</v>
      </c>
      <c r="BO85">
        <v>53.46</v>
      </c>
      <c r="BP85">
        <v>0.13</v>
      </c>
      <c r="BQ85">
        <v>3.58</v>
      </c>
      <c r="BR85">
        <v>1.63</v>
      </c>
      <c r="BS85">
        <v>10.59</v>
      </c>
      <c r="BT85">
        <v>28.26</v>
      </c>
      <c r="BU85">
        <v>0.2</v>
      </c>
      <c r="BV85">
        <v>2.11</v>
      </c>
      <c r="BW85">
        <v>0</v>
      </c>
      <c r="BX85">
        <v>0.04</v>
      </c>
      <c r="BY85">
        <v>0</v>
      </c>
      <c r="BZ85">
        <v>0</v>
      </c>
      <c r="CA85">
        <v>3.0000000000000001E-3</v>
      </c>
      <c r="CB85">
        <v>2E-3</v>
      </c>
      <c r="CD85">
        <v>1.8998402560138297</v>
      </c>
      <c r="CE85">
        <v>0</v>
      </c>
      <c r="CF85">
        <v>0.14995934363697794</v>
      </c>
      <c r="CG85">
        <v>4.5799880777489754E-2</v>
      </c>
      <c r="CH85">
        <v>0.20983033014391694</v>
      </c>
      <c r="CI85">
        <v>1.4970961541711458</v>
      </c>
      <c r="CJ85">
        <v>6.020452675101263E-3</v>
      </c>
      <c r="CK85">
        <v>8.0346097177982551E-2</v>
      </c>
      <c r="CL85">
        <v>0</v>
      </c>
      <c r="CM85">
        <v>2.7563143773583973E-3</v>
      </c>
      <c r="CN85">
        <v>1.7154541950931192E-4</v>
      </c>
      <c r="CO85">
        <v>5.6998653779752244E-5</v>
      </c>
      <c r="CP85">
        <v>4.9799599650807602E-2</v>
      </c>
    </row>
    <row r="86" spans="3:123">
      <c r="C86" s="2">
        <v>0.80600000000000005</v>
      </c>
      <c r="D86">
        <f t="shared" si="27"/>
        <v>80.600000000000009</v>
      </c>
      <c r="E86">
        <f t="shared" si="31"/>
        <v>80.600000000000009</v>
      </c>
      <c r="F86">
        <f t="shared" si="31"/>
        <v>80.600000000000009</v>
      </c>
      <c r="G86">
        <v>19.399999999999991</v>
      </c>
      <c r="H86">
        <v>20.956000000000003</v>
      </c>
      <c r="I86">
        <v>21.762000000000004</v>
      </c>
      <c r="J86">
        <v>37.882000000000005</v>
      </c>
      <c r="K86">
        <v>0</v>
      </c>
      <c r="L86">
        <v>0</v>
      </c>
      <c r="M86">
        <f t="shared" si="28"/>
        <v>0.21465795000000001</v>
      </c>
      <c r="O86">
        <f>H86/SUM($H86:I86,K86:M86)</f>
        <v>0.48811326856132836</v>
      </c>
      <c r="P86">
        <f>I86/SUM($H86:I86,K86:M86)</f>
        <v>0.5068868558136872</v>
      </c>
      <c r="Q86">
        <f>K86/SUM($H86:I86,K86:M86)</f>
        <v>0</v>
      </c>
      <c r="R86">
        <f>L86/SUM($H86:I86,K86:M86)</f>
        <v>0</v>
      </c>
      <c r="S86">
        <f>M86/SUM($H86:I86,K86:M86)</f>
        <v>4.9998756249844531E-3</v>
      </c>
      <c r="U86">
        <f t="shared" si="29"/>
        <v>2.3415918145917668E-2</v>
      </c>
      <c r="V86">
        <f t="shared" si="32"/>
        <v>5.149875624984453E-3</v>
      </c>
      <c r="W86">
        <f t="shared" si="30"/>
        <v>1.2865074165223148E-2</v>
      </c>
      <c r="Y86">
        <f>U86*(D86-D85)/D86+U85*(D85-D84)/D86+U84*(D84-D83)/D86+U83*(D83-D82)/D86+U82*(D82-D81)/D86+U81*(D81-D80)/D86+U80*(D80-D79)/D86+U79*(D79-D78)/D86+U78*(D78-D77)/D86+U77*(D77-D76)/D86+U76*(D76-D75)/D86+U75*(D75-D74)/D86+U74*(D74-D73)/D86+U73*(D73-D72)/D86</f>
        <v>1.5442506744769604E-2</v>
      </c>
      <c r="Z86">
        <f>V86*(E86-E85)/E86+V85*(E85-E84)/E86+V84*(E84-E83)/E86+V83*(E83-E82)/E86+V82*(E82-E81)/E86+V81*(E81-E80)/E86+V80*(E80-E79)/E86+V79*(E79-E78)/E86+V78*(E78-E77)/E86+V77*(E77-E76)/E86+V76*(E76-E75)/E86+V75*(E75-E74)/E86+V74*(E74-E73)/E86+V73*(E73-E72)/E86</f>
        <v>5.149875624984453E-3</v>
      </c>
      <c r="AA86">
        <f>W86*(F86-F85)/F86+W85*(F85-F84)/F86+W84*(F84-F83)/F86+W83*(F83-F82)/F86+W82*(F82-F81)/F86+W81*(F81-F80)/F86+W80*(F80-F79)/F86+W79*(F79-F78)/F86+W78*(F78-F77)/F86+W77*(F77-F76)/F86+W76*(F76-F75)/F86+W75*(F75-F74)/F86+W74*(F74-F73)/F86+W73*(F73-F72)/F86</f>
        <v>9.0537488995836319E-3</v>
      </c>
      <c r="AC86">
        <f t="shared" si="33"/>
        <v>35.873742552055361</v>
      </c>
      <c r="AD86">
        <f t="shared" si="34"/>
        <v>70.663586735455041</v>
      </c>
      <c r="AE86">
        <f t="shared" si="35"/>
        <v>66.5813961175174</v>
      </c>
      <c r="AG86">
        <f t="shared" si="36"/>
        <v>35.873742552055361</v>
      </c>
      <c r="AH86">
        <f t="shared" si="37"/>
        <v>57.578683875218893</v>
      </c>
      <c r="AI86">
        <f t="shared" si="38"/>
        <v>15.972424926742354</v>
      </c>
      <c r="AK86">
        <v>163</v>
      </c>
      <c r="AL86" t="s">
        <v>16</v>
      </c>
      <c r="AM86">
        <v>38.64</v>
      </c>
      <c r="AN86">
        <v>0.01</v>
      </c>
      <c r="AO86">
        <v>0.15</v>
      </c>
      <c r="AP86">
        <v>0.31</v>
      </c>
      <c r="AQ86">
        <v>20.12</v>
      </c>
      <c r="AR86">
        <v>39.99</v>
      </c>
      <c r="AS86">
        <v>0.26</v>
      </c>
      <c r="AT86">
        <v>0.5</v>
      </c>
      <c r="AU86">
        <v>0</v>
      </c>
      <c r="AV86">
        <v>0</v>
      </c>
      <c r="AW86">
        <v>1.0999999999999999E-2</v>
      </c>
      <c r="AX86">
        <v>4.0000000000000001E-3</v>
      </c>
      <c r="AZ86">
        <v>0.99628839085777599</v>
      </c>
      <c r="BA86">
        <v>0</v>
      </c>
      <c r="BB86">
        <v>4.5587059934784242E-3</v>
      </c>
      <c r="BC86">
        <v>6.3197261210293275E-3</v>
      </c>
      <c r="BD86">
        <v>0.28924116419926121</v>
      </c>
      <c r="BE86">
        <v>1.5370527137328587</v>
      </c>
      <c r="BF86">
        <v>5.67848286837307E-3</v>
      </c>
      <c r="BG86">
        <v>1.3813767923652529E-2</v>
      </c>
      <c r="BH86">
        <v>0</v>
      </c>
      <c r="BI86">
        <v>0</v>
      </c>
      <c r="BJ86">
        <v>4.5636294854694182E-4</v>
      </c>
      <c r="BK86">
        <v>8.2709313242592682E-5</v>
      </c>
      <c r="BM86">
        <v>163</v>
      </c>
      <c r="BN86" t="s">
        <v>17</v>
      </c>
      <c r="BO86">
        <v>53.22</v>
      </c>
      <c r="BP86">
        <v>0.15</v>
      </c>
      <c r="BQ86">
        <v>3.41</v>
      </c>
      <c r="BR86">
        <v>1.6</v>
      </c>
      <c r="BS86">
        <v>11.71</v>
      </c>
      <c r="BT86">
        <v>27.27</v>
      </c>
      <c r="BU86">
        <v>0.22</v>
      </c>
      <c r="BV86">
        <v>2.38</v>
      </c>
      <c r="BW86">
        <v>0</v>
      </c>
      <c r="BX86">
        <v>0.04</v>
      </c>
      <c r="BY86">
        <v>0</v>
      </c>
      <c r="BZ86">
        <v>0</v>
      </c>
      <c r="CA86">
        <v>4.0000000000000001E-3</v>
      </c>
      <c r="CB86">
        <v>2E-3</v>
      </c>
      <c r="CD86">
        <v>1.9027853702026267</v>
      </c>
      <c r="CE86">
        <v>0</v>
      </c>
      <c r="CF86">
        <v>0.14370493589588912</v>
      </c>
      <c r="CG86">
        <v>4.5229681321021321E-2</v>
      </c>
      <c r="CH86">
        <v>0.23342964038770664</v>
      </c>
      <c r="CI86">
        <v>1.4534144618494649</v>
      </c>
      <c r="CJ86">
        <v>6.6626750747768929E-3</v>
      </c>
      <c r="CK86">
        <v>9.1177166072422614E-2</v>
      </c>
      <c r="CL86">
        <v>0</v>
      </c>
      <c r="CM86">
        <v>2.7730362862194422E-3</v>
      </c>
      <c r="CN86">
        <v>2.3011486011498329E-4</v>
      </c>
      <c r="CO86">
        <v>5.7344451161043974E-5</v>
      </c>
      <c r="CP86">
        <v>4.6490306098515843E-2</v>
      </c>
    </row>
    <row r="87" spans="3:123">
      <c r="C87" s="2">
        <v>0.82399999999999995</v>
      </c>
      <c r="D87">
        <f t="shared" si="27"/>
        <v>82.399999999999991</v>
      </c>
      <c r="E87">
        <f t="shared" si="31"/>
        <v>82.399999999999991</v>
      </c>
      <c r="F87">
        <f t="shared" si="31"/>
        <v>82.399999999999991</v>
      </c>
      <c r="G87">
        <v>17.600000000000009</v>
      </c>
      <c r="H87">
        <v>23.071999999999999</v>
      </c>
      <c r="I87">
        <v>17.303999999999998</v>
      </c>
      <c r="J87">
        <v>42.023999999999994</v>
      </c>
      <c r="K87">
        <v>0</v>
      </c>
      <c r="L87">
        <v>0</v>
      </c>
      <c r="M87">
        <f t="shared" si="28"/>
        <v>0.2028894</v>
      </c>
      <c r="O87">
        <f>H87/SUM($H87:I87,K87:M87)</f>
        <v>0.56857149964286613</v>
      </c>
      <c r="P87">
        <f>I87/SUM($H87:I87,K87:M87)</f>
        <v>0.42642862473214954</v>
      </c>
      <c r="Q87">
        <f>K87/SUM($H87:I87,K87:M87)</f>
        <v>0</v>
      </c>
      <c r="R87">
        <f>L87/SUM($H87:I87,K87:M87)</f>
        <v>0</v>
      </c>
      <c r="S87">
        <f>M87/SUM($H87:I87,K87:M87)</f>
        <v>4.9998756249844539E-3</v>
      </c>
      <c r="U87">
        <f t="shared" si="29"/>
        <v>2.0736201795110085E-2</v>
      </c>
      <c r="V87">
        <f t="shared" si="32"/>
        <v>5.1498756249844539E-3</v>
      </c>
      <c r="W87">
        <f t="shared" si="30"/>
        <v>1.2112403186147494E-2</v>
      </c>
      <c r="Y87">
        <f>U87*(D87-D86)/D87+U86*(D86-D85)/D87+U85*(D85-D84)/D87+U84*(D84-D83)/D87+U83*(D83-D82)/D87+U82*(D82-D81)/D87+U81*(D81-D80)/D87+U80*(D80-D79)/D87+U79*(D79-D78)/D87+U78*(D78-D77)/D87+U77*(D77-D76)/D87+U76*(D76-D75)/D87+U75*(D75-D74)/D87+U74*(D74-D73)/D87+U73*(D73-D72)/D87</f>
        <v>1.5558145714315876E-2</v>
      </c>
      <c r="Z87">
        <f>V87*(E87-E86)/E87+V86*(E86-E85)/E87+V85*(E85-E84)/E87+V84*(E84-E83)/E87+V83*(E83-E82)/E87+V82*(E82-E81)/E87+V81*(E81-E80)/E87+V80*(E80-E79)/E87+V79*(E79-E78)/E87+V78*(E78-E77)/E87+V77*(E77-E76)/E87+V76*(E76-E75)/E87+V75*(E75-E74)/E87+V74*(E74-E73)/E87+V73*(E73-E72)/E87</f>
        <v>5.1498756249844539E-3</v>
      </c>
      <c r="AA87">
        <f>W87*(F87-F86)/F87+W86*(F86-F85)/F87+W85*(F85-F84)/F87+W84*(F84-F83)/F87+W83*(F83-F82)/F87+W82*(F82-F81)/F87+W81*(F81-F80)/F87+W80*(F80-F79)/F87+W79*(F79-F78)/F87+W78*(F78-F77)/F87+W77*(F77-F76)/F87+W76*(F76-F75)/F87+W75*(F75-F74)/F87+W74*(F74-F73)/F87+W73*(F73-F72)/F87</f>
        <v>9.1205641631250754E-3</v>
      </c>
      <c r="AC87">
        <f t="shared" si="33"/>
        <v>39.475301159450893</v>
      </c>
      <c r="AD87">
        <f t="shared" si="34"/>
        <v>77.851494892637646</v>
      </c>
      <c r="AE87">
        <f t="shared" si="35"/>
        <v>73.317673192563262</v>
      </c>
      <c r="AG87">
        <f t="shared" si="36"/>
        <v>39.475301159450893</v>
      </c>
      <c r="AH87">
        <f t="shared" si="37"/>
        <v>63.435594210890642</v>
      </c>
      <c r="AI87">
        <f t="shared" si="38"/>
        <v>17.588412066408196</v>
      </c>
      <c r="AK87">
        <v>173</v>
      </c>
      <c r="AL87" t="s">
        <v>16</v>
      </c>
      <c r="AM87">
        <v>38.299999999999997</v>
      </c>
      <c r="AN87">
        <v>0.01</v>
      </c>
      <c r="AO87">
        <v>0.14000000000000001</v>
      </c>
      <c r="AP87">
        <v>0.32</v>
      </c>
      <c r="AQ87">
        <v>21.88</v>
      </c>
      <c r="AR87">
        <v>38.51</v>
      </c>
      <c r="AS87">
        <v>0.28999999999999998</v>
      </c>
      <c r="AT87">
        <v>0.54</v>
      </c>
      <c r="AU87">
        <v>0</v>
      </c>
      <c r="AV87">
        <v>0</v>
      </c>
      <c r="AW87">
        <v>1.2E-2</v>
      </c>
      <c r="AX87">
        <v>5.0000000000000001E-3</v>
      </c>
      <c r="AZ87">
        <v>0.99619234315161165</v>
      </c>
      <c r="BA87">
        <v>0</v>
      </c>
      <c r="BB87">
        <v>4.2921494355525943E-3</v>
      </c>
      <c r="BC87">
        <v>6.5808655105104143E-3</v>
      </c>
      <c r="BD87">
        <v>0.31730426931447331</v>
      </c>
      <c r="BE87">
        <v>1.4931634474650721</v>
      </c>
      <c r="BF87">
        <v>6.3893023969044931E-3</v>
      </c>
      <c r="BG87">
        <v>1.5049857377370912E-2</v>
      </c>
      <c r="BH87">
        <v>0</v>
      </c>
      <c r="BI87">
        <v>0</v>
      </c>
      <c r="BJ87">
        <v>5.0222162819533219E-4</v>
      </c>
      <c r="BK87">
        <v>1.0429437866984006E-4</v>
      </c>
      <c r="BM87">
        <v>173</v>
      </c>
      <c r="BN87" t="s">
        <v>17</v>
      </c>
      <c r="BO87">
        <v>53.14</v>
      </c>
      <c r="BP87">
        <v>0.15</v>
      </c>
      <c r="BQ87">
        <v>3.31</v>
      </c>
      <c r="BR87">
        <v>1.61</v>
      </c>
      <c r="BS87">
        <v>12.13</v>
      </c>
      <c r="BT87">
        <v>26.9</v>
      </c>
      <c r="BU87">
        <v>0.23</v>
      </c>
      <c r="BV87">
        <v>2.48</v>
      </c>
      <c r="BW87">
        <v>0</v>
      </c>
      <c r="BX87">
        <v>0.04</v>
      </c>
      <c r="BY87">
        <v>0</v>
      </c>
      <c r="BZ87">
        <v>0</v>
      </c>
      <c r="CA87">
        <v>4.0000000000000001E-3</v>
      </c>
      <c r="CB87">
        <v>2E-3</v>
      </c>
      <c r="CD87">
        <v>1.9045739888170237</v>
      </c>
      <c r="CE87">
        <v>0</v>
      </c>
      <c r="CF87">
        <v>0.13983203091086865</v>
      </c>
      <c r="CG87">
        <v>4.5623729792876835E-2</v>
      </c>
      <c r="CH87">
        <v>0.24239366878291874</v>
      </c>
      <c r="CI87">
        <v>1.4372025681181615</v>
      </c>
      <c r="CJ87">
        <v>6.9825676915273261E-3</v>
      </c>
      <c r="CK87">
        <v>9.5240612250483178E-2</v>
      </c>
      <c r="CL87">
        <v>0</v>
      </c>
      <c r="CM87">
        <v>2.7798215527418298E-3</v>
      </c>
      <c r="CN87">
        <v>2.3067792186228224E-4</v>
      </c>
      <c r="CO87">
        <v>5.7484765727658676E-5</v>
      </c>
      <c r="CP87">
        <v>4.4406019727892321E-2</v>
      </c>
    </row>
    <row r="88" spans="3:123">
      <c r="C88" s="2">
        <v>0.84099999999999997</v>
      </c>
      <c r="D88">
        <f t="shared" si="27"/>
        <v>84.1</v>
      </c>
      <c r="E88">
        <f t="shared" si="31"/>
        <v>84.1</v>
      </c>
      <c r="F88">
        <f t="shared" si="31"/>
        <v>84.1</v>
      </c>
      <c r="G88">
        <v>15.900000000000006</v>
      </c>
      <c r="H88">
        <v>22.707000000000001</v>
      </c>
      <c r="I88">
        <v>15.137999999999998</v>
      </c>
      <c r="J88">
        <v>46.255000000000003</v>
      </c>
      <c r="K88">
        <v>0</v>
      </c>
      <c r="L88">
        <v>0</v>
      </c>
      <c r="M88">
        <f t="shared" si="28"/>
        <v>0.190171125</v>
      </c>
      <c r="O88">
        <f>H88/SUM($H88:I88,K88:M88)</f>
        <v>0.59700007462500937</v>
      </c>
      <c r="P88">
        <f>I88/SUM($H88:I88,K88:M88)</f>
        <v>0.39800004975000619</v>
      </c>
      <c r="Q88">
        <f>K88/SUM($H88:I88,K88:M88)</f>
        <v>0</v>
      </c>
      <c r="R88">
        <f>L88/SUM($H88:I88,K88:M88)</f>
        <v>0</v>
      </c>
      <c r="S88">
        <f>M88/SUM($H88:I88,K88:M88)</f>
        <v>4.9998756249844531E-3</v>
      </c>
      <c r="U88">
        <f t="shared" si="29"/>
        <v>1.9234287010034542E-2</v>
      </c>
      <c r="V88">
        <f t="shared" si="32"/>
        <v>5.149875624984453E-3</v>
      </c>
      <c r="W88">
        <f t="shared" si="30"/>
        <v>1.2039412722332502E-2</v>
      </c>
      <c r="Y88">
        <f>U88*(D88-D87)/D88+U87*(D87-D86)/D88+U86*(D86-D85)/D88+U85*(D85-D84)/D88+U84*(D84-D83)/D88+U83*(D83-D82)/D88+U82*(D82-D81)/D88+U81*(D81-D80)/D88+U80*(D80-D79)/D88+U79*(D79-D78)/D88+U78*(D78-D77)/D88+U77*(D77-D76)/D88+U76*(D76-D75)/D88+U75*(D75-D74)/D88+U74*(D74-D73)/D88+U73*(D73-D72)/D88</f>
        <v>1.5632455348117556E-2</v>
      </c>
      <c r="Z88">
        <f>V88*(E88-E87)/E88+V87*(E87-E86)/E88+V86*(E86-E85)/E88+V85*(E85-E84)/E88+V84*(E84-E83)/E88+V83*(E83-E82)/E88+V82*(E82-E81)/E88+V81*(E81-E80)/E88+V80*(E80-E79)/E88+V79*(E79-E78)/E88+V78*(E78-E77)/E88+V77*(E77-E76)/E88+V76*(E76-E75)/E88+V75*(E75-E74)/E88+V74*(E74-E73)/E88+V73*(E73-E72)/E88</f>
        <v>5.149875624984453E-3</v>
      </c>
      <c r="AA88">
        <f>W88*(F88-F87)/F88+W87*(F87-F86)/F88+W86*(F86-F85)/F88+W85*(F85-F84)/F88+W84*(F84-F83)/F88+W83*(F83-F82)/F88+W82*(F82-F81)/F88+W81*(F81-F80)/F88+W80*(F80-F79)/F88+W79*(F79-F78)/F88+W78*(F78-F77)/F88+W77*(F77-F76)/F88+W76*(F76-F75)/F88+W75*(F75-F74)/F88+W74*(F74-F73)/F88+W73*(F73-F72)/F88</f>
        <v>9.1795658581387812E-3</v>
      </c>
      <c r="AC88">
        <f t="shared" si="33"/>
        <v>43.620967664035646</v>
      </c>
      <c r="AD88">
        <f t="shared" si="34"/>
        <v>86.130171143152552</v>
      </c>
      <c r="AE88">
        <f t="shared" si="35"/>
        <v>81.072719212482212</v>
      </c>
      <c r="AG88">
        <f t="shared" si="36"/>
        <v>43.620967664035646</v>
      </c>
      <c r="AH88">
        <f t="shared" si="37"/>
        <v>70.181293159321058</v>
      </c>
      <c r="AI88">
        <f t="shared" si="38"/>
        <v>19.44879495982125</v>
      </c>
      <c r="AK88">
        <v>183</v>
      </c>
      <c r="AL88" t="s">
        <v>16</v>
      </c>
      <c r="AM88">
        <v>37.950000000000003</v>
      </c>
      <c r="AN88">
        <v>0.01</v>
      </c>
      <c r="AO88">
        <v>0.14000000000000001</v>
      </c>
      <c r="AP88">
        <v>0.33</v>
      </c>
      <c r="AQ88">
        <v>23.67</v>
      </c>
      <c r="AR88">
        <v>36.99</v>
      </c>
      <c r="AS88">
        <v>0.32</v>
      </c>
      <c r="AT88">
        <v>0.57999999999999996</v>
      </c>
      <c r="AU88">
        <v>0</v>
      </c>
      <c r="AV88">
        <v>0</v>
      </c>
      <c r="AW88">
        <v>1.2999999999999999E-2</v>
      </c>
      <c r="AX88">
        <v>5.0000000000000001E-3</v>
      </c>
      <c r="AZ88">
        <v>0.99607827162624329</v>
      </c>
      <c r="BA88">
        <v>0</v>
      </c>
      <c r="BB88">
        <v>4.3312384602414208E-3</v>
      </c>
      <c r="BC88">
        <v>6.8483230368445031E-3</v>
      </c>
      <c r="BD88">
        <v>0.34638901970126634</v>
      </c>
      <c r="BE88">
        <v>1.4472895404628328</v>
      </c>
      <c r="BF88">
        <v>7.1144721641019006E-3</v>
      </c>
      <c r="BG88">
        <v>1.6311874781918995E-2</v>
      </c>
      <c r="BH88">
        <v>0</v>
      </c>
      <c r="BI88">
        <v>0</v>
      </c>
      <c r="BJ88">
        <v>5.4902836048818912E-4</v>
      </c>
      <c r="BK88">
        <v>1.0524419777654743E-4</v>
      </c>
      <c r="BM88">
        <v>183</v>
      </c>
      <c r="BN88" t="s">
        <v>17</v>
      </c>
      <c r="BO88">
        <v>52.99</v>
      </c>
      <c r="BP88">
        <v>0.17</v>
      </c>
      <c r="BQ88">
        <v>3.09</v>
      </c>
      <c r="BR88">
        <v>1.63</v>
      </c>
      <c r="BS88">
        <v>12.97</v>
      </c>
      <c r="BT88">
        <v>26.17</v>
      </c>
      <c r="BU88">
        <v>0.25</v>
      </c>
      <c r="BV88">
        <v>2.69</v>
      </c>
      <c r="BW88">
        <v>0</v>
      </c>
      <c r="BX88">
        <v>0.04</v>
      </c>
      <c r="BY88">
        <v>0</v>
      </c>
      <c r="BZ88">
        <v>0</v>
      </c>
      <c r="CA88">
        <v>4.0000000000000001E-3</v>
      </c>
      <c r="CB88">
        <v>2E-3</v>
      </c>
      <c r="CD88">
        <v>1.9080755640004252</v>
      </c>
      <c r="CE88">
        <v>0</v>
      </c>
      <c r="CF88">
        <v>0.13114825079693981</v>
      </c>
      <c r="CG88">
        <v>4.6406398636406179E-2</v>
      </c>
      <c r="CH88">
        <v>0.26039089766870205</v>
      </c>
      <c r="CI88">
        <v>1.4047362142159157</v>
      </c>
      <c r="CJ88">
        <v>7.6252252754139211E-3</v>
      </c>
      <c r="CK88">
        <v>0.10378823566275698</v>
      </c>
      <c r="CL88">
        <v>0</v>
      </c>
      <c r="CM88">
        <v>2.7928156491144945E-3</v>
      </c>
      <c r="CN88">
        <v>2.3175621091460214E-4</v>
      </c>
      <c r="CO88">
        <v>5.7753474553622155E-5</v>
      </c>
      <c r="CP88">
        <v>3.9223814797365031E-2</v>
      </c>
    </row>
    <row r="89" spans="3:123">
      <c r="C89" s="2">
        <v>0.85599999999999998</v>
      </c>
      <c r="D89">
        <f t="shared" si="27"/>
        <v>85.6</v>
      </c>
      <c r="E89">
        <f t="shared" si="31"/>
        <v>85.6</v>
      </c>
      <c r="F89">
        <f t="shared" si="31"/>
        <v>85.6</v>
      </c>
      <c r="G89">
        <v>14.400000000000006</v>
      </c>
      <c r="H89">
        <v>23.111999999999998</v>
      </c>
      <c r="I89">
        <v>14.552</v>
      </c>
      <c r="J89">
        <v>47.936</v>
      </c>
      <c r="K89">
        <v>0</v>
      </c>
      <c r="L89">
        <v>0</v>
      </c>
      <c r="M89">
        <f t="shared" si="28"/>
        <v>0.1892616</v>
      </c>
      <c r="O89">
        <f>H89/SUM($H89:I89,K89:M89)</f>
        <v>0.610568258139214</v>
      </c>
      <c r="P89">
        <f>I89/SUM($H89:I89,K89:M89)</f>
        <v>0.38443186623580144</v>
      </c>
      <c r="Q89">
        <f>K89/SUM($H89:I89,K89:M89)</f>
        <v>0</v>
      </c>
      <c r="R89">
        <f>L89/SUM($H89:I89,K89:M89)</f>
        <v>0</v>
      </c>
      <c r="S89">
        <f>M89/SUM($H89:I89,K89:M89)</f>
        <v>4.9998756249844531E-3</v>
      </c>
      <c r="U89">
        <f t="shared" si="29"/>
        <v>1.7910284226970458E-2</v>
      </c>
      <c r="V89">
        <f t="shared" si="32"/>
        <v>5.149875624984453E-3</v>
      </c>
      <c r="W89">
        <f t="shared" si="30"/>
        <v>1.207100844965912E-2</v>
      </c>
      <c r="Y89">
        <f>U89*(D89-D88)/D89+U88*(D88-D87)/D89+U87*(D87-D86)/D89+U86*(D86-D85)/D89+U85*(D85-D84)/D89+U84*(D84-D83)/D89+U83*(D83-D82)/D89+U82*(D82-D81)/D89+U81*(D81-D80)/D89+U80*(D80-D79)/D89+U79*(D79-D78)/D89+U78*(D78-D77)/D89+U77*(D77-D76)/D89+U76*(D76-D75)/D89+U75*(D75-D74)/D89+U74*(D74-D73)/D89+U73*(D73-D72)/D89</f>
        <v>1.5672370573798392E-2</v>
      </c>
      <c r="Z89">
        <f>V89*(E89-E88)/E89+V88*(E88-E87)/E89+V87*(E87-E86)/E89+V86*(E86-E85)/E89+V85*(E85-E84)/E89+V84*(E84-E83)/E89+V83*(E83-E82)/E89+V82*(E82-E81)/E89+V81*(E81-E80)/E89+V80*(E80-E79)/E89+V79*(E79-E78)/E89+V78*(E78-E77)/E89+V77*(E77-E76)/E89+V76*(E76-E75)/E89+V75*(E75-E74)/E89+V74*(E74-E73)/E89+V73*(E73-E72)/E89</f>
        <v>5.149875624984453E-3</v>
      </c>
      <c r="AA89">
        <f>W89*(F89-F88)/F89+W88*(F88-F87)/F89+W87*(F87-F86)/F89+W86*(F86-F85)/F89+W85*(F85-F84)/F89+W84*(F84-F83)/F89+W83*(F83-F82)/F89+W82*(F82-F81)/F89+W81*(F81-F80)/F89+W80*(F80-F79)/F89+W79*(F79-F78)/F89+W78*(F78-F77)/F89+W77*(F77-F76)/F89+W76*(F76-F75)/F89+W75*(F75-F74)/F89+W74*(F74-F73)/F89+W73*(F73-F72)/F89</f>
        <v>9.230233660560281E-3</v>
      </c>
      <c r="AC89">
        <f t="shared" si="33"/>
        <v>48.086547470302257</v>
      </c>
      <c r="AD89">
        <f t="shared" si="34"/>
        <v>95.053545214182961</v>
      </c>
      <c r="AE89">
        <f t="shared" si="35"/>
        <v>89.427623298149925</v>
      </c>
      <c r="AG89">
        <f t="shared" si="36"/>
        <v>48.086547470302257</v>
      </c>
      <c r="AH89">
        <f t="shared" si="37"/>
        <v>77.45231007868145</v>
      </c>
      <c r="AI89">
        <f t="shared" si="38"/>
        <v>21.453079730944431</v>
      </c>
      <c r="AK89">
        <v>193</v>
      </c>
      <c r="AL89" t="s">
        <v>16</v>
      </c>
      <c r="AM89">
        <v>37.590000000000003</v>
      </c>
      <c r="AN89">
        <v>0.01</v>
      </c>
      <c r="AO89">
        <v>0.13</v>
      </c>
      <c r="AP89">
        <v>0.34</v>
      </c>
      <c r="AQ89">
        <v>25.53</v>
      </c>
      <c r="AR89">
        <v>35.409999999999997</v>
      </c>
      <c r="AS89">
        <v>0.35</v>
      </c>
      <c r="AT89">
        <v>0.62</v>
      </c>
      <c r="AU89">
        <v>0</v>
      </c>
      <c r="AV89">
        <v>0</v>
      </c>
      <c r="AW89">
        <v>1.2999999999999999E-2</v>
      </c>
      <c r="AX89">
        <v>5.0000000000000001E-3</v>
      </c>
      <c r="AZ89">
        <v>0.99615492015358464</v>
      </c>
      <c r="BA89">
        <v>0</v>
      </c>
      <c r="BB89">
        <v>4.0606941873640862E-3</v>
      </c>
      <c r="BC89">
        <v>7.1239700899209711E-3</v>
      </c>
      <c r="BD89">
        <v>0.37721551396760306</v>
      </c>
      <c r="BE89">
        <v>1.3988459546741954</v>
      </c>
      <c r="BF89">
        <v>7.85658155159695E-3</v>
      </c>
      <c r="BG89">
        <v>1.7605179084347788E-2</v>
      </c>
      <c r="BH89">
        <v>0</v>
      </c>
      <c r="BI89">
        <v>0</v>
      </c>
      <c r="BJ89">
        <v>5.5432906593070328E-4</v>
      </c>
      <c r="BK89">
        <v>1.0626029918786824E-4</v>
      </c>
      <c r="BM89">
        <v>193</v>
      </c>
      <c r="BN89" t="s">
        <v>17</v>
      </c>
      <c r="BO89">
        <v>52.85</v>
      </c>
      <c r="BP89">
        <v>0.18</v>
      </c>
      <c r="BQ89">
        <v>2.85</v>
      </c>
      <c r="BR89">
        <v>1.64</v>
      </c>
      <c r="BS89">
        <v>13.84</v>
      </c>
      <c r="BT89">
        <v>25.42</v>
      </c>
      <c r="BU89">
        <v>0.27</v>
      </c>
      <c r="BV89">
        <v>2.92</v>
      </c>
      <c r="BW89">
        <v>0</v>
      </c>
      <c r="BX89">
        <v>0.04</v>
      </c>
      <c r="BY89">
        <v>0</v>
      </c>
      <c r="BZ89">
        <v>0</v>
      </c>
      <c r="CA89">
        <v>4.0000000000000001E-3</v>
      </c>
      <c r="CB89">
        <v>2E-3</v>
      </c>
      <c r="CD89">
        <v>1.912266532692283</v>
      </c>
      <c r="CE89">
        <v>0</v>
      </c>
      <c r="CF89">
        <v>0.12154879720060735</v>
      </c>
      <c r="CG89">
        <v>4.6917611252588261E-2</v>
      </c>
      <c r="CH89">
        <v>0.27920532398641279</v>
      </c>
      <c r="CI89">
        <v>1.3710976446427434</v>
      </c>
      <c r="CJ89">
        <v>8.2751946243055912E-3</v>
      </c>
      <c r="CK89">
        <v>0.11320887722650556</v>
      </c>
      <c r="CL89">
        <v>0</v>
      </c>
      <c r="CM89">
        <v>2.8063643308988023E-3</v>
      </c>
      <c r="CN89">
        <v>2.3288052112613167E-4</v>
      </c>
      <c r="CO89">
        <v>5.80336518180661E-5</v>
      </c>
      <c r="CP89">
        <v>3.3815329892890322E-2</v>
      </c>
    </row>
    <row r="90" spans="3:123">
      <c r="C90" s="2">
        <v>0.87</v>
      </c>
      <c r="D90">
        <f t="shared" si="27"/>
        <v>87</v>
      </c>
      <c r="E90">
        <f t="shared" si="31"/>
        <v>87</v>
      </c>
      <c r="F90">
        <f t="shared" si="31"/>
        <v>87</v>
      </c>
      <c r="G90">
        <v>13</v>
      </c>
      <c r="H90">
        <v>22.62</v>
      </c>
      <c r="I90">
        <v>15.66</v>
      </c>
      <c r="J90">
        <v>48.720000000000006</v>
      </c>
      <c r="K90">
        <v>0</v>
      </c>
      <c r="L90">
        <v>0</v>
      </c>
      <c r="M90">
        <f t="shared" si="28"/>
        <v>0.192357</v>
      </c>
      <c r="O90">
        <f>H90/SUM($H90:I90,K90:M90)</f>
        <v>0.5879546189488728</v>
      </c>
      <c r="P90">
        <f>I90/SUM($H90:I90,K90:M90)</f>
        <v>0.40704550542614271</v>
      </c>
      <c r="Q90">
        <f>K90/SUM($H90:I90,K90:M90)</f>
        <v>0</v>
      </c>
      <c r="R90">
        <f>L90/SUM($H90:I90,K90:M90)</f>
        <v>0</v>
      </c>
      <c r="S90">
        <f>M90/SUM($H90:I90,K90:M90)</f>
        <v>4.9998756249844531E-3</v>
      </c>
      <c r="U90">
        <f t="shared" si="29"/>
        <v>1.7337935545042749E-2</v>
      </c>
      <c r="V90">
        <f t="shared" si="32"/>
        <v>5.149875624984453E-3</v>
      </c>
      <c r="W90">
        <f t="shared" si="30"/>
        <v>1.2660409489054971E-2</v>
      </c>
      <c r="Y90">
        <f>U90*(D90-D89)/D90+U89*(D89-D88)/D90+U88*(D88-D87)/D90+U87*(D87-D86)/D90+U86*(D86-D85)/D90+U85*(D85-D84)/D90+U84*(D84-D83)/D90+U83*(D83-D82)/D90+U82*(D82-D81)/D90+U81*(D81-D80)/D90+U80*(D80-D79)/D90+U79*(D79-D78)/D90+U78*(D78-D77)/D90+U77*(D77-D76)/D90+U76*(D76-D75)/D90+U75*(D75-D74)/D90+U74*(D74-D73)/D90+U73*(D73-D72)/D90</f>
        <v>1.5699172768737956E-2</v>
      </c>
      <c r="Z90">
        <f>V90*(E90-E89)/E90+V89*(E89-E88)/E90+V88*(E88-E87)/E90+V87*(E87-E86)/E90+V86*(E86-E85)/E90+V85*(E85-E84)/E90+V84*(E84-E83)/E90+V83*(E83-E82)/E90+V82*(E82-E81)/E90+V81*(E81-E80)/E90+V80*(E80-E79)/E90+V79*(E79-E78)/E90+V78*(E78-E77)/E90+V77*(E77-E76)/E90+V76*(E76-E75)/E90+V75*(E75-E74)/E90+V74*(E74-E73)/E90+V73*(E73-E72)/E90</f>
        <v>5.1498756249844539E-3</v>
      </c>
      <c r="AA90">
        <f>W90*(F90-F89)/F90+W89*(F89-F88)/F90+W88*(F88-F87)/F90+W87*(F87-F86)/F90+W86*(F86-F85)/F90+W85*(F85-F84)/F90+W84*(F84-F83)/F90+W83*(F83-F82)/F90+W82*(F82-F81)/F90+W81*(F81-F80)/F90+W80*(F80-F79)/F90+W79*(F79-F78)/F90+W78*(F78-F77)/F90+W77*(F77-F76)/F90+W76*(F76-F75)/F90+W75*(F75-F74)/F90+W74*(F74-F73)/F90+W73*(F73-F72)/F90</f>
        <v>9.2854318922831851E-3</v>
      </c>
      <c r="AC90">
        <f t="shared" si="33"/>
        <v>53.176877814416478</v>
      </c>
      <c r="AD90">
        <f t="shared" si="34"/>
        <v>105.23463671145434</v>
      </c>
      <c r="AE90">
        <f t="shared" si="35"/>
        <v>98.953673359850512</v>
      </c>
      <c r="AG90">
        <f t="shared" si="36"/>
        <v>53.176877814416478</v>
      </c>
      <c r="AH90">
        <f t="shared" si="37"/>
        <v>85.748150636855925</v>
      </c>
      <c r="AI90">
        <f t="shared" si="38"/>
        <v>23.738314471146442</v>
      </c>
      <c r="AK90">
        <v>203</v>
      </c>
      <c r="AL90" t="s">
        <v>16</v>
      </c>
      <c r="AM90">
        <v>37.200000000000003</v>
      </c>
      <c r="AN90">
        <v>0.01</v>
      </c>
      <c r="AO90">
        <v>0.12</v>
      </c>
      <c r="AP90">
        <v>0.36</v>
      </c>
      <c r="AQ90">
        <v>27.49</v>
      </c>
      <c r="AR90">
        <v>33.74</v>
      </c>
      <c r="AS90">
        <v>0.39</v>
      </c>
      <c r="AT90">
        <v>0.67</v>
      </c>
      <c r="AU90">
        <v>0</v>
      </c>
      <c r="AV90">
        <v>0</v>
      </c>
      <c r="AW90">
        <v>1.4E-2</v>
      </c>
      <c r="AX90">
        <v>5.0000000000000001E-3</v>
      </c>
      <c r="AZ90">
        <v>0.9959545158558214</v>
      </c>
      <c r="BA90">
        <v>0</v>
      </c>
      <c r="BB90">
        <v>3.7868681492917084E-3</v>
      </c>
      <c r="BC90">
        <v>7.6205738783246555E-3</v>
      </c>
      <c r="BD90">
        <v>0.41035098248797663</v>
      </c>
      <c r="BE90">
        <v>1.3465765568066386</v>
      </c>
      <c r="BF90">
        <v>8.8444777180067217E-3</v>
      </c>
      <c r="BG90">
        <v>1.9220539204127612E-2</v>
      </c>
      <c r="BH90">
        <v>0</v>
      </c>
      <c r="BI90">
        <v>0</v>
      </c>
      <c r="BJ90">
        <v>6.031069611086889E-4</v>
      </c>
      <c r="BK90">
        <v>1.0735271711980698E-4</v>
      </c>
      <c r="BM90">
        <v>203</v>
      </c>
      <c r="BN90" t="s">
        <v>17</v>
      </c>
      <c r="BO90">
        <v>52.7</v>
      </c>
      <c r="BP90">
        <v>0.19</v>
      </c>
      <c r="BQ90">
        <v>2.6</v>
      </c>
      <c r="BR90">
        <v>1.63</v>
      </c>
      <c r="BS90">
        <v>14.75</v>
      </c>
      <c r="BT90">
        <v>24.61</v>
      </c>
      <c r="BU90">
        <v>0.28999999999999998</v>
      </c>
      <c r="BV90">
        <v>3.19</v>
      </c>
      <c r="BW90">
        <v>0</v>
      </c>
      <c r="BX90">
        <v>0.04</v>
      </c>
      <c r="BY90">
        <v>0</v>
      </c>
      <c r="BZ90">
        <v>0</v>
      </c>
      <c r="CA90">
        <v>4.0000000000000001E-3</v>
      </c>
      <c r="CB90">
        <v>2E-3</v>
      </c>
      <c r="CD90">
        <v>1.9170005556301482</v>
      </c>
      <c r="CE90">
        <v>0</v>
      </c>
      <c r="CF90">
        <v>0.11147753176574828</v>
      </c>
      <c r="CG90">
        <v>4.6880025547323331E-2</v>
      </c>
      <c r="CH90">
        <v>0.29914917973310939</v>
      </c>
      <c r="CI90">
        <v>1.3344817630037711</v>
      </c>
      <c r="CJ90">
        <v>8.935536667667018E-3</v>
      </c>
      <c r="CK90">
        <v>0.12433588950155638</v>
      </c>
      <c r="CL90">
        <v>0</v>
      </c>
      <c r="CM90">
        <v>2.8213193185979836E-3</v>
      </c>
      <c r="CN90">
        <v>2.3412153081631143E-4</v>
      </c>
      <c r="CO90">
        <v>5.8342910505372675E-5</v>
      </c>
      <c r="CP90">
        <v>2.8478087395896426E-2</v>
      </c>
      <c r="CR90" t="s">
        <v>45</v>
      </c>
      <c r="CS90" t="s">
        <v>1</v>
      </c>
      <c r="CT90" t="s">
        <v>2</v>
      </c>
      <c r="CU90" t="s">
        <v>3</v>
      </c>
      <c r="CV90" t="s">
        <v>4</v>
      </c>
      <c r="CW90" t="s">
        <v>5</v>
      </c>
      <c r="CX90" t="s">
        <v>6</v>
      </c>
      <c r="CY90" t="s">
        <v>7</v>
      </c>
      <c r="CZ90" t="s">
        <v>8</v>
      </c>
      <c r="DA90" t="s">
        <v>9</v>
      </c>
      <c r="DB90" t="s">
        <v>10</v>
      </c>
      <c r="DC90" t="s">
        <v>11</v>
      </c>
      <c r="DD90" t="s">
        <v>14</v>
      </c>
      <c r="DE90" t="s">
        <v>15</v>
      </c>
    </row>
    <row r="91" spans="3:123">
      <c r="C91" s="2">
        <v>0.89400000000000002</v>
      </c>
      <c r="D91">
        <f t="shared" si="27"/>
        <v>89.4</v>
      </c>
      <c r="E91">
        <f t="shared" si="31"/>
        <v>89.4</v>
      </c>
      <c r="F91">
        <f t="shared" si="31"/>
        <v>89.4</v>
      </c>
      <c r="G91">
        <v>10.599999999999994</v>
      </c>
      <c r="H91">
        <v>20.562000000000001</v>
      </c>
      <c r="I91">
        <v>20.562000000000001</v>
      </c>
      <c r="J91">
        <v>48.276000000000003</v>
      </c>
      <c r="K91">
        <v>0</v>
      </c>
      <c r="L91">
        <v>0</v>
      </c>
      <c r="M91">
        <f t="shared" si="28"/>
        <v>0.2066481</v>
      </c>
      <c r="O91">
        <f>H91/SUM($H91:I91,K91:M91)</f>
        <v>0.49750006218750775</v>
      </c>
      <c r="P91">
        <f>I91/SUM($H91:I91,K91:M91)</f>
        <v>0.49750006218750775</v>
      </c>
      <c r="Q91">
        <f>K91/SUM($H91:I91,K91:M91)</f>
        <v>0</v>
      </c>
      <c r="R91">
        <f>L91/SUM($H91:I91,K91:M91)</f>
        <v>0</v>
      </c>
      <c r="S91">
        <f>M91/SUM($H91:I91,K91:M91)</f>
        <v>4.9998756249844522E-3</v>
      </c>
      <c r="U91">
        <f t="shared" si="29"/>
        <v>1.6958802731649174E-2</v>
      </c>
      <c r="V91">
        <f t="shared" si="32"/>
        <v>5.1498756249844522E-3</v>
      </c>
      <c r="W91">
        <f t="shared" si="30"/>
        <v>1.5675277452739583E-2</v>
      </c>
      <c r="Y91">
        <f>U91*(D91-D90)/D91+U90*(D90-D89)/D91+U89*(D89-D88)/D91+U88*(D88-D87)/D91+U87*(D87-D86)/D91+U86*(D86-D85)/D91+U85*(D85-D84)/D91+U84*(D84-D83)/D91+U83*(D83-D82)/D91+U82*(D82-D81)/D91+U81*(D81-D80)/D91+U80*(D80-D79)/D91+U79*(D79-D78)/D91+U78*(D78-D77)/D91+U77*(D77-D76)/D91+U76*(D76-D75)/D91+U75*(D75-D74)/D91+U74*(D74-D73)/D91+U73*(D73-D72)/D91</f>
        <v>1.5732988338212083E-2</v>
      </c>
      <c r="Z91">
        <f>V91*(E91-E90)/E91+V90*(E90-E89)/E91+V89*(E89-E88)/E91+V88*(E88-E87)/E91+V87*(E87-E86)/E91+V86*(E86-E85)/E91+V85*(E85-E84)/E91+V84*(E84-E83)/E91+V83*(E83-E82)/E91+V82*(E82-E81)/E91+V81*(E81-E80)/E91+V80*(E80-E79)/E91+V79*(E79-E78)/E91+V78*(E78-E77)/E91+V77*(E77-E76)/E91+V76*(E76-E75)/E91+V75*(E75-E74)/E91+V74*(E74-E73)/E91+V73*(E73-E72)/E91</f>
        <v>5.1498756249844539E-3</v>
      </c>
      <c r="AA91">
        <f>W91*(F91-F90)/F91+W90*(F90-F89)/F91+W89*(F89-F88)/F91+W88*(F88-F87)/F91+W87*(F87-F86)/F91+W86*(F86-F85)/F91+W85*(F85-F84)/F91+W84*(F84-F83)/F91+W83*(F83-F82)/F91+W82*(F82-F81)/F91+W81*(F81-F80)/F91+W80*(F80-F79)/F91+W79*(F79-F78)/F91+W78*(F78-F77)/F91+W77*(F77-F76)/F91+W76*(F76-F75)/F91+W75*(F75-F74)/F91+W74*(F74-F73)/F91+W73*(F73-F72)/F91</f>
        <v>9.4569713704162426E-3</v>
      </c>
      <c r="AC91">
        <f t="shared" si="33"/>
        <v>65.003363166111498</v>
      </c>
      <c r="AD91">
        <f t="shared" si="34"/>
        <v>128.92576621982548</v>
      </c>
      <c r="AE91">
        <f t="shared" si="35"/>
        <v>121.08188457470069</v>
      </c>
      <c r="AG91">
        <f t="shared" si="36"/>
        <v>65.003363166111498</v>
      </c>
      <c r="AH91">
        <f t="shared" si="37"/>
        <v>105.05235128147082</v>
      </c>
      <c r="AI91">
        <f t="shared" si="38"/>
        <v>29.046722119560162</v>
      </c>
      <c r="AK91">
        <v>223</v>
      </c>
      <c r="AL91" t="s">
        <v>16</v>
      </c>
      <c r="AM91">
        <v>36.340000000000003</v>
      </c>
      <c r="AN91">
        <v>0.01</v>
      </c>
      <c r="AO91">
        <v>0.11</v>
      </c>
      <c r="AP91">
        <v>0.38</v>
      </c>
      <c r="AQ91">
        <v>31.92</v>
      </c>
      <c r="AR91">
        <v>29.97</v>
      </c>
      <c r="AS91">
        <v>0.47</v>
      </c>
      <c r="AT91">
        <v>0.78</v>
      </c>
      <c r="AU91">
        <v>0</v>
      </c>
      <c r="AV91">
        <v>0</v>
      </c>
      <c r="AW91">
        <v>1.6E-2</v>
      </c>
      <c r="AX91">
        <v>5.0000000000000001E-3</v>
      </c>
      <c r="AZ91">
        <v>0.99587095797710179</v>
      </c>
      <c r="BA91">
        <v>0</v>
      </c>
      <c r="BB91">
        <v>3.5531472220606251E-3</v>
      </c>
      <c r="BC91">
        <v>8.2336111536659394E-3</v>
      </c>
      <c r="BD91">
        <v>0.48771397453030257</v>
      </c>
      <c r="BE91">
        <v>1.2243181655934914</v>
      </c>
      <c r="BF91">
        <v>1.0910057068573419E-2</v>
      </c>
      <c r="BG91">
        <v>2.2903768544434495E-2</v>
      </c>
      <c r="BH91">
        <v>0</v>
      </c>
      <c r="BI91">
        <v>0</v>
      </c>
      <c r="BJ91">
        <v>7.0551762462795582E-4</v>
      </c>
      <c r="BK91">
        <v>1.0988404048666673E-4</v>
      </c>
      <c r="BM91">
        <v>223</v>
      </c>
      <c r="BN91" t="s">
        <v>17</v>
      </c>
      <c r="BO91">
        <v>52.31</v>
      </c>
      <c r="BP91">
        <v>0.22</v>
      </c>
      <c r="BQ91">
        <v>2.13</v>
      </c>
      <c r="BR91">
        <v>1.57</v>
      </c>
      <c r="BS91">
        <v>16.8</v>
      </c>
      <c r="BT91">
        <v>22.66</v>
      </c>
      <c r="BU91">
        <v>0.34</v>
      </c>
      <c r="BV91">
        <v>3.93</v>
      </c>
      <c r="BW91">
        <v>0</v>
      </c>
      <c r="BX91">
        <v>0.04</v>
      </c>
      <c r="BY91">
        <v>0</v>
      </c>
      <c r="BZ91">
        <v>0</v>
      </c>
      <c r="CA91">
        <v>5.0000000000000001E-3</v>
      </c>
      <c r="CB91">
        <v>2E-3</v>
      </c>
      <c r="CD91">
        <v>1.926090340127361</v>
      </c>
      <c r="CE91">
        <v>0</v>
      </c>
      <c r="CF91">
        <v>9.2442974134596817E-2</v>
      </c>
      <c r="CG91">
        <v>4.5706734800897833E-2</v>
      </c>
      <c r="CH91">
        <v>0.3448938000037608</v>
      </c>
      <c r="CI91">
        <v>1.2437733426567383</v>
      </c>
      <c r="CJ91">
        <v>1.0604296689722544E-2</v>
      </c>
      <c r="CK91">
        <v>0.15505246770232886</v>
      </c>
      <c r="CL91">
        <v>0</v>
      </c>
      <c r="CM91">
        <v>2.8558313200422046E-3</v>
      </c>
      <c r="CN91">
        <v>2.9623180013424796E-4</v>
      </c>
      <c r="CO91">
        <v>5.9056594560328242E-5</v>
      </c>
      <c r="CP91">
        <v>1.8533314261957839E-2</v>
      </c>
    </row>
    <row r="92" spans="3:123">
      <c r="C92" s="2">
        <v>0.90400000000000003</v>
      </c>
      <c r="D92">
        <f t="shared" si="27"/>
        <v>90.4</v>
      </c>
      <c r="E92">
        <f t="shared" si="31"/>
        <v>90.4</v>
      </c>
      <c r="F92">
        <f t="shared" si="31"/>
        <v>90.4</v>
      </c>
      <c r="G92">
        <v>9.5999999999999943</v>
      </c>
      <c r="H92">
        <v>8.136000000000001</v>
      </c>
      <c r="I92">
        <v>0</v>
      </c>
      <c r="J92">
        <v>65.088000000000008</v>
      </c>
      <c r="K92">
        <v>17.176000000000002</v>
      </c>
      <c r="L92">
        <v>0</v>
      </c>
      <c r="M92">
        <f t="shared" si="28"/>
        <v>0.12719280000000002</v>
      </c>
      <c r="O92">
        <f>H92/SUM($H92:I92,K92:M92)</f>
        <v>0.31982146854911214</v>
      </c>
      <c r="P92">
        <f>I92/SUM($H92:I92,K92:M92)</f>
        <v>0</v>
      </c>
      <c r="Q92">
        <f>K92/SUM($H92:I92,K92:M92)</f>
        <v>0.67517865582590342</v>
      </c>
      <c r="R92">
        <f>L92/SUM($H92:I92,K92:M92)</f>
        <v>0</v>
      </c>
      <c r="S92">
        <f>M92/SUM($H92:I92,K92:M92)</f>
        <v>4.9998756249844531E-3</v>
      </c>
      <c r="U92">
        <f t="shared" si="29"/>
        <v>2.826181616099924E-2</v>
      </c>
      <c r="V92">
        <f t="shared" si="32"/>
        <v>5.149875624984453E-3</v>
      </c>
      <c r="W92">
        <f t="shared" si="30"/>
        <v>1.6652300027885973E-2</v>
      </c>
      <c r="Y92">
        <f>U92*(D92-D91)/D92+U91*(D91-D90)/D92+U90*(D90-D89)/D92+U89*(D89-D88)/D92+U88*(D88-D87)/D92+U87*(D87-D86)/D92+U86*(D86-D85)/D92+U85*(D85-D84)/D92+U84*(D84-D83)/D92+U83*(D83-D82)/D92+U82*(D82-D81)/D92+U81*(D81-D80)/D92+U80*(D80-D79)/D92+U79*(D79-D78)/D92+U78*(D78-D77)/D92+U77*(D77-D76)/D92+U76*(D76-D75)/D92+U75*(D75-D74)/D92+U74*(D74-D73)/D92+U73*(D73-D72)/D92</f>
        <v>1.5871581566340266E-2</v>
      </c>
      <c r="Z92">
        <f>V92*(E92-E91)/E92+V91*(E91-E90)/E92+V90*(E90-E89)/E92+V89*(E89-E88)/E92+V88*(E88-E87)/E92+V87*(E87-E86)/E92+V86*(E86-E85)/E92+V85*(E85-E84)/E92+V84*(E84-E83)/E92+V83*(E83-E82)/E92+V82*(E82-E81)/E92+V81*(E81-E80)/E92+V80*(E80-E79)/E92+V79*(E79-E78)/E92+V78*(E78-E77)/E92+V77*(E77-E76)/E92+V76*(E76-E75)/E92+V75*(E75-E74)/E92+V74*(E74-E73)/E92+V73*(E73-E72)/E92</f>
        <v>5.149875624984453E-3</v>
      </c>
      <c r="AA92">
        <f>W92*(F92-F91)/F92+W91*(F91-F90)/F92+W90*(F90-F89)/F92+W89*(F89-F88)/F92+W88*(F88-F87)/F92+W87*(F87-F86)/F92+W86*(F86-F85)/F92+W85*(F85-F84)/F92+W84*(F84-F83)/F92+W83*(F83-F82)/F92+W82*(F82-F81)/F92+W81*(F81-F80)/F92+W80*(F80-F79)/F92+W79*(F79-F78)/F92+W78*(F78-F77)/F92+W77*(F77-F76)/F92+W76*(F76-F75)/F92+W75*(F75-F74)/F92+W74*(F74-F73)/F92+W73*(F73-F72)/F92</f>
        <v>9.5365657139723226E-3</v>
      </c>
      <c r="AC92">
        <f t="shared" si="33"/>
        <v>71.639466904180665</v>
      </c>
      <c r="AD92">
        <f t="shared" si="34"/>
        <v>142.28290720891755</v>
      </c>
      <c r="AE92">
        <f t="shared" si="35"/>
        <v>133.544443106692</v>
      </c>
      <c r="AG92">
        <f t="shared" si="36"/>
        <v>71.639466904180665</v>
      </c>
      <c r="AH92">
        <f t="shared" si="37"/>
        <v>115.93612656119032</v>
      </c>
      <c r="AI92">
        <f t="shared" si="38"/>
        <v>32.036405306677835</v>
      </c>
      <c r="AK92">
        <v>233</v>
      </c>
      <c r="AL92" t="s">
        <v>16</v>
      </c>
      <c r="AM92">
        <v>35.869999999999997</v>
      </c>
      <c r="AN92">
        <v>0.01</v>
      </c>
      <c r="AO92">
        <v>0.1</v>
      </c>
      <c r="AP92">
        <v>0.39</v>
      </c>
      <c r="AQ92">
        <v>34.380000000000003</v>
      </c>
      <c r="AR92">
        <v>27.88</v>
      </c>
      <c r="AS92">
        <v>0.52</v>
      </c>
      <c r="AT92">
        <v>0.84</v>
      </c>
      <c r="AU92">
        <v>0</v>
      </c>
      <c r="AV92">
        <v>0</v>
      </c>
      <c r="AW92">
        <v>1.6E-2</v>
      </c>
      <c r="AX92">
        <v>6.0000000000000001E-3</v>
      </c>
      <c r="AZ92">
        <v>0.99593162731372875</v>
      </c>
      <c r="BA92">
        <v>0</v>
      </c>
      <c r="BB92">
        <v>3.2726572278016048E-3</v>
      </c>
      <c r="BC92">
        <v>8.5615296756048759E-3</v>
      </c>
      <c r="BD92">
        <v>0.5322163257687722</v>
      </c>
      <c r="BE92">
        <v>1.1539322811700132</v>
      </c>
      <c r="BF92">
        <v>1.2229607280255066E-2</v>
      </c>
      <c r="BG92">
        <v>2.4990309379028831E-2</v>
      </c>
      <c r="BH92">
        <v>0</v>
      </c>
      <c r="BI92">
        <v>0</v>
      </c>
      <c r="BJ92">
        <v>7.1480547531750259E-4</v>
      </c>
      <c r="BK92">
        <v>1.3359674267182103E-4</v>
      </c>
      <c r="CR92">
        <v>233</v>
      </c>
      <c r="CS92" t="s">
        <v>18</v>
      </c>
      <c r="CT92">
        <v>52.08</v>
      </c>
      <c r="CU92">
        <v>0.23</v>
      </c>
      <c r="CV92">
        <v>1.9</v>
      </c>
      <c r="CW92">
        <v>1.51</v>
      </c>
      <c r="CX92">
        <v>17.96</v>
      </c>
      <c r="CY92">
        <v>21.5</v>
      </c>
      <c r="CZ92">
        <v>0.37</v>
      </c>
      <c r="DA92">
        <v>4.41</v>
      </c>
      <c r="DB92">
        <v>0</v>
      </c>
      <c r="DC92">
        <v>0.03</v>
      </c>
      <c r="DD92">
        <v>5.0000000000000001E-3</v>
      </c>
      <c r="DE92">
        <v>2E-3</v>
      </c>
      <c r="DG92">
        <v>1.9312724199556728</v>
      </c>
      <c r="DH92">
        <v>0</v>
      </c>
      <c r="DI92">
        <v>8.3047877371099074E-2</v>
      </c>
      <c r="DJ92">
        <v>4.4272915446341654E-2</v>
      </c>
      <c r="DK92">
        <v>0.3713325908473073</v>
      </c>
      <c r="DL92">
        <v>1.1885034006207233</v>
      </c>
      <c r="DM92">
        <v>1.1622118704465551E-2</v>
      </c>
      <c r="DN92">
        <v>0.17522874537080266</v>
      </c>
      <c r="DO92">
        <v>0</v>
      </c>
      <c r="DP92">
        <v>2.1571206951539368E-3</v>
      </c>
      <c r="DQ92">
        <v>2.9834056474682246E-4</v>
      </c>
      <c r="DR92">
        <v>5.9476996612678943E-5</v>
      </c>
      <c r="DS92">
        <v>1.4320297326771855E-2</v>
      </c>
    </row>
    <row r="93" spans="3:123">
      <c r="C93" s="2">
        <v>0.91300000000000003</v>
      </c>
      <c r="D93">
        <f t="shared" si="27"/>
        <v>91.3</v>
      </c>
      <c r="E93">
        <f t="shared" si="31"/>
        <v>91.3</v>
      </c>
      <c r="F93">
        <f t="shared" si="31"/>
        <v>91.3</v>
      </c>
      <c r="G93">
        <v>8.7000000000000028</v>
      </c>
      <c r="H93">
        <v>15.521000000000001</v>
      </c>
      <c r="I93">
        <v>0</v>
      </c>
      <c r="J93">
        <v>44.736999999999995</v>
      </c>
      <c r="K93">
        <v>31.042000000000002</v>
      </c>
      <c r="L93">
        <v>0</v>
      </c>
      <c r="M93">
        <f t="shared" si="28"/>
        <v>0.23397907500000001</v>
      </c>
      <c r="O93">
        <f>H93/SUM($H93:I93,K93:M93)</f>
        <v>0.33166670812500521</v>
      </c>
      <c r="P93">
        <f>I93/SUM($H93:I93,K93:M93)</f>
        <v>0</v>
      </c>
      <c r="Q93">
        <f>K93/SUM($H93:I93,K93:M93)</f>
        <v>0.66333341625001041</v>
      </c>
      <c r="R93">
        <f>L93/SUM($H93:I93,K93:M93)</f>
        <v>0</v>
      </c>
      <c r="S93">
        <f>M93/SUM($H93:I93,K93:M93)</f>
        <v>4.9998756249844531E-3</v>
      </c>
      <c r="U93">
        <f t="shared" si="29"/>
        <v>2.6525360965261199E-2</v>
      </c>
      <c r="V93">
        <f t="shared" si="32"/>
        <v>5.149875624984453E-3</v>
      </c>
      <c r="W93">
        <f t="shared" si="30"/>
        <v>1.6167734129236513E-2</v>
      </c>
      <c r="Y93">
        <f>U93*(D93-D92)/D93+U92*(D92-D91)/D93+U91*(D91-D90)/D93+U90*(D90-D89)/D93+U89*(D89-D88)/D93+U88*(D88-D87)/D93+U87*(D87-D86)/D93+U86*(D86-D85)/D93+U85*(D85-D84)/D93+U84*(D84-D83)/D93+U83*(D83-D82)/D93+U82*(D82-D81)/D93+U81*(D81-D80)/D93+U80*(D80-D79)/D93+U79*(D79-D78)/D93+U78*(D78-D77)/D93+U77*(D77-D76)/D93+U76*(D76-D75)/D93+U75*(D75-D74)/D93+U74*(D74-D73)/D93+U73*(D73-D72)/D93</f>
        <v>1.5976602392835649E-2</v>
      </c>
      <c r="Z93">
        <f>V93*(E93-E92)/E93+V92*(E92-E91)/E93+V91*(E91-E90)/E93+V90*(E90-E89)/E93+V89*(E89-E88)/E93+V88*(E88-E87)/E93+V87*(E87-E86)/E93+V86*(E86-E85)/E93+V85*(E85-E84)/E93+V84*(E84-E83)/E93+V83*(E83-E82)/E93+V82*(E82-E81)/E93+V81*(E81-E80)/E93+V80*(E80-E79)/E93+V79*(E79-E78)/E93+V78*(E78-E77)/E93+V77*(E77-E76)/E93+V76*(E76-E75)/E93+V75*(E75-E74)/E93+V74*(E74-E73)/E93+V73*(E73-E72)/E93</f>
        <v>5.149875624984453E-3</v>
      </c>
      <c r="AA93">
        <f>W93*(F93-F92)/F93+W92*(F92-F91)/F93+W91*(F91-F90)/F93+W90*(F90-F89)/F93+W89*(F89-F88)/F93+W88*(F88-F87)/F93+W87*(F87-F86)/F93+W86*(F86-F85)/F93+W85*(F85-F84)/F93+W84*(F84-F83)/F93+W83*(F83-F82)/F93+W82*(F82-F81)/F93+W81*(F81-F80)/F93+W80*(F80-F79)/F93+W79*(F79-F78)/F93+W78*(F78-F77)/F93+W77*(F77-F76)/F93+W76*(F76-F75)/F93+W75*(F75-F74)/F93+W74*(F74-F73)/F93+W73*(F73-F72)/F93</f>
        <v>9.6019332010888383E-3</v>
      </c>
      <c r="AC93">
        <f t="shared" si="33"/>
        <v>78.906796451436861</v>
      </c>
      <c r="AD93">
        <f t="shared" si="34"/>
        <v>156.92225609015981</v>
      </c>
      <c r="AE93">
        <f t="shared" si="35"/>
        <v>147.19761515670152</v>
      </c>
      <c r="AG93">
        <f t="shared" si="36"/>
        <v>78.906796451436861</v>
      </c>
      <c r="AH93">
        <f t="shared" si="37"/>
        <v>127.86468100221704</v>
      </c>
      <c r="AI93">
        <f t="shared" si="38"/>
        <v>35.311708594037093</v>
      </c>
      <c r="AK93">
        <v>243</v>
      </c>
      <c r="AL93" t="s">
        <v>16</v>
      </c>
      <c r="AM93">
        <v>35.49</v>
      </c>
      <c r="AN93">
        <v>0.01</v>
      </c>
      <c r="AO93">
        <v>0.09</v>
      </c>
      <c r="AP93">
        <v>0.37</v>
      </c>
      <c r="AQ93">
        <v>36.380000000000003</v>
      </c>
      <c r="AR93">
        <v>26.21</v>
      </c>
      <c r="AS93">
        <v>0.56999999999999995</v>
      </c>
      <c r="AT93">
        <v>0.87</v>
      </c>
      <c r="AU93">
        <v>0</v>
      </c>
      <c r="AV93">
        <v>0</v>
      </c>
      <c r="AW93">
        <v>1.7000000000000001E-2</v>
      </c>
      <c r="AX93">
        <v>6.0000000000000001E-3</v>
      </c>
      <c r="AZ93">
        <v>0.9960483345732607</v>
      </c>
      <c r="BA93">
        <v>0</v>
      </c>
      <c r="BB93">
        <v>2.9772773715235762E-3</v>
      </c>
      <c r="BC93">
        <v>8.2104082087866397E-3</v>
      </c>
      <c r="BD93">
        <v>0.56927391144739747</v>
      </c>
      <c r="BE93">
        <v>1.0965560645252426</v>
      </c>
      <c r="BF93">
        <v>1.3550655049361746E-2</v>
      </c>
      <c r="BG93">
        <v>2.6163019564954152E-2</v>
      </c>
      <c r="BH93">
        <v>0</v>
      </c>
      <c r="BI93">
        <v>0</v>
      </c>
      <c r="BJ93">
        <v>7.6770271397468741E-4</v>
      </c>
      <c r="BK93">
        <v>1.3504301828397343E-4</v>
      </c>
      <c r="CR93">
        <v>243</v>
      </c>
      <c r="CS93" t="s">
        <v>18</v>
      </c>
      <c r="CT93">
        <v>52.03</v>
      </c>
      <c r="CU93">
        <v>0.24</v>
      </c>
      <c r="CV93">
        <v>1.67</v>
      </c>
      <c r="CW93">
        <v>1.28</v>
      </c>
      <c r="CX93">
        <v>18.97</v>
      </c>
      <c r="CY93">
        <v>20.72</v>
      </c>
      <c r="CZ93">
        <v>0.39</v>
      </c>
      <c r="DA93">
        <v>4.66</v>
      </c>
      <c r="DB93">
        <v>0</v>
      </c>
      <c r="DC93">
        <v>0.03</v>
      </c>
      <c r="DD93">
        <v>6.0000000000000001E-3</v>
      </c>
      <c r="DE93">
        <v>3.0000000000000001E-3</v>
      </c>
      <c r="DG93">
        <v>1.9389574152937872</v>
      </c>
      <c r="DH93">
        <v>0</v>
      </c>
      <c r="DI93">
        <v>7.3355602594285987E-2</v>
      </c>
      <c r="DJ93">
        <v>3.7714905719575927E-2</v>
      </c>
      <c r="DK93">
        <v>0.39415400917730081</v>
      </c>
      <c r="DL93">
        <v>1.1510484435998085</v>
      </c>
      <c r="DM93">
        <v>1.2310907605989994E-2</v>
      </c>
      <c r="DN93">
        <v>0.18607779914916486</v>
      </c>
      <c r="DO93">
        <v>0</v>
      </c>
      <c r="DP93">
        <v>2.167785602226351E-3</v>
      </c>
      <c r="DQ93">
        <v>3.5977868958626119E-4</v>
      </c>
      <c r="DR93">
        <v>8.9656580559181401E-5</v>
      </c>
      <c r="DS93">
        <v>1.2313017888073166E-2</v>
      </c>
    </row>
    <row r="94" spans="3:123">
      <c r="C94" s="2">
        <v>0.92100000000000004</v>
      </c>
      <c r="D94">
        <f t="shared" si="27"/>
        <v>92.100000000000009</v>
      </c>
      <c r="E94">
        <f t="shared" si="31"/>
        <v>92.100000000000009</v>
      </c>
      <c r="F94">
        <f t="shared" si="31"/>
        <v>92.100000000000009</v>
      </c>
      <c r="G94">
        <v>7.8999999999999915</v>
      </c>
      <c r="H94">
        <v>16.577999999999999</v>
      </c>
      <c r="I94">
        <v>0</v>
      </c>
      <c r="J94">
        <v>39.603000000000002</v>
      </c>
      <c r="K94">
        <v>35.919000000000004</v>
      </c>
      <c r="L94">
        <v>0</v>
      </c>
      <c r="M94">
        <f t="shared" si="28"/>
        <v>0.26379742499999997</v>
      </c>
      <c r="O94">
        <f>H94/SUM($H94:I94,K94:M94)</f>
        <v>0.31421056559211014</v>
      </c>
      <c r="P94">
        <f>I94/SUM($H94:I94,K94:M94)</f>
        <v>0</v>
      </c>
      <c r="Q94">
        <f>K94/SUM($H94:I94,K94:M94)</f>
        <v>0.68078955878290548</v>
      </c>
      <c r="R94">
        <f>L94/SUM($H94:I94,K94:M94)</f>
        <v>0</v>
      </c>
      <c r="S94">
        <f>M94/SUM($H94:I94,K94:M94)</f>
        <v>4.9998756249844531E-3</v>
      </c>
      <c r="U94">
        <f t="shared" si="29"/>
        <v>2.5900233322643299E-2</v>
      </c>
      <c r="V94">
        <f t="shared" si="32"/>
        <v>5.149875624984453E-3</v>
      </c>
      <c r="W94">
        <f t="shared" si="30"/>
        <v>1.6142307719099948E-2</v>
      </c>
      <c r="Y94">
        <f>U94*(D94-D93)/D94+U93*(D93-D92)/D94+U92*(D92-D91)/D94+U91*(D91-D90)/D94+U90*(D90-D89)/D94+U89*(D89-D88)/D94+U88*(D88-D87)/D94+U87*(D87-D86)/D94+U86*(D86-D85)/D94+U85*(D85-D84)/D94+U84*(D84-D83)/D94+U83*(D83-D82)/D94+U82*(D82-D81)/D94+U81*(D81-D80)/D94+U80*(D80-D79)/D94+U79*(D79-D78)/D94+U78*(D78-D77)/D94+U77*(D77-D76)/D94+U76*(D76-D75)/D94+U75*(D75-D74)/D94+U74*(D74-D73)/D94+U73*(D73-D72)/D94</f>
        <v>1.6062801141411613E-2</v>
      </c>
      <c r="Z94">
        <f>V94*(E94-E93)/E94+V93*(E93-E92)/E94+V92*(E92-E91)/E94+V91*(E91-E90)/E94+V90*(E90-E89)/E94+V89*(E89-E88)/E94+V88*(E88-E87)/E94+V87*(E87-E86)/E94+V86*(E86-E85)/E94+V85*(E85-E84)/E94+V84*(E84-E83)/E94+V83*(E83-E82)/E94+V82*(E82-E81)/E94+V81*(E81-E80)/E94+V80*(E80-E79)/E94+V79*(E79-E78)/E94+V78*(E78-E77)/E94+V77*(E77-E76)/E94+V76*(E76-E75)/E94+V75*(E75-E74)/E94+V74*(E74-E73)/E94+V73*(E73-E72)/E94</f>
        <v>5.149875624984453E-3</v>
      </c>
      <c r="AA94">
        <f>W94*(F94-F93)/F94+W93*(F93-F92)/F94+W92*(F92-F91)/F94+W91*(F91-F90)/F94+W90*(F90-F89)/F94+W89*(F89-F88)/F94+W88*(F88-F87)/F94+W87*(F87-F86)/F94+W86*(F86-F85)/F94+W85*(F85-F84)/F94+W84*(F84-F83)/F94+W83*(F83-F82)/F94+W82*(F82-F81)/F94+W81*(F81-F80)/F94+W80*(F80-F79)/F94+W79*(F79-F78)/F94+W78*(F78-F77)/F94+W77*(F77-F76)/F94+W76*(F76-F75)/F94+W75*(F75-F74)/F94+W74*(F74-F73)/F94+W73*(F73-F72)/F94</f>
        <v>9.6587442718207503E-3</v>
      </c>
      <c r="AC94">
        <f t="shared" si="33"/>
        <v>86.744561407711615</v>
      </c>
      <c r="AD94">
        <f t="shared" si="34"/>
        <v>172.72729242212566</v>
      </c>
      <c r="AE94">
        <f t="shared" si="35"/>
        <v>161.93027833999525</v>
      </c>
      <c r="AG94">
        <f t="shared" si="36"/>
        <v>86.744561407711615</v>
      </c>
      <c r="AH94">
        <f t="shared" si="37"/>
        <v>140.74307046186226</v>
      </c>
      <c r="AI94">
        <f t="shared" si="38"/>
        <v>38.845974475918005</v>
      </c>
      <c r="AK94">
        <v>253</v>
      </c>
      <c r="AL94" t="s">
        <v>16</v>
      </c>
      <c r="AM94">
        <v>35.020000000000003</v>
      </c>
      <c r="AN94">
        <v>0.01</v>
      </c>
      <c r="AO94">
        <v>0.08</v>
      </c>
      <c r="AP94">
        <v>0.33</v>
      </c>
      <c r="AQ94">
        <v>38.880000000000003</v>
      </c>
      <c r="AR94">
        <v>24.12</v>
      </c>
      <c r="AS94">
        <v>0.62</v>
      </c>
      <c r="AT94">
        <v>0.91</v>
      </c>
      <c r="AU94">
        <v>0</v>
      </c>
      <c r="AV94">
        <v>0</v>
      </c>
      <c r="AW94">
        <v>1.7000000000000001E-2</v>
      </c>
      <c r="AX94">
        <v>6.0000000000000001E-3</v>
      </c>
      <c r="AZ94">
        <v>0.99645355411048075</v>
      </c>
      <c r="BA94">
        <v>0</v>
      </c>
      <c r="BB94">
        <v>2.6830778787842258E-3</v>
      </c>
      <c r="BC94">
        <v>7.4240941424241038E-3</v>
      </c>
      <c r="BD94">
        <v>0.61680991683195596</v>
      </c>
      <c r="BE94">
        <v>1.0230753669937132</v>
      </c>
      <c r="BF94">
        <v>1.494320065574082E-2</v>
      </c>
      <c r="BG94">
        <v>2.7744474932458553E-2</v>
      </c>
      <c r="BH94">
        <v>0</v>
      </c>
      <c r="BI94">
        <v>0</v>
      </c>
      <c r="BJ94">
        <v>7.7832249110561572E-4</v>
      </c>
      <c r="BK94">
        <v>1.3691109394810475E-4</v>
      </c>
      <c r="CR94">
        <v>253</v>
      </c>
      <c r="CS94" t="s">
        <v>18</v>
      </c>
      <c r="CT94">
        <v>51.84</v>
      </c>
      <c r="CU94">
        <v>0.25</v>
      </c>
      <c r="CV94">
        <v>1.49</v>
      </c>
      <c r="CW94">
        <v>1.06</v>
      </c>
      <c r="CX94">
        <v>20.36</v>
      </c>
      <c r="CY94">
        <v>19.59</v>
      </c>
      <c r="CZ94">
        <v>0.42</v>
      </c>
      <c r="DA94">
        <v>4.95</v>
      </c>
      <c r="DB94">
        <v>0</v>
      </c>
      <c r="DC94">
        <v>0.03</v>
      </c>
      <c r="DD94">
        <v>6.0000000000000001E-3</v>
      </c>
      <c r="DE94">
        <v>3.0000000000000001E-3</v>
      </c>
      <c r="DG94">
        <v>1.9455310565471466</v>
      </c>
      <c r="DH94">
        <v>0</v>
      </c>
      <c r="DI94">
        <v>6.5911594238268603E-2</v>
      </c>
      <c r="DJ94">
        <v>3.1453403909598637E-2</v>
      </c>
      <c r="DK94">
        <v>0.42602503532916286</v>
      </c>
      <c r="DL94">
        <v>1.0959658373259793</v>
      </c>
      <c r="DM94">
        <v>1.3351605300179113E-2</v>
      </c>
      <c r="DN94">
        <v>0.1990547625829511</v>
      </c>
      <c r="DO94">
        <v>0</v>
      </c>
      <c r="DP94">
        <v>2.1831071774183063E-3</v>
      </c>
      <c r="DQ94">
        <v>3.6232155002379602E-4</v>
      </c>
      <c r="DR94">
        <v>9.02902594797722E-5</v>
      </c>
      <c r="DS94">
        <v>1.1442650785415245E-2</v>
      </c>
    </row>
    <row r="95" spans="3:123">
      <c r="C95" s="2">
        <v>0.92900000000000005</v>
      </c>
      <c r="D95">
        <f t="shared" si="27"/>
        <v>92.9</v>
      </c>
      <c r="E95">
        <f t="shared" si="31"/>
        <v>92.9</v>
      </c>
      <c r="F95">
        <f t="shared" si="31"/>
        <v>92.9</v>
      </c>
      <c r="G95">
        <v>7.0999999999999943</v>
      </c>
      <c r="H95">
        <v>15.793000000000003</v>
      </c>
      <c r="I95">
        <v>0</v>
      </c>
      <c r="J95">
        <v>35.302</v>
      </c>
      <c r="K95">
        <v>41.805000000000007</v>
      </c>
      <c r="L95">
        <v>0</v>
      </c>
      <c r="M95">
        <f t="shared" si="28"/>
        <v>0.28942995000000005</v>
      </c>
      <c r="O95">
        <f>H95/SUM($H95:I95,K95:M95)</f>
        <v>0.27282261474798813</v>
      </c>
      <c r="P95">
        <f>I95/SUM($H95:I95,K95:M95)</f>
        <v>0</v>
      </c>
      <c r="Q95">
        <f>K95/SUM($H95:I95,K95:M95)</f>
        <v>0.72217750962702743</v>
      </c>
      <c r="R95">
        <f>L95/SUM($H95:I95,K95:M95)</f>
        <v>0</v>
      </c>
      <c r="S95">
        <f>M95/SUM($H95:I95,K95:M95)</f>
        <v>4.9998756249844531E-3</v>
      </c>
      <c r="U95">
        <f t="shared" si="29"/>
        <v>2.6179748890316101E-2</v>
      </c>
      <c r="V95">
        <f t="shared" si="32"/>
        <v>5.149875624984453E-3</v>
      </c>
      <c r="W95">
        <f t="shared" si="30"/>
        <v>1.6509377881917298E-2</v>
      </c>
      <c r="Y95">
        <f>U95*(D95-D94)/D95+U94*(D94-D93)/D95+U93*(D93-D92)/D95+U92*(D92-D91)/D95+U91*(D91-D90)/D95+U90*(D90-D89)/D95+U89*(D89-D88)/D95+U88*(D88-D87)/D95+U87*(D87-D86)/D95+U86*(D86-D85)/D95+U85*(D85-D84)/D95+U84*(D84-D83)/D95+U83*(D83-D82)/D95+U82*(D82-D81)/D95+U81*(D81-D80)/D95+U80*(D80-D79)/D95+U79*(D79-D78)/D95+U78*(D78-D77)/D95+U77*(D77-D76)/D95+U76*(D76-D75)/D95+U75*(D75-D74)/D95+U74*(D74-D73)/D95+U73*(D73-D72)/D95</f>
        <v>1.6149922327623922E-2</v>
      </c>
      <c r="Z95">
        <f>V95*(E95-E94)/E95+V94*(E94-E93)/E95+V93*(E93-E92)/E95+V92*(E92-E91)/E95+V91*(E91-E90)/E95+V90*(E90-E89)/E95+V89*(E89-E88)/E95+V88*(E88-E87)/E95+V87*(E87-E86)/E95+V86*(E86-E85)/E95+V85*(E85-E84)/E95+V84*(E84-E83)/E95+V83*(E83-E82)/E95+V82*(E82-E81)/E95+V81*(E81-E80)/E95+V80*(E80-E79)/E95+V79*(E79-E78)/E95+V78*(E78-E77)/E95+V77*(E77-E76)/E95+V76*(E76-E75)/E95+V75*(E75-E74)/E95+V74*(E74-E73)/E95+V73*(E73-E72)/E95</f>
        <v>5.1498756249844539E-3</v>
      </c>
      <c r="AA95">
        <f>W95*(F95-F94)/F95+W94*(F94-F93)/F95+W93*(F93-F92)/F95+W92*(F92-F91)/F95+W91*(F91-F90)/F95+W90*(F90-F89)/F95+W89*(F89-F88)/F95+W88*(F88-F87)/F95+W87*(F87-F86)/F95+W86*(F86-F85)/F95+W85*(F85-F84)/F95+W84*(F84-F83)/F95+W83*(F83-F82)/F95+W82*(F82-F81)/F95+W81*(F81-F80)/F95+W80*(F80-F79)/F95+W79*(F79-F78)/F95+W78*(F78-F77)/F95+W77*(F77-F76)/F95+W76*(F76-F75)/F95+W75*(F75-F74)/F95+W74*(F74-F73)/F95+W73*(F73-F72)/F95</f>
        <v>9.7177378874082326E-3</v>
      </c>
      <c r="AC95">
        <f t="shared" si="33"/>
        <v>96.331008382632191</v>
      </c>
      <c r="AD95">
        <f t="shared" si="34"/>
        <v>192.08387776891425</v>
      </c>
      <c r="AE95">
        <f t="shared" si="35"/>
        <v>179.96214986808374</v>
      </c>
      <c r="AG95">
        <f t="shared" si="36"/>
        <v>96.331008382632191</v>
      </c>
      <c r="AH95">
        <f t="shared" si="37"/>
        <v>156.51536224714786</v>
      </c>
      <c r="AI95">
        <f t="shared" si="38"/>
        <v>43.171698042343507</v>
      </c>
      <c r="AK95">
        <v>263</v>
      </c>
      <c r="AL95" t="s">
        <v>16</v>
      </c>
      <c r="AM95">
        <v>34.5</v>
      </c>
      <c r="AN95">
        <v>0.01</v>
      </c>
      <c r="AO95">
        <v>0.08</v>
      </c>
      <c r="AP95">
        <v>0.28999999999999998</v>
      </c>
      <c r="AQ95">
        <v>41.67</v>
      </c>
      <c r="AR95">
        <v>21.8</v>
      </c>
      <c r="AS95">
        <v>0.67</v>
      </c>
      <c r="AT95">
        <v>0.95</v>
      </c>
      <c r="AU95">
        <v>0</v>
      </c>
      <c r="AV95">
        <v>0</v>
      </c>
      <c r="AW95">
        <v>1.7999999999999999E-2</v>
      </c>
      <c r="AX95">
        <v>6.0000000000000001E-3</v>
      </c>
      <c r="AZ95">
        <v>0.99673487310445774</v>
      </c>
      <c r="BA95">
        <v>0</v>
      </c>
      <c r="BB95">
        <v>2.7242873772537965E-3</v>
      </c>
      <c r="BC95">
        <v>6.6244094478282185E-3</v>
      </c>
      <c r="BD95">
        <v>0.67122516636722884</v>
      </c>
      <c r="BE95">
        <v>0.93887215229914667</v>
      </c>
      <c r="BF95">
        <v>1.6396319817787396E-2</v>
      </c>
      <c r="BG95">
        <v>2.9408871693959213E-2</v>
      </c>
      <c r="BH95">
        <v>0</v>
      </c>
      <c r="BI95">
        <v>0</v>
      </c>
      <c r="BJ95">
        <v>8.3676364602462629E-4</v>
      </c>
      <c r="BK95">
        <v>1.3901391681475896E-4</v>
      </c>
      <c r="CR95">
        <v>263</v>
      </c>
      <c r="CS95" t="s">
        <v>18</v>
      </c>
      <c r="CT95">
        <v>51.54</v>
      </c>
      <c r="CU95">
        <v>0.26</v>
      </c>
      <c r="CV95">
        <v>1.35</v>
      </c>
      <c r="CW95">
        <v>0.85</v>
      </c>
      <c r="CX95">
        <v>22.01</v>
      </c>
      <c r="CY95">
        <v>18.23</v>
      </c>
      <c r="CZ95">
        <v>0.46</v>
      </c>
      <c r="DA95">
        <v>5.25</v>
      </c>
      <c r="DB95">
        <v>0</v>
      </c>
      <c r="DC95">
        <v>0.03</v>
      </c>
      <c r="DD95">
        <v>6.0000000000000001E-3</v>
      </c>
      <c r="DE95">
        <v>3.0000000000000001E-3</v>
      </c>
      <c r="DG95">
        <v>1.9510351934726835</v>
      </c>
      <c r="DH95">
        <v>0</v>
      </c>
      <c r="DI95">
        <v>6.023609791634385E-2</v>
      </c>
      <c r="DJ95">
        <v>2.5440651374356027E-2</v>
      </c>
      <c r="DK95">
        <v>0.4645419132230032</v>
      </c>
      <c r="DL95">
        <v>1.0287190061185456</v>
      </c>
      <c r="DM95">
        <v>1.474991578711897E-2</v>
      </c>
      <c r="DN95">
        <v>0.21294830700612685</v>
      </c>
      <c r="DO95">
        <v>0</v>
      </c>
      <c r="DP95">
        <v>2.2020266550322395E-3</v>
      </c>
      <c r="DQ95">
        <v>3.6546153990868447E-4</v>
      </c>
      <c r="DR95">
        <v>9.1072742612370358E-5</v>
      </c>
      <c r="DS95">
        <v>1.1271291389027355E-2</v>
      </c>
    </row>
    <row r="96" spans="3:123">
      <c r="C96" s="2">
        <v>0.97099999999999997</v>
      </c>
      <c r="D96">
        <f t="shared" si="27"/>
        <v>97.1</v>
      </c>
      <c r="E96">
        <f t="shared" si="31"/>
        <v>97.1</v>
      </c>
      <c r="F96">
        <f t="shared" si="31"/>
        <v>97.1</v>
      </c>
      <c r="G96">
        <v>2.9000000000000057</v>
      </c>
      <c r="H96">
        <v>0</v>
      </c>
      <c r="I96">
        <v>0</v>
      </c>
      <c r="J96">
        <v>16.507000000000001</v>
      </c>
      <c r="K96">
        <v>80.592999999999989</v>
      </c>
      <c r="L96">
        <v>0</v>
      </c>
      <c r="M96">
        <f t="shared" si="28"/>
        <v>0.40497982499999996</v>
      </c>
      <c r="O96">
        <f>H96/SUM($H96:I96,K96:M96)</f>
        <v>0</v>
      </c>
      <c r="P96">
        <f>I96/SUM($H96:I96,K96:M96)</f>
        <v>0</v>
      </c>
      <c r="Q96">
        <f>K96/SUM($H96:I96,K96:M96)</f>
        <v>0.99500012437501562</v>
      </c>
      <c r="R96">
        <f>L96/SUM($H96:I96,K96:M96)</f>
        <v>0</v>
      </c>
      <c r="S96">
        <f>M96/SUM($H96:I96,K96:M96)</f>
        <v>4.9998756249844531E-3</v>
      </c>
      <c r="U96">
        <f t="shared" si="29"/>
        <v>3.1879669143137376E-2</v>
      </c>
      <c r="V96">
        <f t="shared" si="32"/>
        <v>5.149875624984453E-3</v>
      </c>
      <c r="W96">
        <f t="shared" si="30"/>
        <v>1.9940568801891555E-2</v>
      </c>
      <c r="Y96">
        <f>U96*(D96-D95)/D96+U95*(D95-D94)/D96+U94*(D94-D93)/D96+U93*(D93-D92)/D96+U92*(D92-D91)/D96+U91*(D91-D90)/D96+U90*(D90-D89)/D96+U89*(D89-D88)/D96+U88*(D88-D87)/D96+U87*(D87-D86)/D96+U86*(D86-D85)/D96+U85*(D85-D84)/D96+U84*(D84-D83)/D96+U83*(D83-D82)/D96+U82*(D82-D81)/D96+U81*(D81-D80)/D96+U80*(D80-D79)/D96+U79*(D79-D78)/D96+U78*(D78-D77)/D96+U77*(D77-D76)/D96+U76*(D76-D75)/D96+U75*(D75-D74)/D96+U74*(D74-D73)/D96+U73*(D73-D72)/D96</f>
        <v>1.683030272541132E-2</v>
      </c>
      <c r="Z96">
        <f>V96*(E96-E95)/E96+V95*(E95-E94)/E96+V94*(E94-E93)/E96+V93*(E93-E92)/E96+V92*(E92-E91)/E96+V91*(E91-E90)/E96+V90*(E90-E89)/E96+V89*(E89-E88)/E96+V88*(E88-E87)/E96+V87*(E87-E86)/E96+V86*(E86-E85)/E96+V85*(E85-E84)/E96+V84*(E84-E83)/E96+V83*(E83-E82)/E96+V82*(E82-E81)/E96+V81*(E81-E80)/E96+V80*(E80-E79)/E96+V79*(E79-E78)/E96+V78*(E78-E77)/E96+V77*(E77-E76)/E96+V76*(E76-E75)/E96+V75*(E75-E74)/E96+V74*(E74-E73)/E96+V73*(E73-E72)/E96</f>
        <v>5.1498756249844539E-3</v>
      </c>
      <c r="AA96">
        <f>W96*(F96-F95)/F96+W95*(F95-F94)/F96+W94*(F94-F93)/F96+W93*(F93-F92)/F96+W92*(F92-F91)/F96+W91*(F91-F90)/F96+W90*(F90-F89)/F96+W89*(F89-F88)/F96+W88*(F88-F87)/F96+W87*(F87-F86)/F96+W86*(F86-F85)/F96+W85*(F85-F84)/F96+W84*(F84-F83)/F96+W83*(F83-F82)/F96+W82*(F82-F81)/F96+W81*(F81-F80)/F96+W80*(F80-F79)/F96+W79*(F79-F78)/F96+W78*(F78-F77)/F96+W77*(F77-F76)/F96+W76*(F76-F75)/F96+W75*(F75-F74)/F96+W74*(F74-F73)/F96+W73*(F73-F72)/F96</f>
        <v>1.0159920069085161E-2</v>
      </c>
      <c r="AC96">
        <f t="shared" si="33"/>
        <v>231.89972763094428</v>
      </c>
      <c r="AD96">
        <f t="shared" si="34"/>
        <v>468.11082366459203</v>
      </c>
      <c r="AE96">
        <f t="shared" si="35"/>
        <v>436.09667994536096</v>
      </c>
      <c r="AG96">
        <f t="shared" si="36"/>
        <v>231.89972763094428</v>
      </c>
      <c r="AH96">
        <f t="shared" si="37"/>
        <v>381.42990441820103</v>
      </c>
      <c r="AI96">
        <f t="shared" si="38"/>
        <v>104.61663298460414</v>
      </c>
      <c r="AK96">
        <v>383</v>
      </c>
      <c r="CR96">
        <v>383</v>
      </c>
      <c r="CS96" t="s">
        <v>18</v>
      </c>
      <c r="CT96">
        <v>46.59</v>
      </c>
      <c r="CU96">
        <v>0.46</v>
      </c>
      <c r="CV96">
        <v>1.0900000000000001</v>
      </c>
      <c r="CW96">
        <v>0.11</v>
      </c>
      <c r="CX96">
        <v>42.11</v>
      </c>
      <c r="CY96">
        <v>3.59</v>
      </c>
      <c r="CZ96">
        <v>0.93</v>
      </c>
      <c r="DA96">
        <v>5.07</v>
      </c>
      <c r="DB96">
        <v>0</v>
      </c>
      <c r="DC96">
        <v>0.04</v>
      </c>
      <c r="DD96">
        <v>1.0999999999999999E-2</v>
      </c>
      <c r="DE96">
        <v>5.0000000000000001E-3</v>
      </c>
      <c r="DG96">
        <v>1.9579607073396497</v>
      </c>
      <c r="DH96">
        <v>0</v>
      </c>
      <c r="DI96">
        <v>5.3993332404301778E-2</v>
      </c>
      <c r="DJ96">
        <v>3.6550435714249587E-3</v>
      </c>
      <c r="DK96">
        <v>0.98668988374311628</v>
      </c>
      <c r="DL96">
        <v>0.22490293137899134</v>
      </c>
      <c r="DM96">
        <v>3.3105887129753195E-2</v>
      </c>
      <c r="DN96">
        <v>0.22830394711150712</v>
      </c>
      <c r="DO96">
        <v>0</v>
      </c>
      <c r="DP96">
        <v>3.2595067198016589E-3</v>
      </c>
      <c r="DQ96">
        <v>7.4382999445252857E-4</v>
      </c>
      <c r="DR96">
        <v>1.6851079882332406E-4</v>
      </c>
      <c r="DS96">
        <v>1.1954039743951442E-2</v>
      </c>
    </row>
    <row r="97" spans="2:123">
      <c r="C97" s="2">
        <v>0.98299999999999998</v>
      </c>
      <c r="D97">
        <f t="shared" si="27"/>
        <v>98.3</v>
      </c>
      <c r="E97">
        <f t="shared" si="31"/>
        <v>98.3</v>
      </c>
      <c r="F97">
        <f t="shared" si="31"/>
        <v>98.3</v>
      </c>
      <c r="G97">
        <v>1.7000000000000028</v>
      </c>
      <c r="H97">
        <v>0</v>
      </c>
      <c r="I97">
        <v>0</v>
      </c>
      <c r="J97">
        <v>10.813000000000001</v>
      </c>
      <c r="K97">
        <v>55.048000000000002</v>
      </c>
      <c r="L97">
        <v>32.439</v>
      </c>
      <c r="M97">
        <f t="shared" si="28"/>
        <v>0.43962217499999995</v>
      </c>
      <c r="O97">
        <f>H97/SUM($H97:I97,K97:M97)</f>
        <v>0</v>
      </c>
      <c r="P97">
        <f>I97/SUM($H97:I97,K97:M97)</f>
        <v>0</v>
      </c>
      <c r="Q97">
        <f>K97/SUM($H97:I97,K97:M97)</f>
        <v>0.62606749398877393</v>
      </c>
      <c r="R97">
        <f>L97/SUM($H97:I97,K97:M97)</f>
        <v>0.36893263038624174</v>
      </c>
      <c r="S97">
        <f>M97/SUM($H97:I97,K97:M97)</f>
        <v>4.9998756249844531E-3</v>
      </c>
      <c r="U97">
        <f t="shared" si="29"/>
        <v>2.1932840844237234E-2</v>
      </c>
      <c r="V97">
        <f t="shared" si="32"/>
        <v>5.149875624984453E-3</v>
      </c>
      <c r="W97">
        <f t="shared" si="30"/>
        <v>1.4613284155227585E-2</v>
      </c>
      <c r="Y97">
        <f>U97*(D97-D96)/D97+U96*(D96-D95)/D97+U95*(D95-D94)/D97+U94*(D94-D93)/D97+U93*(D93-D92)/D97+U92*(D92-D91)/D97+U91*(D91-D90)/D97+U90*(D90-D89)/D97+U89*(D89-D88)/D97+U88*(D88-D87)/D97+U87*(D87-D86)/D97+U86*(D86-D85)/D97+U85*(D85-D84)/D97+U84*(D84-D83)/D97+U83*(D83-D82)/D97+U82*(D82-D81)/D97+U81*(D81-D80)/D97+U80*(D80-D79)/D97+U79*(D79-D78)/D97+U78*(D78-D77)/D97+U77*(D77-D76)/D97+U76*(D76-D75)/D97+U75*(D75-D74)/D97+U74*(D74-D73)/D97+U73*(D73-D72)/D97</f>
        <v>1.6892592102243378E-2</v>
      </c>
      <c r="Z97">
        <f>V97*(E97-E96)/E97+V96*(E96-E95)/E97+V95*(E95-E94)/E97+V94*(E94-E93)/E97+V93*(E93-E92)/E97+V92*(E92-E91)/E97+V91*(E91-E90)/E97+V90*(E90-E89)/E97+V89*(E89-E88)/E97+V88*(E88-E87)/E97+V87*(E87-E86)/E97+V86*(E86-E85)/E97+V85*(E85-E84)/E97+V84*(E84-E83)/E97+V83*(E83-E82)/E97+V82*(E82-E81)/E97+V81*(E81-E80)/E97+V80*(E80-E79)/E97+V79*(E79-E78)/E97+V78*(E78-E77)/E97+V77*(E77-E76)/E97+V76*(E76-E75)/E97+V75*(E75-E74)/E97+V74*(E74-E73)/E97+V73*(E73-E72)/E97</f>
        <v>5.149875624984453E-3</v>
      </c>
      <c r="AA97">
        <f>W97*(F97-F96)/F97+W96*(F96-F95)/F97+W95*(F95-F94)/F97+W94*(F94-F93)/F97+W93*(F93-F92)/F97+W92*(F92-F91)/F97+W91*(F91-F90)/F97+W90*(F90-F89)/F97+W89*(F89-F88)/F97+W88*(F88-F87)/F97+W87*(F87-F86)/F97+W86*(F86-F85)/F97+W85*(F85-F84)/F97+W84*(F84-F83)/F97+W83*(F83-F82)/F97+W82*(F82-F81)/F97+W81*(F81-F80)/F97+W80*(F80-F79)/F97+W79*(F79-F78)/F97+W78*(F78-F77)/F97+W77*(F77-F76)/F97+W76*(F76-F75)/F97+W75*(F75-F74)/F97+W74*(F74-F73)/F97+W73*(F73-F72)/F97</f>
        <v>1.0214284635752212E-2</v>
      </c>
      <c r="AC97">
        <f t="shared" si="33"/>
        <v>391.95419563122903</v>
      </c>
      <c r="AD97">
        <f t="shared" si="34"/>
        <v>796.34865452232077</v>
      </c>
      <c r="AE97">
        <f t="shared" si="35"/>
        <v>739.73994711552336</v>
      </c>
      <c r="AG97">
        <f t="shared" si="36"/>
        <v>391.95419563122903</v>
      </c>
      <c r="AH97">
        <f t="shared" si="37"/>
        <v>648.88734851312438</v>
      </c>
      <c r="AI97">
        <f t="shared" si="38"/>
        <v>177.45859143236623</v>
      </c>
      <c r="AK97">
        <v>533</v>
      </c>
      <c r="CR97">
        <v>533</v>
      </c>
      <c r="CS97" t="s">
        <v>18</v>
      </c>
      <c r="CT97">
        <v>45.68</v>
      </c>
      <c r="CU97">
        <v>0.39</v>
      </c>
      <c r="CV97">
        <v>1.07</v>
      </c>
      <c r="CW97">
        <v>0.04</v>
      </c>
      <c r="CX97">
        <v>45.94</v>
      </c>
      <c r="CY97">
        <v>0.75</v>
      </c>
      <c r="CZ97">
        <v>1.1100000000000001</v>
      </c>
      <c r="DA97">
        <v>4.96</v>
      </c>
      <c r="DB97">
        <v>0</v>
      </c>
      <c r="DC97">
        <v>0.05</v>
      </c>
      <c r="DD97">
        <v>1.2E-2</v>
      </c>
      <c r="DE97">
        <v>5.0000000000000001E-3</v>
      </c>
      <c r="DG97">
        <v>1.9613295975791414</v>
      </c>
      <c r="DH97">
        <v>0</v>
      </c>
      <c r="DI97">
        <v>5.4151518247956401E-2</v>
      </c>
      <c r="DJ97">
        <v>1.3579165766260785E-3</v>
      </c>
      <c r="DK97">
        <v>1.0997643823464061</v>
      </c>
      <c r="DL97">
        <v>4.8003748987649766E-2</v>
      </c>
      <c r="DM97">
        <v>4.0369975473701726E-2</v>
      </c>
      <c r="DN97">
        <v>0.22819197250578041</v>
      </c>
      <c r="DO97">
        <v>0</v>
      </c>
      <c r="DP97">
        <v>4.162700057421022E-3</v>
      </c>
      <c r="DQ97">
        <v>8.2903997716092092E-4</v>
      </c>
      <c r="DR97">
        <v>1.7216345226141392E-4</v>
      </c>
      <c r="DS97">
        <v>1.5481115827097783E-2</v>
      </c>
    </row>
    <row r="98" spans="2:123">
      <c r="C98" s="2">
        <v>0.99</v>
      </c>
      <c r="D98">
        <f t="shared" si="27"/>
        <v>99</v>
      </c>
      <c r="E98">
        <f t="shared" si="31"/>
        <v>99</v>
      </c>
      <c r="F98">
        <f t="shared" si="31"/>
        <v>99</v>
      </c>
      <c r="G98">
        <v>1</v>
      </c>
      <c r="H98">
        <v>0</v>
      </c>
      <c r="I98">
        <v>0</v>
      </c>
      <c r="J98">
        <v>15.84</v>
      </c>
      <c r="K98">
        <v>83.16</v>
      </c>
      <c r="L98">
        <v>0</v>
      </c>
      <c r="M98">
        <f t="shared" si="28"/>
        <v>0.417879</v>
      </c>
      <c r="O98">
        <f>H98/SUM($H98:I98,K98:M98)</f>
        <v>0</v>
      </c>
      <c r="P98">
        <f>I98/SUM($H98:I98,K98:M98)</f>
        <v>0</v>
      </c>
      <c r="Q98">
        <f>K98/SUM($H98:I98,K98:M98)</f>
        <v>0.9950001243750155</v>
      </c>
      <c r="R98">
        <f>L98/SUM($H98:I98,K98:M98)</f>
        <v>0</v>
      </c>
      <c r="S98">
        <f>M98/SUM($H98:I98,K98:M98)</f>
        <v>4.9998756249844531E-3</v>
      </c>
      <c r="U98">
        <f t="shared" si="29"/>
        <v>3.1964015921743645E-2</v>
      </c>
      <c r="V98">
        <f t="shared" si="32"/>
        <v>5.149875624984453E-3</v>
      </c>
      <c r="W98">
        <f t="shared" si="30"/>
        <v>2.0436020333704581E-2</v>
      </c>
      <c r="Y98">
        <f>U98*(D98-D97)/D98+U97*(D97-D96)/D98+U96*(D96-D95)/D98+U95*(D95-D94)/D98+U94*(D94-D93)/D98+U93*(D93-D92)/D98+U92*(D92-D91)/D98+U91*(D91-D90)/D98+U90*(D90-D89)/D98+U89*(D89-D88)/D98+U88*(D88-D87)/D98+U87*(D87-D86)/D98+U86*(D86-D85)/D98+U85*(D85-D84)/D98+U84*(D84-D83)/D98+U83*(D83-D82)/D98+U82*(D82-D81)/D98+U81*(D81-D80)/D98+U80*(D80-D79)/D98+U79*(D79-D78)/D98+U78*(D78-D77)/D98+U77*(D77-D76)/D98+U76*(D76-D75)/D98+U75*(D75-D74)/D98+U74*(D74-D73)/D98+U73*D73/D98</f>
        <v>1.6999157725209536E-2</v>
      </c>
      <c r="Z98">
        <f>V98*(E98-E97)/E98+V97*(E97-E96)/E98+V96*(E96-E95)/E98+V95*(E95-E94)/E98+V94*(E94-E93)/E98+V93*(E93-E92)/E98+V92*(E92-E91)/E98+V91*(E91-E90)/E98+V90*(E90-E89)/E98+V89*(E89-E88)/E98+V88*(E88-E87)/E98+V87*(E87-E86)/E98+V86*(E86-E85)/E98+V85*(E85-E84)/E98+V84*(E84-E83)/E98+V83*(E83-E82)/E98+V82*(E82-E81)/E98+V81*(E81-E80)/E98+V80*(E80-E79)/E98+V79*(E79-E78)/E98+V78*(E78-E77)/E98+V77*(E77-E76)/E98+V76*(E76-E75)/E98+V75*(E75-E74)/E98+V74*(E74-E73)/E98+V73*E73/E98</f>
        <v>5.1498756249844539E-3</v>
      </c>
      <c r="AA98">
        <f>W98*(D98-D97)/$D$32+W97*(D97-D96)/$D$32+W96*(D96-D95)/$D$32+W95*(D95-D94)/$D$32+W94*(D94-D93)/$D$32+W93*(D93-D92)/$D$32+W92*(D92-D91)/$D$32+W91*(D91-D90)/$D$32+W90*(D90-D89)/$D$32+W89*(D89-D88)/$D$32+W88*(D88-D87)/$D$32+W87*(D87-D86)/$D$32+W86*(D86-D85)/$D$32+W85*(D85-D84)/$D$32+W84*(D84-D83)/$D$32+W83*(D83-D82)/$D$32+W82*(D82-D81)/$D$32+W81*(D81-D80)/$D$32+W80*(D80-D79)/$D$32+W79*(D79-D78)/$D$32+W78*(D78-D77)/$D$32+W77*(D77-D76)/$D$32+W76*(D76-D75)/$D$32+W75*(D75-D74)/$D$32+W74*(D74-D73)/$D$32+W73*D73/$D$32</f>
        <v>1.0286559534626621E-2</v>
      </c>
      <c r="AC98">
        <f t="shared" si="33"/>
        <v>660.05211677466639</v>
      </c>
      <c r="AD98">
        <f t="shared" si="34"/>
        <v>1350.0982947485827</v>
      </c>
      <c r="AE98">
        <f t="shared" si="35"/>
        <v>1250.3441675994627</v>
      </c>
      <c r="AG98">
        <f t="shared" si="36"/>
        <v>660.05211677466639</v>
      </c>
      <c r="AH98">
        <f t="shared" si="37"/>
        <v>1100.0981765166571</v>
      </c>
      <c r="AI98">
        <f t="shared" si="38"/>
        <v>299.94907758202214</v>
      </c>
      <c r="AK98">
        <v>703</v>
      </c>
      <c r="CR98">
        <v>703</v>
      </c>
      <c r="CS98" t="s">
        <v>18</v>
      </c>
      <c r="CT98">
        <v>45.49</v>
      </c>
      <c r="CU98">
        <v>0.38</v>
      </c>
      <c r="CV98">
        <v>1.07</v>
      </c>
      <c r="CW98">
        <v>0.01</v>
      </c>
      <c r="CX98">
        <v>46.71</v>
      </c>
      <c r="CY98">
        <v>0.09</v>
      </c>
      <c r="CZ98">
        <v>1.23</v>
      </c>
      <c r="DA98">
        <v>4.9400000000000004</v>
      </c>
      <c r="DB98">
        <v>0</v>
      </c>
      <c r="DC98">
        <v>0.06</v>
      </c>
      <c r="DD98">
        <v>1.2E-2</v>
      </c>
      <c r="DE98">
        <v>5.0000000000000001E-3</v>
      </c>
      <c r="DG98">
        <v>1.9627310629166985</v>
      </c>
      <c r="DH98">
        <v>0</v>
      </c>
      <c r="DI98">
        <v>5.4416550682727972E-2</v>
      </c>
      <c r="DJ98">
        <v>3.411406485250212E-4</v>
      </c>
      <c r="DK98">
        <v>1.1236702914756522</v>
      </c>
      <c r="DL98">
        <v>5.7886431057086194E-3</v>
      </c>
      <c r="DM98">
        <v>4.4953239109274006E-2</v>
      </c>
      <c r="DN98">
        <v>0.22838417454036014</v>
      </c>
      <c r="DO98">
        <v>0</v>
      </c>
      <c r="DP98">
        <v>5.0196881486740778E-3</v>
      </c>
      <c r="DQ98">
        <v>8.3309752699108129E-4</v>
      </c>
      <c r="DR98">
        <v>1.7300606758242096E-4</v>
      </c>
      <c r="DS98">
        <v>1.7147613599426494E-2</v>
      </c>
    </row>
    <row r="100" spans="2:123">
      <c r="Z100" s="28" t="s">
        <v>111</v>
      </c>
      <c r="AA100" s="28"/>
      <c r="AB100" s="29"/>
      <c r="AC100" s="30">
        <f>(AC72*100-AC98)/(AC72*100)*AC72</f>
        <v>0.5374788322533357</v>
      </c>
      <c r="AD100" s="30">
        <f>(AD72*100-AD98)/(AD72*100)*AD72</f>
        <v>0.32401705251417295</v>
      </c>
      <c r="AE100" s="30">
        <f>(AE72*100-AE98)/(AE72*100)*AE72</f>
        <v>0.60655832400537291</v>
      </c>
      <c r="AF100" s="29"/>
      <c r="AG100" s="30">
        <f>(AG72*100-AG98)/(AG72*100)*AG72</f>
        <v>0.5374788322533357</v>
      </c>
      <c r="AH100" s="30">
        <f>(AH72*100-AH98)/(AH72*100)*AH72</f>
        <v>0.26401823483342923</v>
      </c>
      <c r="AI100" s="30">
        <f>(AI72*100-AI98)/(AI72*100)*AI72</f>
        <v>0.1455092241797786</v>
      </c>
    </row>
    <row r="102" spans="2:123">
      <c r="B102" s="20" t="s">
        <v>80</v>
      </c>
    </row>
    <row r="103" spans="2:123" ht="18">
      <c r="G103" s="5" t="s">
        <v>70</v>
      </c>
      <c r="L103"/>
      <c r="O103" s="4"/>
      <c r="P103" s="6" t="s">
        <v>26</v>
      </c>
      <c r="S103" s="4"/>
      <c r="V103" s="20" t="s">
        <v>80</v>
      </c>
      <c r="W103" s="20"/>
      <c r="X103" s="20"/>
      <c r="Y103" s="20"/>
      <c r="Z103" s="6" t="s">
        <v>104</v>
      </c>
      <c r="AA103" s="20"/>
      <c r="AB103" s="20"/>
      <c r="AC103" s="20"/>
      <c r="AD103" s="6" t="s">
        <v>103</v>
      </c>
      <c r="AE103" s="6"/>
      <c r="AF103" s="6"/>
      <c r="AG103" s="6"/>
      <c r="AH103" s="6" t="s">
        <v>102</v>
      </c>
      <c r="AK103" t="s">
        <v>19</v>
      </c>
      <c r="AL103" t="s">
        <v>0</v>
      </c>
      <c r="CD103" t="s">
        <v>33</v>
      </c>
      <c r="CE103" t="s">
        <v>34</v>
      </c>
      <c r="CF103" t="s">
        <v>35</v>
      </c>
      <c r="CG103" t="s">
        <v>36</v>
      </c>
      <c r="CH103" t="s">
        <v>37</v>
      </c>
      <c r="CI103" t="s">
        <v>38</v>
      </c>
      <c r="CJ103" t="s">
        <v>39</v>
      </c>
      <c r="CK103" t="s">
        <v>40</v>
      </c>
      <c r="CL103" t="s">
        <v>41</v>
      </c>
      <c r="CM103" t="s">
        <v>42</v>
      </c>
      <c r="CN103" t="s">
        <v>43</v>
      </c>
      <c r="CO103" t="s">
        <v>44</v>
      </c>
      <c r="CP103" t="s">
        <v>86</v>
      </c>
      <c r="DG103" t="s">
        <v>33</v>
      </c>
      <c r="DH103" t="s">
        <v>34</v>
      </c>
      <c r="DI103" t="s">
        <v>35</v>
      </c>
      <c r="DJ103" t="s">
        <v>36</v>
      </c>
      <c r="DK103" t="s">
        <v>37</v>
      </c>
      <c r="DL103" t="s">
        <v>38</v>
      </c>
      <c r="DM103" t="s">
        <v>39</v>
      </c>
      <c r="DN103" t="s">
        <v>40</v>
      </c>
      <c r="DO103" t="s">
        <v>41</v>
      </c>
      <c r="DP103" t="s">
        <v>42</v>
      </c>
      <c r="DQ103" t="s">
        <v>43</v>
      </c>
      <c r="DR103" t="s">
        <v>44</v>
      </c>
      <c r="DS103" t="s">
        <v>86</v>
      </c>
    </row>
    <row r="104" spans="2:123" ht="17">
      <c r="C104" t="s">
        <v>20</v>
      </c>
      <c r="D104" s="4" t="s">
        <v>21</v>
      </c>
      <c r="E104" s="4" t="s">
        <v>21</v>
      </c>
      <c r="F104" s="4" t="s">
        <v>21</v>
      </c>
      <c r="G104" t="s">
        <v>22</v>
      </c>
      <c r="H104" t="s">
        <v>16</v>
      </c>
      <c r="I104" t="s">
        <v>17</v>
      </c>
      <c r="J104" t="s">
        <v>23</v>
      </c>
      <c r="K104" t="s">
        <v>24</v>
      </c>
      <c r="L104" t="s">
        <v>25</v>
      </c>
      <c r="M104" t="s">
        <v>80</v>
      </c>
      <c r="O104" s="4" t="s">
        <v>16</v>
      </c>
      <c r="P104" s="4" t="s">
        <v>17</v>
      </c>
      <c r="Q104" s="4" t="s">
        <v>24</v>
      </c>
      <c r="R104" s="4" t="s">
        <v>25</v>
      </c>
      <c r="S104" s="4" t="s">
        <v>80</v>
      </c>
      <c r="U104" t="s">
        <v>27</v>
      </c>
      <c r="V104" t="s">
        <v>28</v>
      </c>
      <c r="W104" t="s">
        <v>29</v>
      </c>
      <c r="Y104" t="s">
        <v>27</v>
      </c>
      <c r="Z104" t="s">
        <v>28</v>
      </c>
      <c r="AA104" t="s">
        <v>29</v>
      </c>
      <c r="AC104" t="s">
        <v>30</v>
      </c>
      <c r="AD104" t="s">
        <v>31</v>
      </c>
      <c r="AE104" t="s">
        <v>32</v>
      </c>
      <c r="AG104" t="s">
        <v>30</v>
      </c>
      <c r="AH104" t="s">
        <v>31</v>
      </c>
      <c r="AI104" t="s">
        <v>32</v>
      </c>
      <c r="AL104" t="s">
        <v>1</v>
      </c>
      <c r="AM104" t="s">
        <v>2</v>
      </c>
      <c r="AN104" t="s">
        <v>3</v>
      </c>
      <c r="AO104" t="s">
        <v>4</v>
      </c>
      <c r="AP104" t="s">
        <v>5</v>
      </c>
      <c r="AQ104" t="s">
        <v>6</v>
      </c>
      <c r="AR104" t="s">
        <v>7</v>
      </c>
      <c r="AS104" t="s">
        <v>8</v>
      </c>
      <c r="AT104" t="s">
        <v>9</v>
      </c>
      <c r="AU104" t="s">
        <v>10</v>
      </c>
      <c r="AV104" t="s">
        <v>11</v>
      </c>
      <c r="AW104" t="s">
        <v>14</v>
      </c>
      <c r="AX104" t="s">
        <v>15</v>
      </c>
      <c r="AZ104" t="s">
        <v>33</v>
      </c>
      <c r="BA104" t="s">
        <v>34</v>
      </c>
      <c r="BB104" t="s">
        <v>35</v>
      </c>
      <c r="BC104" t="s">
        <v>36</v>
      </c>
      <c r="BD104" t="s">
        <v>37</v>
      </c>
      <c r="BE104" t="s">
        <v>38</v>
      </c>
      <c r="BF104" t="s">
        <v>39</v>
      </c>
      <c r="BG104" t="s">
        <v>40</v>
      </c>
      <c r="BH104" t="s">
        <v>41</v>
      </c>
      <c r="BI104" t="s">
        <v>42</v>
      </c>
      <c r="BJ104" t="s">
        <v>43</v>
      </c>
      <c r="BK104" t="s">
        <v>44</v>
      </c>
    </row>
    <row r="105" spans="2:123">
      <c r="C105">
        <v>0</v>
      </c>
      <c r="D105">
        <f>C105*100</f>
        <v>0</v>
      </c>
      <c r="E105">
        <f t="shared" ref="E105:F105" si="39">D105*100</f>
        <v>0</v>
      </c>
      <c r="F105">
        <f t="shared" si="39"/>
        <v>0</v>
      </c>
      <c r="G105">
        <v>100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f>0.0101015*(SUM(H105:I105,K105:L105))</f>
        <v>0</v>
      </c>
      <c r="R105" s="21"/>
      <c r="S105" s="4"/>
      <c r="AC105" s="4">
        <v>7.3019999999999996</v>
      </c>
      <c r="AD105" s="4">
        <v>14.15</v>
      </c>
      <c r="AE105" s="4">
        <v>13.41</v>
      </c>
      <c r="AG105" s="4">
        <v>7.3019999999999996</v>
      </c>
      <c r="AH105" s="4">
        <v>11.5265</v>
      </c>
      <c r="AI105" s="4">
        <v>3.22</v>
      </c>
    </row>
    <row r="106" spans="2:123">
      <c r="C106" s="2">
        <v>0.214</v>
      </c>
      <c r="D106">
        <f t="shared" ref="D106:D131" si="40">C106*100</f>
        <v>21.4</v>
      </c>
      <c r="E106">
        <f>D106</f>
        <v>21.4</v>
      </c>
      <c r="F106">
        <f>E106</f>
        <v>21.4</v>
      </c>
      <c r="G106">
        <v>78.599999999999994</v>
      </c>
      <c r="H106">
        <v>21.400000000000006</v>
      </c>
      <c r="I106">
        <v>0</v>
      </c>
      <c r="J106">
        <v>0</v>
      </c>
      <c r="K106">
        <v>0</v>
      </c>
      <c r="L106">
        <v>0</v>
      </c>
      <c r="M106">
        <f t="shared" ref="M106:M131" si="41">0.0101015*(SUM(H106:I106,K106:L106))</f>
        <v>0.21617210000000003</v>
      </c>
      <c r="O106">
        <f>H106/SUM($H106:I106,K106:M106)</f>
        <v>0.98999951985023282</v>
      </c>
      <c r="P106">
        <f>I106/SUM($H106:I106,K106:M106)</f>
        <v>0</v>
      </c>
      <c r="Q106">
        <f>K106/SUM($H106:I106,K106:M106)</f>
        <v>0</v>
      </c>
      <c r="R106">
        <f>L106/SUM($H106:I106,K106:M106)</f>
        <v>0</v>
      </c>
      <c r="S106">
        <f>M106/SUM($H106:I106,K106:M106)</f>
        <v>1.0000480149767125E-2</v>
      </c>
      <c r="U106">
        <f t="shared" ref="U106:U131" si="42">(O106*(0.00000571*(AO106*((26.98*2)/(26.98*2+16*3))*10000)+0.000395))+(Q106*(0.2003*DI106+0.0162))+(P106*(0.2198*CF106))+S106</f>
        <v>1.1588196637472764E-2</v>
      </c>
      <c r="V106">
        <f>0.00015+S106</f>
        <v>1.0150480149767126E-2</v>
      </c>
      <c r="W106">
        <f t="shared" ref="W106:W131" si="43">(O106*(0.000002536*(AO106*((26.98*2)/(26.98*2+16*3))*10000)+0.0008))+(Q106*EXP((-5)+6.3*DS106-1.2*DN106+1))+(P106*(EXP((-5.66)+8.4*CP106+10*CK106)))+S106</f>
        <v>1.1323959046522464E-2</v>
      </c>
      <c r="Y106">
        <f>U106*(D106-D105)/D106</f>
        <v>1.1588196637472764E-2</v>
      </c>
      <c r="Z106">
        <f>V106*(E106-E105)/E106</f>
        <v>1.0150480149767126E-2</v>
      </c>
      <c r="AA106">
        <f>W106*(F106-F105)/F106</f>
        <v>1.1323959046522464E-2</v>
      </c>
      <c r="AC106">
        <f>$AC$105*((1-C106)^(Y106-1))</f>
        <v>9.2641892538133952</v>
      </c>
      <c r="AD106">
        <f>$AD$105*((1-C106)^(Z106-1))</f>
        <v>17.958596076959317</v>
      </c>
      <c r="AE106">
        <f>$AE$105*((1-C106)^(AA106-1))</f>
        <v>17.014610083511936</v>
      </c>
      <c r="AG106">
        <f>$AG$105*((1-C106)^(Y106-1))</f>
        <v>9.2641892538133952</v>
      </c>
      <c r="AH106">
        <f>$AH$105*((1-C106)^(Z106-1))</f>
        <v>14.628958140005057</v>
      </c>
      <c r="AI106">
        <f>$AI$105*((1-C106)^(AA106-1))</f>
        <v>4.0855365002914574</v>
      </c>
      <c r="AK106">
        <v>24</v>
      </c>
      <c r="AL106" t="s">
        <v>16</v>
      </c>
      <c r="AM106">
        <v>41.68</v>
      </c>
      <c r="AN106">
        <v>0</v>
      </c>
      <c r="AO106">
        <v>0.04</v>
      </c>
      <c r="AP106">
        <v>0.28999999999999998</v>
      </c>
      <c r="AQ106">
        <v>4.67</v>
      </c>
      <c r="AR106">
        <v>53.17</v>
      </c>
      <c r="AS106">
        <v>7.0000000000000007E-2</v>
      </c>
      <c r="AT106">
        <v>0.08</v>
      </c>
      <c r="AU106">
        <v>0</v>
      </c>
      <c r="AV106">
        <v>0</v>
      </c>
      <c r="AW106">
        <v>0</v>
      </c>
      <c r="AX106">
        <v>0</v>
      </c>
      <c r="AZ106">
        <v>0.99781143541499873</v>
      </c>
      <c r="BA106">
        <v>0</v>
      </c>
      <c r="BB106">
        <v>1.128711970033924E-3</v>
      </c>
      <c r="BC106">
        <v>5.4891787853209003E-3</v>
      </c>
      <c r="BD106">
        <v>6.2333544004866265E-2</v>
      </c>
      <c r="BE106">
        <v>1.897478364843064</v>
      </c>
      <c r="BF106">
        <v>1.4194817931572671E-3</v>
      </c>
      <c r="BG106">
        <v>2.0521303934496948E-3</v>
      </c>
      <c r="BH106">
        <v>0</v>
      </c>
      <c r="BI106">
        <v>0</v>
      </c>
      <c r="BJ106">
        <v>0</v>
      </c>
      <c r="BK106">
        <v>0</v>
      </c>
    </row>
    <row r="107" spans="2:123">
      <c r="C107" s="2">
        <v>0.35699999999999998</v>
      </c>
      <c r="D107">
        <f t="shared" si="40"/>
        <v>35.699999999999996</v>
      </c>
      <c r="E107">
        <f t="shared" ref="E107:F131" si="44">D107</f>
        <v>35.699999999999996</v>
      </c>
      <c r="F107">
        <f t="shared" si="44"/>
        <v>35.699999999999996</v>
      </c>
      <c r="G107">
        <v>64.300000000000011</v>
      </c>
      <c r="H107">
        <v>35.699999999999989</v>
      </c>
      <c r="I107">
        <v>0</v>
      </c>
      <c r="J107">
        <v>0</v>
      </c>
      <c r="K107">
        <v>0</v>
      </c>
      <c r="L107">
        <v>0</v>
      </c>
      <c r="M107">
        <f t="shared" si="41"/>
        <v>0.36062354999999985</v>
      </c>
      <c r="O107">
        <f>H107/SUM($H107:I107,K107:M107)</f>
        <v>0.98999951985023282</v>
      </c>
      <c r="P107">
        <f>I107/SUM($H107:I107,K107:M107)</f>
        <v>0</v>
      </c>
      <c r="Q107">
        <f>K107/SUM($H107:I107,K107:M107)</f>
        <v>0</v>
      </c>
      <c r="R107">
        <f>L107/SUM($H107:I107,K107:M107)</f>
        <v>0</v>
      </c>
      <c r="S107">
        <f>M107/SUM($H107:I107,K107:M107)</f>
        <v>1.0000480149767127E-2</v>
      </c>
      <c r="U107">
        <f t="shared" si="42"/>
        <v>1.1887363306813966E-2</v>
      </c>
      <c r="V107">
        <f t="shared" ref="V107:V131" si="45">0.00015+S107</f>
        <v>1.0150480149767127E-2</v>
      </c>
      <c r="W107">
        <f t="shared" si="43"/>
        <v>1.1456828866741256E-2</v>
      </c>
      <c r="Y107">
        <f>U107*(D107-D106)/D107+U106*(D106-D105)/D107</f>
        <v>1.1708030905584227E-2</v>
      </c>
      <c r="Z107">
        <f>V107*(E107-E106)/E107+V106*(E106-E105)/E107</f>
        <v>1.0150480149767126E-2</v>
      </c>
      <c r="AA107">
        <f>W107*(F107-F106)/F107+W106*(F106-F105)/F107</f>
        <v>1.1377181411484054E-2</v>
      </c>
      <c r="AC107">
        <f t="shared" ref="AC107:AC131" si="46">$AC$105*((1-C107)^(Y107-1))</f>
        <v>11.297578920673297</v>
      </c>
      <c r="AD107">
        <f t="shared" ref="AD107:AD131" si="47">$AD$105*((1-C107)^(Z107-1))</f>
        <v>21.907797412017793</v>
      </c>
      <c r="AE107">
        <f t="shared" ref="AE107:AE131" si="48">$AE$105*((1-C107)^(AA107-1))</f>
        <v>20.750844998016866</v>
      </c>
      <c r="AG107">
        <f t="shared" ref="AG107:AG131" si="49">$AG$105*((1-C107)^(Y107-1))</f>
        <v>11.297578920673297</v>
      </c>
      <c r="AH107">
        <f t="shared" ref="AH107:AH131" si="50">$AH$105*((1-C107)^(Z107-1))</f>
        <v>17.845952428948628</v>
      </c>
      <c r="AI107">
        <f t="shared" ref="AI107:AI131" si="51">$AI$105*((1-C107)^(AA107-1))</f>
        <v>4.982678664699054</v>
      </c>
      <c r="AK107">
        <v>44</v>
      </c>
      <c r="AL107" t="s">
        <v>16</v>
      </c>
      <c r="AM107">
        <v>41.47</v>
      </c>
      <c r="AN107">
        <v>0</v>
      </c>
      <c r="AO107">
        <v>0.05</v>
      </c>
      <c r="AP107">
        <v>0.36</v>
      </c>
      <c r="AQ107">
        <v>5.6</v>
      </c>
      <c r="AR107">
        <v>52.32</v>
      </c>
      <c r="AS107">
        <v>0.08</v>
      </c>
      <c r="AT107">
        <v>0.1</v>
      </c>
      <c r="AU107">
        <v>0</v>
      </c>
      <c r="AV107">
        <v>0</v>
      </c>
      <c r="AW107">
        <v>0</v>
      </c>
      <c r="AX107">
        <v>0</v>
      </c>
      <c r="AZ107">
        <v>0.99743264921648656</v>
      </c>
      <c r="BA107">
        <v>0</v>
      </c>
      <c r="BB107">
        <v>1.4174962604525609E-3</v>
      </c>
      <c r="BC107">
        <v>6.8460593075878318E-3</v>
      </c>
      <c r="BD107">
        <v>7.5096854076377784E-2</v>
      </c>
      <c r="BE107">
        <v>1.8758870521477748</v>
      </c>
      <c r="BF107">
        <v>1.6298609384352201E-3</v>
      </c>
      <c r="BG107">
        <v>2.5771740141894281E-3</v>
      </c>
      <c r="BH107">
        <v>0</v>
      </c>
      <c r="BI107">
        <v>0</v>
      </c>
      <c r="BJ107">
        <v>0</v>
      </c>
      <c r="BK107">
        <v>0</v>
      </c>
      <c r="BM107" t="s">
        <v>45</v>
      </c>
      <c r="BN107" t="s">
        <v>1</v>
      </c>
      <c r="BO107" t="s">
        <v>2</v>
      </c>
      <c r="BP107" t="s">
        <v>3</v>
      </c>
      <c r="BQ107" t="s">
        <v>4</v>
      </c>
      <c r="BR107" t="s">
        <v>5</v>
      </c>
      <c r="BS107" t="s">
        <v>6</v>
      </c>
      <c r="BT107" t="s">
        <v>7</v>
      </c>
      <c r="BU107" t="s">
        <v>8</v>
      </c>
      <c r="BV107" t="s">
        <v>9</v>
      </c>
      <c r="BW107" t="s">
        <v>10</v>
      </c>
      <c r="BX107" t="s">
        <v>11</v>
      </c>
      <c r="BY107" t="s">
        <v>12</v>
      </c>
      <c r="BZ107" t="s">
        <v>13</v>
      </c>
      <c r="CA107" t="s">
        <v>14</v>
      </c>
      <c r="CB107" t="s">
        <v>15</v>
      </c>
    </row>
    <row r="108" spans="2:123">
      <c r="C108" s="2">
        <v>0.38900000000000001</v>
      </c>
      <c r="D108">
        <f t="shared" si="40"/>
        <v>38.9</v>
      </c>
      <c r="E108">
        <f t="shared" si="44"/>
        <v>38.9</v>
      </c>
      <c r="F108">
        <f t="shared" si="44"/>
        <v>38.9</v>
      </c>
      <c r="G108">
        <v>61.1</v>
      </c>
      <c r="H108">
        <v>38.9</v>
      </c>
      <c r="I108">
        <v>0</v>
      </c>
      <c r="J108">
        <v>0</v>
      </c>
      <c r="K108">
        <v>0</v>
      </c>
      <c r="L108">
        <v>0</v>
      </c>
      <c r="M108">
        <f t="shared" si="41"/>
        <v>0.39294834999999995</v>
      </c>
      <c r="O108">
        <f>H108/SUM($H108:I108,K108:M108)</f>
        <v>0.98999951985023293</v>
      </c>
      <c r="P108">
        <f>I108/SUM($H108:I108,K108:M108)</f>
        <v>0</v>
      </c>
      <c r="Q108">
        <f>K108/SUM($H108:I108,K108:M108)</f>
        <v>0</v>
      </c>
      <c r="R108">
        <f>L108/SUM($H108:I108,K108:M108)</f>
        <v>0</v>
      </c>
      <c r="S108">
        <f>M108/SUM($H108:I108,K108:M108)</f>
        <v>1.0000480149767127E-2</v>
      </c>
      <c r="U108">
        <f t="shared" si="42"/>
        <v>1.2186529976155165E-2</v>
      </c>
      <c r="V108">
        <f t="shared" si="45"/>
        <v>1.0150480149767127E-2</v>
      </c>
      <c r="W108">
        <f t="shared" si="43"/>
        <v>1.1589698686960043E-2</v>
      </c>
      <c r="Y108">
        <f>U108*(D108-D107)/D108+U107*(D107-D106)/D108+U106*(D106-D105)/D108</f>
        <v>1.1747393296993661E-2</v>
      </c>
      <c r="Z108">
        <f>V108*(E108-E107)/E108+V107*(E107-E106)/E108+V106*(E106-E105)/E108</f>
        <v>1.0150480149767126E-2</v>
      </c>
      <c r="AA108">
        <f>W108*(F108-F107)/F108+W107*(F107-F106)/F108+W106*(F106-F105)/F108</f>
        <v>1.1394663552397245E-2</v>
      </c>
      <c r="AC108">
        <f t="shared" si="46"/>
        <v>11.881934673734762</v>
      </c>
      <c r="AD108">
        <f t="shared" si="47"/>
        <v>23.04323480289764</v>
      </c>
      <c r="AE108">
        <f t="shared" si="48"/>
        <v>21.824765155051896</v>
      </c>
      <c r="AG108">
        <f t="shared" si="49"/>
        <v>11.881934673734762</v>
      </c>
      <c r="AH108">
        <f t="shared" si="50"/>
        <v>18.77087250569609</v>
      </c>
      <c r="AI108">
        <f t="shared" si="51"/>
        <v>5.2405476360378156</v>
      </c>
      <c r="AK108">
        <v>49</v>
      </c>
      <c r="AL108" t="s">
        <v>16</v>
      </c>
      <c r="AM108">
        <v>41.4</v>
      </c>
      <c r="AN108">
        <v>0</v>
      </c>
      <c r="AO108">
        <v>0.06</v>
      </c>
      <c r="AP108">
        <v>0.38</v>
      </c>
      <c r="AQ108">
        <v>5.89</v>
      </c>
      <c r="AR108">
        <v>52.07</v>
      </c>
      <c r="AS108">
        <v>0.09</v>
      </c>
      <c r="AT108">
        <v>0.11</v>
      </c>
      <c r="AU108">
        <v>0</v>
      </c>
      <c r="AV108">
        <v>0</v>
      </c>
      <c r="AW108">
        <v>0</v>
      </c>
      <c r="AX108">
        <v>0</v>
      </c>
      <c r="AZ108">
        <v>0.99700528579482461</v>
      </c>
      <c r="BA108">
        <v>0</v>
      </c>
      <c r="BB108">
        <v>1.7031415452326006E-3</v>
      </c>
      <c r="BC108">
        <v>7.2355129979964983E-3</v>
      </c>
      <c r="BD108">
        <v>7.9085449423705656E-2</v>
      </c>
      <c r="BE108">
        <v>1.8692788975722039</v>
      </c>
      <c r="BF108">
        <v>1.8359068785443612E-3</v>
      </c>
      <c r="BG108">
        <v>2.8384680091997679E-3</v>
      </c>
      <c r="BH108">
        <v>0</v>
      </c>
      <c r="BI108">
        <v>0</v>
      </c>
      <c r="BJ108">
        <v>0</v>
      </c>
      <c r="BK108">
        <v>0</v>
      </c>
    </row>
    <row r="109" spans="2:123">
      <c r="C109" s="2">
        <v>0.46899999999999997</v>
      </c>
      <c r="D109">
        <f t="shared" si="40"/>
        <v>46.9</v>
      </c>
      <c r="E109">
        <f t="shared" si="44"/>
        <v>46.9</v>
      </c>
      <c r="F109">
        <f t="shared" si="44"/>
        <v>46.9</v>
      </c>
      <c r="G109">
        <v>53.1</v>
      </c>
      <c r="H109">
        <v>4.6900000000000004</v>
      </c>
      <c r="I109">
        <v>42.21</v>
      </c>
      <c r="J109">
        <v>0</v>
      </c>
      <c r="K109">
        <v>0</v>
      </c>
      <c r="L109">
        <v>0</v>
      </c>
      <c r="M109">
        <f t="shared" si="41"/>
        <v>0.47376034999999994</v>
      </c>
      <c r="O109">
        <f>H109/SUM($H109:I109,K109:M109)</f>
        <v>9.8999951985023302E-2</v>
      </c>
      <c r="P109">
        <f>I109/SUM($H109:I109,K109:M109)</f>
        <v>0.89099956786520962</v>
      </c>
      <c r="Q109">
        <f>K109/SUM($H109:I109,K109:M109)</f>
        <v>0</v>
      </c>
      <c r="R109">
        <f>L109/SUM($H109:I109,K109:M109)</f>
        <v>0</v>
      </c>
      <c r="S109">
        <f>M109/SUM($H109:I109,K109:M109)</f>
        <v>1.0000480149767127E-2</v>
      </c>
      <c r="U109">
        <f t="shared" si="42"/>
        <v>2.319733016884911E-2</v>
      </c>
      <c r="V109">
        <f t="shared" si="45"/>
        <v>1.0150480149767127E-2</v>
      </c>
      <c r="W109">
        <f t="shared" si="43"/>
        <v>1.5225033030514382E-2</v>
      </c>
      <c r="Y109">
        <f>U109*(D109-D108)/D109+U108*(D108-D107)/D109+U107*(D107-D106)/D109+U106*(D106-D105)/D109</f>
        <v>1.3700474213301627E-2</v>
      </c>
      <c r="Z109">
        <f>V109*(E109-E108)/E109+V108*(E108-E107)/E109+V107*(E107-E106)/E109+V106*(E106-E105)/E109</f>
        <v>1.0150480149767127E-2</v>
      </c>
      <c r="AA109">
        <f>W109*(F109-F108)/F109+W108*(F108-F107)/F109+W107*(F107-F106)/F109+W106*(F106-F105)/F109</f>
        <v>1.2048031480434283E-2</v>
      </c>
      <c r="AC109">
        <f t="shared" si="46"/>
        <v>13.632671570873059</v>
      </c>
      <c r="AD109">
        <f t="shared" si="47"/>
        <v>26.477165871842264</v>
      </c>
      <c r="AE109">
        <f t="shared" si="48"/>
        <v>25.062372865047912</v>
      </c>
      <c r="AG109">
        <f t="shared" si="49"/>
        <v>13.632671570873059</v>
      </c>
      <c r="AH109">
        <f t="shared" si="50"/>
        <v>21.568130913200697</v>
      </c>
      <c r="AI109">
        <f t="shared" si="51"/>
        <v>6.01795977818451</v>
      </c>
      <c r="AK109">
        <v>63</v>
      </c>
      <c r="AL109" t="s">
        <v>16</v>
      </c>
      <c r="AM109">
        <v>41.23</v>
      </c>
      <c r="AN109">
        <v>0</v>
      </c>
      <c r="AO109">
        <v>7.0000000000000007E-2</v>
      </c>
      <c r="AP109">
        <v>0.43</v>
      </c>
      <c r="AQ109">
        <v>6.64</v>
      </c>
      <c r="AR109">
        <v>51.39</v>
      </c>
      <c r="AS109">
        <v>0.1</v>
      </c>
      <c r="AT109">
        <v>0.13</v>
      </c>
      <c r="AU109">
        <v>0</v>
      </c>
      <c r="AV109">
        <v>0</v>
      </c>
      <c r="AW109">
        <v>3.0000000000000001E-3</v>
      </c>
      <c r="AX109">
        <v>2E-3</v>
      </c>
      <c r="AZ109">
        <v>0.99660456826589594</v>
      </c>
      <c r="BA109">
        <v>0</v>
      </c>
      <c r="BB109">
        <v>1.9943893742776619E-3</v>
      </c>
      <c r="BC109">
        <v>8.2180088776861518E-3</v>
      </c>
      <c r="BD109">
        <v>8.9487379500478276E-2</v>
      </c>
      <c r="BE109">
        <v>1.8517295721556857</v>
      </c>
      <c r="BF109">
        <v>2.0474841979273269E-3</v>
      </c>
      <c r="BG109">
        <v>3.3670308077969678E-3</v>
      </c>
      <c r="BH109">
        <v>0</v>
      </c>
      <c r="BI109">
        <v>0</v>
      </c>
      <c r="BJ109">
        <v>1.1668110510185933E-4</v>
      </c>
      <c r="BK109">
        <v>3.8769125584135743E-5</v>
      </c>
      <c r="BM109">
        <v>63</v>
      </c>
      <c r="BN109" t="s">
        <v>17</v>
      </c>
      <c r="BO109">
        <v>57.32</v>
      </c>
      <c r="BP109">
        <v>0.04</v>
      </c>
      <c r="BQ109">
        <v>1.64</v>
      </c>
      <c r="BR109">
        <v>0.43</v>
      </c>
      <c r="BS109">
        <v>4.29</v>
      </c>
      <c r="BT109">
        <v>35.47</v>
      </c>
      <c r="BU109">
        <v>0.08</v>
      </c>
      <c r="BV109">
        <v>0.72</v>
      </c>
      <c r="BW109">
        <v>0</v>
      </c>
      <c r="BX109">
        <v>0.01</v>
      </c>
      <c r="BY109">
        <v>0</v>
      </c>
      <c r="BZ109">
        <v>0</v>
      </c>
      <c r="CA109">
        <v>2E-3</v>
      </c>
      <c r="CB109">
        <v>1E-3</v>
      </c>
      <c r="CD109">
        <v>1.9605073908938755</v>
      </c>
      <c r="CE109">
        <v>0</v>
      </c>
      <c r="CF109">
        <v>6.6116297181951569E-2</v>
      </c>
      <c r="CG109">
        <v>1.1628384122628635E-2</v>
      </c>
      <c r="CH109">
        <v>8.1809505361446183E-2</v>
      </c>
      <c r="CI109">
        <v>1.8084766113234332</v>
      </c>
      <c r="CJ109">
        <v>2.3177324914464932E-3</v>
      </c>
      <c r="CK109">
        <v>2.638693806150014E-2</v>
      </c>
      <c r="CL109">
        <v>0</v>
      </c>
      <c r="CM109">
        <v>6.6319757560186448E-4</v>
      </c>
      <c r="CN109">
        <v>1.1006824403749781E-4</v>
      </c>
      <c r="CO109">
        <v>2.7428924153078572E-5</v>
      </c>
      <c r="CP109">
        <v>2.6623688075827059E-2</v>
      </c>
    </row>
    <row r="110" spans="2:123">
      <c r="C110" s="2">
        <v>0.52</v>
      </c>
      <c r="D110">
        <f t="shared" si="40"/>
        <v>52</v>
      </c>
      <c r="E110">
        <f t="shared" si="44"/>
        <v>52</v>
      </c>
      <c r="F110">
        <f t="shared" si="44"/>
        <v>52</v>
      </c>
      <c r="G110">
        <v>48</v>
      </c>
      <c r="H110">
        <v>4.68</v>
      </c>
      <c r="I110">
        <v>47.32</v>
      </c>
      <c r="J110">
        <v>0</v>
      </c>
      <c r="K110">
        <v>0</v>
      </c>
      <c r="L110">
        <v>0</v>
      </c>
      <c r="M110">
        <f t="shared" si="41"/>
        <v>0.52527799999999991</v>
      </c>
      <c r="O110">
        <f>H110/SUM($H110:I110,K110:M110)</f>
        <v>8.9099956786520954E-2</v>
      </c>
      <c r="P110">
        <f>I110/SUM($H110:I110,K110:M110)</f>
        <v>0.90089956306371188</v>
      </c>
      <c r="Q110">
        <f>K110/SUM($H110:I110,K110:M110)</f>
        <v>0</v>
      </c>
      <c r="R110">
        <f>L110/SUM($H110:I110,K110:M110)</f>
        <v>0</v>
      </c>
      <c r="S110">
        <f>M110/SUM($H110:I110,K110:M110)</f>
        <v>1.0000480149767125E-2</v>
      </c>
      <c r="U110">
        <f t="shared" si="42"/>
        <v>2.4463640173756691E-2</v>
      </c>
      <c r="V110">
        <f t="shared" si="45"/>
        <v>1.0150480149767126E-2</v>
      </c>
      <c r="W110">
        <f t="shared" si="43"/>
        <v>1.5419452252350942E-2</v>
      </c>
      <c r="Y110">
        <f>U110*(D110-D109)/D110+U109*(D109-D108)/D110+U108*(D108-D107)/D110+U107*(D107-D106)/D110+U106*(D106-D105)/D110</f>
        <v>1.4756092413269334E-2</v>
      </c>
      <c r="Z110">
        <f>V110*(E110-E109)/E110+V109*(E109-E108)/E110+V108*(E108-E107)/E110+V107*(E107-E106)/E110+V106*(E106-E105)/E110</f>
        <v>1.0150480149767126E-2</v>
      </c>
      <c r="AA110">
        <f>W110*(F110-F109)/F110+W109*(F109-F108)/F110+W108*(F108-F107)/F110+W107*(F107-F106)/F110+W106*(F106-F105)/F110</f>
        <v>1.2378690056141494E-2</v>
      </c>
      <c r="AC110">
        <f t="shared" si="46"/>
        <v>15.048629762029867</v>
      </c>
      <c r="AD110">
        <f t="shared" si="47"/>
        <v>29.260358847872642</v>
      </c>
      <c r="AE110">
        <f t="shared" si="48"/>
        <v>27.684821298602031</v>
      </c>
      <c r="AG110">
        <f t="shared" si="49"/>
        <v>15.048629762029867</v>
      </c>
      <c r="AH110">
        <f t="shared" si="50"/>
        <v>23.83530220918756</v>
      </c>
      <c r="AI110">
        <f t="shared" si="51"/>
        <v>6.6476602969051859</v>
      </c>
      <c r="AK110">
        <v>73</v>
      </c>
      <c r="AL110" t="s">
        <v>16</v>
      </c>
      <c r="AM110">
        <v>41.11</v>
      </c>
      <c r="AN110">
        <v>0</v>
      </c>
      <c r="AO110">
        <v>7.0000000000000007E-2</v>
      </c>
      <c r="AP110">
        <v>0.44</v>
      </c>
      <c r="AQ110">
        <v>7.26</v>
      </c>
      <c r="AR110">
        <v>50.86</v>
      </c>
      <c r="AS110">
        <v>0.11</v>
      </c>
      <c r="AT110">
        <v>0.15</v>
      </c>
      <c r="AU110">
        <v>0</v>
      </c>
      <c r="AV110">
        <v>0</v>
      </c>
      <c r="AW110">
        <v>4.0000000000000001E-3</v>
      </c>
      <c r="AX110">
        <v>2E-3</v>
      </c>
      <c r="AZ110">
        <v>0.99652815066928258</v>
      </c>
      <c r="BA110">
        <v>0</v>
      </c>
      <c r="BB110">
        <v>2.0000576204137668E-3</v>
      </c>
      <c r="BC110">
        <v>8.4330249050799423E-3</v>
      </c>
      <c r="BD110">
        <v>9.8121208359733217E-2</v>
      </c>
      <c r="BE110">
        <v>1.8378406636690534</v>
      </c>
      <c r="BF110">
        <v>2.2586336791164206E-3</v>
      </c>
      <c r="BG110">
        <v>3.8960771915895849E-3</v>
      </c>
      <c r="BH110">
        <v>0</v>
      </c>
      <c r="BI110">
        <v>0</v>
      </c>
      <c r="BJ110">
        <v>1.5601696534428986E-4</v>
      </c>
      <c r="BK110">
        <v>3.887931116230151E-5</v>
      </c>
      <c r="BM110">
        <v>73</v>
      </c>
      <c r="BN110" t="s">
        <v>17</v>
      </c>
      <c r="BO110">
        <v>57.07</v>
      </c>
      <c r="BP110">
        <v>0.04</v>
      </c>
      <c r="BQ110">
        <v>1.78</v>
      </c>
      <c r="BR110">
        <v>0.54</v>
      </c>
      <c r="BS110">
        <v>4.63</v>
      </c>
      <c r="BT110">
        <v>35.08</v>
      </c>
      <c r="BU110">
        <v>0.08</v>
      </c>
      <c r="BV110">
        <v>0.77</v>
      </c>
      <c r="BW110">
        <v>0</v>
      </c>
      <c r="BX110">
        <v>0.01</v>
      </c>
      <c r="BY110">
        <v>0</v>
      </c>
      <c r="BZ110">
        <v>0</v>
      </c>
      <c r="CA110">
        <v>2E-3</v>
      </c>
      <c r="CB110">
        <v>1E-3</v>
      </c>
      <c r="CD110">
        <v>1.9560316800309909</v>
      </c>
      <c r="CE110">
        <v>0</v>
      </c>
      <c r="CF110">
        <v>7.1910181848920715E-2</v>
      </c>
      <c r="CG110">
        <v>1.4633573167913277E-2</v>
      </c>
      <c r="CH110">
        <v>8.847756774359003E-2</v>
      </c>
      <c r="CI110">
        <v>1.7923259898522665</v>
      </c>
      <c r="CJ110">
        <v>2.32257110497428E-3</v>
      </c>
      <c r="CK110">
        <v>2.8278276463064835E-2</v>
      </c>
      <c r="CL110">
        <v>0</v>
      </c>
      <c r="CM110">
        <v>6.6458209981798747E-4</v>
      </c>
      <c r="CN110">
        <v>1.1029802797354092E-4</v>
      </c>
      <c r="CO110">
        <v>2.7486186138208228E-5</v>
      </c>
      <c r="CP110">
        <v>2.7941861879911642E-2</v>
      </c>
    </row>
    <row r="111" spans="2:123">
      <c r="C111" s="2">
        <v>0.56599999999999995</v>
      </c>
      <c r="D111">
        <f t="shared" si="40"/>
        <v>56.599999999999994</v>
      </c>
      <c r="E111">
        <f t="shared" si="44"/>
        <v>56.599999999999994</v>
      </c>
      <c r="F111">
        <f t="shared" si="44"/>
        <v>56.599999999999994</v>
      </c>
      <c r="G111">
        <v>43.400000000000006</v>
      </c>
      <c r="H111">
        <v>4.5279999999999996</v>
      </c>
      <c r="I111">
        <v>52.071999999999996</v>
      </c>
      <c r="J111">
        <v>0</v>
      </c>
      <c r="K111">
        <v>0</v>
      </c>
      <c r="L111">
        <v>0</v>
      </c>
      <c r="M111">
        <f t="shared" si="41"/>
        <v>0.57174489999999989</v>
      </c>
      <c r="O111">
        <f>H111/SUM($H111:I111,K111:M111)</f>
        <v>7.9199961588018633E-2</v>
      </c>
      <c r="P111">
        <f>I111/SUM($H111:I111,K111:M111)</f>
        <v>0.91079955826221426</v>
      </c>
      <c r="Q111">
        <f>K111/SUM($H111:I111,K111:M111)</f>
        <v>0</v>
      </c>
      <c r="R111">
        <f>L111/SUM($H111:I111,K111:M111)</f>
        <v>0</v>
      </c>
      <c r="S111">
        <f>M111/SUM($H111:I111,K111:M111)</f>
        <v>1.0000480149767127E-2</v>
      </c>
      <c r="U111">
        <f t="shared" si="42"/>
        <v>2.5708735351207011E-2</v>
      </c>
      <c r="V111">
        <f t="shared" si="45"/>
        <v>1.0150480149767127E-2</v>
      </c>
      <c r="W111">
        <f t="shared" si="43"/>
        <v>1.5639097889240089E-2</v>
      </c>
      <c r="Y111">
        <f>U111*(D111-D110)/D111+U110*(D110-D109)/D111+U109*(D109-D108)/D111+U108*(D108-D107)/D111+U107*(D107-D106)/D111+U106*(D106-D105)/D111</f>
        <v>1.5646236538967448E-2</v>
      </c>
      <c r="Z111">
        <f>V111*(E111-E110)/E111+V110*(E110-E109)/E111+V109*(E109-E108)/E111+V108*(E108-E107)/E111+V107*(E107-E106)/E111+V106*(E106-E105)/E111</f>
        <v>1.0150480149767126E-2</v>
      </c>
      <c r="AA111">
        <f>W111*(F111-F110)/F111+W110*(F110-F109)/F111+W109*(F109-F108)/F111+W108*(F108-F107)/F111+W107*(F107-F106)/F111+W106*(F106-F105)/F111</f>
        <v>1.26436701980541E-2</v>
      </c>
      <c r="AC111">
        <f t="shared" si="46"/>
        <v>16.606579069939684</v>
      </c>
      <c r="AD111">
        <f t="shared" si="47"/>
        <v>32.328611856771033</v>
      </c>
      <c r="AE111">
        <f t="shared" si="48"/>
        <v>30.574234204690175</v>
      </c>
      <c r="AG111">
        <f t="shared" si="49"/>
        <v>16.606579069939684</v>
      </c>
      <c r="AH111">
        <f t="shared" si="50"/>
        <v>26.334681594846028</v>
      </c>
      <c r="AI111">
        <f t="shared" si="51"/>
        <v>7.3414641416183715</v>
      </c>
      <c r="AK111">
        <v>83</v>
      </c>
      <c r="AL111" t="s">
        <v>16</v>
      </c>
      <c r="AM111">
        <v>40.96</v>
      </c>
      <c r="AN111">
        <v>0</v>
      </c>
      <c r="AO111">
        <v>0.08</v>
      </c>
      <c r="AP111">
        <v>0.46</v>
      </c>
      <c r="AQ111">
        <v>7.99</v>
      </c>
      <c r="AR111">
        <v>50.22</v>
      </c>
      <c r="AS111">
        <v>0.12</v>
      </c>
      <c r="AT111">
        <v>0.17</v>
      </c>
      <c r="AU111">
        <v>0</v>
      </c>
      <c r="AV111">
        <v>0</v>
      </c>
      <c r="AW111">
        <v>4.0000000000000001E-3</v>
      </c>
      <c r="AX111">
        <v>2E-3</v>
      </c>
      <c r="AZ111">
        <v>0.99634717884245372</v>
      </c>
      <c r="BA111">
        <v>0</v>
      </c>
      <c r="BB111">
        <v>2.2937342913521173E-3</v>
      </c>
      <c r="BC111">
        <v>8.8470237038881967E-3</v>
      </c>
      <c r="BD111">
        <v>0.10836316952485692</v>
      </c>
      <c r="BE111">
        <v>1.8210289986897281</v>
      </c>
      <c r="BF111">
        <v>2.4725382190540798E-3</v>
      </c>
      <c r="BG111">
        <v>4.4309195812750231E-3</v>
      </c>
      <c r="BH111">
        <v>0</v>
      </c>
      <c r="BI111">
        <v>0</v>
      </c>
      <c r="BJ111">
        <v>1.5655987973374073E-4</v>
      </c>
      <c r="BK111">
        <v>3.9014605022397887E-5</v>
      </c>
      <c r="BM111">
        <v>83</v>
      </c>
      <c r="BN111" t="s">
        <v>17</v>
      </c>
      <c r="BO111">
        <v>56.8</v>
      </c>
      <c r="BP111">
        <v>0.05</v>
      </c>
      <c r="BQ111">
        <v>1.91</v>
      </c>
      <c r="BR111">
        <v>0.66</v>
      </c>
      <c r="BS111">
        <v>5.03</v>
      </c>
      <c r="BT111">
        <v>34.619999999999997</v>
      </c>
      <c r="BU111">
        <v>0.09</v>
      </c>
      <c r="BV111">
        <v>0.83</v>
      </c>
      <c r="BW111">
        <v>0</v>
      </c>
      <c r="BX111">
        <v>0.01</v>
      </c>
      <c r="BY111">
        <v>0</v>
      </c>
      <c r="BZ111">
        <v>0</v>
      </c>
      <c r="CA111">
        <v>2E-3</v>
      </c>
      <c r="CB111">
        <v>1E-3</v>
      </c>
      <c r="CD111">
        <v>1.9515849318704344</v>
      </c>
      <c r="CE111">
        <v>0</v>
      </c>
      <c r="CF111">
        <v>7.7352590163133672E-2</v>
      </c>
      <c r="CG111">
        <v>1.792964405277574E-2</v>
      </c>
      <c r="CH111">
        <v>9.6358776751440792E-2</v>
      </c>
      <c r="CI111">
        <v>1.7731912924884907</v>
      </c>
      <c r="CJ111">
        <v>2.6193446728559784E-3</v>
      </c>
      <c r="CK111">
        <v>3.0557049097855164E-2</v>
      </c>
      <c r="CL111">
        <v>0</v>
      </c>
      <c r="CM111">
        <v>6.6622319419312021E-4</v>
      </c>
      <c r="CN111">
        <v>1.1057039383073928E-4</v>
      </c>
      <c r="CO111">
        <v>2.7554059506265567E-5</v>
      </c>
      <c r="CP111">
        <v>2.8937522033568031E-2</v>
      </c>
    </row>
    <row r="112" spans="2:123">
      <c r="C112" s="2">
        <v>0.60699999999999998</v>
      </c>
      <c r="D112">
        <f t="shared" si="40"/>
        <v>60.699999999999996</v>
      </c>
      <c r="E112">
        <f t="shared" si="44"/>
        <v>60.699999999999996</v>
      </c>
      <c r="F112">
        <f t="shared" si="44"/>
        <v>60.699999999999996</v>
      </c>
      <c r="G112">
        <v>39.300000000000004</v>
      </c>
      <c r="H112">
        <v>6.07</v>
      </c>
      <c r="I112">
        <v>54.629999999999995</v>
      </c>
      <c r="J112">
        <v>0</v>
      </c>
      <c r="K112">
        <v>0</v>
      </c>
      <c r="L112">
        <v>0</v>
      </c>
      <c r="M112">
        <f t="shared" si="41"/>
        <v>0.61316104999999987</v>
      </c>
      <c r="O112">
        <f>H112/SUM($H112:I112,K112:M112)</f>
        <v>9.8999951985023302E-2</v>
      </c>
      <c r="P112">
        <f>I112/SUM($H112:I112,K112:M112)</f>
        <v>0.89099956786520951</v>
      </c>
      <c r="Q112">
        <f>K112/SUM($H112:I112,K112:M112)</f>
        <v>0</v>
      </c>
      <c r="R112">
        <f>L112/SUM($H112:I112,K112:M112)</f>
        <v>0</v>
      </c>
      <c r="S112">
        <f>M112/SUM($H112:I112,K112:M112)</f>
        <v>1.0000480149767125E-2</v>
      </c>
      <c r="U112">
        <f t="shared" si="42"/>
        <v>2.669690212765451E-2</v>
      </c>
      <c r="V112">
        <f t="shared" si="45"/>
        <v>1.0150480149767126E-2</v>
      </c>
      <c r="W112">
        <f t="shared" si="43"/>
        <v>1.5772344273907651E-2</v>
      </c>
      <c r="Y112">
        <f>U112*(D112-D111)/D112+U111*(D111-D110)/D112+U110*(D110-D109)/D112+U109*(D109-D108)/D112+U108*(D108-D107)/D112+U107*(D107-D106)/D112+U106*(D106-D105)/D112</f>
        <v>1.6392657114150597E-2</v>
      </c>
      <c r="Z112">
        <f>V112*(E112-E111)/E112+V111*(E111-E110)/E112+V110*(E110-E109)/E112+V109*(E109-E108)/E112+V108*(E108-E107)/E112+V107*(E107-E106)/E112+V106*(E106-E105)/E112</f>
        <v>1.0150480149767127E-2</v>
      </c>
      <c r="AA112">
        <f>W112*(F112-F111)/F112+W111*(F111-F110)/F112+W110*(F110-F109)/F112+W109*(F109-F108)/F112+W108*(F108-F107)/F112+W107*(F107-F106)/F112+W106*(F106-F105)/F112</f>
        <v>1.2854997442057387E-2</v>
      </c>
      <c r="AC112">
        <f t="shared" si="46"/>
        <v>18.297859746454428</v>
      </c>
      <c r="AD112">
        <f t="shared" si="47"/>
        <v>35.665373718271468</v>
      </c>
      <c r="AE112">
        <f t="shared" si="48"/>
        <v>33.714920872948753</v>
      </c>
      <c r="AG112">
        <f t="shared" si="49"/>
        <v>18.297859746454428</v>
      </c>
      <c r="AH112">
        <f t="shared" si="50"/>
        <v>29.052786584003965</v>
      </c>
      <c r="AI112">
        <f t="shared" si="51"/>
        <v>8.0956036697162563</v>
      </c>
      <c r="AK112">
        <v>93</v>
      </c>
      <c r="AL112" t="s">
        <v>16</v>
      </c>
      <c r="AM112">
        <v>40.78</v>
      </c>
      <c r="AN112">
        <v>0</v>
      </c>
      <c r="AO112">
        <v>0.09</v>
      </c>
      <c r="AP112">
        <v>0.47</v>
      </c>
      <c r="AQ112">
        <v>8.84</v>
      </c>
      <c r="AR112">
        <v>49.49</v>
      </c>
      <c r="AS112">
        <v>0.13</v>
      </c>
      <c r="AT112">
        <v>0.19</v>
      </c>
      <c r="AU112">
        <v>0</v>
      </c>
      <c r="AV112">
        <v>0</v>
      </c>
      <c r="AW112">
        <v>5.0000000000000001E-3</v>
      </c>
      <c r="AX112">
        <v>3.0000000000000001E-3</v>
      </c>
      <c r="AZ112">
        <v>0.99606515332723344</v>
      </c>
      <c r="BA112">
        <v>0</v>
      </c>
      <c r="BB112">
        <v>2.591107358889364E-3</v>
      </c>
      <c r="BC112">
        <v>9.0766793835386703E-3</v>
      </c>
      <c r="BD112">
        <v>0.12038627118231185</v>
      </c>
      <c r="BE112">
        <v>1.8019692893131942</v>
      </c>
      <c r="BF112">
        <v>2.6896445995525757E-3</v>
      </c>
      <c r="BG112">
        <v>4.9726549571394354E-3</v>
      </c>
      <c r="BH112">
        <v>0</v>
      </c>
      <c r="BI112">
        <v>0</v>
      </c>
      <c r="BJ112">
        <v>1.9650801558468306E-4</v>
      </c>
      <c r="BK112">
        <v>5.876358074477503E-5</v>
      </c>
      <c r="BM112">
        <v>93</v>
      </c>
      <c r="BN112" t="s">
        <v>17</v>
      </c>
      <c r="BO112">
        <v>56.48</v>
      </c>
      <c r="BP112">
        <v>0.05</v>
      </c>
      <c r="BQ112">
        <v>2.06</v>
      </c>
      <c r="BR112">
        <v>0.8</v>
      </c>
      <c r="BS112">
        <v>5.5</v>
      </c>
      <c r="BT112">
        <v>34.08</v>
      </c>
      <c r="BU112">
        <v>0.1</v>
      </c>
      <c r="BV112">
        <v>0.9</v>
      </c>
      <c r="BW112">
        <v>0</v>
      </c>
      <c r="BX112">
        <v>0.02</v>
      </c>
      <c r="BY112">
        <v>0</v>
      </c>
      <c r="BZ112">
        <v>0</v>
      </c>
      <c r="CA112">
        <v>2E-3</v>
      </c>
      <c r="CB112">
        <v>1E-3</v>
      </c>
      <c r="CD112">
        <v>1.9464696837976774</v>
      </c>
      <c r="CE112">
        <v>0</v>
      </c>
      <c r="CF112">
        <v>8.3680169109243877E-2</v>
      </c>
      <c r="CG112">
        <v>2.1798748192075897E-2</v>
      </c>
      <c r="CH112">
        <v>0.10568170661433225</v>
      </c>
      <c r="CI112">
        <v>1.7508218096418984</v>
      </c>
      <c r="CJ112">
        <v>2.9192008433143652E-3</v>
      </c>
      <c r="CK112">
        <v>3.3234539415522277E-2</v>
      </c>
      <c r="CL112">
        <v>0</v>
      </c>
      <c r="CM112">
        <v>1.3364834322344052E-3</v>
      </c>
      <c r="CN112">
        <v>1.1090539982579786E-4</v>
      </c>
      <c r="CO112">
        <v>2.7637542749862675E-5</v>
      </c>
      <c r="CP112">
        <v>3.0149852906921251E-2</v>
      </c>
    </row>
    <row r="113" spans="3:123">
      <c r="C113" s="2">
        <v>0.64500000000000002</v>
      </c>
      <c r="D113">
        <f t="shared" si="40"/>
        <v>64.5</v>
      </c>
      <c r="E113">
        <f t="shared" si="44"/>
        <v>64.5</v>
      </c>
      <c r="F113">
        <f t="shared" si="44"/>
        <v>64.5</v>
      </c>
      <c r="G113">
        <v>35.5</v>
      </c>
      <c r="H113">
        <v>5.16</v>
      </c>
      <c r="I113">
        <v>59.34</v>
      </c>
      <c r="J113">
        <v>0</v>
      </c>
      <c r="K113">
        <v>0</v>
      </c>
      <c r="L113">
        <v>0</v>
      </c>
      <c r="M113">
        <f t="shared" si="41"/>
        <v>0.65154674999999995</v>
      </c>
      <c r="O113">
        <f>H113/SUM($H113:I113,K113:M113)</f>
        <v>7.9199961588018633E-2</v>
      </c>
      <c r="P113">
        <f>I113/SUM($H113:I113,K113:M113)</f>
        <v>0.91079955826221437</v>
      </c>
      <c r="Q113">
        <f>K113/SUM($H113:I113,K113:M113)</f>
        <v>0</v>
      </c>
      <c r="R113">
        <f>L113/SUM($H113:I113,K113:M113)</f>
        <v>0</v>
      </c>
      <c r="S113">
        <f>M113/SUM($H113:I113,K113:M113)</f>
        <v>1.0000480149767128E-2</v>
      </c>
      <c r="U113">
        <f t="shared" si="42"/>
        <v>2.862931327372957E-2</v>
      </c>
      <c r="V113">
        <f t="shared" si="45"/>
        <v>1.0150480149767129E-2</v>
      </c>
      <c r="W113">
        <f t="shared" si="43"/>
        <v>1.6151682505418943E-2</v>
      </c>
      <c r="Y113">
        <f>U113*(D113-D112)/D113+U112*(D112-D111)/D113+U111*(D111-D110)/D113+U110*(D110-D109)/D113+U109*(D109-D108)/D113+U108*(D108-D107)/D113+U107*(D107-D106)/D113+U106*(D106-D105)/D113</f>
        <v>1.7113576391769202E-2</v>
      </c>
      <c r="Z113">
        <f>V113*(E113-E112)/E113+V112*(E112-E111)/E113+V111*(E111-E110)/E113+V110*(E110-E109)/E113+V109*(E109-E108)/E113+V108*(E108-E107)/E113+V107*(E107-E106)/E113+V106*(E106-E105)/E113</f>
        <v>1.0150480149767126E-2</v>
      </c>
      <c r="AA113">
        <f>W113*(F113-F112)/F113+W112*(F112-F111)/F113+W111*(F111-F110)/F113+W110*(F110-F109)/F113+W109*(F109-F108)/F113+W108*(F108-F107)/F113+W107*(F107-F106)/F113+W106*(F106-F105)/F113</f>
        <v>1.3049220748115899E-2</v>
      </c>
      <c r="AC113">
        <f t="shared" si="46"/>
        <v>20.207671538627956</v>
      </c>
      <c r="AD113">
        <f t="shared" si="47"/>
        <v>39.442341467772934</v>
      </c>
      <c r="AE113">
        <f t="shared" si="48"/>
        <v>37.26758539567701</v>
      </c>
      <c r="AG113">
        <f t="shared" si="49"/>
        <v>20.207671538627956</v>
      </c>
      <c r="AH113">
        <f t="shared" si="50"/>
        <v>32.129480489631433</v>
      </c>
      <c r="AI113">
        <f t="shared" si="51"/>
        <v>8.9486670375898569</v>
      </c>
      <c r="AK113">
        <v>103</v>
      </c>
      <c r="AL113" t="s">
        <v>16</v>
      </c>
      <c r="AM113">
        <v>40.590000000000003</v>
      </c>
      <c r="AN113">
        <v>0</v>
      </c>
      <c r="AO113">
        <v>0.1</v>
      </c>
      <c r="AP113">
        <v>0.47</v>
      </c>
      <c r="AQ113">
        <v>9.81</v>
      </c>
      <c r="AR113">
        <v>48.66</v>
      </c>
      <c r="AS113">
        <v>0.14000000000000001</v>
      </c>
      <c r="AT113">
        <v>0.22</v>
      </c>
      <c r="AU113">
        <v>0</v>
      </c>
      <c r="AV113">
        <v>0</v>
      </c>
      <c r="AW113">
        <v>5.0000000000000001E-3</v>
      </c>
      <c r="AX113">
        <v>3.0000000000000001E-3</v>
      </c>
      <c r="AZ113">
        <v>0.99597193746745871</v>
      </c>
      <c r="BA113">
        <v>0</v>
      </c>
      <c r="BB113">
        <v>2.8922139962823555E-3</v>
      </c>
      <c r="BC113">
        <v>9.118313510437237E-3</v>
      </c>
      <c r="BD113">
        <v>0.13420887330957595</v>
      </c>
      <c r="BE113">
        <v>1.779875237745693</v>
      </c>
      <c r="BF113">
        <v>2.9098265765811152E-3</v>
      </c>
      <c r="BG113">
        <v>5.7842217005535639E-3</v>
      </c>
      <c r="BH113">
        <v>0</v>
      </c>
      <c r="BI113">
        <v>0</v>
      </c>
      <c r="BJ113">
        <v>1.9740938483126858E-4</v>
      </c>
      <c r="BK113">
        <v>5.9033125395892633E-5</v>
      </c>
      <c r="BM113">
        <v>103</v>
      </c>
      <c r="BN113" t="s">
        <v>17</v>
      </c>
      <c r="BO113">
        <v>56.11</v>
      </c>
      <c r="BP113">
        <v>0.06</v>
      </c>
      <c r="BQ113">
        <v>2.25</v>
      </c>
      <c r="BR113">
        <v>0.96</v>
      </c>
      <c r="BS113">
        <v>6.01</v>
      </c>
      <c r="BT113">
        <v>33.47</v>
      </c>
      <c r="BU113">
        <v>0.11</v>
      </c>
      <c r="BV113">
        <v>0.99</v>
      </c>
      <c r="BW113">
        <v>0</v>
      </c>
      <c r="BX113">
        <v>0.02</v>
      </c>
      <c r="BY113">
        <v>0</v>
      </c>
      <c r="BZ113">
        <v>0</v>
      </c>
      <c r="CA113">
        <v>2E-3</v>
      </c>
      <c r="CB113">
        <v>1E-3</v>
      </c>
      <c r="CD113">
        <v>1.9401501829914263</v>
      </c>
      <c r="CE113">
        <v>0</v>
      </c>
      <c r="CF113">
        <v>9.1702245720432132E-2</v>
      </c>
      <c r="CG113">
        <v>2.6245504487453362E-2</v>
      </c>
      <c r="CH113">
        <v>0.11586538921450165</v>
      </c>
      <c r="CI113">
        <v>1.7252029757614133</v>
      </c>
      <c r="CJ113">
        <v>3.2218015446608362E-3</v>
      </c>
      <c r="CK113">
        <v>3.6679590124895821E-2</v>
      </c>
      <c r="CL113">
        <v>0</v>
      </c>
      <c r="CM113">
        <v>1.3409287546025976E-3</v>
      </c>
      <c r="CN113">
        <v>1.1127428599580799E-4</v>
      </c>
      <c r="CO113">
        <v>2.772946890773688E-5</v>
      </c>
      <c r="CP113">
        <v>3.1852428711858408E-2</v>
      </c>
    </row>
    <row r="114" spans="3:123">
      <c r="C114" s="2">
        <v>0.67900000000000005</v>
      </c>
      <c r="D114">
        <f t="shared" si="40"/>
        <v>67.900000000000006</v>
      </c>
      <c r="E114">
        <f t="shared" si="44"/>
        <v>67.900000000000006</v>
      </c>
      <c r="F114">
        <f t="shared" si="44"/>
        <v>67.900000000000006</v>
      </c>
      <c r="G114">
        <v>32.099999999999994</v>
      </c>
      <c r="H114">
        <v>6.1110000000000007</v>
      </c>
      <c r="I114">
        <v>61.789000000000009</v>
      </c>
      <c r="J114">
        <v>0</v>
      </c>
      <c r="K114">
        <v>0</v>
      </c>
      <c r="L114">
        <v>0</v>
      </c>
      <c r="M114">
        <f t="shared" si="41"/>
        <v>0.68589184999999997</v>
      </c>
      <c r="O114">
        <f>H114/SUM($H114:I114,K114:M114)</f>
        <v>8.9099956786520954E-2</v>
      </c>
      <c r="P114">
        <f>I114/SUM($H114:I114,K114:M114)</f>
        <v>0.90089956306371188</v>
      </c>
      <c r="Q114">
        <f>K114/SUM($H114:I114,K114:M114)</f>
        <v>0</v>
      </c>
      <c r="R114">
        <f>L114/SUM($H114:I114,K114:M114)</f>
        <v>0</v>
      </c>
      <c r="S114">
        <f>M114/SUM($H114:I114,K114:M114)</f>
        <v>1.0000480149767125E-2</v>
      </c>
      <c r="U114">
        <f t="shared" si="42"/>
        <v>2.9992786212688607E-2</v>
      </c>
      <c r="V114">
        <f t="shared" si="45"/>
        <v>1.0150480149767126E-2</v>
      </c>
      <c r="W114">
        <f t="shared" si="43"/>
        <v>1.6442110220914304E-2</v>
      </c>
      <c r="Y114">
        <f>U114*(D114-D113)/D114+U113*(D113-D112)/D114+U112*(D112-D111)/D114+U111*(D111-D110)/D114+U110*(D110-D109)/D114+U109*(D109-D108)/D114+U108*(D108-D107)/D114+U107*(D107-D106)/D114+U106*(D106-D105)/D114</f>
        <v>1.7758485278236449E-2</v>
      </c>
      <c r="Z114">
        <f>V114*(E114-E113)/E114+V113*(E113-E112)/E114+V112*(E112-E111)/E114+V111*(E111-E110)/E114+V110*(E110-E109)/E114+V109*(E109-E108)/E114+V108*(E108-E107)/E114+V107*(E107-E106)/E114+V106*(E106-E105)/E114</f>
        <v>1.0150480149767126E-2</v>
      </c>
      <c r="AA114">
        <f>W114*(F114-F113)/F114+W113*(F113-F112)/F114+W112*(F112-F111)/F114+W111*(F111-F110)/F114+W110*(F110-F109)/F114+W109*(F109-F108)/F114+W108*(F108-F107)/F114+W107*(F107-F106)/F114+W106*(F106-F105)/F114</f>
        <v>1.3219115066341446E-2</v>
      </c>
      <c r="AC114">
        <f t="shared" si="46"/>
        <v>22.293233922433632</v>
      </c>
      <c r="AD114">
        <f t="shared" si="47"/>
        <v>43.575481691710998</v>
      </c>
      <c r="AE114">
        <f t="shared" si="48"/>
        <v>41.152874775420457</v>
      </c>
      <c r="AG114">
        <f t="shared" si="49"/>
        <v>22.293233922433632</v>
      </c>
      <c r="AH114">
        <f t="shared" si="50"/>
        <v>35.496310227526983</v>
      </c>
      <c r="AI114">
        <f t="shared" si="51"/>
        <v>9.8816000579309371</v>
      </c>
      <c r="AK114">
        <v>113</v>
      </c>
      <c r="AL114" t="s">
        <v>16</v>
      </c>
      <c r="AM114">
        <v>40.36</v>
      </c>
      <c r="AN114">
        <v>0</v>
      </c>
      <c r="AO114">
        <v>0.1</v>
      </c>
      <c r="AP114">
        <v>0.47</v>
      </c>
      <c r="AQ114">
        <v>11</v>
      </c>
      <c r="AR114">
        <v>47.65</v>
      </c>
      <c r="AS114">
        <v>0.15</v>
      </c>
      <c r="AT114">
        <v>0.25</v>
      </c>
      <c r="AU114">
        <v>0</v>
      </c>
      <c r="AV114">
        <v>0</v>
      </c>
      <c r="AW114">
        <v>6.0000000000000001E-3</v>
      </c>
      <c r="AX114">
        <v>3.0000000000000001E-3</v>
      </c>
      <c r="AZ114">
        <v>0.99600410772989212</v>
      </c>
      <c r="BA114">
        <v>0</v>
      </c>
      <c r="BB114">
        <v>2.9087898416744994E-3</v>
      </c>
      <c r="BC114">
        <v>9.1705723526876309E-3</v>
      </c>
      <c r="BD114">
        <v>0.15135153490273492</v>
      </c>
      <c r="BE114">
        <v>1.7529207534175559</v>
      </c>
      <c r="BF114">
        <v>3.1355393176324912E-3</v>
      </c>
      <c r="BG114">
        <v>6.6106502375430625E-3</v>
      </c>
      <c r="BH114">
        <v>0</v>
      </c>
      <c r="BI114">
        <v>0</v>
      </c>
      <c r="BJ114">
        <v>2.3824893205821282E-4</v>
      </c>
      <c r="BK114">
        <v>5.9371455810182558E-5</v>
      </c>
      <c r="BM114">
        <v>113</v>
      </c>
      <c r="BN114" t="s">
        <v>17</v>
      </c>
      <c r="BO114">
        <v>55.7</v>
      </c>
      <c r="BP114">
        <v>7.0000000000000007E-2</v>
      </c>
      <c r="BQ114">
        <v>2.4300000000000002</v>
      </c>
      <c r="BR114">
        <v>1.1399999999999999</v>
      </c>
      <c r="BS114">
        <v>6.65</v>
      </c>
      <c r="BT114">
        <v>32.75</v>
      </c>
      <c r="BU114">
        <v>0.12</v>
      </c>
      <c r="BV114">
        <v>1.1100000000000001</v>
      </c>
      <c r="BW114">
        <v>0</v>
      </c>
      <c r="BX114">
        <v>0.02</v>
      </c>
      <c r="BY114">
        <v>0</v>
      </c>
      <c r="BZ114">
        <v>0</v>
      </c>
      <c r="CA114">
        <v>2E-3</v>
      </c>
      <c r="CB114">
        <v>1E-3</v>
      </c>
      <c r="CD114">
        <v>1.9334859990658355</v>
      </c>
      <c r="CE114">
        <v>0</v>
      </c>
      <c r="CF114">
        <v>9.9424744329558778E-2</v>
      </c>
      <c r="CG114">
        <v>3.1288107814326581E-2</v>
      </c>
      <c r="CH114">
        <v>0.12870388430543372</v>
      </c>
      <c r="CI114">
        <v>1.6946754832038298</v>
      </c>
      <c r="CJ114">
        <v>3.5284023472598345E-3</v>
      </c>
      <c r="CK114">
        <v>4.1286019583811832E-2</v>
      </c>
      <c r="CL114">
        <v>0</v>
      </c>
      <c r="CM114">
        <v>1.3461593122222905E-3</v>
      </c>
      <c r="CN114">
        <v>1.1170833333985482E-4</v>
      </c>
      <c r="CO114">
        <v>2.7837633181481901E-5</v>
      </c>
      <c r="CP114">
        <v>3.2910743395394293E-2</v>
      </c>
    </row>
    <row r="115" spans="3:123">
      <c r="C115" s="2">
        <v>0.71</v>
      </c>
      <c r="D115">
        <f t="shared" si="40"/>
        <v>71</v>
      </c>
      <c r="E115">
        <f t="shared" si="44"/>
        <v>71</v>
      </c>
      <c r="F115">
        <f t="shared" si="44"/>
        <v>71</v>
      </c>
      <c r="G115">
        <v>29</v>
      </c>
      <c r="H115">
        <v>7.1000000000000005</v>
      </c>
      <c r="I115">
        <v>63.9</v>
      </c>
      <c r="J115">
        <v>0</v>
      </c>
      <c r="K115">
        <v>0</v>
      </c>
      <c r="L115">
        <v>0</v>
      </c>
      <c r="M115">
        <f t="shared" si="41"/>
        <v>0.71720649999999997</v>
      </c>
      <c r="O115">
        <f>H115/SUM($H115:I115,K115:M115)</f>
        <v>9.8999951985023288E-2</v>
      </c>
      <c r="P115">
        <f>I115/SUM($H115:I115,K115:M115)</f>
        <v>0.89099956786520951</v>
      </c>
      <c r="Q115">
        <f>K115/SUM($H115:I115,K115:M115)</f>
        <v>0</v>
      </c>
      <c r="R115">
        <f>L115/SUM($H115:I115,K115:M115)</f>
        <v>0</v>
      </c>
      <c r="S115">
        <f>M115/SUM($H115:I115,K115:M115)</f>
        <v>1.0000480149767127E-2</v>
      </c>
      <c r="U115">
        <f t="shared" si="42"/>
        <v>3.1860636190802483E-2</v>
      </c>
      <c r="V115">
        <f t="shared" si="45"/>
        <v>1.0150480149767127E-2</v>
      </c>
      <c r="W115">
        <f t="shared" si="43"/>
        <v>1.6928251332600931E-2</v>
      </c>
      <c r="Y115">
        <f>U115*(D115-D114)/D115+U114*(D114-D113)/D115+U113*(D113-D112)/D115+U112*(D112-D111)/D115+U111*(D111-D110)/D115+U110*(D110-D109)/D115+U109*(D109-D108)/D115+U108*(D108-D107)/D115+U107*(D107-D106)/D115+U106*(D106-D105)/D115</f>
        <v>1.8374212994137218E-2</v>
      </c>
      <c r="Z115">
        <f>V115*(E115-E114)/E115+V114*(E114-E113)/E115+V113*(E113-E112)/E115+V112*(E112-E111)/E115+V111*(E111-E110)/E115+V110*(E110-E109)/E115+V109*(E109-E108)/E115+V108*(E108-E107)/E115+V107*(E107-E106)/E115+V106*(E106-E105)/E115</f>
        <v>1.0150480149767127E-2</v>
      </c>
      <c r="AA115">
        <f>W115*(F115-F114)/F115+W114*(F114-F113)/F115+W113*(F113-F112)/F115+W112*(F112-F111)/F115+W111*(F111-F110)/F115+W110*(F110-F109)/F115+W109*(F109-F108)/F115+W108*(F108-F107)/F115+W107*(F107-F106)/F115+W106*(F106-F105)/F115</f>
        <v>1.3381063269516155E-2</v>
      </c>
      <c r="AC115">
        <f t="shared" si="46"/>
        <v>24.61307171053182</v>
      </c>
      <c r="AD115">
        <f t="shared" si="47"/>
        <v>48.183852811159952</v>
      </c>
      <c r="AE115">
        <f t="shared" si="48"/>
        <v>45.481742341952305</v>
      </c>
      <c r="AG115">
        <f t="shared" si="49"/>
        <v>24.61307171053182</v>
      </c>
      <c r="AH115">
        <f t="shared" si="50"/>
        <v>39.250260030235701</v>
      </c>
      <c r="AI115">
        <f t="shared" si="51"/>
        <v>10.921044768164535</v>
      </c>
      <c r="AK115">
        <v>123</v>
      </c>
      <c r="AL115" t="s">
        <v>16</v>
      </c>
      <c r="AM115">
        <v>40.090000000000003</v>
      </c>
      <c r="AN115">
        <v>0</v>
      </c>
      <c r="AO115">
        <v>0.11</v>
      </c>
      <c r="AP115">
        <v>0.45</v>
      </c>
      <c r="AQ115">
        <v>12.37</v>
      </c>
      <c r="AR115">
        <v>46.49</v>
      </c>
      <c r="AS115">
        <v>0.17</v>
      </c>
      <c r="AT115">
        <v>0.28999999999999998</v>
      </c>
      <c r="AU115">
        <v>0</v>
      </c>
      <c r="AV115">
        <v>0</v>
      </c>
      <c r="AW115">
        <v>7.0000000000000001E-3</v>
      </c>
      <c r="AX115">
        <v>3.0000000000000001E-3</v>
      </c>
      <c r="AZ115">
        <v>0.99590849661633385</v>
      </c>
      <c r="BA115">
        <v>0</v>
      </c>
      <c r="BB115">
        <v>3.2209088846800781E-3</v>
      </c>
      <c r="BC115">
        <v>8.838620899933692E-3</v>
      </c>
      <c r="BD115">
        <v>0.17133151432656848</v>
      </c>
      <c r="BE115">
        <v>1.7216003146989567</v>
      </c>
      <c r="BF115">
        <v>3.5772008278402195E-3</v>
      </c>
      <c r="BG115">
        <v>7.7192583862156685E-3</v>
      </c>
      <c r="BH115">
        <v>0</v>
      </c>
      <c r="BI115">
        <v>0</v>
      </c>
      <c r="BJ115">
        <v>2.7980222363634729E-4</v>
      </c>
      <c r="BK115">
        <v>5.9765575728009315E-5</v>
      </c>
      <c r="BM115">
        <v>123</v>
      </c>
      <c r="BN115" t="s">
        <v>17</v>
      </c>
      <c r="BO115">
        <v>55.23</v>
      </c>
      <c r="BP115">
        <v>0.08</v>
      </c>
      <c r="BQ115">
        <v>2.67</v>
      </c>
      <c r="BR115">
        <v>1.32</v>
      </c>
      <c r="BS115">
        <v>7.37</v>
      </c>
      <c r="BT115">
        <v>31.9</v>
      </c>
      <c r="BU115">
        <v>0.13</v>
      </c>
      <c r="BV115">
        <v>1.26</v>
      </c>
      <c r="BW115">
        <v>0</v>
      </c>
      <c r="BX115">
        <v>0.02</v>
      </c>
      <c r="BY115">
        <v>0</v>
      </c>
      <c r="BZ115">
        <v>0</v>
      </c>
      <c r="CA115">
        <v>2E-3</v>
      </c>
      <c r="CB115">
        <v>1E-3</v>
      </c>
      <c r="CD115">
        <v>1.9258941198151349</v>
      </c>
      <c r="CE115">
        <v>0</v>
      </c>
      <c r="CF115">
        <v>0.10974152682078239</v>
      </c>
      <c r="CG115">
        <v>3.6393171738946399E-2</v>
      </c>
      <c r="CH115">
        <v>0.14328773717986165</v>
      </c>
      <c r="CI115">
        <v>1.6582020696402435</v>
      </c>
      <c r="CJ115">
        <v>3.8398276902887464E-3</v>
      </c>
      <c r="CK115">
        <v>4.7078444831538106E-2</v>
      </c>
      <c r="CL115">
        <v>0</v>
      </c>
      <c r="CM115">
        <v>1.3522842423068667E-3</v>
      </c>
      <c r="CN115">
        <v>1.1221659839092193E-4</v>
      </c>
      <c r="CO115">
        <v>2.7964292452348717E-5</v>
      </c>
      <c r="CP115">
        <v>3.5635646635917312E-2</v>
      </c>
    </row>
    <row r="116" spans="3:123">
      <c r="C116" s="2">
        <v>0.73699999999999999</v>
      </c>
      <c r="D116">
        <f t="shared" si="40"/>
        <v>73.7</v>
      </c>
      <c r="E116">
        <f t="shared" si="44"/>
        <v>73.7</v>
      </c>
      <c r="F116">
        <f t="shared" si="44"/>
        <v>73.7</v>
      </c>
      <c r="G116">
        <v>26.299999999999997</v>
      </c>
      <c r="H116">
        <v>6.633</v>
      </c>
      <c r="I116">
        <v>67.067000000000007</v>
      </c>
      <c r="J116">
        <v>0</v>
      </c>
      <c r="K116">
        <v>0</v>
      </c>
      <c r="L116">
        <v>0</v>
      </c>
      <c r="M116">
        <f t="shared" si="41"/>
        <v>0.74448055000000002</v>
      </c>
      <c r="O116">
        <f>H116/SUM($H116:I116,K116:M116)</f>
        <v>8.9099956786520954E-2</v>
      </c>
      <c r="P116">
        <f>I116/SUM($H116:I116,K116:M116)</f>
        <v>0.90089956306371188</v>
      </c>
      <c r="Q116">
        <f>K116/SUM($H116:I116,K116:M116)</f>
        <v>0</v>
      </c>
      <c r="R116">
        <f>L116/SUM($H116:I116,K116:M116)</f>
        <v>0</v>
      </c>
      <c r="S116">
        <f>M116/SUM($H116:I116,K116:M116)</f>
        <v>1.0000480149767127E-2</v>
      </c>
      <c r="U116">
        <f t="shared" si="42"/>
        <v>3.4594665169411648E-2</v>
      </c>
      <c r="V116">
        <f t="shared" si="45"/>
        <v>1.0150480149767127E-2</v>
      </c>
      <c r="W116">
        <f t="shared" si="43"/>
        <v>1.7781937565349935E-2</v>
      </c>
      <c r="Y116">
        <f>U116*(D116-D115)/D116+U115*(D115-D114)/D116+U114*(D114-D113)/D116+U113*(D113-D112)/D116+U112*(D112-D111)/D116+U111*(D111-D110)/D116+U110*(D110-D109)/D116+U109*(D109-D108)/D116+U108*(D108-D107)/D116+U107*(D107-D106)/D116+U106*(D106-D105)/D116</f>
        <v>1.8968449369622171E-2</v>
      </c>
      <c r="Z116">
        <f>V116*(E116-E115)/E116+V115*(E115-E114)/E116+V114*(E114-E113)/E116+V113*(E113-E112)/E116+V112*(E112-E111)/E116+V111*(E111-E110)/E116+V110*(E110-E109)/E116+V109*(E109-E108)/E116+V108*(E108-E107)/E116+V107*(E107-E106)/E116+V106*(E106-E105)/E116</f>
        <v>1.0150480149767126E-2</v>
      </c>
      <c r="AA116">
        <f>W116*(F116-F115)/F116+W115*(F115-F114)/F116+W114*(F114-F113)/F116+W113*(F113-F112)/F116+W112*(F112-F111)/F116+W111*(F111-F110)/F116+W110*(F110-F109)/F116+W109*(F109-F108)/F116+W108*(F108-F107)/F116+W107*(F107-F106)/F116+W106*(F106-F105)/F116</f>
        <v>1.3542289329200704E-2</v>
      </c>
      <c r="AC116">
        <f t="shared" si="46"/>
        <v>27.069706069677697</v>
      </c>
      <c r="AD116">
        <f t="shared" si="47"/>
        <v>53.077806115492344</v>
      </c>
      <c r="AE116">
        <f t="shared" si="48"/>
        <v>50.074647675212567</v>
      </c>
      <c r="AG116">
        <f t="shared" si="49"/>
        <v>27.069706069677697</v>
      </c>
      <c r="AH116">
        <f t="shared" si="50"/>
        <v>43.23684326432668</v>
      </c>
      <c r="AI116">
        <f t="shared" si="51"/>
        <v>12.023890045800483</v>
      </c>
      <c r="AK116">
        <v>133</v>
      </c>
      <c r="AL116" t="s">
        <v>16</v>
      </c>
      <c r="AM116">
        <v>39.79</v>
      </c>
      <c r="AN116">
        <v>0</v>
      </c>
      <c r="AO116">
        <v>0.13</v>
      </c>
      <c r="AP116">
        <v>0.41</v>
      </c>
      <c r="AQ116">
        <v>13.99</v>
      </c>
      <c r="AR116">
        <v>45.14</v>
      </c>
      <c r="AS116">
        <v>0.19</v>
      </c>
      <c r="AT116">
        <v>0.34</v>
      </c>
      <c r="AU116">
        <v>0</v>
      </c>
      <c r="AV116">
        <v>0</v>
      </c>
      <c r="AW116">
        <v>8.0000000000000002E-3</v>
      </c>
      <c r="AX116">
        <v>4.0000000000000001E-3</v>
      </c>
      <c r="AZ116">
        <v>0.99586250431894141</v>
      </c>
      <c r="BA116">
        <v>0</v>
      </c>
      <c r="BB116">
        <v>3.8350512044788079E-3</v>
      </c>
      <c r="BC116">
        <v>8.1133070107059849E-3</v>
      </c>
      <c r="BD116">
        <v>0.19522135764013859</v>
      </c>
      <c r="BE116">
        <v>1.6841330640710339</v>
      </c>
      <c r="BF116">
        <v>4.0280055709941915E-3</v>
      </c>
      <c r="BG116">
        <v>9.1179783739537036E-3</v>
      </c>
      <c r="BH116">
        <v>0</v>
      </c>
      <c r="BI116">
        <v>0</v>
      </c>
      <c r="BJ116">
        <v>3.2217005329405384E-4</v>
      </c>
      <c r="BK116">
        <v>8.0284536502511924E-5</v>
      </c>
      <c r="BM116">
        <v>133</v>
      </c>
      <c r="BN116" t="s">
        <v>17</v>
      </c>
      <c r="BO116">
        <v>54.71</v>
      </c>
      <c r="BP116">
        <v>0.1</v>
      </c>
      <c r="BQ116">
        <v>2.96</v>
      </c>
      <c r="BR116">
        <v>1.45</v>
      </c>
      <c r="BS116">
        <v>8.1999999999999993</v>
      </c>
      <c r="BT116">
        <v>30.94</v>
      </c>
      <c r="BU116">
        <v>0.15</v>
      </c>
      <c r="BV116">
        <v>1.46</v>
      </c>
      <c r="BW116">
        <v>0</v>
      </c>
      <c r="BX116">
        <v>0.03</v>
      </c>
      <c r="BY116">
        <v>0</v>
      </c>
      <c r="BZ116">
        <v>0</v>
      </c>
      <c r="CA116">
        <v>3.0000000000000001E-3</v>
      </c>
      <c r="CB116">
        <v>1E-3</v>
      </c>
      <c r="CD116">
        <v>1.917100138607629</v>
      </c>
      <c r="CE116">
        <v>0</v>
      </c>
      <c r="CF116">
        <v>0.12225655890430936</v>
      </c>
      <c r="CG116">
        <v>4.0173040054967343E-2</v>
      </c>
      <c r="CH116">
        <v>0.16020501563605946</v>
      </c>
      <c r="CI116">
        <v>1.6161728210994517</v>
      </c>
      <c r="CJ116">
        <v>4.4522584080439777E-3</v>
      </c>
      <c r="CK116">
        <v>5.4818246402911802E-2</v>
      </c>
      <c r="CL116">
        <v>0</v>
      </c>
      <c r="CM116">
        <v>2.0383556725823804E-3</v>
      </c>
      <c r="CN116">
        <v>1.6914886140936659E-4</v>
      </c>
      <c r="CO116">
        <v>2.8101179898273034E-5</v>
      </c>
      <c r="CP116">
        <v>3.9356697511938321E-2</v>
      </c>
    </row>
    <row r="117" spans="3:123">
      <c r="C117" s="2">
        <v>0.76200000000000001</v>
      </c>
      <c r="D117">
        <f t="shared" si="40"/>
        <v>76.2</v>
      </c>
      <c r="E117">
        <f t="shared" si="44"/>
        <v>76.2</v>
      </c>
      <c r="F117">
        <f t="shared" si="44"/>
        <v>76.2</v>
      </c>
      <c r="G117">
        <v>23.799999999999997</v>
      </c>
      <c r="H117">
        <v>5.3340000000000005</v>
      </c>
      <c r="I117">
        <v>70.866</v>
      </c>
      <c r="J117">
        <v>0</v>
      </c>
      <c r="K117">
        <v>0</v>
      </c>
      <c r="L117">
        <v>0</v>
      </c>
      <c r="M117">
        <f t="shared" si="41"/>
        <v>0.76973429999999998</v>
      </c>
      <c r="O117">
        <f>H117/SUM($H117:I117,K117:M117)</f>
        <v>6.9299966389516313E-2</v>
      </c>
      <c r="P117">
        <f>I117/SUM($H117:I117,K117:M117)</f>
        <v>0.92069955346071652</v>
      </c>
      <c r="Q117">
        <f>K117/SUM($H117:I117,K117:M117)</f>
        <v>0</v>
      </c>
      <c r="R117">
        <f>L117/SUM($H117:I117,K117:M117)</f>
        <v>0</v>
      </c>
      <c r="S117">
        <f>M117/SUM($H117:I117,K117:M117)</f>
        <v>1.0000480149767127E-2</v>
      </c>
      <c r="U117">
        <f t="shared" si="42"/>
        <v>3.774377240722103E-2</v>
      </c>
      <c r="V117">
        <f t="shared" si="45"/>
        <v>1.0150480149767127E-2</v>
      </c>
      <c r="W117">
        <f t="shared" si="43"/>
        <v>1.9111619464936676E-2</v>
      </c>
      <c r="Y117">
        <f>U117*(D117-D116)/D117+U116*(D116-D115)/D117+U115*(D115-D114)/D117+U114*(D114-D113)/D117+U113*(D113-D112)/D117+U112*(D112-D111)/D117+U111*(D111-D110)/D117+U110*(D110-D109)/D117+U109*(D109-D108)/D117+U108*(D108-D107)/D117+U107*(D107-D106)/D117+U106*(D106-D105)/D117</f>
        <v>1.9584437658257303E-2</v>
      </c>
      <c r="Z117">
        <f>V117*(E117-E116)/E117+V116*(E116-E115)/E117+V115*(E115-E114)/E117+V114*(E114-E113)/E117+V113*(E113-E112)/E117+V112*(E112-E111)/E117+V111*(E111-E110)/E117+V110*(E110-E109)/E117+V109*(E109-E108)/E117+V108*(E108-E107)/E117+V107*(E107-E106)/E117+V106*(E106-E105)/E117</f>
        <v>1.0150480149767126E-2</v>
      </c>
      <c r="AA117">
        <f>W117*(F117-F116)/F117+W116*(F116-F115)/F117+W115*(F115-F114)/F117+W114*(F114-F113)/F117+W113*(F113-F112)/F117+W112*(F112-F111)/F117+W111*(F111-F110)/F117+W110*(F110-F109)/F117+W109*(F109-F108)/F117+W108*(F108-F107)/F117+W107*(F107-F106)/F117+W106*(F106-F105)/F117</f>
        <v>1.3725010134178917E-2</v>
      </c>
      <c r="AC117">
        <f t="shared" si="46"/>
        <v>29.83015306573996</v>
      </c>
      <c r="AD117">
        <f t="shared" si="47"/>
        <v>58.593769675996796</v>
      </c>
      <c r="AE117">
        <f t="shared" si="48"/>
        <v>55.245299610124</v>
      </c>
      <c r="AG117">
        <f t="shared" si="49"/>
        <v>29.83015306573996</v>
      </c>
      <c r="AH117">
        <f t="shared" si="50"/>
        <v>47.730112096846433</v>
      </c>
      <c r="AI117">
        <f t="shared" si="51"/>
        <v>13.265463441058859</v>
      </c>
      <c r="AK117">
        <v>143</v>
      </c>
      <c r="AL117" t="s">
        <v>16</v>
      </c>
      <c r="AM117">
        <v>39.409999999999997</v>
      </c>
      <c r="AN117">
        <v>0</v>
      </c>
      <c r="AO117">
        <v>0.14000000000000001</v>
      </c>
      <c r="AP117">
        <v>0.37</v>
      </c>
      <c r="AQ117">
        <v>16.03</v>
      </c>
      <c r="AR117">
        <v>43.42</v>
      </c>
      <c r="AS117">
        <v>0.21</v>
      </c>
      <c r="AT117">
        <v>0.4</v>
      </c>
      <c r="AU117">
        <v>0</v>
      </c>
      <c r="AV117">
        <v>0</v>
      </c>
      <c r="AW117">
        <v>8.9999999999999993E-3</v>
      </c>
      <c r="AX117">
        <v>4.0000000000000001E-3</v>
      </c>
      <c r="AZ117">
        <v>0.99610982564849337</v>
      </c>
      <c r="BA117">
        <v>0</v>
      </c>
      <c r="BB117">
        <v>4.1709136396063783E-3</v>
      </c>
      <c r="BC117">
        <v>7.3941988363194801E-3</v>
      </c>
      <c r="BD117">
        <v>0.22590117194383433</v>
      </c>
      <c r="BE117">
        <v>1.6359876245547933</v>
      </c>
      <c r="BF117">
        <v>4.4960497042669818E-3</v>
      </c>
      <c r="BG117">
        <v>1.0833155560787301E-2</v>
      </c>
      <c r="BH117">
        <v>0</v>
      </c>
      <c r="BI117">
        <v>0</v>
      </c>
      <c r="BJ117">
        <v>3.660269296184607E-4</v>
      </c>
      <c r="BK117">
        <v>8.1078788715995155E-5</v>
      </c>
      <c r="BM117">
        <v>143</v>
      </c>
      <c r="BN117" t="s">
        <v>17</v>
      </c>
      <c r="BO117">
        <v>54.12</v>
      </c>
      <c r="BP117">
        <v>0.11</v>
      </c>
      <c r="BQ117">
        <v>3.26</v>
      </c>
      <c r="BR117">
        <v>1.57</v>
      </c>
      <c r="BS117">
        <v>9.26</v>
      </c>
      <c r="BT117">
        <v>29.74</v>
      </c>
      <c r="BU117">
        <v>0.17</v>
      </c>
      <c r="BV117">
        <v>1.73</v>
      </c>
      <c r="BW117">
        <v>0</v>
      </c>
      <c r="BX117">
        <v>0.03</v>
      </c>
      <c r="BY117">
        <v>0</v>
      </c>
      <c r="BZ117">
        <v>0</v>
      </c>
      <c r="CA117">
        <v>3.0000000000000001E-3</v>
      </c>
      <c r="CB117">
        <v>2E-3</v>
      </c>
      <c r="CD117">
        <v>1.908547477902482</v>
      </c>
      <c r="CE117">
        <v>0</v>
      </c>
      <c r="CF117">
        <v>0.13550806792475104</v>
      </c>
      <c r="CG117">
        <v>4.3775734765103248E-2</v>
      </c>
      <c r="CH117">
        <v>0.18207081631370536</v>
      </c>
      <c r="CI117">
        <v>1.5634195928287768</v>
      </c>
      <c r="CJ117">
        <v>5.0781452807982883E-3</v>
      </c>
      <c r="CK117">
        <v>6.5371053260080858E-2</v>
      </c>
      <c r="CL117">
        <v>0</v>
      </c>
      <c r="CM117">
        <v>2.0513844668289421E-3</v>
      </c>
      <c r="CN117">
        <v>1.7023002979523074E-4</v>
      </c>
      <c r="CO117">
        <v>5.6561594934853785E-5</v>
      </c>
      <c r="CP117">
        <v>4.4055545827233061E-2</v>
      </c>
    </row>
    <row r="118" spans="3:123">
      <c r="C118" s="2">
        <v>0.78500000000000003</v>
      </c>
      <c r="D118">
        <f t="shared" si="40"/>
        <v>78.5</v>
      </c>
      <c r="E118">
        <f t="shared" si="44"/>
        <v>78.5</v>
      </c>
      <c r="F118">
        <f t="shared" si="44"/>
        <v>78.5</v>
      </c>
      <c r="G118">
        <v>21.5</v>
      </c>
      <c r="H118">
        <v>7.8500000000000005</v>
      </c>
      <c r="I118">
        <v>70.650000000000006</v>
      </c>
      <c r="J118">
        <v>0</v>
      </c>
      <c r="K118">
        <v>0</v>
      </c>
      <c r="L118">
        <v>0</v>
      </c>
      <c r="M118">
        <f t="shared" si="41"/>
        <v>0.79296774999999997</v>
      </c>
      <c r="O118">
        <f>H118/SUM($H118:I118,K118:M118)</f>
        <v>9.8999951985023288E-2</v>
      </c>
      <c r="P118">
        <f>I118/SUM($H118:I118,K118:M118)</f>
        <v>0.89099956786520962</v>
      </c>
      <c r="Q118">
        <f>K118/SUM($H118:I118,K118:M118)</f>
        <v>0</v>
      </c>
      <c r="R118">
        <f>L118/SUM($H118:I118,K118:M118)</f>
        <v>0</v>
      </c>
      <c r="S118">
        <f>M118/SUM($H118:I118,K118:M118)</f>
        <v>1.0000480149767127E-2</v>
      </c>
      <c r="U118">
        <f t="shared" si="42"/>
        <v>3.9856628675874951E-2</v>
      </c>
      <c r="V118">
        <f t="shared" si="45"/>
        <v>1.0150480149767127E-2</v>
      </c>
      <c r="W118">
        <f t="shared" si="43"/>
        <v>2.0807860562764242E-2</v>
      </c>
      <c r="Y118">
        <f>U118*(D118-D117)/D118+U117*(D117-D116)/D118+U116*(D116-D115)/D118+U115*(D115-D114)/D118+U114*(D114-D113)/D118+U113*(D113-D112)/D118+U112*(D112-D111)/D118+U111*(D111-D110)/D118+U110*(D110-D109)/D118+U109*(D109-D108)/D118+U108*(D108-D107)/D118+U107*(D107-D106)/D118+U106*(D106-D105)/D118</f>
        <v>2.0178399942849923E-2</v>
      </c>
      <c r="Z118">
        <f>V118*(E118-E117)/E118+V117*(E117-E116)/E118+V116*(E116-E115)/E118+V115*(E115-E114)/E118+V114*(E114-E113)/E118+V113*(E113-E112)/E118+V112*(E112-E111)/E118+V111*(E111-E110)/E118+V110*(E110-E109)/E118+V109*(E109-E108)/E118+V108*(E108-E107)/E118+V107*(E107-E106)/E118+V106*(E106-E105)/E118</f>
        <v>1.0150480149767126E-2</v>
      </c>
      <c r="AA118">
        <f>W118*(F118-F117)/F118+W117*(F117-F116)/F118+W116*(F116-F115)/F118+W115*(F115-F114)/F118+W114*(F114-F113)/F118+W113*(F113-F112)/F118+W112*(F112-F111)/F118+W111*(F111-F110)/F118+W110*(F110-F109)/F118+W109*(F109-F108)/F118+W108*(F108-F107)/F118+W107*(F107-F106)/F118+W106*(F106-F105)/F118</f>
        <v>1.3932533140366767E-2</v>
      </c>
      <c r="AC118">
        <f t="shared" si="46"/>
        <v>32.925550504404981</v>
      </c>
      <c r="AD118">
        <f t="shared" si="47"/>
        <v>64.795062003251573</v>
      </c>
      <c r="AE118">
        <f t="shared" si="48"/>
        <v>61.050537886641692</v>
      </c>
      <c r="AG118">
        <f t="shared" si="49"/>
        <v>32.925550504404981</v>
      </c>
      <c r="AH118">
        <f t="shared" si="50"/>
        <v>52.781645383779455</v>
      </c>
      <c r="AI118">
        <f t="shared" si="51"/>
        <v>14.65941327330248</v>
      </c>
      <c r="AK118">
        <v>153</v>
      </c>
      <c r="AL118" t="s">
        <v>16</v>
      </c>
      <c r="AM118">
        <v>38.93</v>
      </c>
      <c r="AN118">
        <v>0.01</v>
      </c>
      <c r="AO118">
        <v>0.15</v>
      </c>
      <c r="AP118">
        <v>0.33</v>
      </c>
      <c r="AQ118">
        <v>18.579999999999998</v>
      </c>
      <c r="AR118">
        <v>41.29</v>
      </c>
      <c r="AS118">
        <v>0.24</v>
      </c>
      <c r="AT118">
        <v>0.47</v>
      </c>
      <c r="AU118">
        <v>0</v>
      </c>
      <c r="AV118">
        <v>0</v>
      </c>
      <c r="AW118">
        <v>0.01</v>
      </c>
      <c r="AX118">
        <v>4.0000000000000001E-3</v>
      </c>
      <c r="AZ118">
        <v>0.99603685090424798</v>
      </c>
      <c r="BA118">
        <v>0</v>
      </c>
      <c r="BB118">
        <v>4.5236045764134886E-3</v>
      </c>
      <c r="BC118">
        <v>6.6756499325293598E-3</v>
      </c>
      <c r="BD118">
        <v>0.26504577456474443</v>
      </c>
      <c r="BE118">
        <v>1.5747995846037475</v>
      </c>
      <c r="BF118">
        <v>5.2013162967140614E-3</v>
      </c>
      <c r="BG118">
        <v>1.2884959559392898E-2</v>
      </c>
      <c r="BH118">
        <v>0</v>
      </c>
      <c r="BI118">
        <v>0</v>
      </c>
      <c r="BJ118">
        <v>4.1168092347134327E-4</v>
      </c>
      <c r="BK118">
        <v>8.2072462762777597E-5</v>
      </c>
      <c r="BM118">
        <v>153</v>
      </c>
      <c r="BN118" t="s">
        <v>17</v>
      </c>
      <c r="BO118">
        <v>53.46</v>
      </c>
      <c r="BP118">
        <v>0.13</v>
      </c>
      <c r="BQ118">
        <v>3.58</v>
      </c>
      <c r="BR118">
        <v>1.63</v>
      </c>
      <c r="BS118">
        <v>10.59</v>
      </c>
      <c r="BT118">
        <v>28.26</v>
      </c>
      <c r="BU118">
        <v>0.2</v>
      </c>
      <c r="BV118">
        <v>2.11</v>
      </c>
      <c r="BW118">
        <v>0</v>
      </c>
      <c r="BX118">
        <v>0.04</v>
      </c>
      <c r="BY118">
        <v>0</v>
      </c>
      <c r="BZ118">
        <v>0</v>
      </c>
      <c r="CA118">
        <v>3.0000000000000001E-3</v>
      </c>
      <c r="CB118">
        <v>2E-3</v>
      </c>
      <c r="CD118">
        <v>1.8998402560138297</v>
      </c>
      <c r="CE118">
        <v>0</v>
      </c>
      <c r="CF118">
        <v>0.14995934363697794</v>
      </c>
      <c r="CG118">
        <v>4.5799880777489754E-2</v>
      </c>
      <c r="CH118">
        <v>0.20983033014391694</v>
      </c>
      <c r="CI118">
        <v>1.4970961541711458</v>
      </c>
      <c r="CJ118">
        <v>6.020452675101263E-3</v>
      </c>
      <c r="CK118">
        <v>8.0346097177982551E-2</v>
      </c>
      <c r="CL118">
        <v>0</v>
      </c>
      <c r="CM118">
        <v>2.7563143773583973E-3</v>
      </c>
      <c r="CN118">
        <v>1.7154541950931192E-4</v>
      </c>
      <c r="CO118">
        <v>5.6998653779752244E-5</v>
      </c>
      <c r="CP118">
        <v>4.9799599650807602E-2</v>
      </c>
    </row>
    <row r="119" spans="3:123">
      <c r="C119" s="2">
        <v>0.80600000000000005</v>
      </c>
      <c r="D119">
        <f t="shared" si="40"/>
        <v>80.600000000000009</v>
      </c>
      <c r="E119">
        <f t="shared" si="44"/>
        <v>80.600000000000009</v>
      </c>
      <c r="F119">
        <f t="shared" si="44"/>
        <v>80.600000000000009</v>
      </c>
      <c r="G119">
        <v>19.399999999999991</v>
      </c>
      <c r="H119">
        <v>20.956000000000003</v>
      </c>
      <c r="I119">
        <v>21.762000000000004</v>
      </c>
      <c r="J119">
        <v>37.882000000000005</v>
      </c>
      <c r="K119">
        <v>0</v>
      </c>
      <c r="L119">
        <v>0</v>
      </c>
      <c r="M119">
        <f t="shared" si="41"/>
        <v>0.43151587699999999</v>
      </c>
      <c r="O119">
        <f>H119/SUM($H119:I119,K119:M119)</f>
        <v>0.48566014181332179</v>
      </c>
      <c r="P119">
        <f>I119/SUM($H119:I119,K119:M119)</f>
        <v>0.50433937803691109</v>
      </c>
      <c r="Q119">
        <f>K119/SUM($H119:I119,K119:M119)</f>
        <v>0</v>
      </c>
      <c r="R119">
        <f>L119/SUM($H119:I119,K119:M119)</f>
        <v>0</v>
      </c>
      <c r="S119">
        <f>M119/SUM($H119:I119,K119:M119)</f>
        <v>1.0000480149767127E-2</v>
      </c>
      <c r="U119">
        <f t="shared" si="42"/>
        <v>2.8323968566130141E-2</v>
      </c>
      <c r="V119">
        <f t="shared" si="45"/>
        <v>1.0150480149767127E-2</v>
      </c>
      <c r="W119">
        <f t="shared" si="43"/>
        <v>1.7826150305591461E-2</v>
      </c>
      <c r="Y119">
        <f>U119*(D119-D118)/D119+U118*(D118-D117)/D119+U117*(D117-D116)/D119+U116*(D116-D115)/D119+U115*(D115-D114)/D119+U114*(D114-D113)/D119+U113*(D113-D112)/D119+U112*(D112-D111)/D119+U111*(D111-D110)/D119+U110*(D110-D109)/D119+U109*(D109-D108)/D119+U108*(D108-D107)/D119+U107*(D107-D106)/D119+U106*(D106-D105)/D119</f>
        <v>2.0390629398295189E-2</v>
      </c>
      <c r="Z119">
        <f>V119*(E119-E118)/E119+V118*(E118-E117)/E119+V117*(E117-E116)/E119+V116*(E116-E115)/E119+V115*(E115-E114)/E119+V114*(E114-E113)/E119+V113*(E113-E112)/E119+V112*(E112-E111)/E119+V111*(E111-E110)/E119+V110*(E110-E109)/E119+V109*(E109-E108)/E119+V108*(E108-E107)/E119+V107*(E107-E106)/E119+V106*(E106-E105)/E119</f>
        <v>1.0150480149767126E-2</v>
      </c>
      <c r="AA119">
        <f>W119*(F119-F118)/F119+W118*(F118-F117)/F119+W117*(F117-F116)/F119+W116*(F116-F115)/F119+W115*(F115-F114)/F119+W114*(F114-F113)/F119+W113*(F113-F112)/F119+W112*(F112-F111)/F119+W111*(F111-F110)/F119+W110*(F110-F109)/F119+W109*(F109-F108)/F119+W108*(F108-F107)/F119+W107*(F107-F106)/F119+W106*(F106-F105)/F119</f>
        <v>1.4033979741445823E-2</v>
      </c>
      <c r="AC119">
        <f t="shared" si="46"/>
        <v>36.401386651140498</v>
      </c>
      <c r="AD119">
        <f t="shared" si="47"/>
        <v>71.734083755808541</v>
      </c>
      <c r="AE119">
        <f t="shared" si="48"/>
        <v>67.551044996260813</v>
      </c>
      <c r="AG119">
        <f t="shared" si="49"/>
        <v>36.401386651140498</v>
      </c>
      <c r="AH119">
        <f t="shared" si="50"/>
        <v>58.434128368291674</v>
      </c>
      <c r="AI119">
        <f t="shared" si="51"/>
        <v>16.22031058075763</v>
      </c>
      <c r="AK119">
        <v>163</v>
      </c>
      <c r="AL119" t="s">
        <v>16</v>
      </c>
      <c r="AM119">
        <v>38.64</v>
      </c>
      <c r="AN119">
        <v>0.01</v>
      </c>
      <c r="AO119">
        <v>0.15</v>
      </c>
      <c r="AP119">
        <v>0.31</v>
      </c>
      <c r="AQ119">
        <v>20.12</v>
      </c>
      <c r="AR119">
        <v>39.99</v>
      </c>
      <c r="AS119">
        <v>0.26</v>
      </c>
      <c r="AT119">
        <v>0.5</v>
      </c>
      <c r="AU119">
        <v>0</v>
      </c>
      <c r="AV119">
        <v>0</v>
      </c>
      <c r="AW119">
        <v>1.0999999999999999E-2</v>
      </c>
      <c r="AX119">
        <v>4.0000000000000001E-3</v>
      </c>
      <c r="AZ119">
        <v>0.99628839085777599</v>
      </c>
      <c r="BA119">
        <v>0</v>
      </c>
      <c r="BB119">
        <v>4.5587059934784242E-3</v>
      </c>
      <c r="BC119">
        <v>6.3197261210293275E-3</v>
      </c>
      <c r="BD119">
        <v>0.28924116419926121</v>
      </c>
      <c r="BE119">
        <v>1.5370527137328587</v>
      </c>
      <c r="BF119">
        <v>5.67848286837307E-3</v>
      </c>
      <c r="BG119">
        <v>1.3813767923652529E-2</v>
      </c>
      <c r="BH119">
        <v>0</v>
      </c>
      <c r="BI119">
        <v>0</v>
      </c>
      <c r="BJ119">
        <v>4.5636294854694182E-4</v>
      </c>
      <c r="BK119">
        <v>8.2709313242592682E-5</v>
      </c>
      <c r="BM119">
        <v>163</v>
      </c>
      <c r="BN119" t="s">
        <v>17</v>
      </c>
      <c r="BO119">
        <v>53.22</v>
      </c>
      <c r="BP119">
        <v>0.15</v>
      </c>
      <c r="BQ119">
        <v>3.41</v>
      </c>
      <c r="BR119">
        <v>1.6</v>
      </c>
      <c r="BS119">
        <v>11.71</v>
      </c>
      <c r="BT119">
        <v>27.27</v>
      </c>
      <c r="BU119">
        <v>0.22</v>
      </c>
      <c r="BV119">
        <v>2.38</v>
      </c>
      <c r="BW119">
        <v>0</v>
      </c>
      <c r="BX119">
        <v>0.04</v>
      </c>
      <c r="BY119">
        <v>0</v>
      </c>
      <c r="BZ119">
        <v>0</v>
      </c>
      <c r="CA119">
        <v>4.0000000000000001E-3</v>
      </c>
      <c r="CB119">
        <v>2E-3</v>
      </c>
      <c r="CD119">
        <v>1.9027853702026267</v>
      </c>
      <c r="CE119">
        <v>0</v>
      </c>
      <c r="CF119">
        <v>0.14370493589588912</v>
      </c>
      <c r="CG119">
        <v>4.5229681321021321E-2</v>
      </c>
      <c r="CH119">
        <v>0.23342964038770664</v>
      </c>
      <c r="CI119">
        <v>1.4534144618494649</v>
      </c>
      <c r="CJ119">
        <v>6.6626750747768929E-3</v>
      </c>
      <c r="CK119">
        <v>9.1177166072422614E-2</v>
      </c>
      <c r="CL119">
        <v>0</v>
      </c>
      <c r="CM119">
        <v>2.7730362862194422E-3</v>
      </c>
      <c r="CN119">
        <v>2.3011486011498329E-4</v>
      </c>
      <c r="CO119">
        <v>5.7344451161043974E-5</v>
      </c>
      <c r="CP119">
        <v>4.6490306098515843E-2</v>
      </c>
    </row>
    <row r="120" spans="3:123">
      <c r="C120" s="2">
        <v>0.82399999999999995</v>
      </c>
      <c r="D120">
        <f t="shared" si="40"/>
        <v>82.399999999999991</v>
      </c>
      <c r="E120">
        <f t="shared" si="44"/>
        <v>82.399999999999991</v>
      </c>
      <c r="F120">
        <f t="shared" si="44"/>
        <v>82.399999999999991</v>
      </c>
      <c r="G120">
        <v>17.600000000000009</v>
      </c>
      <c r="H120">
        <v>23.071999999999999</v>
      </c>
      <c r="I120">
        <v>17.303999999999998</v>
      </c>
      <c r="J120">
        <v>42.023999999999994</v>
      </c>
      <c r="K120">
        <v>0</v>
      </c>
      <c r="L120">
        <v>0</v>
      </c>
      <c r="M120">
        <f t="shared" si="41"/>
        <v>0.40785816399999997</v>
      </c>
      <c r="O120">
        <f>H120/SUM($H120:I120,K120:M120)</f>
        <v>0.56571401134299026</v>
      </c>
      <c r="P120">
        <f>I120/SUM($H120:I120,K120:M120)</f>
        <v>0.42428550850724267</v>
      </c>
      <c r="Q120">
        <f>K120/SUM($H120:I120,K120:M120)</f>
        <v>0</v>
      </c>
      <c r="R120">
        <f>L120/SUM($H120:I120,K120:M120)</f>
        <v>0</v>
      </c>
      <c r="S120">
        <f>M120/SUM($H120:I120,K120:M120)</f>
        <v>1.0000480149767128E-2</v>
      </c>
      <c r="U120">
        <f t="shared" si="42"/>
        <v>2.5657719753045129E-2</v>
      </c>
      <c r="V120">
        <f t="shared" si="45"/>
        <v>1.0150480149767129E-2</v>
      </c>
      <c r="W120">
        <f t="shared" si="43"/>
        <v>1.7077262049564213E-2</v>
      </c>
      <c r="Y120">
        <f>U120*(D120-D119)/D120+U119*(D119-D118)/D120+U118*(D118-D117)/D120+U117*(D117-D116)/D120+U116*(D116-D115)/D120+U115*(D115-D114)/D120+U114*(D114-D113)/D120+U113*(D113-D112)/D120+U112*(D112-D111)/D120+U111*(D111-D110)/D120+U110*(D110-D109)/D120+U109*(D109-D108)/D120+U108*(D108-D107)/D120+U107*(D107-D106)/D120+U106*(D106-D105)/D120</f>
        <v>2.0505687197306714E-2</v>
      </c>
      <c r="Z120">
        <f>V120*(E120-E119)/E120+V119*(E119-E118)/E120+V118*(E118-E117)/E120+V117*(E117-E116)/E120+V116*(E116-E115)/E120+V115*(E115-E114)/E120+V114*(E114-E113)/E120+V113*(E113-E112)/E120+V112*(E112-E111)/E120+V111*(E111-E110)/E120+V110*(E110-E109)/E120+V109*(E109-E108)/E120+V108*(E108-E107)/E120+V107*(E107-E106)/E120+V106*(E106-E105)/E120</f>
        <v>1.0150480149767126E-2</v>
      </c>
      <c r="AA120">
        <f>W120*(F120-F119)/F120+W119*(F119-F118)/F120+W118*(F118-F117)/F120+W117*(F117-F116)/F120+W116*(F116-F115)/F120+W115*(F115-F114)/F120+W114*(F114-F113)/F120+W113*(F113-F112)/F120+W112*(F112-F111)/F120+W111*(F111-F110)/F120+W110*(F110-F109)/F120+W109*(F109-F108)/F120+W108*(F108-F107)/F120+W107*(F107-F106)/F120+W106*(F106-F105)/F120</f>
        <v>1.4100459209341613E-2</v>
      </c>
      <c r="AC120">
        <f t="shared" si="46"/>
        <v>40.036663654056639</v>
      </c>
      <c r="AD120">
        <f t="shared" si="47"/>
        <v>78.992409877461697</v>
      </c>
      <c r="AE120">
        <f t="shared" si="48"/>
        <v>74.349404121085712</v>
      </c>
      <c r="AG120">
        <f t="shared" si="49"/>
        <v>40.036663654056639</v>
      </c>
      <c r="AH120">
        <f t="shared" si="50"/>
        <v>64.346714660958469</v>
      </c>
      <c r="AI120">
        <f t="shared" si="51"/>
        <v>17.852727909761075</v>
      </c>
      <c r="AK120">
        <v>173</v>
      </c>
      <c r="AL120" t="s">
        <v>16</v>
      </c>
      <c r="AM120">
        <v>38.299999999999997</v>
      </c>
      <c r="AN120">
        <v>0.01</v>
      </c>
      <c r="AO120">
        <v>0.14000000000000001</v>
      </c>
      <c r="AP120">
        <v>0.32</v>
      </c>
      <c r="AQ120">
        <v>21.88</v>
      </c>
      <c r="AR120">
        <v>38.51</v>
      </c>
      <c r="AS120">
        <v>0.28999999999999998</v>
      </c>
      <c r="AT120">
        <v>0.54</v>
      </c>
      <c r="AU120">
        <v>0</v>
      </c>
      <c r="AV120">
        <v>0</v>
      </c>
      <c r="AW120">
        <v>1.2E-2</v>
      </c>
      <c r="AX120">
        <v>5.0000000000000001E-3</v>
      </c>
      <c r="AZ120">
        <v>0.99619234315161165</v>
      </c>
      <c r="BA120">
        <v>0</v>
      </c>
      <c r="BB120">
        <v>4.2921494355525943E-3</v>
      </c>
      <c r="BC120">
        <v>6.5808655105104143E-3</v>
      </c>
      <c r="BD120">
        <v>0.31730426931447331</v>
      </c>
      <c r="BE120">
        <v>1.4931634474650721</v>
      </c>
      <c r="BF120">
        <v>6.3893023969044931E-3</v>
      </c>
      <c r="BG120">
        <v>1.5049857377370912E-2</v>
      </c>
      <c r="BH120">
        <v>0</v>
      </c>
      <c r="BI120">
        <v>0</v>
      </c>
      <c r="BJ120">
        <v>5.0222162819533219E-4</v>
      </c>
      <c r="BK120">
        <v>1.0429437866984006E-4</v>
      </c>
      <c r="BM120">
        <v>173</v>
      </c>
      <c r="BN120" t="s">
        <v>17</v>
      </c>
      <c r="BO120">
        <v>53.14</v>
      </c>
      <c r="BP120">
        <v>0.15</v>
      </c>
      <c r="BQ120">
        <v>3.31</v>
      </c>
      <c r="BR120">
        <v>1.61</v>
      </c>
      <c r="BS120">
        <v>12.13</v>
      </c>
      <c r="BT120">
        <v>26.9</v>
      </c>
      <c r="BU120">
        <v>0.23</v>
      </c>
      <c r="BV120">
        <v>2.48</v>
      </c>
      <c r="BW120">
        <v>0</v>
      </c>
      <c r="BX120">
        <v>0.04</v>
      </c>
      <c r="BY120">
        <v>0</v>
      </c>
      <c r="BZ120">
        <v>0</v>
      </c>
      <c r="CA120">
        <v>4.0000000000000001E-3</v>
      </c>
      <c r="CB120">
        <v>2E-3</v>
      </c>
      <c r="CD120">
        <v>1.9045739888170237</v>
      </c>
      <c r="CE120">
        <v>0</v>
      </c>
      <c r="CF120">
        <v>0.13983203091086865</v>
      </c>
      <c r="CG120">
        <v>4.5623729792876835E-2</v>
      </c>
      <c r="CH120">
        <v>0.24239366878291874</v>
      </c>
      <c r="CI120">
        <v>1.4372025681181615</v>
      </c>
      <c r="CJ120">
        <v>6.9825676915273261E-3</v>
      </c>
      <c r="CK120">
        <v>9.5240612250483178E-2</v>
      </c>
      <c r="CL120">
        <v>0</v>
      </c>
      <c r="CM120">
        <v>2.7798215527418298E-3</v>
      </c>
      <c r="CN120">
        <v>2.3067792186228224E-4</v>
      </c>
      <c r="CO120">
        <v>5.7484765727658676E-5</v>
      </c>
      <c r="CP120">
        <v>4.4406019727892321E-2</v>
      </c>
    </row>
    <row r="121" spans="3:123">
      <c r="C121" s="2">
        <v>0.84099999999999997</v>
      </c>
      <c r="D121">
        <f t="shared" si="40"/>
        <v>84.1</v>
      </c>
      <c r="E121">
        <f t="shared" si="44"/>
        <v>84.1</v>
      </c>
      <c r="F121">
        <f t="shared" si="44"/>
        <v>84.1</v>
      </c>
      <c r="G121">
        <v>15.900000000000006</v>
      </c>
      <c r="H121">
        <v>22.707000000000001</v>
      </c>
      <c r="I121">
        <v>15.137999999999998</v>
      </c>
      <c r="J121">
        <v>46.255000000000003</v>
      </c>
      <c r="K121">
        <v>0</v>
      </c>
      <c r="L121">
        <v>0</v>
      </c>
      <c r="M121">
        <f t="shared" si="41"/>
        <v>0.38229126749999998</v>
      </c>
      <c r="O121">
        <f>H121/SUM($H121:I121,K121:M121)</f>
        <v>0.59399971191013978</v>
      </c>
      <c r="P121">
        <f>I121/SUM($H121:I121,K121:M121)</f>
        <v>0.3959998079400931</v>
      </c>
      <c r="Q121">
        <f>K121/SUM($H121:I121,K121:M121)</f>
        <v>0</v>
      </c>
      <c r="R121">
        <f>L121/SUM($H121:I121,K121:M121)</f>
        <v>0</v>
      </c>
      <c r="S121">
        <f>M121/SUM($H121:I121,K121:M121)</f>
        <v>1.0000480149767127E-2</v>
      </c>
      <c r="U121">
        <f t="shared" si="42"/>
        <v>2.4163353190011068E-2</v>
      </c>
      <c r="V121">
        <f t="shared" si="45"/>
        <v>1.0150480149767127E-2</v>
      </c>
      <c r="W121">
        <f t="shared" si="43"/>
        <v>1.7004638416299969E-2</v>
      </c>
      <c r="Y121">
        <f>U121*(D121-D120)/D121+U120*(D120-D119)/D121+U119*(D119-D118)/D121+U118*(D118-D117)/D121+U117*(D117-D116)/D121+U116*(D116-D115)/D121+U115*(D115-D114)/D121+U114*(D114-D113)/D121+U113*(D113-D112)/D121+U112*(D112-D111)/D121+U111*(D111-D110)/D121+U110*(D110-D109)/D121+U109*(D109-D108)/D121+U108*(D108-D107)/D121+U107*(D107-D106)/D121+U106*(D106-D105)/D121</f>
        <v>2.0579623370762093E-2</v>
      </c>
      <c r="Z121">
        <f>V121*(E121-E120)/E121+V120*(E120-E119)/E121+V119*(E119-E118)/E121+V118*(E118-E117)/E121+V117*(E117-E116)/E121+V116*(E116-E115)/E121+V115*(E115-E114)/E121+V114*(E114-E113)/E121+V113*(E113-E112)/E121+V112*(E112-E111)/E121+V111*(E111-E110)/E121+V110*(E110-E109)/E121+V109*(E109-E108)/E121+V108*(E108-E107)/E121+V107*(E107-E106)/E121+V106*(E106-E105)/E121</f>
        <v>1.0150480149767127E-2</v>
      </c>
      <c r="AA121">
        <f>W121*(F121-F120)/F121+W120*(F120-F119)/F121+W119*(F119-F118)/F121+W118*(F118-F117)/F121+W117*(F117-F116)/F121+W116*(F116-F115)/F121+W115*(F115-F114)/F121+W114*(F114-F113)/F121+W113*(F113-F112)/F121+W112*(F112-F111)/F121+W111*(F111-F110)/F121+W110*(F110-F109)/F121+W109*(F109-F108)/F121+W108*(F108-F107)/F121+W107*(F107-F106)/F121+W106*(F106-F105)/F121</f>
        <v>1.4159164377615443E-2</v>
      </c>
      <c r="AC121">
        <f t="shared" si="46"/>
        <v>44.21908562702771</v>
      </c>
      <c r="AD121">
        <f t="shared" si="47"/>
        <v>87.348029661113145</v>
      </c>
      <c r="AE121">
        <f t="shared" si="48"/>
        <v>82.172046670701803</v>
      </c>
      <c r="AG121">
        <f t="shared" si="49"/>
        <v>44.21908562702771</v>
      </c>
      <c r="AH121">
        <f t="shared" si="50"/>
        <v>71.153149391436088</v>
      </c>
      <c r="AI121">
        <f t="shared" si="51"/>
        <v>19.731095472010427</v>
      </c>
      <c r="AK121">
        <v>183</v>
      </c>
      <c r="AL121" t="s">
        <v>16</v>
      </c>
      <c r="AM121">
        <v>37.950000000000003</v>
      </c>
      <c r="AN121">
        <v>0.01</v>
      </c>
      <c r="AO121">
        <v>0.14000000000000001</v>
      </c>
      <c r="AP121">
        <v>0.33</v>
      </c>
      <c r="AQ121">
        <v>23.67</v>
      </c>
      <c r="AR121">
        <v>36.99</v>
      </c>
      <c r="AS121">
        <v>0.32</v>
      </c>
      <c r="AT121">
        <v>0.57999999999999996</v>
      </c>
      <c r="AU121">
        <v>0</v>
      </c>
      <c r="AV121">
        <v>0</v>
      </c>
      <c r="AW121">
        <v>1.2999999999999999E-2</v>
      </c>
      <c r="AX121">
        <v>5.0000000000000001E-3</v>
      </c>
      <c r="AZ121">
        <v>0.99607827162624329</v>
      </c>
      <c r="BA121">
        <v>0</v>
      </c>
      <c r="BB121">
        <v>4.3312384602414208E-3</v>
      </c>
      <c r="BC121">
        <v>6.8483230368445031E-3</v>
      </c>
      <c r="BD121">
        <v>0.34638901970126634</v>
      </c>
      <c r="BE121">
        <v>1.4472895404628328</v>
      </c>
      <c r="BF121">
        <v>7.1144721641019006E-3</v>
      </c>
      <c r="BG121">
        <v>1.6311874781918995E-2</v>
      </c>
      <c r="BH121">
        <v>0</v>
      </c>
      <c r="BI121">
        <v>0</v>
      </c>
      <c r="BJ121">
        <v>5.4902836048818912E-4</v>
      </c>
      <c r="BK121">
        <v>1.0524419777654743E-4</v>
      </c>
      <c r="BM121">
        <v>183</v>
      </c>
      <c r="BN121" t="s">
        <v>17</v>
      </c>
      <c r="BO121">
        <v>52.99</v>
      </c>
      <c r="BP121">
        <v>0.17</v>
      </c>
      <c r="BQ121">
        <v>3.09</v>
      </c>
      <c r="BR121">
        <v>1.63</v>
      </c>
      <c r="BS121">
        <v>12.97</v>
      </c>
      <c r="BT121">
        <v>26.17</v>
      </c>
      <c r="BU121">
        <v>0.25</v>
      </c>
      <c r="BV121">
        <v>2.69</v>
      </c>
      <c r="BW121">
        <v>0</v>
      </c>
      <c r="BX121">
        <v>0.04</v>
      </c>
      <c r="BY121">
        <v>0</v>
      </c>
      <c r="BZ121">
        <v>0</v>
      </c>
      <c r="CA121">
        <v>4.0000000000000001E-3</v>
      </c>
      <c r="CB121">
        <v>2E-3</v>
      </c>
      <c r="CD121">
        <v>1.9080755640004252</v>
      </c>
      <c r="CE121">
        <v>0</v>
      </c>
      <c r="CF121">
        <v>0.13114825079693981</v>
      </c>
      <c r="CG121">
        <v>4.6406398636406179E-2</v>
      </c>
      <c r="CH121">
        <v>0.26039089766870205</v>
      </c>
      <c r="CI121">
        <v>1.4047362142159157</v>
      </c>
      <c r="CJ121">
        <v>7.6252252754139211E-3</v>
      </c>
      <c r="CK121">
        <v>0.10378823566275698</v>
      </c>
      <c r="CL121">
        <v>0</v>
      </c>
      <c r="CM121">
        <v>2.7928156491144945E-3</v>
      </c>
      <c r="CN121">
        <v>2.3175621091460214E-4</v>
      </c>
      <c r="CO121">
        <v>5.7753474553622155E-5</v>
      </c>
      <c r="CP121">
        <v>3.9223814797365031E-2</v>
      </c>
    </row>
    <row r="122" spans="3:123">
      <c r="C122" s="2">
        <v>0.85599999999999998</v>
      </c>
      <c r="D122">
        <f t="shared" si="40"/>
        <v>85.6</v>
      </c>
      <c r="E122">
        <f t="shared" si="44"/>
        <v>85.6</v>
      </c>
      <c r="F122">
        <f t="shared" si="44"/>
        <v>85.6</v>
      </c>
      <c r="G122">
        <v>14.400000000000006</v>
      </c>
      <c r="H122">
        <v>23.111999999999998</v>
      </c>
      <c r="I122">
        <v>14.552</v>
      </c>
      <c r="J122">
        <v>47.936</v>
      </c>
      <c r="K122">
        <v>0</v>
      </c>
      <c r="L122">
        <v>0</v>
      </c>
      <c r="M122">
        <f t="shared" si="41"/>
        <v>0.38046289599999999</v>
      </c>
      <c r="O122">
        <f>H122/SUM($H122:I122,K122:M122)</f>
        <v>0.60749970536264286</v>
      </c>
      <c r="P122">
        <f>I122/SUM($H122:I122,K122:M122)</f>
        <v>0.38249981448758996</v>
      </c>
      <c r="Q122">
        <f>K122/SUM($H122:I122,K122:M122)</f>
        <v>0</v>
      </c>
      <c r="R122">
        <f>L122/SUM($H122:I122,K122:M122)</f>
        <v>0</v>
      </c>
      <c r="S122">
        <f>M122/SUM($H122:I122,K122:M122)</f>
        <v>1.0000480149767128E-2</v>
      </c>
      <c r="U122">
        <f t="shared" si="42"/>
        <v>2.28460044908467E-2</v>
      </c>
      <c r="V122">
        <f t="shared" si="45"/>
        <v>1.0150480149767129E-2</v>
      </c>
      <c r="W122">
        <f t="shared" si="43"/>
        <v>1.7036075351950924E-2</v>
      </c>
      <c r="Y122">
        <f>U122*(D122-D121)/D122+U121*(D121-D120)/D122+U120*(D120-D119)/D122+U119*(D119-D118)/D122+U118*(D118-D117)/D122+U117*(D117-D116)/D122+U116*(D116-D115)/D122+U115*(D115-D114)/D122+U114*(D114-D113)/D122+U113*(D113-D112)/D122+U112*(D112-D111)/D122+U111*(D111-D110)/D122+U110*(D110-D109)/D122+U109*(D109-D108)/D122+U108*(D108-D107)/D122+U107*(D107-D106)/D122+U106*(D106-D105)/D122</f>
        <v>2.061933799319348E-2</v>
      </c>
      <c r="Z122">
        <f>V122*(E122-E121)/E122+V121*(E121-E120)/E122+V120*(E120-E119)/E122+V119*(E119-E118)/E122+V118*(E118-E117)/E122+V117*(E117-E116)/E122+V116*(E116-E115)/E122+V115*(E115-E114)/E122+V114*(E114-E113)/E122+V113*(E113-E112)/E122+V112*(E112-E111)/E122+V111*(E111-E110)/E122+V110*(E110-E109)/E122+V109*(E109-E108)/E122+V108*(E108-E107)/E122+V107*(E107-E106)/E122+V106*(E106-E105)/E122</f>
        <v>1.0150480149767126E-2</v>
      </c>
      <c r="AA122">
        <f>W122*(F122-F121)/F122+W121*(F121-F120)/F122+W120*(F120-F119)/F122+W119*(F119-F118)/F122+W118*(F118-F117)/F122+W117*(F117-F116)/F122+W116*(F116-F115)/F122+W115*(F115-F114)/F122+W114*(F114-F113)/F122+W113*(F113-F112)/F122+W112*(F112-F111)/F122+W111*(F111-F110)/F122+W110*(F110-F109)/F122+W109*(F109-F108)/F122+W108*(F108-F107)/F122+W107*(F107-F106)/F122+W106*(F106-F105)/F122</f>
        <v>1.4209577537212446E-2</v>
      </c>
      <c r="AC122">
        <f t="shared" si="46"/>
        <v>48.72202477479307</v>
      </c>
      <c r="AD122">
        <f t="shared" si="47"/>
        <v>96.349823394624366</v>
      </c>
      <c r="AE122">
        <f t="shared" si="48"/>
        <v>90.595572199162234</v>
      </c>
      <c r="AG122">
        <f t="shared" si="49"/>
        <v>48.72202477479307</v>
      </c>
      <c r="AH122">
        <f t="shared" si="50"/>
        <v>78.485953311529173</v>
      </c>
      <c r="AI122">
        <f t="shared" si="51"/>
        <v>21.753746642901</v>
      </c>
      <c r="AK122">
        <v>193</v>
      </c>
      <c r="AL122" t="s">
        <v>16</v>
      </c>
      <c r="AM122">
        <v>37.590000000000003</v>
      </c>
      <c r="AN122">
        <v>0.01</v>
      </c>
      <c r="AO122">
        <v>0.13</v>
      </c>
      <c r="AP122">
        <v>0.34</v>
      </c>
      <c r="AQ122">
        <v>25.53</v>
      </c>
      <c r="AR122">
        <v>35.409999999999997</v>
      </c>
      <c r="AS122">
        <v>0.35</v>
      </c>
      <c r="AT122">
        <v>0.62</v>
      </c>
      <c r="AU122">
        <v>0</v>
      </c>
      <c r="AV122">
        <v>0</v>
      </c>
      <c r="AW122">
        <v>1.2999999999999999E-2</v>
      </c>
      <c r="AX122">
        <v>5.0000000000000001E-3</v>
      </c>
      <c r="AZ122">
        <v>0.99615492015358464</v>
      </c>
      <c r="BA122">
        <v>0</v>
      </c>
      <c r="BB122">
        <v>4.0606941873640862E-3</v>
      </c>
      <c r="BC122">
        <v>7.1239700899209711E-3</v>
      </c>
      <c r="BD122">
        <v>0.37721551396760306</v>
      </c>
      <c r="BE122">
        <v>1.3988459546741954</v>
      </c>
      <c r="BF122">
        <v>7.85658155159695E-3</v>
      </c>
      <c r="BG122">
        <v>1.7605179084347788E-2</v>
      </c>
      <c r="BH122">
        <v>0</v>
      </c>
      <c r="BI122">
        <v>0</v>
      </c>
      <c r="BJ122">
        <v>5.5432906593070328E-4</v>
      </c>
      <c r="BK122">
        <v>1.0626029918786824E-4</v>
      </c>
      <c r="BM122">
        <v>193</v>
      </c>
      <c r="BN122" t="s">
        <v>17</v>
      </c>
      <c r="BO122">
        <v>52.85</v>
      </c>
      <c r="BP122">
        <v>0.18</v>
      </c>
      <c r="BQ122">
        <v>2.85</v>
      </c>
      <c r="BR122">
        <v>1.64</v>
      </c>
      <c r="BS122">
        <v>13.84</v>
      </c>
      <c r="BT122">
        <v>25.42</v>
      </c>
      <c r="BU122">
        <v>0.27</v>
      </c>
      <c r="BV122">
        <v>2.92</v>
      </c>
      <c r="BW122">
        <v>0</v>
      </c>
      <c r="BX122">
        <v>0.04</v>
      </c>
      <c r="BY122">
        <v>0</v>
      </c>
      <c r="BZ122">
        <v>0</v>
      </c>
      <c r="CA122">
        <v>4.0000000000000001E-3</v>
      </c>
      <c r="CB122">
        <v>2E-3</v>
      </c>
      <c r="CD122">
        <v>1.912266532692283</v>
      </c>
      <c r="CE122">
        <v>0</v>
      </c>
      <c r="CF122">
        <v>0.12154879720060735</v>
      </c>
      <c r="CG122">
        <v>4.6917611252588261E-2</v>
      </c>
      <c r="CH122">
        <v>0.27920532398641279</v>
      </c>
      <c r="CI122">
        <v>1.3710976446427434</v>
      </c>
      <c r="CJ122">
        <v>8.2751946243055912E-3</v>
      </c>
      <c r="CK122">
        <v>0.11320887722650556</v>
      </c>
      <c r="CL122">
        <v>0</v>
      </c>
      <c r="CM122">
        <v>2.8063643308988023E-3</v>
      </c>
      <c r="CN122">
        <v>2.3288052112613167E-4</v>
      </c>
      <c r="CO122">
        <v>5.80336518180661E-5</v>
      </c>
      <c r="CP122">
        <v>3.3815329892890322E-2</v>
      </c>
    </row>
    <row r="123" spans="3:123">
      <c r="C123" s="2">
        <v>0.87</v>
      </c>
      <c r="D123">
        <f t="shared" si="40"/>
        <v>87</v>
      </c>
      <c r="E123">
        <f t="shared" si="44"/>
        <v>87</v>
      </c>
      <c r="F123">
        <f t="shared" si="44"/>
        <v>87</v>
      </c>
      <c r="G123">
        <v>13</v>
      </c>
      <c r="H123">
        <v>22.62</v>
      </c>
      <c r="I123">
        <v>15.66</v>
      </c>
      <c r="J123">
        <v>48.720000000000006</v>
      </c>
      <c r="K123">
        <v>0</v>
      </c>
      <c r="L123">
        <v>0</v>
      </c>
      <c r="M123">
        <f t="shared" si="41"/>
        <v>0.38668542</v>
      </c>
      <c r="O123">
        <f>H123/SUM($H123:I123,K123:M123)</f>
        <v>0.58499971627513758</v>
      </c>
      <c r="P123">
        <f>I123/SUM($H123:I123,K123:M123)</f>
        <v>0.40499980357509524</v>
      </c>
      <c r="Q123">
        <f>K123/SUM($H123:I123,K123:M123)</f>
        <v>0</v>
      </c>
      <c r="R123">
        <f>L123/SUM($H123:I123,K123:M123)</f>
        <v>0</v>
      </c>
      <c r="S123">
        <f>M123/SUM($H123:I123,K123:M123)</f>
        <v>1.0000480149767127E-2</v>
      </c>
      <c r="U123">
        <f t="shared" si="42"/>
        <v>2.2276532280326868E-2</v>
      </c>
      <c r="V123">
        <f t="shared" si="45"/>
        <v>1.0150480149767127E-2</v>
      </c>
      <c r="W123">
        <f t="shared" si="43"/>
        <v>1.76225142193507E-2</v>
      </c>
      <c r="Y123">
        <f>U123*(D123-D122)/D123+U122*(D122-D121)/D123+U121*(D121-D120)/D123+U120*(D120-D119)/D123+U119*(D119-D118)/D123+U118*(D118-D117)/D123+U117*(D117-D116)/D123+U116*(D116-D115)/D123+U115*(D115-D114)/D123+U114*(D114-D113)/D123+U113*(D113-D112)/D123+U112*(D112-D111)/D123+U111*(D111-D110)/D123+U110*(D110-D109)/D123+U109*(D109-D108)/D123+U108*(D108-D107)/D123+U107*(D107-D106)/D123+U106*(D106-D105)/D123</f>
        <v>2.0646005487469195E-2</v>
      </c>
      <c r="Z123">
        <f>V123*(E123-E122)/E123+V122*(E122-E121)/E123+V121*(E121-E120)/E123+V120*(E120-E119)/E123+V119*(E119-E118)/E123+V118*(E118-E117)/E123+V117*(E117-E116)/E123+V116*(E116-E115)/E123+V115*(E115-E114)/E123+V114*(E114-E113)/E123+V113*(E113-E112)/E123+V112*(E112-E111)/E123+V111*(E111-E110)/E123+V110*(E110-E109)/E123+V109*(E109-E108)/E123+V108*(E108-E107)/E123+V107*(E107-E106)/E123+V106*(E106-E105)/E123</f>
        <v>1.0150480149767126E-2</v>
      </c>
      <c r="AA123">
        <f>W123*(F123-F122)/F123+W122*(F122-F121)/F123+W121*(F121-F120)/F123+W120*(F120-F119)/F123+W119*(F119-F118)/F123+W118*(F118-F117)/F123+W117*(F117-F116)/F123+W116*(F116-F115)/F123+W115*(F115-F114)/F123+W114*(F114-F113)/F123+W113*(F113-F112)/F123+W112*(F112-F111)/F123+W111*(F111-F110)/F123+W110*(F110-F109)/F123+W109*(F109-F108)/F123+W108*(F108-F107)/F123+W107*(F107-F106)/F123+W106*(F106-F105)/F123</f>
        <v>1.4264498357384785E-2</v>
      </c>
      <c r="AC123">
        <f t="shared" si="46"/>
        <v>53.852385485929474</v>
      </c>
      <c r="AD123">
        <f t="shared" si="47"/>
        <v>106.61521502310838</v>
      </c>
      <c r="AE123">
        <f t="shared" si="48"/>
        <v>100.19505129552626</v>
      </c>
      <c r="AG123">
        <f t="shared" si="49"/>
        <v>53.852385485929474</v>
      </c>
      <c r="AH123">
        <f t="shared" si="50"/>
        <v>86.848076039848678</v>
      </c>
      <c r="AI123">
        <f t="shared" si="51"/>
        <v>24.058766977747542</v>
      </c>
      <c r="AK123">
        <v>203</v>
      </c>
      <c r="AL123" t="s">
        <v>16</v>
      </c>
      <c r="AM123">
        <v>37.200000000000003</v>
      </c>
      <c r="AN123">
        <v>0.01</v>
      </c>
      <c r="AO123">
        <v>0.12</v>
      </c>
      <c r="AP123">
        <v>0.36</v>
      </c>
      <c r="AQ123">
        <v>27.49</v>
      </c>
      <c r="AR123">
        <v>33.74</v>
      </c>
      <c r="AS123">
        <v>0.39</v>
      </c>
      <c r="AT123">
        <v>0.67</v>
      </c>
      <c r="AU123">
        <v>0</v>
      </c>
      <c r="AV123">
        <v>0</v>
      </c>
      <c r="AW123">
        <v>1.4E-2</v>
      </c>
      <c r="AX123">
        <v>5.0000000000000001E-3</v>
      </c>
      <c r="AZ123">
        <v>0.9959545158558214</v>
      </c>
      <c r="BA123">
        <v>0</v>
      </c>
      <c r="BB123">
        <v>3.7868681492917084E-3</v>
      </c>
      <c r="BC123">
        <v>7.6205738783246555E-3</v>
      </c>
      <c r="BD123">
        <v>0.41035098248797663</v>
      </c>
      <c r="BE123">
        <v>1.3465765568066386</v>
      </c>
      <c r="BF123">
        <v>8.8444777180067217E-3</v>
      </c>
      <c r="BG123">
        <v>1.9220539204127612E-2</v>
      </c>
      <c r="BH123">
        <v>0</v>
      </c>
      <c r="BI123">
        <v>0</v>
      </c>
      <c r="BJ123">
        <v>6.031069611086889E-4</v>
      </c>
      <c r="BK123">
        <v>1.0735271711980698E-4</v>
      </c>
      <c r="BM123">
        <v>203</v>
      </c>
      <c r="BN123" t="s">
        <v>17</v>
      </c>
      <c r="BO123">
        <v>52.7</v>
      </c>
      <c r="BP123">
        <v>0.19</v>
      </c>
      <c r="BQ123">
        <v>2.6</v>
      </c>
      <c r="BR123">
        <v>1.63</v>
      </c>
      <c r="BS123">
        <v>14.75</v>
      </c>
      <c r="BT123">
        <v>24.61</v>
      </c>
      <c r="BU123">
        <v>0.28999999999999998</v>
      </c>
      <c r="BV123">
        <v>3.19</v>
      </c>
      <c r="BW123">
        <v>0</v>
      </c>
      <c r="BX123">
        <v>0.04</v>
      </c>
      <c r="BY123">
        <v>0</v>
      </c>
      <c r="BZ123">
        <v>0</v>
      </c>
      <c r="CA123">
        <v>4.0000000000000001E-3</v>
      </c>
      <c r="CB123">
        <v>2E-3</v>
      </c>
      <c r="CD123">
        <v>1.9170005556301482</v>
      </c>
      <c r="CE123">
        <v>0</v>
      </c>
      <c r="CF123">
        <v>0.11147753176574828</v>
      </c>
      <c r="CG123">
        <v>4.6880025547323331E-2</v>
      </c>
      <c r="CH123">
        <v>0.29914917973310939</v>
      </c>
      <c r="CI123">
        <v>1.3344817630037711</v>
      </c>
      <c r="CJ123">
        <v>8.935536667667018E-3</v>
      </c>
      <c r="CK123">
        <v>0.12433588950155638</v>
      </c>
      <c r="CL123">
        <v>0</v>
      </c>
      <c r="CM123">
        <v>2.8213193185979836E-3</v>
      </c>
      <c r="CN123">
        <v>2.3412153081631143E-4</v>
      </c>
      <c r="CO123">
        <v>5.8342910505372675E-5</v>
      </c>
      <c r="CP123">
        <v>2.8478087395896426E-2</v>
      </c>
      <c r="CR123" t="s">
        <v>45</v>
      </c>
      <c r="CS123" t="s">
        <v>1</v>
      </c>
      <c r="CT123" t="s">
        <v>2</v>
      </c>
      <c r="CU123" t="s">
        <v>3</v>
      </c>
      <c r="CV123" t="s">
        <v>4</v>
      </c>
      <c r="CW123" t="s">
        <v>5</v>
      </c>
      <c r="CX123" t="s">
        <v>6</v>
      </c>
      <c r="CY123" t="s">
        <v>7</v>
      </c>
      <c r="CZ123" t="s">
        <v>8</v>
      </c>
      <c r="DA123" t="s">
        <v>9</v>
      </c>
      <c r="DB123" t="s">
        <v>10</v>
      </c>
      <c r="DC123" t="s">
        <v>11</v>
      </c>
      <c r="DD123" t="s">
        <v>14</v>
      </c>
      <c r="DE123" t="s">
        <v>15</v>
      </c>
    </row>
    <row r="124" spans="3:123">
      <c r="C124" s="2">
        <v>0.89400000000000002</v>
      </c>
      <c r="D124">
        <f t="shared" si="40"/>
        <v>89.4</v>
      </c>
      <c r="E124">
        <f t="shared" si="44"/>
        <v>89.4</v>
      </c>
      <c r="F124">
        <f t="shared" si="44"/>
        <v>89.4</v>
      </c>
      <c r="G124">
        <v>10.599999999999994</v>
      </c>
      <c r="H124">
        <v>20.562000000000001</v>
      </c>
      <c r="I124">
        <v>20.562000000000001</v>
      </c>
      <c r="J124">
        <v>48.276000000000003</v>
      </c>
      <c r="K124">
        <v>0</v>
      </c>
      <c r="L124">
        <v>0</v>
      </c>
      <c r="M124">
        <f t="shared" si="41"/>
        <v>0.41541408600000002</v>
      </c>
      <c r="O124">
        <f>H124/SUM($H124:I124,K124:M124)</f>
        <v>0.49499975992511647</v>
      </c>
      <c r="P124">
        <f>I124/SUM($H124:I124,K124:M124)</f>
        <v>0.49499975992511647</v>
      </c>
      <c r="Q124">
        <f>K124/SUM($H124:I124,K124:M124)</f>
        <v>0</v>
      </c>
      <c r="R124">
        <f>L124/SUM($H124:I124,K124:M124)</f>
        <v>0</v>
      </c>
      <c r="S124">
        <f>M124/SUM($H124:I124,K124:M124)</f>
        <v>1.0000480149767128E-2</v>
      </c>
      <c r="U124">
        <f t="shared" si="42"/>
        <v>2.1899304887059087E-2</v>
      </c>
      <c r="V124">
        <f t="shared" si="45"/>
        <v>1.0150480149767129E-2</v>
      </c>
      <c r="W124">
        <f t="shared" si="43"/>
        <v>2.062223026293853E-2</v>
      </c>
      <c r="Y124">
        <f>U124*(D124-D123)/D124+U123*(D123-D122)/D124+U122*(D122-D121)/D124+U121*(D121-D120)/D124+U120*(D120-D119)/D124+U119*(D119-D118)/D124+U118*(D118-D117)/D124+U117*(D117-D116)/D124+U116*(D116-D115)/D124+U115*(D115-D114)/D124+U114*(D114-D113)/D124+U113*(D113-D112)/D124+U112*(D112-D111)/D124+U111*(D111-D110)/D124+U110*(D110-D109)/D124+U109*(D109-D108)/D124+U108*(D108-D107)/D124+U107*(D107-D106)/D124+U106*(D106-D105)/D124</f>
        <v>2.0679651108934695E-2</v>
      </c>
      <c r="Z124">
        <f>V124*(E124-E123)/E124+V123*(E123-E122)/E124+V122*(E122-E121)/E124+V121*(E121-E120)/E124+V120*(E120-E119)/E124+V119*(E119-E118)/E124+V118*(E118-E117)/E124+V117*(E117-E116)/E124+V116*(E116-E115)/E124+V115*(E115-E114)/E124+V114*(E114-E113)/E124+V113*(E113-E112)/E124+V112*(E112-E111)/E124+V111*(E111-E110)/E124+V110*(E110-E109)/E124+V109*(E109-E108)/E124+V108*(E108-E107)/E124+V107*(E107-E106)/E124+V106*(E106-E105)/E124</f>
        <v>1.0150480149767127E-2</v>
      </c>
      <c r="AA124">
        <f>W124*(F124-F123)/F124+W123*(F123-F122)/F124+W122*(F122-F121)/F124+W121*(F121-F120)/F124+W120*(F120-F119)/F124+W119*(F119-F118)/F124+W118*(F118-F117)/F124+W117*(F117-F116)/F124+W116*(F116-F115)/F124+W115*(F115-F114)/F124+W114*(F114-F113)/F124+W113*(F113-F112)/F124+W112*(F112-F111)/F124+W111*(F111-F110)/F124+W110*(F110-F109)/F124+W109*(F109-F108)/F124+W108*(F108-F107)/F124+W107*(F107-F106)/F124+W106*(F106-F105)/F124</f>
        <v>1.4435175723976831E-2</v>
      </c>
      <c r="AC124">
        <f t="shared" si="46"/>
        <v>65.762698955889192</v>
      </c>
      <c r="AD124">
        <f t="shared" si="47"/>
        <v>130.48390973027105</v>
      </c>
      <c r="AE124">
        <f t="shared" si="48"/>
        <v>122.47657456467422</v>
      </c>
      <c r="AG124">
        <f t="shared" si="49"/>
        <v>65.762698955889192</v>
      </c>
      <c r="AH124">
        <f t="shared" si="50"/>
        <v>106.29136293328405</v>
      </c>
      <c r="AI124">
        <f t="shared" si="51"/>
        <v>29.408991058780838</v>
      </c>
      <c r="AK124">
        <v>223</v>
      </c>
      <c r="AL124" t="s">
        <v>16</v>
      </c>
      <c r="AM124">
        <v>36.340000000000003</v>
      </c>
      <c r="AN124">
        <v>0.01</v>
      </c>
      <c r="AO124">
        <v>0.11</v>
      </c>
      <c r="AP124">
        <v>0.38</v>
      </c>
      <c r="AQ124">
        <v>31.92</v>
      </c>
      <c r="AR124">
        <v>29.97</v>
      </c>
      <c r="AS124">
        <v>0.47</v>
      </c>
      <c r="AT124">
        <v>0.78</v>
      </c>
      <c r="AU124">
        <v>0</v>
      </c>
      <c r="AV124">
        <v>0</v>
      </c>
      <c r="AW124">
        <v>1.6E-2</v>
      </c>
      <c r="AX124">
        <v>5.0000000000000001E-3</v>
      </c>
      <c r="AZ124">
        <v>0.99587095797710179</v>
      </c>
      <c r="BA124">
        <v>0</v>
      </c>
      <c r="BB124">
        <v>3.5531472220606251E-3</v>
      </c>
      <c r="BC124">
        <v>8.2336111536659394E-3</v>
      </c>
      <c r="BD124">
        <v>0.48771397453030257</v>
      </c>
      <c r="BE124">
        <v>1.2243181655934914</v>
      </c>
      <c r="BF124">
        <v>1.0910057068573419E-2</v>
      </c>
      <c r="BG124">
        <v>2.2903768544434495E-2</v>
      </c>
      <c r="BH124">
        <v>0</v>
      </c>
      <c r="BI124">
        <v>0</v>
      </c>
      <c r="BJ124">
        <v>7.0551762462795582E-4</v>
      </c>
      <c r="BK124">
        <v>1.0988404048666673E-4</v>
      </c>
      <c r="BM124">
        <v>223</v>
      </c>
      <c r="BN124" t="s">
        <v>17</v>
      </c>
      <c r="BO124">
        <v>52.31</v>
      </c>
      <c r="BP124">
        <v>0.22</v>
      </c>
      <c r="BQ124">
        <v>2.13</v>
      </c>
      <c r="BR124">
        <v>1.57</v>
      </c>
      <c r="BS124">
        <v>16.8</v>
      </c>
      <c r="BT124">
        <v>22.66</v>
      </c>
      <c r="BU124">
        <v>0.34</v>
      </c>
      <c r="BV124">
        <v>3.93</v>
      </c>
      <c r="BW124">
        <v>0</v>
      </c>
      <c r="BX124">
        <v>0.04</v>
      </c>
      <c r="BY124">
        <v>0</v>
      </c>
      <c r="BZ124">
        <v>0</v>
      </c>
      <c r="CA124">
        <v>5.0000000000000001E-3</v>
      </c>
      <c r="CB124">
        <v>2E-3</v>
      </c>
      <c r="CD124">
        <v>1.926090340127361</v>
      </c>
      <c r="CE124">
        <v>0</v>
      </c>
      <c r="CF124">
        <v>9.2442974134596817E-2</v>
      </c>
      <c r="CG124">
        <v>4.5706734800897833E-2</v>
      </c>
      <c r="CH124">
        <v>0.3448938000037608</v>
      </c>
      <c r="CI124">
        <v>1.2437733426567383</v>
      </c>
      <c r="CJ124">
        <v>1.0604296689722544E-2</v>
      </c>
      <c r="CK124">
        <v>0.15505246770232886</v>
      </c>
      <c r="CL124">
        <v>0</v>
      </c>
      <c r="CM124">
        <v>2.8558313200422046E-3</v>
      </c>
      <c r="CN124">
        <v>2.9623180013424796E-4</v>
      </c>
      <c r="CO124">
        <v>5.9056594560328242E-5</v>
      </c>
      <c r="CP124">
        <v>1.8533314261957839E-2</v>
      </c>
    </row>
    <row r="125" spans="3:123">
      <c r="C125" s="2">
        <v>0.90400000000000003</v>
      </c>
      <c r="D125">
        <f t="shared" si="40"/>
        <v>90.4</v>
      </c>
      <c r="E125">
        <f t="shared" si="44"/>
        <v>90.4</v>
      </c>
      <c r="F125">
        <f t="shared" si="44"/>
        <v>90.4</v>
      </c>
      <c r="G125">
        <v>9.5999999999999943</v>
      </c>
      <c r="H125">
        <v>8.136000000000001</v>
      </c>
      <c r="I125">
        <v>0</v>
      </c>
      <c r="J125">
        <v>65.088000000000008</v>
      </c>
      <c r="K125">
        <v>17.176000000000002</v>
      </c>
      <c r="L125">
        <v>0</v>
      </c>
      <c r="M125">
        <f t="shared" si="41"/>
        <v>0.25568916800000002</v>
      </c>
      <c r="O125">
        <f>H125/SUM($H125:I125,K125:M125)</f>
        <v>0.31821413138043197</v>
      </c>
      <c r="P125">
        <f>I125/SUM($H125:I125,K125:M125)</f>
        <v>0</v>
      </c>
      <c r="Q125">
        <f>K125/SUM($H125:I125,K125:M125)</f>
        <v>0.67178538846980085</v>
      </c>
      <c r="R125">
        <f>L125/SUM($H125:I125,K125:M125)</f>
        <v>0</v>
      </c>
      <c r="S125">
        <f>M125/SUM($H125:I125,K125:M125)</f>
        <v>1.0000480149767127E-2</v>
      </c>
      <c r="U125">
        <f t="shared" si="42"/>
        <v>3.3145512393762663E-2</v>
      </c>
      <c r="V125">
        <f t="shared" si="45"/>
        <v>1.0150480149767127E-2</v>
      </c>
      <c r="W125">
        <f t="shared" si="43"/>
        <v>2.1594342583914683E-2</v>
      </c>
      <c r="Y125">
        <f>U125*(D125-D124)/D125+U124*(D124-D123)/D125+U123*(D123-D122)/D125+U122*(D122-D121)/D125+U121*(D121-D120)/D125+U120*(D120-D119)/D125+U119*(D119-D118)/D125+U118*(D118-D117)/D125+U117*(D117-D116)/D125+U116*(D116-D115)/D125+U115*(D115-D114)/D125+U114*(D114-D113)/D125+U113*(D113-D112)/D125+U112*(D112-D111)/D125+U111*(D111-D110)/D125+U110*(D110-D109)/D125+U109*(D109-D108)/D125+U108*(D108-D107)/D125+U107*(D107-D106)/D125+U106*(D106-D105)/D125</f>
        <v>2.0817547804563321E-2</v>
      </c>
      <c r="Z125">
        <f>V125*(E125-E124)/E125+V124*(E124-E123)/E125+V123*(E123-E122)/E125+V122*(E122-E121)/E125+V121*(E121-E120)/E125+V120*(E120-E119)/E125+V119*(E119-E118)/E125+V118*(E118-E117)/E125+V117*(E117-E116)/E125+V116*(E116-E115)/E125+V115*(E115-E114)/E125+V114*(E114-E113)/E125+V113*(E113-E112)/E125+V112*(E112-E111)/E125+V111*(E111-E110)/E125+V110*(E110-E109)/E125+V109*(E109-E108)/E125+V108*(E108-E107)/E125+V107*(E107-E106)/E125+V106*(E106-E105)/E125</f>
        <v>1.0150480149767127E-2</v>
      </c>
      <c r="AA125">
        <f>W125*(F125-F124)/F125+W124*(F124-F123)/F125+W123*(F123-F122)/F125+W122*(F122-F121)/F125+W121*(F121-F120)/F125+W120*(F120-F119)/F125+W119*(F119-F118)/F125+W118*(F118-F117)/F125+W117*(F117-F116)/F125+W116*(F116-F115)/F125+W115*(F115-F114)/F125+W114*(F114-F113)/F125+W113*(F113-F112)/F125+W112*(F112-F111)/F125+W111*(F111-F110)/F125+W110*(F110-F109)/F125+W109*(F109-F108)/F125+W108*(F108-F107)/F125+W107*(F107-F106)/F125+W106*(F106-F105)/F125</f>
        <v>1.451437004764871E-2</v>
      </c>
      <c r="AC125">
        <f t="shared" si="46"/>
        <v>72.440923519009331</v>
      </c>
      <c r="AD125">
        <f t="shared" si="47"/>
        <v>143.93114197455969</v>
      </c>
      <c r="AE125">
        <f t="shared" si="48"/>
        <v>135.01619134929877</v>
      </c>
      <c r="AG125">
        <f t="shared" si="49"/>
        <v>72.440923519009331</v>
      </c>
      <c r="AH125">
        <f t="shared" si="50"/>
        <v>117.24539278938248</v>
      </c>
      <c r="AI125">
        <f t="shared" si="51"/>
        <v>32.419995238235792</v>
      </c>
      <c r="AK125">
        <v>233</v>
      </c>
      <c r="AL125" t="s">
        <v>16</v>
      </c>
      <c r="AM125">
        <v>35.869999999999997</v>
      </c>
      <c r="AN125">
        <v>0.01</v>
      </c>
      <c r="AO125">
        <v>0.1</v>
      </c>
      <c r="AP125">
        <v>0.39</v>
      </c>
      <c r="AQ125">
        <v>34.380000000000003</v>
      </c>
      <c r="AR125">
        <v>27.88</v>
      </c>
      <c r="AS125">
        <v>0.52</v>
      </c>
      <c r="AT125">
        <v>0.84</v>
      </c>
      <c r="AU125">
        <v>0</v>
      </c>
      <c r="AV125">
        <v>0</v>
      </c>
      <c r="AW125">
        <v>1.6E-2</v>
      </c>
      <c r="AX125">
        <v>6.0000000000000001E-3</v>
      </c>
      <c r="AZ125">
        <v>0.99593162731372875</v>
      </c>
      <c r="BA125">
        <v>0</v>
      </c>
      <c r="BB125">
        <v>3.2726572278016048E-3</v>
      </c>
      <c r="BC125">
        <v>8.5615296756048759E-3</v>
      </c>
      <c r="BD125">
        <v>0.5322163257687722</v>
      </c>
      <c r="BE125">
        <v>1.1539322811700132</v>
      </c>
      <c r="BF125">
        <v>1.2229607280255066E-2</v>
      </c>
      <c r="BG125">
        <v>2.4990309379028831E-2</v>
      </c>
      <c r="BH125">
        <v>0</v>
      </c>
      <c r="BI125">
        <v>0</v>
      </c>
      <c r="BJ125">
        <v>7.1480547531750259E-4</v>
      </c>
      <c r="BK125">
        <v>1.3359674267182103E-4</v>
      </c>
      <c r="CR125">
        <v>233</v>
      </c>
      <c r="CS125" t="s">
        <v>18</v>
      </c>
      <c r="CT125">
        <v>52.08</v>
      </c>
      <c r="CU125">
        <v>0.23</v>
      </c>
      <c r="CV125">
        <v>1.9</v>
      </c>
      <c r="CW125">
        <v>1.51</v>
      </c>
      <c r="CX125">
        <v>17.96</v>
      </c>
      <c r="CY125">
        <v>21.5</v>
      </c>
      <c r="CZ125">
        <v>0.37</v>
      </c>
      <c r="DA125">
        <v>4.41</v>
      </c>
      <c r="DB125">
        <v>0</v>
      </c>
      <c r="DC125">
        <v>0.03</v>
      </c>
      <c r="DD125">
        <v>5.0000000000000001E-3</v>
      </c>
      <c r="DE125">
        <v>2E-3</v>
      </c>
      <c r="DG125">
        <v>1.9312724199556728</v>
      </c>
      <c r="DH125">
        <v>0</v>
      </c>
      <c r="DI125">
        <v>8.3047877371099074E-2</v>
      </c>
      <c r="DJ125">
        <v>4.4272915446341654E-2</v>
      </c>
      <c r="DK125">
        <v>0.3713325908473073</v>
      </c>
      <c r="DL125">
        <v>1.1885034006207233</v>
      </c>
      <c r="DM125">
        <v>1.1622118704465551E-2</v>
      </c>
      <c r="DN125">
        <v>0.17522874537080266</v>
      </c>
      <c r="DO125">
        <v>0</v>
      </c>
      <c r="DP125">
        <v>2.1571206951539368E-3</v>
      </c>
      <c r="DQ125">
        <v>2.9834056474682246E-4</v>
      </c>
      <c r="DR125">
        <v>5.9476996612678943E-5</v>
      </c>
      <c r="DS125">
        <v>1.4320297326771855E-2</v>
      </c>
    </row>
    <row r="126" spans="3:123">
      <c r="C126" s="2">
        <v>0.91300000000000003</v>
      </c>
      <c r="D126">
        <f t="shared" si="40"/>
        <v>91.3</v>
      </c>
      <c r="E126">
        <f t="shared" si="44"/>
        <v>91.3</v>
      </c>
      <c r="F126">
        <f t="shared" si="44"/>
        <v>91.3</v>
      </c>
      <c r="G126">
        <v>8.7000000000000028</v>
      </c>
      <c r="H126">
        <v>15.521000000000001</v>
      </c>
      <c r="I126">
        <v>0</v>
      </c>
      <c r="J126">
        <v>44.736999999999995</v>
      </c>
      <c r="K126">
        <v>31.042000000000002</v>
      </c>
      <c r="L126">
        <v>0</v>
      </c>
      <c r="M126">
        <f t="shared" si="41"/>
        <v>0.47035614450000002</v>
      </c>
      <c r="O126">
        <f>H126/SUM($H126:I126,K126:M126)</f>
        <v>0.32999983995007759</v>
      </c>
      <c r="P126">
        <f>I126/SUM($H126:I126,K126:M126)</f>
        <v>0</v>
      </c>
      <c r="Q126">
        <f>K126/SUM($H126:I126,K126:M126)</f>
        <v>0.65999967990015518</v>
      </c>
      <c r="R126">
        <f>L126/SUM($H126:I126,K126:M126)</f>
        <v>0</v>
      </c>
      <c r="S126">
        <f>M126/SUM($H126:I126,K126:M126)</f>
        <v>1.0000480149767127E-2</v>
      </c>
      <c r="U126">
        <f t="shared" si="42"/>
        <v>3.14177841574452E-2</v>
      </c>
      <c r="V126">
        <f t="shared" si="45"/>
        <v>1.0150480149767127E-2</v>
      </c>
      <c r="W126">
        <f t="shared" si="43"/>
        <v>2.1112211983880753E-2</v>
      </c>
      <c r="Y126">
        <f>U126*(D126-D125)/D126+U125*(D125-D124)/D126+U124*(D124-D123)/D126+U123*(D123-D122)/D126+U122*(D122-D121)/D126+U121*(D121-D120)/D126+U120*(D120-D119)/D126+U119*(D119-D118)/D126+U118*(D118-D117)/D126+U117*(D117-D116)/D126+U116*(D116-D115)/D126+U115*(D115-D114)/D126+U114*(D114-D113)/D126+U113*(D113-D112)/D126+U112*(D112-D111)/D126+U111*(D111-D110)/D126+U110*(D110-D109)/D126+U109*(D109-D108)/D126+U108*(D108-D107)/D126+U107*(D107-D106)/D126+U106*(D106-D105)/D126</f>
        <v>2.0922040824471248E-2</v>
      </c>
      <c r="Z126">
        <f>V126*(E126-E125)/E126+V125*(E125-E124)/E126+V124*(E124-E123)/E126+V123*(E123-E122)/E126+V122*(E122-E121)/E126+V121*(E121-E120)/E126+V120*(E120-E119)/E126+V119*(E119-E118)/E126+V118*(E118-E117)/E126+V117*(E117-E116)/E126+V116*(E116-E115)/E126+V115*(E115-E114)/E126+V114*(E114-E113)/E126+V113*(E113-E112)/E126+V112*(E112-E111)/E126+V111*(E111-E110)/E126+V110*(E110-E109)/E126+V109*(E109-E108)/E126+V108*(E108-E107)/E126+V107*(E107-E106)/E126+V106*(E106-E105)/E126</f>
        <v>1.0150480149767126E-2</v>
      </c>
      <c r="AA126">
        <f>W126*(F126-F125)/F126+W125*(F125-F124)/F126+W124*(F124-F123)/F126+W123*(F123-F122)/F126+W122*(F122-F121)/F126+W121*(F121-F120)/F126+W120*(F120-F119)/F126+W119*(F119-F118)/F126+W118*(F118-F117)/F126+W117*(F117-F116)/F126+W116*(F116-F115)/F126+W115*(F115-F114)/F126+W114*(F114-F113)/F126+W113*(F113-F112)/F126+W112*(F112-F111)/F126+W111*(F111-F110)/F126+W110*(F110-F109)/F126+W109*(F109-F108)/F126+W108*(F108-F107)/F126+W107*(F107-F106)/F126+W106*(F106-F105)/F126</f>
        <v>1.4579409015256692E-2</v>
      </c>
      <c r="AC126">
        <f t="shared" si="46"/>
        <v>79.750819508874642</v>
      </c>
      <c r="AD126">
        <f t="shared" si="47"/>
        <v>158.66195397550192</v>
      </c>
      <c r="AE126">
        <f t="shared" si="48"/>
        <v>148.74704357735115</v>
      </c>
      <c r="AG126">
        <f t="shared" si="49"/>
        <v>79.750819508874642</v>
      </c>
      <c r="AH126">
        <f t="shared" si="50"/>
        <v>129.24501855113942</v>
      </c>
      <c r="AI126">
        <f t="shared" si="51"/>
        <v>35.717038055113406</v>
      </c>
      <c r="AK126">
        <v>243</v>
      </c>
      <c r="AL126" t="s">
        <v>16</v>
      </c>
      <c r="AM126">
        <v>35.49</v>
      </c>
      <c r="AN126">
        <v>0.01</v>
      </c>
      <c r="AO126">
        <v>0.09</v>
      </c>
      <c r="AP126">
        <v>0.37</v>
      </c>
      <c r="AQ126">
        <v>36.380000000000003</v>
      </c>
      <c r="AR126">
        <v>26.21</v>
      </c>
      <c r="AS126">
        <v>0.56999999999999995</v>
      </c>
      <c r="AT126">
        <v>0.87</v>
      </c>
      <c r="AU126">
        <v>0</v>
      </c>
      <c r="AV126">
        <v>0</v>
      </c>
      <c r="AW126">
        <v>1.7000000000000001E-2</v>
      </c>
      <c r="AX126">
        <v>6.0000000000000001E-3</v>
      </c>
      <c r="AZ126">
        <v>0.9960483345732607</v>
      </c>
      <c r="BA126">
        <v>0</v>
      </c>
      <c r="BB126">
        <v>2.9772773715235762E-3</v>
      </c>
      <c r="BC126">
        <v>8.2104082087866397E-3</v>
      </c>
      <c r="BD126">
        <v>0.56927391144739747</v>
      </c>
      <c r="BE126">
        <v>1.0965560645252426</v>
      </c>
      <c r="BF126">
        <v>1.3550655049361746E-2</v>
      </c>
      <c r="BG126">
        <v>2.6163019564954152E-2</v>
      </c>
      <c r="BH126">
        <v>0</v>
      </c>
      <c r="BI126">
        <v>0</v>
      </c>
      <c r="BJ126">
        <v>7.6770271397468741E-4</v>
      </c>
      <c r="BK126">
        <v>1.3504301828397343E-4</v>
      </c>
      <c r="CR126">
        <v>243</v>
      </c>
      <c r="CS126" t="s">
        <v>18</v>
      </c>
      <c r="CT126">
        <v>52.03</v>
      </c>
      <c r="CU126">
        <v>0.24</v>
      </c>
      <c r="CV126">
        <v>1.67</v>
      </c>
      <c r="CW126">
        <v>1.28</v>
      </c>
      <c r="CX126">
        <v>18.97</v>
      </c>
      <c r="CY126">
        <v>20.72</v>
      </c>
      <c r="CZ126">
        <v>0.39</v>
      </c>
      <c r="DA126">
        <v>4.66</v>
      </c>
      <c r="DB126">
        <v>0</v>
      </c>
      <c r="DC126">
        <v>0.03</v>
      </c>
      <c r="DD126">
        <v>6.0000000000000001E-3</v>
      </c>
      <c r="DE126">
        <v>3.0000000000000001E-3</v>
      </c>
      <c r="DG126">
        <v>1.9389574152937872</v>
      </c>
      <c r="DH126">
        <v>0</v>
      </c>
      <c r="DI126">
        <v>7.3355602594285987E-2</v>
      </c>
      <c r="DJ126">
        <v>3.7714905719575927E-2</v>
      </c>
      <c r="DK126">
        <v>0.39415400917730081</v>
      </c>
      <c r="DL126">
        <v>1.1510484435998085</v>
      </c>
      <c r="DM126">
        <v>1.2310907605989994E-2</v>
      </c>
      <c r="DN126">
        <v>0.18607779914916486</v>
      </c>
      <c r="DO126">
        <v>0</v>
      </c>
      <c r="DP126">
        <v>2.167785602226351E-3</v>
      </c>
      <c r="DQ126">
        <v>3.5977868958626119E-4</v>
      </c>
      <c r="DR126">
        <v>8.9656580559181401E-5</v>
      </c>
      <c r="DS126">
        <v>1.2313017888073166E-2</v>
      </c>
    </row>
    <row r="127" spans="3:123">
      <c r="C127" s="2">
        <v>0.92100000000000004</v>
      </c>
      <c r="D127">
        <f t="shared" si="40"/>
        <v>92.100000000000009</v>
      </c>
      <c r="E127">
        <f t="shared" si="44"/>
        <v>92.100000000000009</v>
      </c>
      <c r="F127">
        <f t="shared" si="44"/>
        <v>92.100000000000009</v>
      </c>
      <c r="G127">
        <v>7.8999999999999915</v>
      </c>
      <c r="H127">
        <v>16.577999999999999</v>
      </c>
      <c r="I127">
        <v>0</v>
      </c>
      <c r="J127">
        <v>39.603000000000002</v>
      </c>
      <c r="K127">
        <v>35.919000000000004</v>
      </c>
      <c r="L127">
        <v>0</v>
      </c>
      <c r="M127">
        <f t="shared" si="41"/>
        <v>0.53029844549999994</v>
      </c>
      <c r="O127">
        <f>H127/SUM($H127:I127,K127:M127)</f>
        <v>0.31263142732112614</v>
      </c>
      <c r="P127">
        <f>I127/SUM($H127:I127,K127:M127)</f>
        <v>0</v>
      </c>
      <c r="Q127">
        <f>K127/SUM($H127:I127,K127:M127)</f>
        <v>0.67736809252910679</v>
      </c>
      <c r="R127">
        <f>L127/SUM($H127:I127,K127:M127)</f>
        <v>0</v>
      </c>
      <c r="S127">
        <f>M127/SUM($H127:I127,K127:M127)</f>
        <v>1.0000480149767127E-2</v>
      </c>
      <c r="U127">
        <f t="shared" si="42"/>
        <v>3.0795798239176539E-2</v>
      </c>
      <c r="V127">
        <f t="shared" si="45"/>
        <v>1.0150480149767127E-2</v>
      </c>
      <c r="W127">
        <f t="shared" si="43"/>
        <v>2.1086913360081561E-2</v>
      </c>
      <c r="Y127">
        <f>U127*(D127-D126)/D127+U126*(D126-D125)/D127+U125*(D125-D124)/D127+U124*(D124-D123)/D127+U123*(D123-D122)/D127+U122*(D122-D121)/D127+U121*(D121-D120)/D127+U120*(D120-D119)/D127+U119*(D119-D118)/D127+U118*(D118-D117)/D127+U117*(D117-D116)/D127+U116*(D116-D115)/D127+U115*(D115-D114)/D127+U114*(D114-D113)/D127+U113*(D113-D112)/D127+U112*(D112-D111)/D127+U111*(D111-D110)/D127+U110*(D110-D109)/D127+U109*(D109-D108)/D127+U108*(D108-D107)/D127+U107*(D107-D106)/D127+U106*(D106-D105)/D127</f>
        <v>2.1007806361189645E-2</v>
      </c>
      <c r="Z127">
        <f>V127*(E127-E126)/E127+V126*(E126-E125)/E127+V125*(E125-E124)/E127+V124*(E124-E123)/E127+V123*(E123-E122)/E127+V122*(E122-E121)/E127+V121*(E121-E120)/E127+V120*(E120-E119)/E127+V119*(E119-E118)/E127+V118*(E118-E117)/E127+V117*(E117-E116)/E127+V116*(E116-E115)/E127+V115*(E115-E114)/E127+V114*(E114-E113)/E127+V113*(E113-E112)/E127+V112*(E112-E111)/E127+V111*(E111-E110)/E127+V110*(E110-E109)/E127+V109*(E109-E108)/E127+V108*(E108-E107)/E127+V107*(E107-E106)/E127+V106*(E106-E105)/E127</f>
        <v>1.0150480149767126E-2</v>
      </c>
      <c r="AA127">
        <f>W127*(F127-F126)/F127+W126*(F126-F125)/F127+W125*(F125-F124)/F127+W124*(F124-F123)/F127+W123*(F123-F122)/F127+W122*(F122-F121)/F127+W121*(F121-F120)/F127+W120*(F120-F119)/F127+W119*(F119-F118)/F127+W118*(F118-F117)/F127+W117*(F117-F116)/F127+W116*(F116-F115)/F127+W115*(F115-F114)/F127+W114*(F114-F113)/F127+W113*(F113-F112)/F127+W112*(F112-F111)/F127+W111*(F111-F110)/F127+W110*(F110-F109)/F127+W109*(F109-F108)/F127+W108*(F108-F107)/F127+W107*(F107-F106)/F127+W106*(F106-F105)/F127</f>
        <v>1.4635934568740513E-2</v>
      </c>
      <c r="AC127">
        <f t="shared" si="46"/>
        <v>87.630704002916971</v>
      </c>
      <c r="AD127">
        <f t="shared" si="47"/>
        <v>174.55799071647198</v>
      </c>
      <c r="AE127">
        <f t="shared" si="48"/>
        <v>163.55635705273289</v>
      </c>
      <c r="AG127">
        <f t="shared" si="49"/>
        <v>87.630704002916971</v>
      </c>
      <c r="AH127">
        <f t="shared" si="50"/>
        <v>142.1938289747996</v>
      </c>
      <c r="AI127">
        <f t="shared" si="51"/>
        <v>39.273040246815803</v>
      </c>
      <c r="AK127">
        <v>253</v>
      </c>
      <c r="AL127" t="s">
        <v>16</v>
      </c>
      <c r="AM127">
        <v>35.020000000000003</v>
      </c>
      <c r="AN127">
        <v>0.01</v>
      </c>
      <c r="AO127">
        <v>0.08</v>
      </c>
      <c r="AP127">
        <v>0.33</v>
      </c>
      <c r="AQ127">
        <v>38.880000000000003</v>
      </c>
      <c r="AR127">
        <v>24.12</v>
      </c>
      <c r="AS127">
        <v>0.62</v>
      </c>
      <c r="AT127">
        <v>0.91</v>
      </c>
      <c r="AU127">
        <v>0</v>
      </c>
      <c r="AV127">
        <v>0</v>
      </c>
      <c r="AW127">
        <v>1.7000000000000001E-2</v>
      </c>
      <c r="AX127">
        <v>6.0000000000000001E-3</v>
      </c>
      <c r="AZ127">
        <v>0.99645355411048075</v>
      </c>
      <c r="BA127">
        <v>0</v>
      </c>
      <c r="BB127">
        <v>2.6830778787842258E-3</v>
      </c>
      <c r="BC127">
        <v>7.4240941424241038E-3</v>
      </c>
      <c r="BD127">
        <v>0.61680991683195596</v>
      </c>
      <c r="BE127">
        <v>1.0230753669937132</v>
      </c>
      <c r="BF127">
        <v>1.494320065574082E-2</v>
      </c>
      <c r="BG127">
        <v>2.7744474932458553E-2</v>
      </c>
      <c r="BH127">
        <v>0</v>
      </c>
      <c r="BI127">
        <v>0</v>
      </c>
      <c r="BJ127">
        <v>7.7832249110561572E-4</v>
      </c>
      <c r="BK127">
        <v>1.3691109394810475E-4</v>
      </c>
      <c r="CR127">
        <v>253</v>
      </c>
      <c r="CS127" t="s">
        <v>18</v>
      </c>
      <c r="CT127">
        <v>51.84</v>
      </c>
      <c r="CU127">
        <v>0.25</v>
      </c>
      <c r="CV127">
        <v>1.49</v>
      </c>
      <c r="CW127">
        <v>1.06</v>
      </c>
      <c r="CX127">
        <v>20.36</v>
      </c>
      <c r="CY127">
        <v>19.59</v>
      </c>
      <c r="CZ127">
        <v>0.42</v>
      </c>
      <c r="DA127">
        <v>4.95</v>
      </c>
      <c r="DB127">
        <v>0</v>
      </c>
      <c r="DC127">
        <v>0.03</v>
      </c>
      <c r="DD127">
        <v>6.0000000000000001E-3</v>
      </c>
      <c r="DE127">
        <v>3.0000000000000001E-3</v>
      </c>
      <c r="DG127">
        <v>1.9455310565471466</v>
      </c>
      <c r="DH127">
        <v>0</v>
      </c>
      <c r="DI127">
        <v>6.5911594238268603E-2</v>
      </c>
      <c r="DJ127">
        <v>3.1453403909598637E-2</v>
      </c>
      <c r="DK127">
        <v>0.42602503532916286</v>
      </c>
      <c r="DL127">
        <v>1.0959658373259793</v>
      </c>
      <c r="DM127">
        <v>1.3351605300179113E-2</v>
      </c>
      <c r="DN127">
        <v>0.1990547625829511</v>
      </c>
      <c r="DO127">
        <v>0</v>
      </c>
      <c r="DP127">
        <v>2.1831071774183063E-3</v>
      </c>
      <c r="DQ127">
        <v>3.6232155002379602E-4</v>
      </c>
      <c r="DR127">
        <v>9.02902594797722E-5</v>
      </c>
      <c r="DS127">
        <v>1.1442650785415245E-2</v>
      </c>
    </row>
    <row r="128" spans="3:123">
      <c r="C128" s="2">
        <v>0.92900000000000005</v>
      </c>
      <c r="D128">
        <f t="shared" si="40"/>
        <v>92.9</v>
      </c>
      <c r="E128">
        <f t="shared" si="44"/>
        <v>92.9</v>
      </c>
      <c r="F128">
        <f t="shared" si="44"/>
        <v>92.9</v>
      </c>
      <c r="G128">
        <v>7.0999999999999943</v>
      </c>
      <c r="H128">
        <v>15.793000000000003</v>
      </c>
      <c r="I128">
        <v>0</v>
      </c>
      <c r="J128">
        <v>35.302</v>
      </c>
      <c r="K128">
        <v>41.805000000000007</v>
      </c>
      <c r="L128">
        <v>0</v>
      </c>
      <c r="M128">
        <f t="shared" si="41"/>
        <v>0.58182619700000004</v>
      </c>
      <c r="O128">
        <f>H128/SUM($H128:I128,K128:M128)</f>
        <v>0.27145148124925739</v>
      </c>
      <c r="P128">
        <f>I128/SUM($H128:I128,K128:M128)</f>
        <v>0</v>
      </c>
      <c r="Q128">
        <f>K128/SUM($H128:I128,K128:M128)</f>
        <v>0.71854803860097549</v>
      </c>
      <c r="R128">
        <f>L128/SUM($H128:I128,K128:M128)</f>
        <v>0</v>
      </c>
      <c r="S128">
        <f>M128/SUM($H128:I128,K128:M128)</f>
        <v>1.0000480149767127E-2</v>
      </c>
      <c r="U128">
        <f t="shared" si="42"/>
        <v>3.1073909036359156E-2</v>
      </c>
      <c r="V128">
        <f t="shared" si="45"/>
        <v>1.0150480149767127E-2</v>
      </c>
      <c r="W128">
        <f t="shared" si="43"/>
        <v>2.1452138726428909E-2</v>
      </c>
      <c r="Y128">
        <f>U128*(D128-D127)/D128+U127*(D127-D126)/D128+U126*(D126-D125)/D128+U125*(D125-D124)/D128+U124*(D124-D123)/D128+U123*(D123-D122)/D128+U122*(D122-D121)/D128+U121*(D121-D120)/D128+U120*(D120-D119)/D128+U119*(D119-D118)/D128+U118*(D118-D117)/D128+U117*(D117-D116)/D128+U116*(D116-D115)/D128+U115*(D115-D114)/D128+U114*(D114-D113)/D128+U113*(D113-D112)/D128+U112*(D112-D111)/D128+U111*(D111-D110)/D128+U110*(D110-D109)/D128+U109*(D109-D108)/D128+U108*(D108-D107)/D128+U107*(D107-D106)/D128+U106*(D106-D105)/D128</f>
        <v>2.1094489699619523E-2</v>
      </c>
      <c r="Z128">
        <f>V128*(E128-E127)/E128+V127*(E127-E126)/E128+V126*(E126-E125)/E128+V125*(E125-E124)/E128+V124*(E124-E123)/E128+V123*(E123-E122)/E128+V122*(E122-E121)/E128+V121*(E121-E120)/E128+V120*(E120-E119)/E128+V119*(E119-E118)/E128+V118*(E118-E117)/E128+V117*(E117-E116)/E128+V116*(E116-E115)/E128+V115*(E115-E114)/E128+V114*(E114-E113)/E128+V113*(E113-E112)/E128+V112*(E112-E111)/E128+V111*(E111-E110)/E128+V110*(E110-E109)/E128+V109*(E109-E108)/E128+V108*(E108-E107)/E128+V107*(E107-E106)/E128+V106*(E106-E105)/E128</f>
        <v>1.0150480149767127E-2</v>
      </c>
      <c r="AA128">
        <f>W128*(F128-F127)/F128+W127*(F127-F126)/F128+W126*(F126-F125)/F128+W125*(F125-F124)/F128+W124*(F124-F123)/F128+W123*(F123-F122)/F128+W122*(F122-F121)/F128+W121*(F121-F120)/F128+W120*(F120-F119)/F128+W119*(F119-F118)/F128+W118*(F118-F117)/F128+W117*(F117-F116)/F128+W116*(F116-F115)/F128+W115*(F115-F114)/F128+W114*(F114-F113)/F128+W113*(F113-F112)/F128+W112*(F112-F111)/F128+W111*(F111-F110)/F128+W110*(F110-F109)/F128+W109*(F109-F108)/F128+W108*(F108-F107)/F128+W107*(F107-F106)/F128+W106*(F106-F105)/F128</f>
        <v>1.4694631698193157E-2</v>
      </c>
      <c r="AC128">
        <f t="shared" si="46"/>
        <v>97.263828654728002</v>
      </c>
      <c r="AD128">
        <f t="shared" si="47"/>
        <v>194.01611850087855</v>
      </c>
      <c r="AE128">
        <f t="shared" si="48"/>
        <v>181.67287693768768</v>
      </c>
      <c r="AG128">
        <f t="shared" si="49"/>
        <v>97.263828654728002</v>
      </c>
      <c r="AH128">
        <f t="shared" si="50"/>
        <v>158.04429610603367</v>
      </c>
      <c r="AI128">
        <f t="shared" si="51"/>
        <v>43.623166572658789</v>
      </c>
      <c r="AK128">
        <v>263</v>
      </c>
      <c r="AL128" t="s">
        <v>16</v>
      </c>
      <c r="AM128">
        <v>34.5</v>
      </c>
      <c r="AN128">
        <v>0.01</v>
      </c>
      <c r="AO128">
        <v>0.08</v>
      </c>
      <c r="AP128">
        <v>0.28999999999999998</v>
      </c>
      <c r="AQ128">
        <v>41.67</v>
      </c>
      <c r="AR128">
        <v>21.8</v>
      </c>
      <c r="AS128">
        <v>0.67</v>
      </c>
      <c r="AT128">
        <v>0.95</v>
      </c>
      <c r="AU128">
        <v>0</v>
      </c>
      <c r="AV128">
        <v>0</v>
      </c>
      <c r="AW128">
        <v>1.7999999999999999E-2</v>
      </c>
      <c r="AX128">
        <v>6.0000000000000001E-3</v>
      </c>
      <c r="AZ128">
        <v>0.99673487310445774</v>
      </c>
      <c r="BA128">
        <v>0</v>
      </c>
      <c r="BB128">
        <v>2.7242873772537965E-3</v>
      </c>
      <c r="BC128">
        <v>6.6244094478282185E-3</v>
      </c>
      <c r="BD128">
        <v>0.67122516636722884</v>
      </c>
      <c r="BE128">
        <v>0.93887215229914667</v>
      </c>
      <c r="BF128">
        <v>1.6396319817787396E-2</v>
      </c>
      <c r="BG128">
        <v>2.9408871693959213E-2</v>
      </c>
      <c r="BH128">
        <v>0</v>
      </c>
      <c r="BI128">
        <v>0</v>
      </c>
      <c r="BJ128">
        <v>8.3676364602462629E-4</v>
      </c>
      <c r="BK128">
        <v>1.3901391681475896E-4</v>
      </c>
      <c r="CR128">
        <v>263</v>
      </c>
      <c r="CS128" t="s">
        <v>18</v>
      </c>
      <c r="CT128">
        <v>51.54</v>
      </c>
      <c r="CU128">
        <v>0.26</v>
      </c>
      <c r="CV128">
        <v>1.35</v>
      </c>
      <c r="CW128">
        <v>0.85</v>
      </c>
      <c r="CX128">
        <v>22.01</v>
      </c>
      <c r="CY128">
        <v>18.23</v>
      </c>
      <c r="CZ128">
        <v>0.46</v>
      </c>
      <c r="DA128">
        <v>5.25</v>
      </c>
      <c r="DB128">
        <v>0</v>
      </c>
      <c r="DC128">
        <v>0.03</v>
      </c>
      <c r="DD128">
        <v>6.0000000000000001E-3</v>
      </c>
      <c r="DE128">
        <v>3.0000000000000001E-3</v>
      </c>
      <c r="DG128">
        <v>1.9510351934726835</v>
      </c>
      <c r="DH128">
        <v>0</v>
      </c>
      <c r="DI128">
        <v>6.023609791634385E-2</v>
      </c>
      <c r="DJ128">
        <v>2.5440651374356027E-2</v>
      </c>
      <c r="DK128">
        <v>0.4645419132230032</v>
      </c>
      <c r="DL128">
        <v>1.0287190061185456</v>
      </c>
      <c r="DM128">
        <v>1.474991578711897E-2</v>
      </c>
      <c r="DN128">
        <v>0.21294830700612685</v>
      </c>
      <c r="DO128">
        <v>0</v>
      </c>
      <c r="DP128">
        <v>2.2020266550322395E-3</v>
      </c>
      <c r="DQ128">
        <v>3.6546153990868447E-4</v>
      </c>
      <c r="DR128">
        <v>9.1072742612370358E-5</v>
      </c>
      <c r="DS128">
        <v>1.1271291389027355E-2</v>
      </c>
    </row>
    <row r="129" spans="2:123">
      <c r="C129" s="2">
        <v>0.97099999999999997</v>
      </c>
      <c r="D129">
        <f t="shared" si="40"/>
        <v>97.1</v>
      </c>
      <c r="E129">
        <f t="shared" si="44"/>
        <v>97.1</v>
      </c>
      <c r="F129">
        <f t="shared" si="44"/>
        <v>97.1</v>
      </c>
      <c r="G129">
        <v>2.9000000000000057</v>
      </c>
      <c r="H129">
        <v>0</v>
      </c>
      <c r="I129">
        <v>0</v>
      </c>
      <c r="J129">
        <v>16.507000000000001</v>
      </c>
      <c r="K129">
        <v>80.592999999999989</v>
      </c>
      <c r="L129">
        <v>0</v>
      </c>
      <c r="M129">
        <f t="shared" si="41"/>
        <v>0.8141101894999998</v>
      </c>
      <c r="O129">
        <f>H129/SUM($H129:I129,K129:M129)</f>
        <v>0</v>
      </c>
      <c r="P129">
        <f>I129/SUM($H129:I129,K129:M129)</f>
        <v>0</v>
      </c>
      <c r="Q129">
        <f>K129/SUM($H129:I129,K129:M129)</f>
        <v>0.98999951985023293</v>
      </c>
      <c r="R129">
        <f>L129/SUM($H129:I129,K129:M129)</f>
        <v>0</v>
      </c>
      <c r="S129">
        <f>M129/SUM($H129:I129,K129:M129)</f>
        <v>1.0000480149767127E-2</v>
      </c>
      <c r="U129">
        <f t="shared" si="42"/>
        <v>3.6745183014362068E-2</v>
      </c>
      <c r="V129">
        <f t="shared" si="45"/>
        <v>1.0150480149767127E-2</v>
      </c>
      <c r="W129">
        <f t="shared" si="43"/>
        <v>2.4866085398468431E-2</v>
      </c>
      <c r="Y129">
        <f>U129*(D129-D128)/D129+U128*(D128-D127)/D129+U127*(D127-D126)/D129+U126*(D126-D125)/D129+U125*(D125-D124)/D129+U124*(D124-D123)/D129+U123*(D123-D122)/D129+U122*(D122-D121)/D129+U121*(D121-D120)/D129+U120*(D120-D119)/D129+U119*(D119-D118)/D129+U118*(D118-D117)/D129+U117*(D117-D116)/D129+U116*(D116-D115)/D129+U115*(D115-D114)/D129+U114*(D114-D113)/D129+U113*(D113-D112)/D129+U112*(D112-D111)/D129+U111*(D111-D110)/D129+U110*(D110-D109)/D129+U109*(D109-D108)/D129+U108*(D108-D107)/D129+U107*(D107-D106)/D129+U106*(D106-D105)/D129</f>
        <v>2.1771450687486864E-2</v>
      </c>
      <c r="Z129">
        <f>V129*(E129-E128)/E129+V128*(E128-E127)/E129+V127*(E127-E126)/E129+V126*(E126-E125)/E129+V125*(E125-E124)/E129+V124*(E124-E123)/E129+V123*(E123-E122)/E129+V122*(E122-E121)/E129+V121*(E121-E120)/E129+V120*(E120-E119)/E129+V119*(E119-E118)/E129+V118*(E118-E117)/E129+V117*(E117-E116)/E129+V116*(E116-E115)/E129+V115*(E115-E114)/E129+V114*(E114-E113)/E129+V113*(E113-E112)/E129+V112*(E112-E111)/E129+V111*(E111-E110)/E129+V110*(E110-E109)/E129+V109*(E109-E108)/E129+V108*(E108-E107)/E129+V107*(E107-E106)/E129+V106*(E106-E105)/E129</f>
        <v>1.0150480149767126E-2</v>
      </c>
      <c r="AA129">
        <f>W129*(F129-F128)/F129+W128*(F128-F127)/F129+W127*(F127-F126)/F129+W126*(F126-F125)/F129+W125*(F125-F124)/F129+W124*(F124-F123)/F129+W123*(F123-F122)/F129+W122*(F122-F121)/F129+W121*(F121-F120)/F129+W120*(F120-F119)/F129+W119*(F119-F118)/F129+W118*(F118-F117)/F129+W117*(F117-F116)/F129+W116*(F116-F115)/F129+W115*(F115-F114)/F129+W114*(F114-F113)/F129+W113*(F113-F112)/F129+W112*(F112-F111)/F129+W111*(F111-F110)/F129+W110*(F110-F109)/F129+W109*(F109-F108)/F129+W108*(F108-F107)/F129+W107*(F107-F106)/F129+W106*(F106-F105)/F129</f>
        <v>1.513459159048107E-2</v>
      </c>
      <c r="AC129">
        <f t="shared" si="46"/>
        <v>233.11381109055492</v>
      </c>
      <c r="AD129">
        <f t="shared" si="47"/>
        <v>470.70741891166097</v>
      </c>
      <c r="AE129">
        <f t="shared" si="48"/>
        <v>438.28822350236953</v>
      </c>
      <c r="AG129">
        <f t="shared" si="49"/>
        <v>233.11381109055492</v>
      </c>
      <c r="AH129">
        <f t="shared" si="50"/>
        <v>383.43526954666152</v>
      </c>
      <c r="AI129">
        <f t="shared" si="51"/>
        <v>105.24146753748173</v>
      </c>
      <c r="AK129">
        <v>383</v>
      </c>
      <c r="CR129">
        <v>383</v>
      </c>
      <c r="CS129" t="s">
        <v>18</v>
      </c>
      <c r="CT129">
        <v>46.59</v>
      </c>
      <c r="CU129">
        <v>0.46</v>
      </c>
      <c r="CV129">
        <v>1.0900000000000001</v>
      </c>
      <c r="CW129">
        <v>0.11</v>
      </c>
      <c r="CX129">
        <v>42.11</v>
      </c>
      <c r="CY129">
        <v>3.59</v>
      </c>
      <c r="CZ129">
        <v>0.93</v>
      </c>
      <c r="DA129">
        <v>5.07</v>
      </c>
      <c r="DB129">
        <v>0</v>
      </c>
      <c r="DC129">
        <v>0.04</v>
      </c>
      <c r="DD129">
        <v>1.0999999999999999E-2</v>
      </c>
      <c r="DE129">
        <v>5.0000000000000001E-3</v>
      </c>
      <c r="DG129">
        <v>1.9579607073396497</v>
      </c>
      <c r="DH129">
        <v>0</v>
      </c>
      <c r="DI129">
        <v>5.3993332404301778E-2</v>
      </c>
      <c r="DJ129">
        <v>3.6550435714249587E-3</v>
      </c>
      <c r="DK129">
        <v>0.98668988374311628</v>
      </c>
      <c r="DL129">
        <v>0.22490293137899134</v>
      </c>
      <c r="DM129">
        <v>3.3105887129753195E-2</v>
      </c>
      <c r="DN129">
        <v>0.22830394711150712</v>
      </c>
      <c r="DO129">
        <v>0</v>
      </c>
      <c r="DP129">
        <v>3.2595067198016589E-3</v>
      </c>
      <c r="DQ129">
        <v>7.4382999445252857E-4</v>
      </c>
      <c r="DR129">
        <v>1.6851079882332406E-4</v>
      </c>
      <c r="DS129">
        <v>1.1954039743951442E-2</v>
      </c>
    </row>
    <row r="130" spans="2:123">
      <c r="C130" s="2">
        <v>0.98299999999999998</v>
      </c>
      <c r="D130">
        <f t="shared" si="40"/>
        <v>98.3</v>
      </c>
      <c r="E130">
        <f t="shared" si="44"/>
        <v>98.3</v>
      </c>
      <c r="F130">
        <f t="shared" si="44"/>
        <v>98.3</v>
      </c>
      <c r="G130">
        <v>1.7000000000000028</v>
      </c>
      <c r="H130">
        <v>0</v>
      </c>
      <c r="I130">
        <v>0</v>
      </c>
      <c r="J130">
        <v>10.813000000000001</v>
      </c>
      <c r="K130">
        <v>55.048000000000002</v>
      </c>
      <c r="L130">
        <v>32.439</v>
      </c>
      <c r="M130">
        <f t="shared" si="41"/>
        <v>0.88374993049999995</v>
      </c>
      <c r="O130">
        <f>H130/SUM($H130:I130,K130:M130)</f>
        <v>0</v>
      </c>
      <c r="P130">
        <f>I130/SUM($H130:I130,K130:M130)</f>
        <v>0</v>
      </c>
      <c r="Q130">
        <f>K130/SUM($H130:I130,K130:M130)</f>
        <v>0.62292104619789934</v>
      </c>
      <c r="R130">
        <f>L130/SUM($H130:I130,K130:M130)</f>
        <v>0.36707847365233354</v>
      </c>
      <c r="S130">
        <f>M130/SUM($H130:I130,K130:M130)</f>
        <v>1.0000480149767127E-2</v>
      </c>
      <c r="U130">
        <f t="shared" si="42"/>
        <v>2.6848344814337489E-2</v>
      </c>
      <c r="V130">
        <f t="shared" si="45"/>
        <v>1.0150480149767127E-2</v>
      </c>
      <c r="W130">
        <f t="shared" si="43"/>
        <v>1.9565574259723009E-2</v>
      </c>
      <c r="Y130">
        <f>U130*(D130-D129)/D130+U129*(D129-D128)/D130+U128*(D128-D127)/D130+U127*(D127-D126)/D130+U126*(D126-D125)/D130+U125*(D125-D124)/D130+U124*(D124-D123)/D130+U123*(D123-D122)/D130+U122*(D122-D121)/D130+U121*(D121-D120)/D130+U120*(D120-D119)/D130+U119*(D119-D118)/D130+U118*(D118-D117)/D130+U117*(D117-D116)/D130+U116*(D116-D115)/D130+U115*(D115-D114)/D130+U114*(D114-D113)/D130+U113*(D113-D112)/D130+U112*(D112-D111)/D130+U111*(D111-D110)/D130+U110*(D110-D109)/D130+U109*(D109-D108)/D130+U108*(D108-D107)/D130+U107*(D107-D106)/D130+U106*(D106-D105)/D130</f>
        <v>2.183342701456947E-2</v>
      </c>
      <c r="Z130">
        <f>V130*(E130-E129)/E130+V129*(E129-E128)/E130+V128*(E128-E127)/E130+V127*(E127-E126)/E130+V126*(E126-E125)/E130+V125*(E125-E124)/E130+V124*(E124-E123)/E130+V123*(E123-E122)/E130+V122*(E122-E121)/E130+V121*(E121-E120)/E130+V120*(E120-E119)/E130+V119*(E119-E118)/E130+V118*(E118-E117)/E130+V117*(E117-E116)/E130+V116*(E116-E115)/E130+V115*(E115-E114)/E130+V114*(E114-E113)/E130+V113*(E113-E112)/E130+V112*(E112-E111)/E130+V111*(E111-E110)/E130+V110*(E110-E109)/E130+V109*(E109-E108)/E130+V108*(E108-E107)/E130+V107*(E107-E106)/E130+V106*(E106-E105)/E130</f>
        <v>1.0150480149767129E-2</v>
      </c>
      <c r="AA130">
        <f>W130*(F130-F129)/F130+W129*(F129-F128)/F130+W128*(F128-F127)/F130+W127*(F127-F126)/F130+W126*(F126-F125)/F130+W125*(F125-F124)/F130+W124*(F124-F123)/F130+W123*(F123-F122)/F130+W122*(F122-F121)/F130+W121*(F121-F120)/F130+W120*(F120-F119)/F130+W119*(F119-F118)/F130+W118*(F118-F117)/F130+W117*(F117-F116)/F130+W116*(F116-F115)/F130+W115*(F115-F114)/F130+W114*(F114-F113)/F130+W113*(F113-F112)/F130+W112*(F112-F111)/F130+W111*(F111-F110)/F130+W110*(F110-F109)/F130+W109*(F109-F108)/F130+W108*(F108-F107)/F130+W107*(F107-F106)/F130+W106*(F106-F105)/F130</f>
        <v>1.518868293537517E-2</v>
      </c>
      <c r="AC130">
        <f t="shared" si="46"/>
        <v>392.96832246482887</v>
      </c>
      <c r="AD130">
        <f t="shared" si="47"/>
        <v>798.63019352541528</v>
      </c>
      <c r="AE130">
        <f t="shared" si="48"/>
        <v>741.48557432088307</v>
      </c>
      <c r="AG130">
        <f t="shared" si="49"/>
        <v>392.96832246482887</v>
      </c>
      <c r="AH130">
        <f t="shared" si="50"/>
        <v>650.55907601913066</v>
      </c>
      <c r="AI130">
        <f t="shared" si="51"/>
        <v>178.04500740590927</v>
      </c>
      <c r="AK130">
        <v>533</v>
      </c>
      <c r="CR130">
        <v>533</v>
      </c>
      <c r="CS130" t="s">
        <v>18</v>
      </c>
      <c r="CT130">
        <v>45.68</v>
      </c>
      <c r="CU130">
        <v>0.39</v>
      </c>
      <c r="CV130">
        <v>1.07</v>
      </c>
      <c r="CW130">
        <v>0.04</v>
      </c>
      <c r="CX130">
        <v>45.94</v>
      </c>
      <c r="CY130">
        <v>0.75</v>
      </c>
      <c r="CZ130">
        <v>1.1100000000000001</v>
      </c>
      <c r="DA130">
        <v>4.96</v>
      </c>
      <c r="DB130">
        <v>0</v>
      </c>
      <c r="DC130">
        <v>0.05</v>
      </c>
      <c r="DD130">
        <v>1.2E-2</v>
      </c>
      <c r="DE130">
        <v>5.0000000000000001E-3</v>
      </c>
      <c r="DG130">
        <v>1.9613295975791414</v>
      </c>
      <c r="DH130">
        <v>0</v>
      </c>
      <c r="DI130">
        <v>5.4151518247956401E-2</v>
      </c>
      <c r="DJ130">
        <v>1.3579165766260785E-3</v>
      </c>
      <c r="DK130">
        <v>1.0997643823464061</v>
      </c>
      <c r="DL130">
        <v>4.8003748987649766E-2</v>
      </c>
      <c r="DM130">
        <v>4.0369975473701726E-2</v>
      </c>
      <c r="DN130">
        <v>0.22819197250578041</v>
      </c>
      <c r="DO130">
        <v>0</v>
      </c>
      <c r="DP130">
        <v>4.162700057421022E-3</v>
      </c>
      <c r="DQ130">
        <v>8.2903997716092092E-4</v>
      </c>
      <c r="DR130">
        <v>1.7216345226141392E-4</v>
      </c>
      <c r="DS130">
        <v>1.5481115827097783E-2</v>
      </c>
    </row>
    <row r="131" spans="2:123">
      <c r="C131" s="2">
        <v>0.99</v>
      </c>
      <c r="D131">
        <f t="shared" si="40"/>
        <v>99</v>
      </c>
      <c r="E131">
        <f t="shared" si="44"/>
        <v>99</v>
      </c>
      <c r="F131">
        <f t="shared" si="44"/>
        <v>99</v>
      </c>
      <c r="G131">
        <v>1</v>
      </c>
      <c r="H131">
        <v>0</v>
      </c>
      <c r="I131">
        <v>0</v>
      </c>
      <c r="J131">
        <v>15.84</v>
      </c>
      <c r="K131">
        <v>83.16</v>
      </c>
      <c r="L131">
        <v>0</v>
      </c>
      <c r="M131">
        <f t="shared" si="41"/>
        <v>0.84004073999999995</v>
      </c>
      <c r="O131">
        <f>H131/SUM($H131:I131,K131:M131)</f>
        <v>0</v>
      </c>
      <c r="P131">
        <f>I131/SUM($H131:I131,K131:M131)</f>
        <v>0</v>
      </c>
      <c r="Q131">
        <f>K131/SUM($H131:I131,K131:M131)</f>
        <v>0.98999951985023282</v>
      </c>
      <c r="R131">
        <f>L131/SUM($H131:I131,K131:M131)</f>
        <v>0</v>
      </c>
      <c r="S131">
        <f>M131/SUM($H131:I131,K131:M131)</f>
        <v>1.0000480149767127E-2</v>
      </c>
      <c r="U131">
        <f t="shared" si="42"/>
        <v>3.6829105888616549E-2</v>
      </c>
      <c r="V131">
        <f t="shared" si="45"/>
        <v>1.0150480149767127E-2</v>
      </c>
      <c r="W131">
        <f t="shared" si="43"/>
        <v>2.5359046923384872E-2</v>
      </c>
      <c r="Y131">
        <f>U131*(D131-D130)/D131+U130*(D130-D129)/D131+U129*(D129-D128)/D131+U128*(D128-D127)/D131+U127*(D127-D126)/D131+U126*(D126-D125)/D131+U125*(D125-D124)/D131+U124*(D124-D123)/D131+U123*(D123-D122)/D131+U122*(D122-D121)/D131+U121*(D121-D120)/D131+U120*(D120-D119)/D131+U119*(D119-D118)/D131+U118*(D118-D117)/D131+U117*(D117-D116)/D131+U116*(D116-D115)/D131+U115*(D115-D114)/D131+U114*(D114-D113)/D131+U113*(D113-D112)/D131+U112*(D112-D111)/D131+U111*(D111-D110)/D131+U110*(D110-D109)/D131+U109*(D109-D108)/D131+U108*(D108-D107)/D131+U107*(D107-D106)/D131+U106*D106/D131</f>
        <v>2.1939457067214251E-2</v>
      </c>
      <c r="Z131">
        <f>V131*(E131-E130)/E131+V130*(E130-E129)/E131+V129*(E129-E128)/E131+V128*(E128-E127)/E131+V127*(E127-E126)/E131+V126*(E126-E125)/E131+V125*(E125-E124)/E131+V124*(E124-E123)/E131+V123*(E123-E122)/E131+V122*(E122-E121)/E131+V121*(E121-E120)/E131+V120*(E120-E119)/E131+V119*(E119-E118)/E131+V118*(E118-E117)/E131+V117*(E117-E116)/E131+V116*(E116-E115)/E131+V115*(E115-E114)/E131+V114*(E114-E113)/E131+V113*(E113-E112)/E131+V112*(E112-E111)/E131+V111*(E111-E110)/E131+V110*(E110-E109)/E131+V109*(E109-E108)/E131+V108*(E108-E107)/E131+V107*(E107-E106)/E131+V106*E106/E131</f>
        <v>1.0150480149767129E-2</v>
      </c>
      <c r="AA131">
        <f>W131*(D131-D130)/$D$32+W130*(D130-D129)/$D$32+W129*(D129-D128)/$D$32+W128*(D128-D127)/$D$32+W127*(D127-D126)/$D$32+W126*(D126-D125)/$D$32+W125*(D125-D124)/$D$32+W124*(D124-D123)/$D$32+W123*(D123-D122)/$D$32+W122*(D122-D121)/$D$32+W121*(D121-D120)/$D$32+W120*(D120-D119)/$D$32+W119*(D119-D118)/$D$32+W118*(D118-D117)/$D$32+W117*(D117-D116)/$D$32+W116*(D116-D115)/$D$32+W115*(D115-D114)/$D$32+W114*(D114-D113)/$D$32+W113*(D113-D112)/$D$32+W112*(D112-D111)/$D$32+W111*(D111-D110)/$D$32+W110*(D110-D109)/$D$32+W109*(D109-D108)/$D$32+W108*(D108-D107)/$D$32+W107*(D107-D106)/$D$32+W106*D106/$D$32</f>
        <v>1.5260594599936854E-2</v>
      </c>
      <c r="AC131">
        <f t="shared" si="46"/>
        <v>660.02884303834526</v>
      </c>
      <c r="AD131">
        <f t="shared" si="47"/>
        <v>1350.3783906352098</v>
      </c>
      <c r="AE131">
        <f t="shared" si="48"/>
        <v>1249.99302216104</v>
      </c>
      <c r="AG131">
        <f t="shared" si="49"/>
        <v>660.02884303834526</v>
      </c>
      <c r="AH131">
        <f t="shared" si="50"/>
        <v>1100.0096480322788</v>
      </c>
      <c r="AI131">
        <f t="shared" si="51"/>
        <v>300.14746691711775</v>
      </c>
      <c r="AK131">
        <v>703</v>
      </c>
      <c r="CR131">
        <v>703</v>
      </c>
      <c r="CS131" t="s">
        <v>18</v>
      </c>
      <c r="CT131">
        <v>45.49</v>
      </c>
      <c r="CU131">
        <v>0.38</v>
      </c>
      <c r="CV131">
        <v>1.07</v>
      </c>
      <c r="CW131">
        <v>0.01</v>
      </c>
      <c r="CX131">
        <v>46.71</v>
      </c>
      <c r="CY131">
        <v>0.09</v>
      </c>
      <c r="CZ131">
        <v>1.23</v>
      </c>
      <c r="DA131">
        <v>4.9400000000000004</v>
      </c>
      <c r="DB131">
        <v>0</v>
      </c>
      <c r="DC131">
        <v>0.06</v>
      </c>
      <c r="DD131">
        <v>1.2E-2</v>
      </c>
      <c r="DE131">
        <v>5.0000000000000001E-3</v>
      </c>
      <c r="DG131">
        <v>1.9627310629166985</v>
      </c>
      <c r="DH131">
        <v>0</v>
      </c>
      <c r="DI131">
        <v>5.4416550682727972E-2</v>
      </c>
      <c r="DJ131">
        <v>3.411406485250212E-4</v>
      </c>
      <c r="DK131">
        <v>1.1236702914756522</v>
      </c>
      <c r="DL131">
        <v>5.7886431057086194E-3</v>
      </c>
      <c r="DM131">
        <v>4.4953239109274006E-2</v>
      </c>
      <c r="DN131">
        <v>0.22838417454036014</v>
      </c>
      <c r="DO131">
        <v>0</v>
      </c>
      <c r="DP131">
        <v>5.0196881486740778E-3</v>
      </c>
      <c r="DQ131">
        <v>8.3309752699108129E-4</v>
      </c>
      <c r="DR131">
        <v>1.7300606758242096E-4</v>
      </c>
      <c r="DS131">
        <v>1.7147613599426494E-2</v>
      </c>
    </row>
    <row r="133" spans="2:123">
      <c r="Z133" s="28" t="s">
        <v>111</v>
      </c>
      <c r="AA133" s="28"/>
      <c r="AB133" s="29"/>
      <c r="AC133" s="30">
        <f>(AC105*100-AC131)/(AC105*100)*AC105</f>
        <v>0.70171156961654679</v>
      </c>
      <c r="AD133" s="30">
        <f>(AD105*100-AD131)/(AD105*100)*AD105</f>
        <v>0.64621609364790178</v>
      </c>
      <c r="AE133" s="30">
        <f>(AE105*100-AE131)/(AE105*100)*AE105</f>
        <v>0.9100697783895999</v>
      </c>
      <c r="AF133" s="29"/>
      <c r="AG133" s="30">
        <f>(AG105*100-AG131)/(AG105*100)*AG105</f>
        <v>0.70171156961654679</v>
      </c>
      <c r="AH133" s="30">
        <f>(AH105*100-AH131)/(AH105*100)*AH105</f>
        <v>0.52640351967721244</v>
      </c>
      <c r="AI133" s="30">
        <f>(AI105*100-AI131)/(AI105*100)*AI105</f>
        <v>0.21852533082882247</v>
      </c>
    </row>
    <row r="135" spans="2:123">
      <c r="B135" s="20" t="s">
        <v>81</v>
      </c>
    </row>
    <row r="136" spans="2:123" ht="18">
      <c r="G136" s="5" t="s">
        <v>70</v>
      </c>
      <c r="L136"/>
      <c r="O136" s="4"/>
      <c r="P136" s="6" t="s">
        <v>26</v>
      </c>
      <c r="S136" s="4"/>
      <c r="V136" s="20" t="s">
        <v>81</v>
      </c>
      <c r="W136" s="20"/>
      <c r="X136" s="20"/>
      <c r="Y136" s="20"/>
      <c r="Z136" s="6" t="s">
        <v>99</v>
      </c>
      <c r="AA136" s="20"/>
      <c r="AB136" s="20"/>
      <c r="AC136" s="20"/>
      <c r="AD136" s="6" t="s">
        <v>100</v>
      </c>
      <c r="AE136" s="6"/>
      <c r="AF136" s="6"/>
      <c r="AG136" s="6"/>
      <c r="AH136" s="6" t="s">
        <v>101</v>
      </c>
      <c r="AK136" t="s">
        <v>19</v>
      </c>
      <c r="AL136" t="s">
        <v>0</v>
      </c>
      <c r="CD136" t="s">
        <v>33</v>
      </c>
      <c r="CE136" t="s">
        <v>34</v>
      </c>
      <c r="CF136" t="s">
        <v>35</v>
      </c>
      <c r="CG136" t="s">
        <v>36</v>
      </c>
      <c r="CH136" t="s">
        <v>37</v>
      </c>
      <c r="CI136" t="s">
        <v>38</v>
      </c>
      <c r="CJ136" t="s">
        <v>39</v>
      </c>
      <c r="CK136" t="s">
        <v>40</v>
      </c>
      <c r="CL136" t="s">
        <v>41</v>
      </c>
      <c r="CM136" t="s">
        <v>42</v>
      </c>
      <c r="CN136" t="s">
        <v>43</v>
      </c>
      <c r="CO136" t="s">
        <v>44</v>
      </c>
      <c r="CP136" t="s">
        <v>86</v>
      </c>
      <c r="DG136" t="s">
        <v>33</v>
      </c>
      <c r="DH136" t="s">
        <v>34</v>
      </c>
      <c r="DI136" t="s">
        <v>35</v>
      </c>
      <c r="DJ136" t="s">
        <v>36</v>
      </c>
      <c r="DK136" t="s">
        <v>37</v>
      </c>
      <c r="DL136" t="s">
        <v>38</v>
      </c>
      <c r="DM136" t="s">
        <v>39</v>
      </c>
      <c r="DN136" t="s">
        <v>40</v>
      </c>
      <c r="DO136" t="s">
        <v>41</v>
      </c>
      <c r="DP136" t="s">
        <v>42</v>
      </c>
      <c r="DQ136" t="s">
        <v>43</v>
      </c>
      <c r="DR136" t="s">
        <v>44</v>
      </c>
      <c r="DS136" t="s">
        <v>86</v>
      </c>
    </row>
    <row r="137" spans="2:123" ht="17">
      <c r="C137" t="s">
        <v>20</v>
      </c>
      <c r="D137" s="4" t="s">
        <v>21</v>
      </c>
      <c r="E137" s="4" t="s">
        <v>21</v>
      </c>
      <c r="F137" s="4" t="s">
        <v>21</v>
      </c>
      <c r="G137" t="s">
        <v>22</v>
      </c>
      <c r="H137" t="s">
        <v>16</v>
      </c>
      <c r="I137" t="s">
        <v>17</v>
      </c>
      <c r="J137" t="s">
        <v>23</v>
      </c>
      <c r="K137" t="s">
        <v>24</v>
      </c>
      <c r="L137" t="s">
        <v>25</v>
      </c>
      <c r="M137" t="s">
        <v>81</v>
      </c>
      <c r="O137" s="4" t="s">
        <v>16</v>
      </c>
      <c r="P137" s="4" t="s">
        <v>17</v>
      </c>
      <c r="Q137" s="4" t="s">
        <v>24</v>
      </c>
      <c r="R137" s="4" t="s">
        <v>25</v>
      </c>
      <c r="S137" s="4" t="s">
        <v>81</v>
      </c>
      <c r="U137" t="s">
        <v>27</v>
      </c>
      <c r="V137" t="s">
        <v>28</v>
      </c>
      <c r="W137" t="s">
        <v>29</v>
      </c>
      <c r="Y137" t="s">
        <v>27</v>
      </c>
      <c r="Z137" t="s">
        <v>28</v>
      </c>
      <c r="AA137" t="s">
        <v>29</v>
      </c>
      <c r="AC137" t="s">
        <v>30</v>
      </c>
      <c r="AD137" t="s">
        <v>31</v>
      </c>
      <c r="AE137" t="s">
        <v>32</v>
      </c>
      <c r="AG137" t="s">
        <v>30</v>
      </c>
      <c r="AH137" t="s">
        <v>31</v>
      </c>
      <c r="AI137" t="s">
        <v>32</v>
      </c>
      <c r="AL137" t="s">
        <v>1</v>
      </c>
      <c r="AM137" t="s">
        <v>2</v>
      </c>
      <c r="AN137" t="s">
        <v>3</v>
      </c>
      <c r="AO137" t="s">
        <v>4</v>
      </c>
      <c r="AP137" t="s">
        <v>5</v>
      </c>
      <c r="AQ137" t="s">
        <v>6</v>
      </c>
      <c r="AR137" t="s">
        <v>7</v>
      </c>
      <c r="AS137" t="s">
        <v>8</v>
      </c>
      <c r="AT137" t="s">
        <v>9</v>
      </c>
      <c r="AU137" t="s">
        <v>10</v>
      </c>
      <c r="AV137" t="s">
        <v>11</v>
      </c>
      <c r="AW137" t="s">
        <v>14</v>
      </c>
      <c r="AX137" t="s">
        <v>15</v>
      </c>
      <c r="AZ137" t="s">
        <v>33</v>
      </c>
      <c r="BA137" t="s">
        <v>34</v>
      </c>
      <c r="BB137" t="s">
        <v>35</v>
      </c>
      <c r="BC137" t="s">
        <v>36</v>
      </c>
      <c r="BD137" t="s">
        <v>37</v>
      </c>
      <c r="BE137" t="s">
        <v>38</v>
      </c>
      <c r="BF137" t="s">
        <v>39</v>
      </c>
      <c r="BG137" t="s">
        <v>40</v>
      </c>
      <c r="BH137" t="s">
        <v>41</v>
      </c>
      <c r="BI137" t="s">
        <v>42</v>
      </c>
      <c r="BJ137" t="s">
        <v>43</v>
      </c>
      <c r="BK137" t="s">
        <v>44</v>
      </c>
    </row>
    <row r="138" spans="2:123">
      <c r="C138">
        <v>0</v>
      </c>
      <c r="D138">
        <f>C138*100</f>
        <v>0</v>
      </c>
      <c r="E138">
        <f t="shared" ref="E138:F138" si="52">D138*100</f>
        <v>0</v>
      </c>
      <c r="F138">
        <f t="shared" si="52"/>
        <v>0</v>
      </c>
      <c r="G138">
        <v>100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f>0.020408*(SUM(H138:I138,K138:L138))</f>
        <v>0</v>
      </c>
      <c r="R138" s="21"/>
      <c r="S138" s="4"/>
      <c r="AC138" s="4">
        <v>7.641</v>
      </c>
      <c r="AD138" s="4">
        <v>14.811999999999999</v>
      </c>
      <c r="AE138" s="4">
        <v>14.04</v>
      </c>
      <c r="AG138" s="4">
        <v>7.641</v>
      </c>
      <c r="AH138" s="4">
        <v>12.07</v>
      </c>
      <c r="AI138" s="4">
        <v>3.37</v>
      </c>
    </row>
    <row r="139" spans="2:123">
      <c r="C139" s="2">
        <v>0.214</v>
      </c>
      <c r="D139">
        <f t="shared" ref="D139:D164" si="53">C139*100</f>
        <v>21.4</v>
      </c>
      <c r="E139">
        <f>D139</f>
        <v>21.4</v>
      </c>
      <c r="F139">
        <f>E139</f>
        <v>21.4</v>
      </c>
      <c r="G139">
        <v>78.599999999999994</v>
      </c>
      <c r="H139">
        <v>21.400000000000006</v>
      </c>
      <c r="I139">
        <v>0</v>
      </c>
      <c r="J139">
        <v>0</v>
      </c>
      <c r="K139">
        <v>0</v>
      </c>
      <c r="L139">
        <v>0</v>
      </c>
      <c r="M139">
        <f t="shared" ref="M139:M164" si="54">0.020408*(SUM(H139:I139,K139:L139))</f>
        <v>0.4367312000000001</v>
      </c>
      <c r="O139">
        <f>H139/SUM($H139:I139,K139:M139)</f>
        <v>0.98000015680002506</v>
      </c>
      <c r="P139">
        <f>I139/SUM($H139:I139,K139:M139)</f>
        <v>0</v>
      </c>
      <c r="Q139">
        <f>K139/SUM($H139:I139,K139:M139)</f>
        <v>0</v>
      </c>
      <c r="R139">
        <f>L139/SUM($H139:I139,K139:M139)</f>
        <v>0</v>
      </c>
      <c r="S139">
        <f>M139/SUM($H139:I139,K139:M139)</f>
        <v>1.9999843199974911E-2</v>
      </c>
      <c r="U139">
        <f t="shared" ref="U139:U164" si="55">(O139*(0.00000571*(AO139*((26.98*2)/(26.98*2+16*3))*10000)+0.000395))+(Q139*(0.2003*DI139+0.0162))+(P139*(0.2198*CF139))+S139</f>
        <v>2.1571523161133779E-2</v>
      </c>
      <c r="V139">
        <f>0.00015+S139</f>
        <v>2.0149843199974912E-2</v>
      </c>
      <c r="W139">
        <f t="shared" ref="W139:W164" si="56">(O139*(0.000002536*(AO139*((26.98*2)/(26.98*2+16*3))*10000)+0.0008))+(Q139*EXP((-5)+6.3*DS139-1.2*DN139+1))+(P139*(EXP((-5.66)+8.4*CP139+10*CK139)))+S139</f>
        <v>2.130995446804701E-2</v>
      </c>
      <c r="Y139">
        <f>U139*(D139-D138)/D139</f>
        <v>2.1571523161133779E-2</v>
      </c>
      <c r="Z139">
        <f>V139*(E139-E138)/E139</f>
        <v>2.0149843199974912E-2</v>
      </c>
      <c r="AA139">
        <f>W139*(F139-F138)/F139</f>
        <v>2.130995446804701E-2</v>
      </c>
      <c r="AC139">
        <f>$AC$138*((1-C139)^(Y139-1))</f>
        <v>9.6710083591681624</v>
      </c>
      <c r="AD139">
        <f>$AD$138*((1-C139)^(Z139-1))</f>
        <v>18.753569316710379</v>
      </c>
      <c r="AE139">
        <f>$AE$138*((1-C139)^(AA139-1))</f>
        <v>17.771169983321585</v>
      </c>
      <c r="AG139">
        <f>$AG$138*((1-C139)^(Y139-1))</f>
        <v>9.6710083591681624</v>
      </c>
      <c r="AH139">
        <f>$AH$138*((1-C139)^(Z139-1))</f>
        <v>15.281905323568344</v>
      </c>
      <c r="AI139">
        <f>$AI$138*((1-C139)^(AA139-1))</f>
        <v>4.265587097136307</v>
      </c>
      <c r="AK139">
        <v>24</v>
      </c>
      <c r="AL139" t="s">
        <v>16</v>
      </c>
      <c r="AM139">
        <v>41.68</v>
      </c>
      <c r="AN139">
        <v>0</v>
      </c>
      <c r="AO139">
        <v>0.04</v>
      </c>
      <c r="AP139">
        <v>0.28999999999999998</v>
      </c>
      <c r="AQ139">
        <v>4.67</v>
      </c>
      <c r="AR139">
        <v>53.17</v>
      </c>
      <c r="AS139">
        <v>7.0000000000000007E-2</v>
      </c>
      <c r="AT139">
        <v>0.08</v>
      </c>
      <c r="AU139">
        <v>0</v>
      </c>
      <c r="AV139">
        <v>0</v>
      </c>
      <c r="AW139">
        <v>0</v>
      </c>
      <c r="AX139">
        <v>0</v>
      </c>
      <c r="AZ139">
        <v>0.99781143541499873</v>
      </c>
      <c r="BA139">
        <v>0</v>
      </c>
      <c r="BB139">
        <v>1.128711970033924E-3</v>
      </c>
      <c r="BC139">
        <v>5.4891787853209003E-3</v>
      </c>
      <c r="BD139">
        <v>6.2333544004866265E-2</v>
      </c>
      <c r="BE139">
        <v>1.897478364843064</v>
      </c>
      <c r="BF139">
        <v>1.4194817931572671E-3</v>
      </c>
      <c r="BG139">
        <v>2.0521303934496948E-3</v>
      </c>
      <c r="BH139">
        <v>0</v>
      </c>
      <c r="BI139">
        <v>0</v>
      </c>
      <c r="BJ139">
        <v>0</v>
      </c>
      <c r="BK139">
        <v>0</v>
      </c>
    </row>
    <row r="140" spans="2:123">
      <c r="C140" s="2">
        <v>0.35699999999999998</v>
      </c>
      <c r="D140">
        <f t="shared" si="53"/>
        <v>35.699999999999996</v>
      </c>
      <c r="E140">
        <f t="shared" ref="E140:F164" si="57">D140</f>
        <v>35.699999999999996</v>
      </c>
      <c r="F140">
        <f t="shared" si="57"/>
        <v>35.699999999999996</v>
      </c>
      <c r="G140">
        <v>64.300000000000011</v>
      </c>
      <c r="H140">
        <v>35.699999999999989</v>
      </c>
      <c r="I140">
        <v>0</v>
      </c>
      <c r="J140">
        <v>0</v>
      </c>
      <c r="K140">
        <v>0</v>
      </c>
      <c r="L140">
        <v>0</v>
      </c>
      <c r="M140">
        <f t="shared" si="54"/>
        <v>0.7285655999999997</v>
      </c>
      <c r="O140">
        <f>H140/SUM($H140:I140,K140:M140)</f>
        <v>0.98000015680002495</v>
      </c>
      <c r="P140">
        <f>I140/SUM($H140:I140,K140:M140)</f>
        <v>0</v>
      </c>
      <c r="Q140">
        <f>K140/SUM($H140:I140,K140:M140)</f>
        <v>0</v>
      </c>
      <c r="R140">
        <f>L140/SUM($H140:I140,K140:M140)</f>
        <v>0</v>
      </c>
      <c r="S140">
        <f>M140/SUM($H140:I140,K140:M140)</f>
        <v>1.9999843199974908E-2</v>
      </c>
      <c r="U140">
        <f t="shared" si="55"/>
        <v>2.1867668135939489E-2</v>
      </c>
      <c r="V140">
        <f t="shared" ref="V140:V164" si="58">0.00015+S140</f>
        <v>2.0149843199974909E-2</v>
      </c>
      <c r="W140">
        <f t="shared" si="56"/>
        <v>2.1441482253705027E-2</v>
      </c>
      <c r="Y140">
        <f>U140*(D140-D139)/D140+U139*(D139-D138)/D140</f>
        <v>2.1690147058604971E-2</v>
      </c>
      <c r="Z140">
        <f>V140*(E140-E139)/E140+V139*(E139-E138)/E140</f>
        <v>2.0149843199974912E-2</v>
      </c>
      <c r="AA140">
        <f>W140*(F140-F139)/F140+W139*(F139-F138)/F140</f>
        <v>2.1362639267344198E-2</v>
      </c>
      <c r="AC140">
        <f t="shared" ref="AC140:AC164" si="59">$AC$138*((1-C140)^(Y140-1))</f>
        <v>11.770076743742424</v>
      </c>
      <c r="AD140">
        <f t="shared" ref="AD140:AD164" si="60">$AD$138*((1-C140)^(Z140-1))</f>
        <v>22.831698017468081</v>
      </c>
      <c r="AE140">
        <f t="shared" ref="AE140:AE164" si="61">$AE$138*((1-C140)^(AA140-1))</f>
        <v>21.630124294979527</v>
      </c>
      <c r="AG140">
        <f t="shared" ref="AG140:AG164" si="62">$AG$138*((1-C140)^(Y140-1))</f>
        <v>11.770076743742424</v>
      </c>
      <c r="AH140">
        <f t="shared" ref="AH140:AH164" si="63">$AH$138*((1-C140)^(Z140-1))</f>
        <v>18.60509013440722</v>
      </c>
      <c r="AI140">
        <f t="shared" ref="AI140:AI164" si="64">$AI$138*((1-C140)^(AA140-1))</f>
        <v>5.1918460736524938</v>
      </c>
      <c r="AK140">
        <v>44</v>
      </c>
      <c r="AL140" t="s">
        <v>16</v>
      </c>
      <c r="AM140">
        <v>41.47</v>
      </c>
      <c r="AN140">
        <v>0</v>
      </c>
      <c r="AO140">
        <v>0.05</v>
      </c>
      <c r="AP140">
        <v>0.36</v>
      </c>
      <c r="AQ140">
        <v>5.6</v>
      </c>
      <c r="AR140">
        <v>52.32</v>
      </c>
      <c r="AS140">
        <v>0.08</v>
      </c>
      <c r="AT140">
        <v>0.1</v>
      </c>
      <c r="AU140">
        <v>0</v>
      </c>
      <c r="AV140">
        <v>0</v>
      </c>
      <c r="AW140">
        <v>0</v>
      </c>
      <c r="AX140">
        <v>0</v>
      </c>
      <c r="AZ140">
        <v>0.99743264921648656</v>
      </c>
      <c r="BA140">
        <v>0</v>
      </c>
      <c r="BB140">
        <v>1.4174962604525609E-3</v>
      </c>
      <c r="BC140">
        <v>6.8460593075878318E-3</v>
      </c>
      <c r="BD140">
        <v>7.5096854076377784E-2</v>
      </c>
      <c r="BE140">
        <v>1.8758870521477748</v>
      </c>
      <c r="BF140">
        <v>1.6298609384352201E-3</v>
      </c>
      <c r="BG140">
        <v>2.5771740141894281E-3</v>
      </c>
      <c r="BH140">
        <v>0</v>
      </c>
      <c r="BI140">
        <v>0</v>
      </c>
      <c r="BJ140">
        <v>0</v>
      </c>
      <c r="BK140">
        <v>0</v>
      </c>
      <c r="BM140" t="s">
        <v>45</v>
      </c>
      <c r="BN140" t="s">
        <v>1</v>
      </c>
      <c r="BO140" t="s">
        <v>2</v>
      </c>
      <c r="BP140" t="s">
        <v>3</v>
      </c>
      <c r="BQ140" t="s">
        <v>4</v>
      </c>
      <c r="BR140" t="s">
        <v>5</v>
      </c>
      <c r="BS140" t="s">
        <v>6</v>
      </c>
      <c r="BT140" t="s">
        <v>7</v>
      </c>
      <c r="BU140" t="s">
        <v>8</v>
      </c>
      <c r="BV140" t="s">
        <v>9</v>
      </c>
      <c r="BW140" t="s">
        <v>10</v>
      </c>
      <c r="BX140" t="s">
        <v>11</v>
      </c>
      <c r="BY140" t="s">
        <v>12</v>
      </c>
      <c r="BZ140" t="s">
        <v>13</v>
      </c>
      <c r="CA140" t="s">
        <v>14</v>
      </c>
      <c r="CB140" t="s">
        <v>15</v>
      </c>
    </row>
    <row r="141" spans="2:123">
      <c r="C141" s="2">
        <v>0.38900000000000001</v>
      </c>
      <c r="D141">
        <f t="shared" si="53"/>
        <v>38.9</v>
      </c>
      <c r="E141">
        <f t="shared" si="57"/>
        <v>38.9</v>
      </c>
      <c r="F141">
        <f t="shared" si="57"/>
        <v>38.9</v>
      </c>
      <c r="G141">
        <v>61.1</v>
      </c>
      <c r="H141">
        <v>38.9</v>
      </c>
      <c r="I141">
        <v>0</v>
      </c>
      <c r="J141">
        <v>0</v>
      </c>
      <c r="K141">
        <v>0</v>
      </c>
      <c r="L141">
        <v>0</v>
      </c>
      <c r="M141">
        <f t="shared" si="54"/>
        <v>0.79387119999999989</v>
      </c>
      <c r="O141">
        <f>H141/SUM($H141:I141,K141:M141)</f>
        <v>0.98000015680002517</v>
      </c>
      <c r="P141">
        <f>I141/SUM($H141:I141,K141:M141)</f>
        <v>0</v>
      </c>
      <c r="Q141">
        <f>K141/SUM($H141:I141,K141:M141)</f>
        <v>0</v>
      </c>
      <c r="R141">
        <f>L141/SUM($H141:I141,K141:M141)</f>
        <v>0</v>
      </c>
      <c r="S141">
        <f>M141/SUM($H141:I141,K141:M141)</f>
        <v>1.9999843199974911E-2</v>
      </c>
      <c r="U141">
        <f t="shared" si="55"/>
        <v>2.2163813110745209E-2</v>
      </c>
      <c r="V141">
        <f t="shared" si="58"/>
        <v>2.0149843199974912E-2</v>
      </c>
      <c r="W141">
        <f t="shared" si="56"/>
        <v>2.1573010039363051E-2</v>
      </c>
      <c r="Y141">
        <f>U141*(D141-D140)/D141+U140*(D140-D139)/D141+U139*(D139-D138)/D141</f>
        <v>2.1729111875233475E-2</v>
      </c>
      <c r="Z141">
        <f>V141*(E141-E140)/E141+V140*(E140-E139)/E141+V139*(E139-E138)/E141</f>
        <v>2.0149843199974912E-2</v>
      </c>
      <c r="AA141">
        <f>W141*(F141-F140)/F141+W140*(F140-F139)/F141+W139*(F139-F138)/F141</f>
        <v>2.1379944832137524E-2</v>
      </c>
      <c r="AC141">
        <f t="shared" si="59"/>
        <v>12.372568158862942</v>
      </c>
      <c r="AD141">
        <f t="shared" si="60"/>
        <v>24.00276411000759</v>
      </c>
      <c r="AE141">
        <f t="shared" si="61"/>
        <v>22.737958548724013</v>
      </c>
      <c r="AG141">
        <f t="shared" si="62"/>
        <v>12.372568158862942</v>
      </c>
      <c r="AH141">
        <f t="shared" si="63"/>
        <v>19.559368269497138</v>
      </c>
      <c r="AI141">
        <f t="shared" si="64"/>
        <v>5.4577578567806215</v>
      </c>
      <c r="AK141">
        <v>49</v>
      </c>
      <c r="AL141" t="s">
        <v>16</v>
      </c>
      <c r="AM141">
        <v>41.4</v>
      </c>
      <c r="AN141">
        <v>0</v>
      </c>
      <c r="AO141">
        <v>0.06</v>
      </c>
      <c r="AP141">
        <v>0.38</v>
      </c>
      <c r="AQ141">
        <v>5.89</v>
      </c>
      <c r="AR141">
        <v>52.07</v>
      </c>
      <c r="AS141">
        <v>0.09</v>
      </c>
      <c r="AT141">
        <v>0.11</v>
      </c>
      <c r="AU141">
        <v>0</v>
      </c>
      <c r="AV141">
        <v>0</v>
      </c>
      <c r="AW141">
        <v>0</v>
      </c>
      <c r="AX141">
        <v>0</v>
      </c>
      <c r="AZ141">
        <v>0.99700528579482461</v>
      </c>
      <c r="BA141">
        <v>0</v>
      </c>
      <c r="BB141">
        <v>1.7031415452326006E-3</v>
      </c>
      <c r="BC141">
        <v>7.2355129979964983E-3</v>
      </c>
      <c r="BD141">
        <v>7.9085449423705656E-2</v>
      </c>
      <c r="BE141">
        <v>1.8692788975722039</v>
      </c>
      <c r="BF141">
        <v>1.8359068785443612E-3</v>
      </c>
      <c r="BG141">
        <v>2.8384680091997679E-3</v>
      </c>
      <c r="BH141">
        <v>0</v>
      </c>
      <c r="BI141">
        <v>0</v>
      </c>
      <c r="BJ141">
        <v>0</v>
      </c>
      <c r="BK141">
        <v>0</v>
      </c>
    </row>
    <row r="142" spans="2:123">
      <c r="C142" s="2">
        <v>0.46899999999999997</v>
      </c>
      <c r="D142">
        <f t="shared" si="53"/>
        <v>46.9</v>
      </c>
      <c r="E142">
        <f t="shared" si="57"/>
        <v>46.9</v>
      </c>
      <c r="F142">
        <f t="shared" si="57"/>
        <v>46.9</v>
      </c>
      <c r="G142">
        <v>53.1</v>
      </c>
      <c r="H142">
        <v>4.6900000000000004</v>
      </c>
      <c r="I142">
        <v>42.21</v>
      </c>
      <c r="J142">
        <v>0</v>
      </c>
      <c r="K142">
        <v>0</v>
      </c>
      <c r="L142">
        <v>0</v>
      </c>
      <c r="M142">
        <f t="shared" si="54"/>
        <v>0.95713519999999996</v>
      </c>
      <c r="O142">
        <f>H142/SUM($H142:I142,K142:M142)</f>
        <v>9.8000015680002509E-2</v>
      </c>
      <c r="P142">
        <f>I142/SUM($H142:I142,K142:M142)</f>
        <v>0.88200014112002256</v>
      </c>
      <c r="Q142">
        <f>K142/SUM($H142:I142,K142:M142)</f>
        <v>0</v>
      </c>
      <c r="R142">
        <f>L142/SUM($H142:I142,K142:M142)</f>
        <v>0</v>
      </c>
      <c r="S142">
        <f>M142/SUM($H142:I142,K142:M142)</f>
        <v>1.9999843199974911E-2</v>
      </c>
      <c r="U142">
        <f t="shared" si="55"/>
        <v>3.3063400129702769E-2</v>
      </c>
      <c r="V142">
        <f t="shared" si="58"/>
        <v>2.0149843199974912E-2</v>
      </c>
      <c r="W142">
        <f t="shared" si="56"/>
        <v>2.5171626155098863E-2</v>
      </c>
      <c r="Y142">
        <f>U142*(D142-D141)/D142+U141*(D141-D140)/D142+U140*(D140-D139)/D142+U139*(D139-D138)/D142</f>
        <v>2.3662465948490499E-2</v>
      </c>
      <c r="Z142">
        <f>V142*(E142-E141)/E142+V141*(E141-E140)/E142+V140*(E140-E139)/E142+V139*(E139-E138)/E142</f>
        <v>2.0149843199974912E-2</v>
      </c>
      <c r="AA142">
        <f>W142*(F142-F141)/F142+W141*(F141-F140)/F142+W140*(F140-F139)/F142+W139*(F139-F138)/F142</f>
        <v>2.2026713501299373E-2</v>
      </c>
      <c r="AC142">
        <f t="shared" si="59"/>
        <v>14.175903137650877</v>
      </c>
      <c r="AD142">
        <f t="shared" si="60"/>
        <v>27.541011083589787</v>
      </c>
      <c r="AE142">
        <f t="shared" si="61"/>
        <v>26.074580047633177</v>
      </c>
      <c r="AG142">
        <f t="shared" si="62"/>
        <v>14.175903137650877</v>
      </c>
      <c r="AH142">
        <f t="shared" si="63"/>
        <v>22.442614351804533</v>
      </c>
      <c r="AI142">
        <f t="shared" si="64"/>
        <v>6.2586420769603857</v>
      </c>
      <c r="AK142">
        <v>63</v>
      </c>
      <c r="AL142" t="s">
        <v>16</v>
      </c>
      <c r="AM142">
        <v>41.23</v>
      </c>
      <c r="AN142">
        <v>0</v>
      </c>
      <c r="AO142">
        <v>7.0000000000000007E-2</v>
      </c>
      <c r="AP142">
        <v>0.43</v>
      </c>
      <c r="AQ142">
        <v>6.64</v>
      </c>
      <c r="AR142">
        <v>51.39</v>
      </c>
      <c r="AS142">
        <v>0.1</v>
      </c>
      <c r="AT142">
        <v>0.13</v>
      </c>
      <c r="AU142">
        <v>0</v>
      </c>
      <c r="AV142">
        <v>0</v>
      </c>
      <c r="AW142">
        <v>3.0000000000000001E-3</v>
      </c>
      <c r="AX142">
        <v>2E-3</v>
      </c>
      <c r="AZ142">
        <v>0.99660456826589594</v>
      </c>
      <c r="BA142">
        <v>0</v>
      </c>
      <c r="BB142">
        <v>1.9943893742776619E-3</v>
      </c>
      <c r="BC142">
        <v>8.2180088776861518E-3</v>
      </c>
      <c r="BD142">
        <v>8.9487379500478276E-2</v>
      </c>
      <c r="BE142">
        <v>1.8517295721556857</v>
      </c>
      <c r="BF142">
        <v>2.0474841979273269E-3</v>
      </c>
      <c r="BG142">
        <v>3.3670308077969678E-3</v>
      </c>
      <c r="BH142">
        <v>0</v>
      </c>
      <c r="BI142">
        <v>0</v>
      </c>
      <c r="BJ142">
        <v>1.1668110510185933E-4</v>
      </c>
      <c r="BK142">
        <v>3.8769125584135743E-5</v>
      </c>
      <c r="BM142">
        <v>63</v>
      </c>
      <c r="BN142" t="s">
        <v>17</v>
      </c>
      <c r="BO142">
        <v>57.32</v>
      </c>
      <c r="BP142">
        <v>0.04</v>
      </c>
      <c r="BQ142">
        <v>1.64</v>
      </c>
      <c r="BR142">
        <v>0.43</v>
      </c>
      <c r="BS142">
        <v>4.29</v>
      </c>
      <c r="BT142">
        <v>35.47</v>
      </c>
      <c r="BU142">
        <v>0.08</v>
      </c>
      <c r="BV142">
        <v>0.72</v>
      </c>
      <c r="BW142">
        <v>0</v>
      </c>
      <c r="BX142">
        <v>0.01</v>
      </c>
      <c r="BY142">
        <v>0</v>
      </c>
      <c r="BZ142">
        <v>0</v>
      </c>
      <c r="CA142">
        <v>2E-3</v>
      </c>
      <c r="CB142">
        <v>1E-3</v>
      </c>
      <c r="CD142">
        <v>1.9605073908938755</v>
      </c>
      <c r="CE142">
        <v>0</v>
      </c>
      <c r="CF142">
        <v>6.6116297181951569E-2</v>
      </c>
      <c r="CG142">
        <v>1.1628384122628635E-2</v>
      </c>
      <c r="CH142">
        <v>8.1809505361446183E-2</v>
      </c>
      <c r="CI142">
        <v>1.8084766113234332</v>
      </c>
      <c r="CJ142">
        <v>2.3177324914464932E-3</v>
      </c>
      <c r="CK142">
        <v>2.638693806150014E-2</v>
      </c>
      <c r="CL142">
        <v>0</v>
      </c>
      <c r="CM142">
        <v>6.6319757560186448E-4</v>
      </c>
      <c r="CN142">
        <v>1.1006824403749781E-4</v>
      </c>
      <c r="CO142">
        <v>2.7428924153078572E-5</v>
      </c>
      <c r="CP142">
        <v>2.6623688075827059E-2</v>
      </c>
    </row>
    <row r="143" spans="2:123">
      <c r="C143" s="2">
        <v>0.52</v>
      </c>
      <c r="D143">
        <f t="shared" si="53"/>
        <v>52</v>
      </c>
      <c r="E143">
        <f t="shared" si="57"/>
        <v>52</v>
      </c>
      <c r="F143">
        <f t="shared" si="57"/>
        <v>52</v>
      </c>
      <c r="G143">
        <v>48</v>
      </c>
      <c r="H143">
        <v>4.68</v>
      </c>
      <c r="I143">
        <v>47.32</v>
      </c>
      <c r="J143">
        <v>0</v>
      </c>
      <c r="K143">
        <v>0</v>
      </c>
      <c r="L143">
        <v>0</v>
      </c>
      <c r="M143">
        <f t="shared" si="54"/>
        <v>1.0612159999999999</v>
      </c>
      <c r="O143">
        <f>H143/SUM($H143:I143,K143:M143)</f>
        <v>8.8200014112002248E-2</v>
      </c>
      <c r="P143">
        <f>I143/SUM($H143:I143,K143:M143)</f>
        <v>0.89180014268802277</v>
      </c>
      <c r="Q143">
        <f>K143/SUM($H143:I143,K143:M143)</f>
        <v>0</v>
      </c>
      <c r="R143">
        <f>L143/SUM($H143:I143,K143:M143)</f>
        <v>0</v>
      </c>
      <c r="S143">
        <f>M143/SUM($H143:I143,K143:M143)</f>
        <v>1.9999843199974911E-2</v>
      </c>
      <c r="U143">
        <f t="shared" si="55"/>
        <v>3.4316919932979653E-2</v>
      </c>
      <c r="V143">
        <f t="shared" si="58"/>
        <v>2.0149843199974912E-2</v>
      </c>
      <c r="W143">
        <f t="shared" si="56"/>
        <v>2.5364081670545574E-2</v>
      </c>
      <c r="Y143">
        <f>U143*(D143-D142)/D143+U142*(D142-D141)/D143+U141*(D141-D140)/D143+U140*(D140-D139)/D143+U139*(D139-D138)/D143</f>
        <v>2.4707422012353857E-2</v>
      </c>
      <c r="Z143">
        <f>V143*(E143-E142)/E143+V142*(E142-E141)/E143+V141*(E141-E140)/E143+V140*(E140-E139)/E143+V139*(E139-E138)/E143</f>
        <v>2.0149843199974912E-2</v>
      </c>
      <c r="AA143">
        <f>W143*(F143-F142)/F143+W142*(F142-F141)/F143+W141*(F141-F140)/F143+W140*(F140-F139)/F143+W139*(F139-F138)/F143</f>
        <v>2.2354032302513902E-2</v>
      </c>
      <c r="AC143">
        <f t="shared" si="59"/>
        <v>15.632673414372046</v>
      </c>
      <c r="AD143">
        <f t="shared" si="60"/>
        <v>30.405316389022559</v>
      </c>
      <c r="AE143">
        <f t="shared" si="61"/>
        <v>28.774005795493693</v>
      </c>
      <c r="AG143">
        <f t="shared" si="62"/>
        <v>15.632673414372046</v>
      </c>
      <c r="AH143">
        <f t="shared" si="63"/>
        <v>24.776678964049573</v>
      </c>
      <c r="AI143">
        <f t="shared" si="64"/>
        <v>6.9065811631633727</v>
      </c>
      <c r="AK143">
        <v>73</v>
      </c>
      <c r="AL143" t="s">
        <v>16</v>
      </c>
      <c r="AM143">
        <v>41.11</v>
      </c>
      <c r="AN143">
        <v>0</v>
      </c>
      <c r="AO143">
        <v>7.0000000000000007E-2</v>
      </c>
      <c r="AP143">
        <v>0.44</v>
      </c>
      <c r="AQ143">
        <v>7.26</v>
      </c>
      <c r="AR143">
        <v>50.86</v>
      </c>
      <c r="AS143">
        <v>0.11</v>
      </c>
      <c r="AT143">
        <v>0.15</v>
      </c>
      <c r="AU143">
        <v>0</v>
      </c>
      <c r="AV143">
        <v>0</v>
      </c>
      <c r="AW143">
        <v>4.0000000000000001E-3</v>
      </c>
      <c r="AX143">
        <v>2E-3</v>
      </c>
      <c r="AZ143">
        <v>0.99652815066928258</v>
      </c>
      <c r="BA143">
        <v>0</v>
      </c>
      <c r="BB143">
        <v>2.0000576204137668E-3</v>
      </c>
      <c r="BC143">
        <v>8.4330249050799423E-3</v>
      </c>
      <c r="BD143">
        <v>9.8121208359733217E-2</v>
      </c>
      <c r="BE143">
        <v>1.8378406636690534</v>
      </c>
      <c r="BF143">
        <v>2.2586336791164206E-3</v>
      </c>
      <c r="BG143">
        <v>3.8960771915895849E-3</v>
      </c>
      <c r="BH143">
        <v>0</v>
      </c>
      <c r="BI143">
        <v>0</v>
      </c>
      <c r="BJ143">
        <v>1.5601696534428986E-4</v>
      </c>
      <c r="BK143">
        <v>3.887931116230151E-5</v>
      </c>
      <c r="BM143">
        <v>73</v>
      </c>
      <c r="BN143" t="s">
        <v>17</v>
      </c>
      <c r="BO143">
        <v>57.07</v>
      </c>
      <c r="BP143">
        <v>0.04</v>
      </c>
      <c r="BQ143">
        <v>1.78</v>
      </c>
      <c r="BR143">
        <v>0.54</v>
      </c>
      <c r="BS143">
        <v>4.63</v>
      </c>
      <c r="BT143">
        <v>35.08</v>
      </c>
      <c r="BU143">
        <v>0.08</v>
      </c>
      <c r="BV143">
        <v>0.77</v>
      </c>
      <c r="BW143">
        <v>0</v>
      </c>
      <c r="BX143">
        <v>0.01</v>
      </c>
      <c r="BY143">
        <v>0</v>
      </c>
      <c r="BZ143">
        <v>0</v>
      </c>
      <c r="CA143">
        <v>2E-3</v>
      </c>
      <c r="CB143">
        <v>1E-3</v>
      </c>
      <c r="CD143">
        <v>1.9560316800309909</v>
      </c>
      <c r="CE143">
        <v>0</v>
      </c>
      <c r="CF143">
        <v>7.1910181848920715E-2</v>
      </c>
      <c r="CG143">
        <v>1.4633573167913277E-2</v>
      </c>
      <c r="CH143">
        <v>8.847756774359003E-2</v>
      </c>
      <c r="CI143">
        <v>1.7923259898522665</v>
      </c>
      <c r="CJ143">
        <v>2.32257110497428E-3</v>
      </c>
      <c r="CK143">
        <v>2.8278276463064835E-2</v>
      </c>
      <c r="CL143">
        <v>0</v>
      </c>
      <c r="CM143">
        <v>6.6458209981798747E-4</v>
      </c>
      <c r="CN143">
        <v>1.1029802797354092E-4</v>
      </c>
      <c r="CO143">
        <v>2.7486186138208228E-5</v>
      </c>
      <c r="CP143">
        <v>2.7941861879911642E-2</v>
      </c>
    </row>
    <row r="144" spans="2:123">
      <c r="C144" s="2">
        <v>0.56599999999999995</v>
      </c>
      <c r="D144">
        <f t="shared" si="53"/>
        <v>56.599999999999994</v>
      </c>
      <c r="E144">
        <f t="shared" si="57"/>
        <v>56.599999999999994</v>
      </c>
      <c r="F144">
        <f t="shared" si="57"/>
        <v>56.599999999999994</v>
      </c>
      <c r="G144">
        <v>43.400000000000006</v>
      </c>
      <c r="H144">
        <v>4.5279999999999996</v>
      </c>
      <c r="I144">
        <v>52.071999999999996</v>
      </c>
      <c r="J144">
        <v>0</v>
      </c>
      <c r="K144">
        <v>0</v>
      </c>
      <c r="L144">
        <v>0</v>
      </c>
      <c r="M144">
        <f t="shared" si="54"/>
        <v>1.1550927999999998</v>
      </c>
      <c r="O144">
        <f>H144/SUM($H144:I144,K144:M144)</f>
        <v>7.8400012544002015E-2</v>
      </c>
      <c r="P144">
        <f>I144/SUM($H144:I144,K144:M144)</f>
        <v>0.90160014425602308</v>
      </c>
      <c r="Q144">
        <f>K144/SUM($H144:I144,K144:M144)</f>
        <v>0</v>
      </c>
      <c r="R144">
        <f>L144/SUM($H144:I144,K144:M144)</f>
        <v>0</v>
      </c>
      <c r="S144">
        <f>M144/SUM($H144:I144,K144:M144)</f>
        <v>1.9999843199974911E-2</v>
      </c>
      <c r="U144">
        <f t="shared" si="55"/>
        <v>3.5549439186440351E-2</v>
      </c>
      <c r="V144">
        <f t="shared" si="58"/>
        <v>2.0149843199974912E-2</v>
      </c>
      <c r="W144">
        <f t="shared" si="56"/>
        <v>2.5581508804878292E-2</v>
      </c>
      <c r="Y144">
        <f>U144*(D144-D143)/D144+U143*(D143-D142)/D144+U142*(D142-D141)/D144+U141*(D141-D140)/D144+U140*(D140-D139)/D144+U139*(D139-D138)/D144</f>
        <v>2.5588575351590568E-2</v>
      </c>
      <c r="Z144">
        <f>V144*(E144-E143)/E144+V143*(E143-E142)/E144+V142*(E142-E141)/E144+V141*(E141-E140)/E144+V140*(E140-E139)/E144+V139*(E139-E138)/E144</f>
        <v>2.0149843199974912E-2</v>
      </c>
      <c r="AA144">
        <f>W144*(F144-F143)/F144+W143*(F143-F142)/F144+W142*(F142-F141)/F144+W141*(F141-F140)/F144+W140*(F140-F139)/F144+W139*(F139-F138)/F144</f>
        <v>2.2616336046522315E-2</v>
      </c>
      <c r="AC144">
        <f t="shared" si="59"/>
        <v>17.23393095965541</v>
      </c>
      <c r="AD144">
        <f t="shared" si="60"/>
        <v>33.559806550897612</v>
      </c>
      <c r="AE144">
        <f t="shared" si="61"/>
        <v>31.745247997641734</v>
      </c>
      <c r="AG144">
        <f t="shared" si="62"/>
        <v>17.23393095965541</v>
      </c>
      <c r="AH144">
        <f t="shared" si="63"/>
        <v>27.347209361958829</v>
      </c>
      <c r="AI144">
        <f t="shared" si="64"/>
        <v>7.6197639424538925</v>
      </c>
      <c r="AK144">
        <v>83</v>
      </c>
      <c r="AL144" t="s">
        <v>16</v>
      </c>
      <c r="AM144">
        <v>40.96</v>
      </c>
      <c r="AN144">
        <v>0</v>
      </c>
      <c r="AO144">
        <v>0.08</v>
      </c>
      <c r="AP144">
        <v>0.46</v>
      </c>
      <c r="AQ144">
        <v>7.99</v>
      </c>
      <c r="AR144">
        <v>50.22</v>
      </c>
      <c r="AS144">
        <v>0.12</v>
      </c>
      <c r="AT144">
        <v>0.17</v>
      </c>
      <c r="AU144">
        <v>0</v>
      </c>
      <c r="AV144">
        <v>0</v>
      </c>
      <c r="AW144">
        <v>4.0000000000000001E-3</v>
      </c>
      <c r="AX144">
        <v>2E-3</v>
      </c>
      <c r="AZ144">
        <v>0.99634717884245372</v>
      </c>
      <c r="BA144">
        <v>0</v>
      </c>
      <c r="BB144">
        <v>2.2937342913521173E-3</v>
      </c>
      <c r="BC144">
        <v>8.8470237038881967E-3</v>
      </c>
      <c r="BD144">
        <v>0.10836316952485692</v>
      </c>
      <c r="BE144">
        <v>1.8210289986897281</v>
      </c>
      <c r="BF144">
        <v>2.4725382190540798E-3</v>
      </c>
      <c r="BG144">
        <v>4.4309195812750231E-3</v>
      </c>
      <c r="BH144">
        <v>0</v>
      </c>
      <c r="BI144">
        <v>0</v>
      </c>
      <c r="BJ144">
        <v>1.5655987973374073E-4</v>
      </c>
      <c r="BK144">
        <v>3.9014605022397887E-5</v>
      </c>
      <c r="BM144">
        <v>83</v>
      </c>
      <c r="BN144" t="s">
        <v>17</v>
      </c>
      <c r="BO144">
        <v>56.8</v>
      </c>
      <c r="BP144">
        <v>0.05</v>
      </c>
      <c r="BQ144">
        <v>1.91</v>
      </c>
      <c r="BR144">
        <v>0.66</v>
      </c>
      <c r="BS144">
        <v>5.03</v>
      </c>
      <c r="BT144">
        <v>34.619999999999997</v>
      </c>
      <c r="BU144">
        <v>0.09</v>
      </c>
      <c r="BV144">
        <v>0.83</v>
      </c>
      <c r="BW144">
        <v>0</v>
      </c>
      <c r="BX144">
        <v>0.01</v>
      </c>
      <c r="BY144">
        <v>0</v>
      </c>
      <c r="BZ144">
        <v>0</v>
      </c>
      <c r="CA144">
        <v>2E-3</v>
      </c>
      <c r="CB144">
        <v>1E-3</v>
      </c>
      <c r="CD144">
        <v>1.9515849318704344</v>
      </c>
      <c r="CE144">
        <v>0</v>
      </c>
      <c r="CF144">
        <v>7.7352590163133672E-2</v>
      </c>
      <c r="CG144">
        <v>1.792964405277574E-2</v>
      </c>
      <c r="CH144">
        <v>9.6358776751440792E-2</v>
      </c>
      <c r="CI144">
        <v>1.7731912924884907</v>
      </c>
      <c r="CJ144">
        <v>2.6193446728559784E-3</v>
      </c>
      <c r="CK144">
        <v>3.0557049097855164E-2</v>
      </c>
      <c r="CL144">
        <v>0</v>
      </c>
      <c r="CM144">
        <v>6.6622319419312021E-4</v>
      </c>
      <c r="CN144">
        <v>1.1057039383073928E-4</v>
      </c>
      <c r="CO144">
        <v>2.7554059506265567E-5</v>
      </c>
      <c r="CP144">
        <v>2.8937522033568031E-2</v>
      </c>
    </row>
    <row r="145" spans="3:123">
      <c r="C145" s="2">
        <v>0.60699999999999998</v>
      </c>
      <c r="D145">
        <f t="shared" si="53"/>
        <v>60.699999999999996</v>
      </c>
      <c r="E145">
        <f t="shared" si="57"/>
        <v>60.699999999999996</v>
      </c>
      <c r="F145">
        <f t="shared" si="57"/>
        <v>60.699999999999996</v>
      </c>
      <c r="G145">
        <v>39.300000000000004</v>
      </c>
      <c r="H145">
        <v>6.07</v>
      </c>
      <c r="I145">
        <v>54.629999999999995</v>
      </c>
      <c r="J145">
        <v>0</v>
      </c>
      <c r="K145">
        <v>0</v>
      </c>
      <c r="L145">
        <v>0</v>
      </c>
      <c r="M145">
        <f t="shared" si="54"/>
        <v>1.2387655999999998</v>
      </c>
      <c r="O145">
        <f>H145/SUM($H145:I145,K145:M145)</f>
        <v>9.8000015680002522E-2</v>
      </c>
      <c r="P145">
        <f>I145/SUM($H145:I145,K145:M145)</f>
        <v>0.88200014112002256</v>
      </c>
      <c r="Q145">
        <f>K145/SUM($H145:I145,K145:M145)</f>
        <v>0</v>
      </c>
      <c r="R145">
        <f>L145/SUM($H145:I145,K145:M145)</f>
        <v>0</v>
      </c>
      <c r="S145">
        <f>M145/SUM($H145:I145,K145:M145)</f>
        <v>1.9999843199974911E-2</v>
      </c>
      <c r="U145">
        <f t="shared" si="55"/>
        <v>3.6527625111227091E-2</v>
      </c>
      <c r="V145">
        <f t="shared" si="58"/>
        <v>2.0149843199974912E-2</v>
      </c>
      <c r="W145">
        <f t="shared" si="56"/>
        <v>2.5713409351544217E-2</v>
      </c>
      <c r="Y145">
        <f>U145*(D145-D144)/D145+U144*(D144-D143)/D145+U143*(D143-D142)/D145+U142*(D142-D141)/D145+U141*(D141-D140)/D145+U140*(D140-D139)/D145+U139*(D139-D138)/D145</f>
        <v>2.6327456801582494E-2</v>
      </c>
      <c r="Z145">
        <f>V145*(E145-E144)/E145+V144*(E144-E143)/E145+V143*(E143-E142)/E145+V142*(E142-E141)/E145+V141*(E141-E140)/E145+V140*(E140-E139)/E145+V139*(E139-E138)/E145</f>
        <v>2.0149843199974912E-2</v>
      </c>
      <c r="AA145">
        <f>W145*(F145-F144)/F145+W144*(F144-F143)/F145+W143*(F143-F142)/F145+W142*(F142-F141)/F145+W141*(F141-F140)/F145+W140*(F140-F139)/F145+W139*(F139-F138)/F145</f>
        <v>2.2825528806828574E-2</v>
      </c>
      <c r="AC145">
        <f t="shared" si="59"/>
        <v>18.970511317165553</v>
      </c>
      <c r="AD145">
        <f t="shared" si="60"/>
        <v>36.986924985265453</v>
      </c>
      <c r="AE145">
        <f t="shared" si="61"/>
        <v>34.971668490204628</v>
      </c>
      <c r="AG145">
        <f t="shared" si="62"/>
        <v>18.970511317165553</v>
      </c>
      <c r="AH145">
        <f t="shared" si="63"/>
        <v>30.139899039437889</v>
      </c>
      <c r="AI145">
        <f t="shared" si="64"/>
        <v>8.3941967814807423</v>
      </c>
      <c r="AK145">
        <v>93</v>
      </c>
      <c r="AL145" t="s">
        <v>16</v>
      </c>
      <c r="AM145">
        <v>40.78</v>
      </c>
      <c r="AN145">
        <v>0</v>
      </c>
      <c r="AO145">
        <v>0.09</v>
      </c>
      <c r="AP145">
        <v>0.47</v>
      </c>
      <c r="AQ145">
        <v>8.84</v>
      </c>
      <c r="AR145">
        <v>49.49</v>
      </c>
      <c r="AS145">
        <v>0.13</v>
      </c>
      <c r="AT145">
        <v>0.19</v>
      </c>
      <c r="AU145">
        <v>0</v>
      </c>
      <c r="AV145">
        <v>0</v>
      </c>
      <c r="AW145">
        <v>5.0000000000000001E-3</v>
      </c>
      <c r="AX145">
        <v>3.0000000000000001E-3</v>
      </c>
      <c r="AZ145">
        <v>0.99606515332723344</v>
      </c>
      <c r="BA145">
        <v>0</v>
      </c>
      <c r="BB145">
        <v>2.591107358889364E-3</v>
      </c>
      <c r="BC145">
        <v>9.0766793835386703E-3</v>
      </c>
      <c r="BD145">
        <v>0.12038627118231185</v>
      </c>
      <c r="BE145">
        <v>1.8019692893131942</v>
      </c>
      <c r="BF145">
        <v>2.6896445995525757E-3</v>
      </c>
      <c r="BG145">
        <v>4.9726549571394354E-3</v>
      </c>
      <c r="BH145">
        <v>0</v>
      </c>
      <c r="BI145">
        <v>0</v>
      </c>
      <c r="BJ145">
        <v>1.9650801558468306E-4</v>
      </c>
      <c r="BK145">
        <v>5.876358074477503E-5</v>
      </c>
      <c r="BM145">
        <v>93</v>
      </c>
      <c r="BN145" t="s">
        <v>17</v>
      </c>
      <c r="BO145">
        <v>56.48</v>
      </c>
      <c r="BP145">
        <v>0.05</v>
      </c>
      <c r="BQ145">
        <v>2.06</v>
      </c>
      <c r="BR145">
        <v>0.8</v>
      </c>
      <c r="BS145">
        <v>5.5</v>
      </c>
      <c r="BT145">
        <v>34.08</v>
      </c>
      <c r="BU145">
        <v>0.1</v>
      </c>
      <c r="BV145">
        <v>0.9</v>
      </c>
      <c r="BW145">
        <v>0</v>
      </c>
      <c r="BX145">
        <v>0.02</v>
      </c>
      <c r="BY145">
        <v>0</v>
      </c>
      <c r="BZ145">
        <v>0</v>
      </c>
      <c r="CA145">
        <v>2E-3</v>
      </c>
      <c r="CB145">
        <v>1E-3</v>
      </c>
      <c r="CD145">
        <v>1.9464696837976774</v>
      </c>
      <c r="CE145">
        <v>0</v>
      </c>
      <c r="CF145">
        <v>8.3680169109243877E-2</v>
      </c>
      <c r="CG145">
        <v>2.1798748192075897E-2</v>
      </c>
      <c r="CH145">
        <v>0.10568170661433225</v>
      </c>
      <c r="CI145">
        <v>1.7508218096418984</v>
      </c>
      <c r="CJ145">
        <v>2.9192008433143652E-3</v>
      </c>
      <c r="CK145">
        <v>3.3234539415522277E-2</v>
      </c>
      <c r="CL145">
        <v>0</v>
      </c>
      <c r="CM145">
        <v>1.3364834322344052E-3</v>
      </c>
      <c r="CN145">
        <v>1.1090539982579786E-4</v>
      </c>
      <c r="CO145">
        <v>2.7637542749862675E-5</v>
      </c>
      <c r="CP145">
        <v>3.0149852906921251E-2</v>
      </c>
    </row>
    <row r="146" spans="3:123">
      <c r="C146" s="2">
        <v>0.64500000000000002</v>
      </c>
      <c r="D146">
        <f t="shared" si="53"/>
        <v>64.5</v>
      </c>
      <c r="E146">
        <f t="shared" si="57"/>
        <v>64.5</v>
      </c>
      <c r="F146">
        <f t="shared" si="57"/>
        <v>64.5</v>
      </c>
      <c r="G146">
        <v>35.5</v>
      </c>
      <c r="H146">
        <v>5.16</v>
      </c>
      <c r="I146">
        <v>59.34</v>
      </c>
      <c r="J146">
        <v>0</v>
      </c>
      <c r="K146">
        <v>0</v>
      </c>
      <c r="L146">
        <v>0</v>
      </c>
      <c r="M146">
        <f t="shared" si="54"/>
        <v>1.316316</v>
      </c>
      <c r="O146">
        <f>H146/SUM($H146:I146,K146:M146)</f>
        <v>7.8400012544002015E-2</v>
      </c>
      <c r="P146">
        <f>I146/SUM($H146:I146,K146:M146)</f>
        <v>0.90160014425602308</v>
      </c>
      <c r="Q146">
        <f>K146/SUM($H146:I146,K146:M146)</f>
        <v>0</v>
      </c>
      <c r="R146">
        <f>L146/SUM($H146:I146,K146:M146)</f>
        <v>0</v>
      </c>
      <c r="S146">
        <f>M146/SUM($H146:I146,K146:M146)</f>
        <v>1.9999843199974911E-2</v>
      </c>
      <c r="U146">
        <f t="shared" si="55"/>
        <v>3.8440518186611775E-2</v>
      </c>
      <c r="V146">
        <f t="shared" si="58"/>
        <v>2.0149843199974912E-2</v>
      </c>
      <c r="W146">
        <f t="shared" si="56"/>
        <v>2.608891612594906E-2</v>
      </c>
      <c r="Y146">
        <f>U146*(D146-D145)/D146+U145*(D145-D144)/D146+U144*(D144-D143)/D146+U143*(D143-D142)/D146+U142*(D142-D141)/D146+U141*(D141-D140)/D146+U140*(D140-D139)/D146+U139*(D139-D138)/D146</f>
        <v>2.704109452659197E-2</v>
      </c>
      <c r="Z146">
        <f>V146*(E146-E145)/E146+V145*(E145-E144)/E146+V144*(E144-E143)/E146+V143*(E143-E142)/E146+V142*(E142-E141)/E146+V141*(E141-E140)/E146+V140*(E140-E139)/E146+V139*(E139-E138)/E146</f>
        <v>2.0149843199974912E-2</v>
      </c>
      <c r="AA146">
        <f>W146*(F146-F145)/F146+W145*(F145-F144)/F146+W144*(F144-F143)/F146+W143*(F143-F142)/F146+W142*(F142-F141)/F146+W141*(F141-F140)/F146+W140*(F140-F139)/F146+W139*(F139-F138)/F146</f>
        <v>2.3017790385319391E-2</v>
      </c>
      <c r="AC146">
        <f t="shared" si="59"/>
        <v>20.929532564336586</v>
      </c>
      <c r="AD146">
        <f t="shared" si="60"/>
        <v>40.862273110870582</v>
      </c>
      <c r="AE146">
        <f t="shared" si="61"/>
        <v>38.617664505087411</v>
      </c>
      <c r="AG146">
        <f t="shared" si="62"/>
        <v>20.929532564336586</v>
      </c>
      <c r="AH146">
        <f t="shared" si="63"/>
        <v>33.297842050243581</v>
      </c>
      <c r="AI146">
        <f t="shared" si="64"/>
        <v>9.2693396995829485</v>
      </c>
      <c r="AK146">
        <v>103</v>
      </c>
      <c r="AL146" t="s">
        <v>16</v>
      </c>
      <c r="AM146">
        <v>40.590000000000003</v>
      </c>
      <c r="AN146">
        <v>0</v>
      </c>
      <c r="AO146">
        <v>0.1</v>
      </c>
      <c r="AP146">
        <v>0.47</v>
      </c>
      <c r="AQ146">
        <v>9.81</v>
      </c>
      <c r="AR146">
        <v>48.66</v>
      </c>
      <c r="AS146">
        <v>0.14000000000000001</v>
      </c>
      <c r="AT146">
        <v>0.22</v>
      </c>
      <c r="AU146">
        <v>0</v>
      </c>
      <c r="AV146">
        <v>0</v>
      </c>
      <c r="AW146">
        <v>5.0000000000000001E-3</v>
      </c>
      <c r="AX146">
        <v>3.0000000000000001E-3</v>
      </c>
      <c r="AZ146">
        <v>0.99597193746745871</v>
      </c>
      <c r="BA146">
        <v>0</v>
      </c>
      <c r="BB146">
        <v>2.8922139962823555E-3</v>
      </c>
      <c r="BC146">
        <v>9.118313510437237E-3</v>
      </c>
      <c r="BD146">
        <v>0.13420887330957595</v>
      </c>
      <c r="BE146">
        <v>1.779875237745693</v>
      </c>
      <c r="BF146">
        <v>2.9098265765811152E-3</v>
      </c>
      <c r="BG146">
        <v>5.7842217005535639E-3</v>
      </c>
      <c r="BH146">
        <v>0</v>
      </c>
      <c r="BI146">
        <v>0</v>
      </c>
      <c r="BJ146">
        <v>1.9740938483126858E-4</v>
      </c>
      <c r="BK146">
        <v>5.9033125395892633E-5</v>
      </c>
      <c r="BM146">
        <v>103</v>
      </c>
      <c r="BN146" t="s">
        <v>17</v>
      </c>
      <c r="BO146">
        <v>56.11</v>
      </c>
      <c r="BP146">
        <v>0.06</v>
      </c>
      <c r="BQ146">
        <v>2.25</v>
      </c>
      <c r="BR146">
        <v>0.96</v>
      </c>
      <c r="BS146">
        <v>6.01</v>
      </c>
      <c r="BT146">
        <v>33.47</v>
      </c>
      <c r="BU146">
        <v>0.11</v>
      </c>
      <c r="BV146">
        <v>0.99</v>
      </c>
      <c r="BW146">
        <v>0</v>
      </c>
      <c r="BX146">
        <v>0.02</v>
      </c>
      <c r="BY146">
        <v>0</v>
      </c>
      <c r="BZ146">
        <v>0</v>
      </c>
      <c r="CA146">
        <v>2E-3</v>
      </c>
      <c r="CB146">
        <v>1E-3</v>
      </c>
      <c r="CD146">
        <v>1.9401501829914263</v>
      </c>
      <c r="CE146">
        <v>0</v>
      </c>
      <c r="CF146">
        <v>9.1702245720432132E-2</v>
      </c>
      <c r="CG146">
        <v>2.6245504487453362E-2</v>
      </c>
      <c r="CH146">
        <v>0.11586538921450165</v>
      </c>
      <c r="CI146">
        <v>1.7252029757614133</v>
      </c>
      <c r="CJ146">
        <v>3.2218015446608362E-3</v>
      </c>
      <c r="CK146">
        <v>3.6679590124895821E-2</v>
      </c>
      <c r="CL146">
        <v>0</v>
      </c>
      <c r="CM146">
        <v>1.3409287546025976E-3</v>
      </c>
      <c r="CN146">
        <v>1.1127428599580799E-4</v>
      </c>
      <c r="CO146">
        <v>2.772946890773688E-5</v>
      </c>
      <c r="CP146">
        <v>3.1852428711858408E-2</v>
      </c>
    </row>
    <row r="147" spans="3:123">
      <c r="C147" s="2">
        <v>0.67900000000000005</v>
      </c>
      <c r="D147">
        <f t="shared" si="53"/>
        <v>67.900000000000006</v>
      </c>
      <c r="E147">
        <f t="shared" si="57"/>
        <v>67.900000000000006</v>
      </c>
      <c r="F147">
        <f t="shared" si="57"/>
        <v>67.900000000000006</v>
      </c>
      <c r="G147">
        <v>32.099999999999994</v>
      </c>
      <c r="H147">
        <v>6.1110000000000007</v>
      </c>
      <c r="I147">
        <v>61.789000000000009</v>
      </c>
      <c r="J147">
        <v>0</v>
      </c>
      <c r="K147">
        <v>0</v>
      </c>
      <c r="L147">
        <v>0</v>
      </c>
      <c r="M147">
        <f t="shared" si="54"/>
        <v>1.3857032</v>
      </c>
      <c r="O147">
        <f>H147/SUM($H147:I147,K147:M147)</f>
        <v>8.8200014112002262E-2</v>
      </c>
      <c r="P147">
        <f>I147/SUM($H147:I147,K147:M147)</f>
        <v>0.89180014268802299</v>
      </c>
      <c r="Q147">
        <f>K147/SUM($H147:I147,K147:M147)</f>
        <v>0</v>
      </c>
      <c r="R147">
        <f>L147/SUM($H147:I147,K147:M147)</f>
        <v>0</v>
      </c>
      <c r="S147">
        <f>M147/SUM($H147:I147,K147:M147)</f>
        <v>1.9999843199974911E-2</v>
      </c>
      <c r="U147">
        <f t="shared" si="55"/>
        <v>3.9790219542198885E-2</v>
      </c>
      <c r="V147">
        <f t="shared" si="58"/>
        <v>2.0149843199974912E-2</v>
      </c>
      <c r="W147">
        <f t="shared" si="56"/>
        <v>2.6376410413590321E-2</v>
      </c>
      <c r="Y147">
        <f>U147*(D147-D146)/D147+U146*(D146-D145)/D147+U145*(D145-D144)/D147+U144*(D144-D143)/D147+U143*(D143-D142)/D147+U142*(D142-D141)/D147+U141*(D141-D140)/D147+U140*(D140-D139)/D147+U139*(D139-D138)/D147</f>
        <v>2.76794895936474E-2</v>
      </c>
      <c r="Z147">
        <f>V147*(E147-E146)/E147+V146*(E146-E145)/E147+V145*(E145-E144)/E147+V144*(E144-E143)/E147+V143*(E143-E142)/E147+V142*(E142-E141)/E147+V141*(E141-E140)/E147+V140*(E140-E139)/E147+V139*(E139-E138)/E147</f>
        <v>2.0149843199974912E-2</v>
      </c>
      <c r="AA147">
        <f>W147*(F147-F146)/F147+W146*(F146-F145)/F147+W145*(F145-F144)/F147+W144*(F144-F143)/F147+W143*(F143-F142)/F147+W142*(F142-F141)/F147+W141*(F141-F140)/F147+W140*(F140-F139)/F147+W139*(F139-F138)/F147</f>
        <v>2.3185968707795403E-2</v>
      </c>
      <c r="AC147">
        <f t="shared" si="59"/>
        <v>23.06670059106926</v>
      </c>
      <c r="AD147">
        <f t="shared" si="60"/>
        <v>45.098783233230428</v>
      </c>
      <c r="AE147">
        <f t="shared" si="61"/>
        <v>42.601012048065478</v>
      </c>
      <c r="AG147">
        <f t="shared" si="62"/>
        <v>23.06670059106926</v>
      </c>
      <c r="AH147">
        <f t="shared" si="63"/>
        <v>36.75008868654411</v>
      </c>
      <c r="AI147">
        <f t="shared" si="64"/>
        <v>10.225456595582669</v>
      </c>
      <c r="AK147">
        <v>113</v>
      </c>
      <c r="AL147" t="s">
        <v>16</v>
      </c>
      <c r="AM147">
        <v>40.36</v>
      </c>
      <c r="AN147">
        <v>0</v>
      </c>
      <c r="AO147">
        <v>0.1</v>
      </c>
      <c r="AP147">
        <v>0.47</v>
      </c>
      <c r="AQ147">
        <v>11</v>
      </c>
      <c r="AR147">
        <v>47.65</v>
      </c>
      <c r="AS147">
        <v>0.15</v>
      </c>
      <c r="AT147">
        <v>0.25</v>
      </c>
      <c r="AU147">
        <v>0</v>
      </c>
      <c r="AV147">
        <v>0</v>
      </c>
      <c r="AW147">
        <v>6.0000000000000001E-3</v>
      </c>
      <c r="AX147">
        <v>3.0000000000000001E-3</v>
      </c>
      <c r="AZ147">
        <v>0.99600410772989212</v>
      </c>
      <c r="BA147">
        <v>0</v>
      </c>
      <c r="BB147">
        <v>2.9087898416744994E-3</v>
      </c>
      <c r="BC147">
        <v>9.1705723526876309E-3</v>
      </c>
      <c r="BD147">
        <v>0.15135153490273492</v>
      </c>
      <c r="BE147">
        <v>1.7529207534175559</v>
      </c>
      <c r="BF147">
        <v>3.1355393176324912E-3</v>
      </c>
      <c r="BG147">
        <v>6.6106502375430625E-3</v>
      </c>
      <c r="BH147">
        <v>0</v>
      </c>
      <c r="BI147">
        <v>0</v>
      </c>
      <c r="BJ147">
        <v>2.3824893205821282E-4</v>
      </c>
      <c r="BK147">
        <v>5.9371455810182558E-5</v>
      </c>
      <c r="BM147">
        <v>113</v>
      </c>
      <c r="BN147" t="s">
        <v>17</v>
      </c>
      <c r="BO147">
        <v>55.7</v>
      </c>
      <c r="BP147">
        <v>7.0000000000000007E-2</v>
      </c>
      <c r="BQ147">
        <v>2.4300000000000002</v>
      </c>
      <c r="BR147">
        <v>1.1399999999999999</v>
      </c>
      <c r="BS147">
        <v>6.65</v>
      </c>
      <c r="BT147">
        <v>32.75</v>
      </c>
      <c r="BU147">
        <v>0.12</v>
      </c>
      <c r="BV147">
        <v>1.1100000000000001</v>
      </c>
      <c r="BW147">
        <v>0</v>
      </c>
      <c r="BX147">
        <v>0.02</v>
      </c>
      <c r="BY147">
        <v>0</v>
      </c>
      <c r="BZ147">
        <v>0</v>
      </c>
      <c r="CA147">
        <v>2E-3</v>
      </c>
      <c r="CB147">
        <v>1E-3</v>
      </c>
      <c r="CD147">
        <v>1.9334859990658355</v>
      </c>
      <c r="CE147">
        <v>0</v>
      </c>
      <c r="CF147">
        <v>9.9424744329558778E-2</v>
      </c>
      <c r="CG147">
        <v>3.1288107814326581E-2</v>
      </c>
      <c r="CH147">
        <v>0.12870388430543372</v>
      </c>
      <c r="CI147">
        <v>1.6946754832038298</v>
      </c>
      <c r="CJ147">
        <v>3.5284023472598345E-3</v>
      </c>
      <c r="CK147">
        <v>4.1286019583811832E-2</v>
      </c>
      <c r="CL147">
        <v>0</v>
      </c>
      <c r="CM147">
        <v>1.3461593122222905E-3</v>
      </c>
      <c r="CN147">
        <v>1.1170833333985482E-4</v>
      </c>
      <c r="CO147">
        <v>2.7837633181481901E-5</v>
      </c>
      <c r="CP147">
        <v>3.2910743395394293E-2</v>
      </c>
    </row>
    <row r="148" spans="3:123">
      <c r="C148" s="2">
        <v>0.71</v>
      </c>
      <c r="D148">
        <f t="shared" si="53"/>
        <v>71</v>
      </c>
      <c r="E148">
        <f t="shared" si="57"/>
        <v>71</v>
      </c>
      <c r="F148">
        <f t="shared" si="57"/>
        <v>71</v>
      </c>
      <c r="G148">
        <v>29</v>
      </c>
      <c r="H148">
        <v>7.1000000000000005</v>
      </c>
      <c r="I148">
        <v>63.9</v>
      </c>
      <c r="J148">
        <v>0</v>
      </c>
      <c r="K148">
        <v>0</v>
      </c>
      <c r="L148">
        <v>0</v>
      </c>
      <c r="M148">
        <f t="shared" si="54"/>
        <v>1.448968</v>
      </c>
      <c r="O148">
        <f>H148/SUM($H148:I148,K148:M148)</f>
        <v>9.8000015680002522E-2</v>
      </c>
      <c r="P148">
        <f>I148/SUM($H148:I148,K148:M148)</f>
        <v>0.88200014112002267</v>
      </c>
      <c r="Q148">
        <f>K148/SUM($H148:I148,K148:M148)</f>
        <v>0</v>
      </c>
      <c r="R148">
        <f>L148/SUM($H148:I148,K148:M148)</f>
        <v>0</v>
      </c>
      <c r="S148">
        <f>M148/SUM($H148:I148,K148:M148)</f>
        <v>1.9999843199974915E-2</v>
      </c>
      <c r="U148">
        <f t="shared" si="55"/>
        <v>4.163920354141077E-2</v>
      </c>
      <c r="V148">
        <f t="shared" si="58"/>
        <v>2.0149843199974916E-2</v>
      </c>
      <c r="W148">
        <f t="shared" si="56"/>
        <v>2.6857641319391071E-2</v>
      </c>
      <c r="Y148">
        <f>U148*(D148-D147)/D148+U147*(D147-D146)/D148+U146*(D146-D145)/D148+U145*(D145-D144)/D148+U144*(D144-D143)/D148+U143*(D143-D142)/D148+U142*(D142-D141)/D148+U141*(D141-D140)/D148+U140*(D140-D139)/D148+U139*(D139-D138)/D148</f>
        <v>2.8288998230803268E-2</v>
      </c>
      <c r="Z148">
        <f>V148*(E148-E147)/E148+V147*(E147-E146)/E148+V146*(E146-E145)/E148+V145*(E145-E144)/E148+V144*(E144-E143)/E148+V143*(E143-E142)/E148+V142*(E142-E141)/E148+V141*(E141-E140)/E148+V140*(E140-E139)/E148+V139*(E139-E138)/E148</f>
        <v>2.0149843199974912E-2</v>
      </c>
      <c r="AA148">
        <f>W148*(F148-F147)/F148+W147*(F147-F146)/F148+W146*(F146-F145)/F148+W145*(F145-F144)/F148+W144*(F144-F143)/F148+W143*(F143-F142)/F148+W142*(F142-F141)/F148+W141*(F141-F140)/F148+W140*(F140-F139)/F148+W139*(F139-F138)/F148</f>
        <v>2.3346281173935498E-2</v>
      </c>
      <c r="AC148">
        <f t="shared" si="59"/>
        <v>25.441574192668845</v>
      </c>
      <c r="AD148">
        <f t="shared" si="60"/>
        <v>49.817635352023757</v>
      </c>
      <c r="AE148">
        <f t="shared" si="61"/>
        <v>47.034670116581943</v>
      </c>
      <c r="AG148">
        <f t="shared" si="62"/>
        <v>25.441574192668845</v>
      </c>
      <c r="AH148">
        <f t="shared" si="63"/>
        <v>40.595386085533811</v>
      </c>
      <c r="AI148">
        <f t="shared" si="64"/>
        <v>11.289660847071307</v>
      </c>
      <c r="AK148">
        <v>123</v>
      </c>
      <c r="AL148" t="s">
        <v>16</v>
      </c>
      <c r="AM148">
        <v>40.090000000000003</v>
      </c>
      <c r="AN148">
        <v>0</v>
      </c>
      <c r="AO148">
        <v>0.11</v>
      </c>
      <c r="AP148">
        <v>0.45</v>
      </c>
      <c r="AQ148">
        <v>12.37</v>
      </c>
      <c r="AR148">
        <v>46.49</v>
      </c>
      <c r="AS148">
        <v>0.17</v>
      </c>
      <c r="AT148">
        <v>0.28999999999999998</v>
      </c>
      <c r="AU148">
        <v>0</v>
      </c>
      <c r="AV148">
        <v>0</v>
      </c>
      <c r="AW148">
        <v>7.0000000000000001E-3</v>
      </c>
      <c r="AX148">
        <v>3.0000000000000001E-3</v>
      </c>
      <c r="AZ148">
        <v>0.99590849661633385</v>
      </c>
      <c r="BA148">
        <v>0</v>
      </c>
      <c r="BB148">
        <v>3.2209088846800781E-3</v>
      </c>
      <c r="BC148">
        <v>8.838620899933692E-3</v>
      </c>
      <c r="BD148">
        <v>0.17133151432656848</v>
      </c>
      <c r="BE148">
        <v>1.7216003146989567</v>
      </c>
      <c r="BF148">
        <v>3.5772008278402195E-3</v>
      </c>
      <c r="BG148">
        <v>7.7192583862156685E-3</v>
      </c>
      <c r="BH148">
        <v>0</v>
      </c>
      <c r="BI148">
        <v>0</v>
      </c>
      <c r="BJ148">
        <v>2.7980222363634729E-4</v>
      </c>
      <c r="BK148">
        <v>5.9765575728009315E-5</v>
      </c>
      <c r="BM148">
        <v>123</v>
      </c>
      <c r="BN148" t="s">
        <v>17</v>
      </c>
      <c r="BO148">
        <v>55.23</v>
      </c>
      <c r="BP148">
        <v>0.08</v>
      </c>
      <c r="BQ148">
        <v>2.67</v>
      </c>
      <c r="BR148">
        <v>1.32</v>
      </c>
      <c r="BS148">
        <v>7.37</v>
      </c>
      <c r="BT148">
        <v>31.9</v>
      </c>
      <c r="BU148">
        <v>0.13</v>
      </c>
      <c r="BV148">
        <v>1.26</v>
      </c>
      <c r="BW148">
        <v>0</v>
      </c>
      <c r="BX148">
        <v>0.02</v>
      </c>
      <c r="BY148">
        <v>0</v>
      </c>
      <c r="BZ148">
        <v>0</v>
      </c>
      <c r="CA148">
        <v>2E-3</v>
      </c>
      <c r="CB148">
        <v>1E-3</v>
      </c>
      <c r="CD148">
        <v>1.9258941198151349</v>
      </c>
      <c r="CE148">
        <v>0</v>
      </c>
      <c r="CF148">
        <v>0.10974152682078239</v>
      </c>
      <c r="CG148">
        <v>3.6393171738946399E-2</v>
      </c>
      <c r="CH148">
        <v>0.14328773717986165</v>
      </c>
      <c r="CI148">
        <v>1.6582020696402435</v>
      </c>
      <c r="CJ148">
        <v>3.8398276902887464E-3</v>
      </c>
      <c r="CK148">
        <v>4.7078444831538106E-2</v>
      </c>
      <c r="CL148">
        <v>0</v>
      </c>
      <c r="CM148">
        <v>1.3522842423068667E-3</v>
      </c>
      <c r="CN148">
        <v>1.1221659839092193E-4</v>
      </c>
      <c r="CO148">
        <v>2.7964292452348717E-5</v>
      </c>
      <c r="CP148">
        <v>3.5635646635917312E-2</v>
      </c>
    </row>
    <row r="149" spans="3:123">
      <c r="C149" s="2">
        <v>0.73699999999999999</v>
      </c>
      <c r="D149">
        <f t="shared" si="53"/>
        <v>73.7</v>
      </c>
      <c r="E149">
        <f t="shared" si="57"/>
        <v>73.7</v>
      </c>
      <c r="F149">
        <f t="shared" si="57"/>
        <v>73.7</v>
      </c>
      <c r="G149">
        <v>26.299999999999997</v>
      </c>
      <c r="H149">
        <v>6.633</v>
      </c>
      <c r="I149">
        <v>67.067000000000007</v>
      </c>
      <c r="J149">
        <v>0</v>
      </c>
      <c r="K149">
        <v>0</v>
      </c>
      <c r="L149">
        <v>0</v>
      </c>
      <c r="M149">
        <f t="shared" si="54"/>
        <v>1.5040696</v>
      </c>
      <c r="O149">
        <f>H149/SUM($H149:I149,K149:M149)</f>
        <v>8.8200014112002262E-2</v>
      </c>
      <c r="P149">
        <f>I149/SUM($H149:I149,K149:M149)</f>
        <v>0.89180014268802299</v>
      </c>
      <c r="Q149">
        <f>K149/SUM($H149:I149,K149:M149)</f>
        <v>0</v>
      </c>
      <c r="R149">
        <f>L149/SUM($H149:I149,K149:M149)</f>
        <v>0</v>
      </c>
      <c r="S149">
        <f>M149/SUM($H149:I149,K149:M149)</f>
        <v>1.9999843199974911E-2</v>
      </c>
      <c r="U149">
        <f t="shared" si="55"/>
        <v>4.4345617811326905E-2</v>
      </c>
      <c r="V149">
        <f t="shared" si="58"/>
        <v>2.0149843199974912E-2</v>
      </c>
      <c r="W149">
        <f t="shared" si="56"/>
        <v>2.7702705003945793E-2</v>
      </c>
      <c r="Y149">
        <f>U149*(D149-D148)/D149+U148*(D148-D147)/D149+U147*(D147-D146)/D149+U146*(D146-D145)/D149+U145*(D145-D144)/D149+U144*(D144-D143)/D149+U143*(D143-D142)/D149+U142*(D142-D141)/D149+U141*(D141-D140)/D149+U140*(D140-D139)/D149+U139*(D139-D138)/D149</f>
        <v>2.8877232598068039E-2</v>
      </c>
      <c r="Z149">
        <f>V149*(E149-E148)/E149+V148*(E148-E147)/E149+V147*(E147-E146)/E149+V146*(E146-E145)/E149+V145*(E145-E144)/E149+V144*(E144-E143)/E149+V143*(E143-E142)/E149+V142*(E142-E141)/E149+V141*(E141-E140)/E149+V140*(E140-E139)/E149+V139*(E139-E138)/E149</f>
        <v>2.0149843199974912E-2</v>
      </c>
      <c r="AA149">
        <f>W149*(F149-F148)/F149+W148*(F148-F147)/F149+W147*(F147-F146)/F149+W146*(F146-F145)/F149+W145*(F145-F144)/F149+W144*(F144-F143)/F149+W143*(F143-F142)/F149+W142*(F142-F141)/F149+W141*(F141-F140)/F149+W140*(F140-F139)/F149+W139*(F139-F138)/F149</f>
        <v>2.3505878790503039E-2</v>
      </c>
      <c r="AC149">
        <f t="shared" si="59"/>
        <v>27.954026879037599</v>
      </c>
      <c r="AD149">
        <f t="shared" si="60"/>
        <v>54.823928721796896</v>
      </c>
      <c r="AE149">
        <f t="shared" si="61"/>
        <v>51.734101335949369</v>
      </c>
      <c r="AG149">
        <f t="shared" si="62"/>
        <v>27.954026879037599</v>
      </c>
      <c r="AH149">
        <f t="shared" si="63"/>
        <v>44.674913561442651</v>
      </c>
      <c r="AI149">
        <f t="shared" si="64"/>
        <v>12.417658226648816</v>
      </c>
      <c r="AK149">
        <v>133</v>
      </c>
      <c r="AL149" t="s">
        <v>16</v>
      </c>
      <c r="AM149">
        <v>39.79</v>
      </c>
      <c r="AN149">
        <v>0</v>
      </c>
      <c r="AO149">
        <v>0.13</v>
      </c>
      <c r="AP149">
        <v>0.41</v>
      </c>
      <c r="AQ149">
        <v>13.99</v>
      </c>
      <c r="AR149">
        <v>45.14</v>
      </c>
      <c r="AS149">
        <v>0.19</v>
      </c>
      <c r="AT149">
        <v>0.34</v>
      </c>
      <c r="AU149">
        <v>0</v>
      </c>
      <c r="AV149">
        <v>0</v>
      </c>
      <c r="AW149">
        <v>8.0000000000000002E-3</v>
      </c>
      <c r="AX149">
        <v>4.0000000000000001E-3</v>
      </c>
      <c r="AZ149">
        <v>0.99586250431894141</v>
      </c>
      <c r="BA149">
        <v>0</v>
      </c>
      <c r="BB149">
        <v>3.8350512044788079E-3</v>
      </c>
      <c r="BC149">
        <v>8.1133070107059849E-3</v>
      </c>
      <c r="BD149">
        <v>0.19522135764013859</v>
      </c>
      <c r="BE149">
        <v>1.6841330640710339</v>
      </c>
      <c r="BF149">
        <v>4.0280055709941915E-3</v>
      </c>
      <c r="BG149">
        <v>9.1179783739537036E-3</v>
      </c>
      <c r="BH149">
        <v>0</v>
      </c>
      <c r="BI149">
        <v>0</v>
      </c>
      <c r="BJ149">
        <v>3.2217005329405384E-4</v>
      </c>
      <c r="BK149">
        <v>8.0284536502511924E-5</v>
      </c>
      <c r="BM149">
        <v>133</v>
      </c>
      <c r="BN149" t="s">
        <v>17</v>
      </c>
      <c r="BO149">
        <v>54.71</v>
      </c>
      <c r="BP149">
        <v>0.1</v>
      </c>
      <c r="BQ149">
        <v>2.96</v>
      </c>
      <c r="BR149">
        <v>1.45</v>
      </c>
      <c r="BS149">
        <v>8.1999999999999993</v>
      </c>
      <c r="BT149">
        <v>30.94</v>
      </c>
      <c r="BU149">
        <v>0.15</v>
      </c>
      <c r="BV149">
        <v>1.46</v>
      </c>
      <c r="BW149">
        <v>0</v>
      </c>
      <c r="BX149">
        <v>0.03</v>
      </c>
      <c r="BY149">
        <v>0</v>
      </c>
      <c r="BZ149">
        <v>0</v>
      </c>
      <c r="CA149">
        <v>3.0000000000000001E-3</v>
      </c>
      <c r="CB149">
        <v>1E-3</v>
      </c>
      <c r="CD149">
        <v>1.917100138607629</v>
      </c>
      <c r="CE149">
        <v>0</v>
      </c>
      <c r="CF149">
        <v>0.12225655890430936</v>
      </c>
      <c r="CG149">
        <v>4.0173040054967343E-2</v>
      </c>
      <c r="CH149">
        <v>0.16020501563605946</v>
      </c>
      <c r="CI149">
        <v>1.6161728210994517</v>
      </c>
      <c r="CJ149">
        <v>4.4522584080439777E-3</v>
      </c>
      <c r="CK149">
        <v>5.4818246402911802E-2</v>
      </c>
      <c r="CL149">
        <v>0</v>
      </c>
      <c r="CM149">
        <v>2.0383556725823804E-3</v>
      </c>
      <c r="CN149">
        <v>1.6914886140936659E-4</v>
      </c>
      <c r="CO149">
        <v>2.8101179898273034E-5</v>
      </c>
      <c r="CP149">
        <v>3.9356697511938321E-2</v>
      </c>
    </row>
    <row r="150" spans="3:123">
      <c r="C150" s="2">
        <v>0.76200000000000001</v>
      </c>
      <c r="D150">
        <f t="shared" si="53"/>
        <v>76.2</v>
      </c>
      <c r="E150">
        <f t="shared" si="57"/>
        <v>76.2</v>
      </c>
      <c r="F150">
        <f t="shared" si="57"/>
        <v>76.2</v>
      </c>
      <c r="G150">
        <v>23.799999999999997</v>
      </c>
      <c r="H150">
        <v>5.3340000000000005</v>
      </c>
      <c r="I150">
        <v>70.866</v>
      </c>
      <c r="J150">
        <v>0</v>
      </c>
      <c r="K150">
        <v>0</v>
      </c>
      <c r="L150">
        <v>0</v>
      </c>
      <c r="M150">
        <f t="shared" si="54"/>
        <v>1.5550896000000001</v>
      </c>
      <c r="O150">
        <f>H150/SUM($H150:I150,K150:M150)</f>
        <v>6.8600010976001755E-2</v>
      </c>
      <c r="P150">
        <f>I150/SUM($H150:I150,K150:M150)</f>
        <v>0.91140014582402329</v>
      </c>
      <c r="Q150">
        <f>K150/SUM($H150:I150,K150:M150)</f>
        <v>0</v>
      </c>
      <c r="R150">
        <f>L150/SUM($H150:I150,K150:M150)</f>
        <v>0</v>
      </c>
      <c r="S150">
        <f>M150/SUM($H150:I150,K150:M150)</f>
        <v>1.9999843199974911E-2</v>
      </c>
      <c r="U150">
        <f t="shared" si="55"/>
        <v>4.7462917895775586E-2</v>
      </c>
      <c r="V150">
        <f t="shared" si="58"/>
        <v>2.0149843199974912E-2</v>
      </c>
      <c r="W150">
        <f t="shared" si="56"/>
        <v>2.9018956622215562E-2</v>
      </c>
      <c r="Y150">
        <f>U150*(D150-D149)/D150+U149*(D149-D148)/D150+U148*(D148-D147)/D150+U147*(D147-D146)/D150+U146*(D146-D145)/D150+U145*(D145-D144)/D150+U144*(D144-D143)/D150+U143*(D143-D142)/D150+U142*(D142-D141)/D150+U141*(D141-D140)/D150+U140*(D140-D139)/D150+U139*(D139-D138)/D150</f>
        <v>2.9486999176076816E-2</v>
      </c>
      <c r="Z150">
        <f>V150*(E150-E149)/E150+V149*(E149-E148)/E150+V148*(E148-E147)/E150+V147*(E147-E146)/E150+V146*(E146-E145)/E150+V145*(E145-E144)/E150+V144*(E144-E143)/E150+V143*(E143-E142)/E150+V142*(E142-E141)/E150+V141*(E141-E140)/E150+V140*(E140-E139)/E150+V139*(E139-E138)/E150</f>
        <v>2.0149843199974912E-2</v>
      </c>
      <c r="AA150">
        <f>W150*(F150-F149)/F150+W149*(F149-F148)/F150+W148*(F148-F147)/F150+W147*(F147-F146)/F150+W146*(F146-F145)/F150+W145*(F145-F144)/F150+W144*(F144-F143)/F150+W143*(F143-F142)/F150+W142*(F142-F141)/F150+W141*(F141-F140)/F150+W140*(F140-F139)/F150+W139*(F139-F138)/F150</f>
        <v>2.3686754047448987E-2</v>
      </c>
      <c r="AC150">
        <f t="shared" si="59"/>
        <v>30.774454811286326</v>
      </c>
      <c r="AD150">
        <f t="shared" si="60"/>
        <v>60.460936490193454</v>
      </c>
      <c r="AE150">
        <f t="shared" si="61"/>
        <v>57.01948395074578</v>
      </c>
      <c r="AG150">
        <f t="shared" si="62"/>
        <v>30.774454811286326</v>
      </c>
      <c r="AH150">
        <f t="shared" si="63"/>
        <v>49.268397477493586</v>
      </c>
      <c r="AI150">
        <f t="shared" si="64"/>
        <v>13.686300634901231</v>
      </c>
      <c r="AK150">
        <v>143</v>
      </c>
      <c r="AL150" t="s">
        <v>16</v>
      </c>
      <c r="AM150">
        <v>39.409999999999997</v>
      </c>
      <c r="AN150">
        <v>0</v>
      </c>
      <c r="AO150">
        <v>0.14000000000000001</v>
      </c>
      <c r="AP150">
        <v>0.37</v>
      </c>
      <c r="AQ150">
        <v>16.03</v>
      </c>
      <c r="AR150">
        <v>43.42</v>
      </c>
      <c r="AS150">
        <v>0.21</v>
      </c>
      <c r="AT150">
        <v>0.4</v>
      </c>
      <c r="AU150">
        <v>0</v>
      </c>
      <c r="AV150">
        <v>0</v>
      </c>
      <c r="AW150">
        <v>8.9999999999999993E-3</v>
      </c>
      <c r="AX150">
        <v>4.0000000000000001E-3</v>
      </c>
      <c r="AZ150">
        <v>0.99610982564849337</v>
      </c>
      <c r="BA150">
        <v>0</v>
      </c>
      <c r="BB150">
        <v>4.1709136396063783E-3</v>
      </c>
      <c r="BC150">
        <v>7.3941988363194801E-3</v>
      </c>
      <c r="BD150">
        <v>0.22590117194383433</v>
      </c>
      <c r="BE150">
        <v>1.6359876245547933</v>
      </c>
      <c r="BF150">
        <v>4.4960497042669818E-3</v>
      </c>
      <c r="BG150">
        <v>1.0833155560787301E-2</v>
      </c>
      <c r="BH150">
        <v>0</v>
      </c>
      <c r="BI150">
        <v>0</v>
      </c>
      <c r="BJ150">
        <v>3.660269296184607E-4</v>
      </c>
      <c r="BK150">
        <v>8.1078788715995155E-5</v>
      </c>
      <c r="BM150">
        <v>143</v>
      </c>
      <c r="BN150" t="s">
        <v>17</v>
      </c>
      <c r="BO150">
        <v>54.12</v>
      </c>
      <c r="BP150">
        <v>0.11</v>
      </c>
      <c r="BQ150">
        <v>3.26</v>
      </c>
      <c r="BR150">
        <v>1.57</v>
      </c>
      <c r="BS150">
        <v>9.26</v>
      </c>
      <c r="BT150">
        <v>29.74</v>
      </c>
      <c r="BU150">
        <v>0.17</v>
      </c>
      <c r="BV150">
        <v>1.73</v>
      </c>
      <c r="BW150">
        <v>0</v>
      </c>
      <c r="BX150">
        <v>0.03</v>
      </c>
      <c r="BY150">
        <v>0</v>
      </c>
      <c r="BZ150">
        <v>0</v>
      </c>
      <c r="CA150">
        <v>3.0000000000000001E-3</v>
      </c>
      <c r="CB150">
        <v>2E-3</v>
      </c>
      <c r="CD150">
        <v>1.908547477902482</v>
      </c>
      <c r="CE150">
        <v>0</v>
      </c>
      <c r="CF150">
        <v>0.13550806792475104</v>
      </c>
      <c r="CG150">
        <v>4.3775734765103248E-2</v>
      </c>
      <c r="CH150">
        <v>0.18207081631370536</v>
      </c>
      <c r="CI150">
        <v>1.5634195928287768</v>
      </c>
      <c r="CJ150">
        <v>5.0781452807982883E-3</v>
      </c>
      <c r="CK150">
        <v>6.5371053260080858E-2</v>
      </c>
      <c r="CL150">
        <v>0</v>
      </c>
      <c r="CM150">
        <v>2.0513844668289421E-3</v>
      </c>
      <c r="CN150">
        <v>1.7023002979523074E-4</v>
      </c>
      <c r="CO150">
        <v>5.6561594934853785E-5</v>
      </c>
      <c r="CP150">
        <v>4.4055545827233061E-2</v>
      </c>
    </row>
    <row r="151" spans="3:123">
      <c r="C151" s="2">
        <v>0.78500000000000003</v>
      </c>
      <c r="D151">
        <f t="shared" si="53"/>
        <v>78.5</v>
      </c>
      <c r="E151">
        <f t="shared" si="57"/>
        <v>78.5</v>
      </c>
      <c r="F151">
        <f t="shared" si="57"/>
        <v>78.5</v>
      </c>
      <c r="G151">
        <v>21.5</v>
      </c>
      <c r="H151">
        <v>7.8500000000000005</v>
      </c>
      <c r="I151">
        <v>70.650000000000006</v>
      </c>
      <c r="J151">
        <v>0</v>
      </c>
      <c r="K151">
        <v>0</v>
      </c>
      <c r="L151">
        <v>0</v>
      </c>
      <c r="M151">
        <f t="shared" si="54"/>
        <v>1.602028</v>
      </c>
      <c r="O151">
        <f>H151/SUM($H151:I151,K151:M151)</f>
        <v>9.8000015680002509E-2</v>
      </c>
      <c r="P151">
        <f>I151/SUM($H151:I151,K151:M151)</f>
        <v>0.88200014112002256</v>
      </c>
      <c r="Q151">
        <f>K151/SUM($H151:I151,K151:M151)</f>
        <v>0</v>
      </c>
      <c r="R151">
        <f>L151/SUM($H151:I151,K151:M151)</f>
        <v>0</v>
      </c>
      <c r="S151">
        <f>M151/SUM($H151:I151,K151:M151)</f>
        <v>1.9999843199974911E-2</v>
      </c>
      <c r="U151">
        <f t="shared" si="55"/>
        <v>4.9554433530944783E-2</v>
      </c>
      <c r="V151">
        <f t="shared" si="58"/>
        <v>2.0149843199974912E-2</v>
      </c>
      <c r="W151">
        <f t="shared" si="56"/>
        <v>3.0698065054604633E-2</v>
      </c>
      <c r="Y151">
        <f>U151*(D151-D150)/D151+U150*(D150-D149)/D151+U149*(D149-D148)/D151+U148*(D148-D147)/D151+U147*(D147-D146)/D151+U146*(D146-D145)/D151+U145*(D145-D144)/D151+U144*(D144-D143)/D151+U143*(D143-D142)/D151+U142*(D142-D141)/D151+U141*(D141-D140)/D151+U140*(D140-D139)/D151+U139*(D139-D138)/D151</f>
        <v>3.0074962220869122E-2</v>
      </c>
      <c r="Z151">
        <f>V151*(E151-E150)/E151+V150*(E150-E149)/E151+V149*(E149-E148)/E151+V148*(E148-E147)/E151+V147*(E147-E146)/E151+V146*(E146-E145)/E151+V145*(E145-E144)/E151+V144*(E144-E143)/E151+V143*(E143-E142)/E151+V142*(E142-E141)/E151+V141*(E141-E140)/E151+V140*(E140-E139)/E151+V139*(E139-E138)/E151</f>
        <v>2.0149843199974912E-2</v>
      </c>
      <c r="AA151">
        <f>W151*(F151-F150)/F151+W150*(F150-F149)/F151+W149*(F149-F148)/F151+W148*(F148-F147)/F151+W147*(F147-F146)/F151+W146*(F146-F145)/F151+W145*(F145-F144)/F151+W144*(F144-F143)/F151+W143*(F143-F142)/F151+W142*(F142-F141)/F151+W141*(F141-F140)/F151+W140*(F140-F139)/F151+W139*(F139-F138)/F151</f>
        <v>2.3892180994155458E-2</v>
      </c>
      <c r="AC151">
        <f t="shared" si="59"/>
        <v>33.933984073103296</v>
      </c>
      <c r="AD151">
        <f t="shared" si="60"/>
        <v>66.791928494489909</v>
      </c>
      <c r="AE151">
        <f t="shared" si="61"/>
        <v>62.94759569553942</v>
      </c>
      <c r="AG151">
        <f t="shared" si="62"/>
        <v>33.933984073103296</v>
      </c>
      <c r="AH151">
        <f t="shared" si="63"/>
        <v>54.427395147751369</v>
      </c>
      <c r="AI151">
        <f t="shared" si="64"/>
        <v>15.109216345724207</v>
      </c>
      <c r="AK151">
        <v>153</v>
      </c>
      <c r="AL151" t="s">
        <v>16</v>
      </c>
      <c r="AM151">
        <v>38.93</v>
      </c>
      <c r="AN151">
        <v>0.01</v>
      </c>
      <c r="AO151">
        <v>0.15</v>
      </c>
      <c r="AP151">
        <v>0.33</v>
      </c>
      <c r="AQ151">
        <v>18.579999999999998</v>
      </c>
      <c r="AR151">
        <v>41.29</v>
      </c>
      <c r="AS151">
        <v>0.24</v>
      </c>
      <c r="AT151">
        <v>0.47</v>
      </c>
      <c r="AU151">
        <v>0</v>
      </c>
      <c r="AV151">
        <v>0</v>
      </c>
      <c r="AW151">
        <v>0.01</v>
      </c>
      <c r="AX151">
        <v>4.0000000000000001E-3</v>
      </c>
      <c r="AZ151">
        <v>0.99603685090424798</v>
      </c>
      <c r="BA151">
        <v>0</v>
      </c>
      <c r="BB151">
        <v>4.5236045764134886E-3</v>
      </c>
      <c r="BC151">
        <v>6.6756499325293598E-3</v>
      </c>
      <c r="BD151">
        <v>0.26504577456474443</v>
      </c>
      <c r="BE151">
        <v>1.5747995846037475</v>
      </c>
      <c r="BF151">
        <v>5.2013162967140614E-3</v>
      </c>
      <c r="BG151">
        <v>1.2884959559392898E-2</v>
      </c>
      <c r="BH151">
        <v>0</v>
      </c>
      <c r="BI151">
        <v>0</v>
      </c>
      <c r="BJ151">
        <v>4.1168092347134327E-4</v>
      </c>
      <c r="BK151">
        <v>8.2072462762777597E-5</v>
      </c>
      <c r="BM151">
        <v>153</v>
      </c>
      <c r="BN151" t="s">
        <v>17</v>
      </c>
      <c r="BO151">
        <v>53.46</v>
      </c>
      <c r="BP151">
        <v>0.13</v>
      </c>
      <c r="BQ151">
        <v>3.58</v>
      </c>
      <c r="BR151">
        <v>1.63</v>
      </c>
      <c r="BS151">
        <v>10.59</v>
      </c>
      <c r="BT151">
        <v>28.26</v>
      </c>
      <c r="BU151">
        <v>0.2</v>
      </c>
      <c r="BV151">
        <v>2.11</v>
      </c>
      <c r="BW151">
        <v>0</v>
      </c>
      <c r="BX151">
        <v>0.04</v>
      </c>
      <c r="BY151">
        <v>0</v>
      </c>
      <c r="BZ151">
        <v>0</v>
      </c>
      <c r="CA151">
        <v>3.0000000000000001E-3</v>
      </c>
      <c r="CB151">
        <v>2E-3</v>
      </c>
      <c r="CD151">
        <v>1.8998402560138297</v>
      </c>
      <c r="CE151">
        <v>0</v>
      </c>
      <c r="CF151">
        <v>0.14995934363697794</v>
      </c>
      <c r="CG151">
        <v>4.5799880777489754E-2</v>
      </c>
      <c r="CH151">
        <v>0.20983033014391694</v>
      </c>
      <c r="CI151">
        <v>1.4970961541711458</v>
      </c>
      <c r="CJ151">
        <v>6.020452675101263E-3</v>
      </c>
      <c r="CK151">
        <v>8.0346097177982551E-2</v>
      </c>
      <c r="CL151">
        <v>0</v>
      </c>
      <c r="CM151">
        <v>2.7563143773583973E-3</v>
      </c>
      <c r="CN151">
        <v>1.7154541950931192E-4</v>
      </c>
      <c r="CO151">
        <v>5.6998653779752244E-5</v>
      </c>
      <c r="CP151">
        <v>4.9799599650807602E-2</v>
      </c>
    </row>
    <row r="152" spans="3:123">
      <c r="C152" s="2">
        <v>0.80600000000000005</v>
      </c>
      <c r="D152">
        <f t="shared" si="53"/>
        <v>80.600000000000009</v>
      </c>
      <c r="E152">
        <f t="shared" si="57"/>
        <v>80.600000000000009</v>
      </c>
      <c r="F152">
        <f t="shared" si="57"/>
        <v>80.600000000000009</v>
      </c>
      <c r="G152">
        <v>19.399999999999991</v>
      </c>
      <c r="H152">
        <v>20.956000000000003</v>
      </c>
      <c r="I152">
        <v>21.762000000000004</v>
      </c>
      <c r="J152">
        <v>37.882000000000005</v>
      </c>
      <c r="K152">
        <v>0</v>
      </c>
      <c r="L152">
        <v>0</v>
      </c>
      <c r="M152">
        <f t="shared" si="54"/>
        <v>0.87178894400000007</v>
      </c>
      <c r="O152">
        <f>H152/SUM($H152:I152,K152:M152)</f>
        <v>0.48075479390189912</v>
      </c>
      <c r="P152">
        <f>I152/SUM($H152:I152,K152:M152)</f>
        <v>0.49924536289812599</v>
      </c>
      <c r="Q152">
        <f>K152/SUM($H152:I152,K152:M152)</f>
        <v>0</v>
      </c>
      <c r="R152">
        <f>L152/SUM($H152:I152,K152:M152)</f>
        <v>0</v>
      </c>
      <c r="S152">
        <f>M152/SUM($H152:I152,K152:M152)</f>
        <v>1.9999843199974911E-2</v>
      </c>
      <c r="U152">
        <f t="shared" si="55"/>
        <v>3.8138257574030096E-2</v>
      </c>
      <c r="V152">
        <f t="shared" si="58"/>
        <v>2.0149843199974912E-2</v>
      </c>
      <c r="W152">
        <f t="shared" si="56"/>
        <v>2.7746471179080714E-2</v>
      </c>
      <c r="Y152">
        <f>U152*(D152-D151)/D152+U151*(D151-D150)/D152+U150*(D150-D149)/D152+U149*(D149-D148)/D152+U148*(D148-D147)/D152+U147*(D147-D146)/D152+U146*(D146-D145)/D152+U145*(D145-D144)/D152+U144*(D144-D143)/D152+U143*(D143-D142)/D152+U142*(D142-D141)/D152+U141*(D141-D140)/D152+U140*(D140-D139)/D152+U139*(D139-D138)/D152</f>
        <v>3.0285048079946527E-2</v>
      </c>
      <c r="Z152">
        <f>V152*(E152-E151)/E152+V151*(E151-E150)/E152+V150*(E150-E149)/E152+V149*(E149-E148)/E152+V148*(E148-E147)/E152+V147*(E147-E146)/E152+V146*(E146-E145)/E152+V145*(E145-E144)/E152+V144*(E144-E143)/E152+V143*(E143-E142)/E152+V142*(E142-E141)/E152+V141*(E141-E140)/E152+V140*(E140-E139)/E152+V139*(E139-E138)/E152</f>
        <v>2.0149843199974912E-2</v>
      </c>
      <c r="AA152">
        <f>W152*(F152-F151)/F152+W151*(F151-F150)/F152+W150*(F150-F149)/F152+W149*(F149-F148)/F152+W148*(F148-F147)/F152+W147*(F147-F146)/F152+W146*(F146-F145)/F152+W145*(F145-F144)/F152+W144*(F144-F143)/F152+W143*(F143-F142)/F152+W142*(F142-F141)/F152+W141*(F141-F140)/F152+W140*(F140-F139)/F152+W139*(F139-F138)/F152</f>
        <v>2.3992602946864429E-2</v>
      </c>
      <c r="AC152">
        <f t="shared" si="59"/>
        <v>37.478267867761176</v>
      </c>
      <c r="AD152">
        <f t="shared" si="60"/>
        <v>73.868841845602674</v>
      </c>
      <c r="AE152">
        <f t="shared" si="61"/>
        <v>69.578952712040206</v>
      </c>
      <c r="AG152">
        <f t="shared" si="62"/>
        <v>37.478267867761176</v>
      </c>
      <c r="AH152">
        <f t="shared" si="63"/>
        <v>60.194229076183113</v>
      </c>
      <c r="AI152">
        <f t="shared" si="64"/>
        <v>16.700930957234725</v>
      </c>
      <c r="AK152">
        <v>163</v>
      </c>
      <c r="AL152" t="s">
        <v>16</v>
      </c>
      <c r="AM152">
        <v>38.64</v>
      </c>
      <c r="AN152">
        <v>0.01</v>
      </c>
      <c r="AO152">
        <v>0.15</v>
      </c>
      <c r="AP152">
        <v>0.31</v>
      </c>
      <c r="AQ152">
        <v>20.12</v>
      </c>
      <c r="AR152">
        <v>39.99</v>
      </c>
      <c r="AS152">
        <v>0.26</v>
      </c>
      <c r="AT152">
        <v>0.5</v>
      </c>
      <c r="AU152">
        <v>0</v>
      </c>
      <c r="AV152">
        <v>0</v>
      </c>
      <c r="AW152">
        <v>1.0999999999999999E-2</v>
      </c>
      <c r="AX152">
        <v>4.0000000000000001E-3</v>
      </c>
      <c r="AZ152">
        <v>0.99628839085777599</v>
      </c>
      <c r="BA152">
        <v>0</v>
      </c>
      <c r="BB152">
        <v>4.5587059934784242E-3</v>
      </c>
      <c r="BC152">
        <v>6.3197261210293275E-3</v>
      </c>
      <c r="BD152">
        <v>0.28924116419926121</v>
      </c>
      <c r="BE152">
        <v>1.5370527137328587</v>
      </c>
      <c r="BF152">
        <v>5.67848286837307E-3</v>
      </c>
      <c r="BG152">
        <v>1.3813767923652529E-2</v>
      </c>
      <c r="BH152">
        <v>0</v>
      </c>
      <c r="BI152">
        <v>0</v>
      </c>
      <c r="BJ152">
        <v>4.5636294854694182E-4</v>
      </c>
      <c r="BK152">
        <v>8.2709313242592682E-5</v>
      </c>
      <c r="BM152">
        <v>163</v>
      </c>
      <c r="BN152" t="s">
        <v>17</v>
      </c>
      <c r="BO152">
        <v>53.22</v>
      </c>
      <c r="BP152">
        <v>0.15</v>
      </c>
      <c r="BQ152">
        <v>3.41</v>
      </c>
      <c r="BR152">
        <v>1.6</v>
      </c>
      <c r="BS152">
        <v>11.71</v>
      </c>
      <c r="BT152">
        <v>27.27</v>
      </c>
      <c r="BU152">
        <v>0.22</v>
      </c>
      <c r="BV152">
        <v>2.38</v>
      </c>
      <c r="BW152">
        <v>0</v>
      </c>
      <c r="BX152">
        <v>0.04</v>
      </c>
      <c r="BY152">
        <v>0</v>
      </c>
      <c r="BZ152">
        <v>0</v>
      </c>
      <c r="CA152">
        <v>4.0000000000000001E-3</v>
      </c>
      <c r="CB152">
        <v>2E-3</v>
      </c>
      <c r="CD152">
        <v>1.9027853702026267</v>
      </c>
      <c r="CE152">
        <v>0</v>
      </c>
      <c r="CF152">
        <v>0.14370493589588912</v>
      </c>
      <c r="CG152">
        <v>4.5229681321021321E-2</v>
      </c>
      <c r="CH152">
        <v>0.23342964038770664</v>
      </c>
      <c r="CI152">
        <v>1.4534144618494649</v>
      </c>
      <c r="CJ152">
        <v>6.6626750747768929E-3</v>
      </c>
      <c r="CK152">
        <v>9.1177166072422614E-2</v>
      </c>
      <c r="CL152">
        <v>0</v>
      </c>
      <c r="CM152">
        <v>2.7730362862194422E-3</v>
      </c>
      <c r="CN152">
        <v>2.3011486011498329E-4</v>
      </c>
      <c r="CO152">
        <v>5.7344451161043974E-5</v>
      </c>
      <c r="CP152">
        <v>4.6490306098515843E-2</v>
      </c>
    </row>
    <row r="153" spans="3:123">
      <c r="C153" s="2">
        <v>0.82399999999999995</v>
      </c>
      <c r="D153">
        <f t="shared" si="53"/>
        <v>82.399999999999991</v>
      </c>
      <c r="E153">
        <f t="shared" si="57"/>
        <v>82.399999999999991</v>
      </c>
      <c r="F153">
        <f t="shared" si="57"/>
        <v>82.399999999999991</v>
      </c>
      <c r="G153">
        <v>17.600000000000009</v>
      </c>
      <c r="H153">
        <v>23.071999999999999</v>
      </c>
      <c r="I153">
        <v>17.303999999999998</v>
      </c>
      <c r="J153">
        <v>42.023999999999994</v>
      </c>
      <c r="K153">
        <v>0</v>
      </c>
      <c r="L153">
        <v>0</v>
      </c>
      <c r="M153">
        <f t="shared" si="54"/>
        <v>0.82399340799999987</v>
      </c>
      <c r="O153">
        <f>H153/SUM($H153:I153,K153:M153)</f>
        <v>0.56000008960001435</v>
      </c>
      <c r="P153">
        <f>I153/SUM($H153:I153,K153:M153)</f>
        <v>0.42000006720001076</v>
      </c>
      <c r="Q153">
        <f>K153/SUM($H153:I153,K153:M153)</f>
        <v>0</v>
      </c>
      <c r="R153">
        <f>L153/SUM($H153:I153,K153:M153)</f>
        <v>0</v>
      </c>
      <c r="S153">
        <f>M153/SUM($H153:I153,K153:M153)</f>
        <v>1.9999843199974911E-2</v>
      </c>
      <c r="U153">
        <f t="shared" si="55"/>
        <v>3.5498938864778118E-2</v>
      </c>
      <c r="V153">
        <f t="shared" si="58"/>
        <v>2.0149843199974912E-2</v>
      </c>
      <c r="W153">
        <f t="shared" si="56"/>
        <v>2.7005146972738241E-2</v>
      </c>
      <c r="Y153">
        <f>U153*(D153-D152)/D153+U152*(D152-D151)/D153+U151*(D151-D150)/D153+U150*(D150-D149)/D153+U149*(D149-D148)/D153+U148*(D148-D147)/D153+U147*(D147-D146)/D153+U146*(D146-D145)/D153+U145*(D145-D144)/D153+U144*(D144-D143)/D153+U143*(D143-D142)/D153+U142*(D142-D141)/D153+U141*(D141-D140)/D153+U140*(D140-D139)/D153+U139*(D139-D138)/D153</f>
        <v>3.0398943752430706E-2</v>
      </c>
      <c r="Z153">
        <f>V153*(E153-E152)/E153+V152*(E152-E151)/E153+V151*(E151-E150)/E153+V150*(E150-E149)/E153+V149*(E149-E148)/E153+V148*(E148-E147)/E153+V147*(E147-E146)/E153+V146*(E146-E145)/E153+V145*(E145-E144)/E153+V144*(E144-E143)/E153+V143*(E143-E142)/E153+V142*(E142-E141)/E153+V141*(E141-E140)/E153+V140*(E140-E139)/E153+V139*(E139-E138)/E153</f>
        <v>2.0149843199974912E-2</v>
      </c>
      <c r="AA153">
        <f>W153*(F153-F152)/F153+W152*(F152-F151)/F153+W151*(F151-F150)/F153+W150*(F150-F149)/F153+W149*(F149-F148)/F153+W148*(F148-F147)/F153+W147*(F147-F146)/F153+W146*(F146-F145)/F153+W145*(F145-F144)/F153+W144*(F144-F143)/F153+W143*(F143-F142)/F153+W142*(F142-F141)/F153+W141*(F141-F140)/F153+W140*(F140-F139)/F153+W139*(F139-F138)/F153</f>
        <v>2.4058410947429634E-2</v>
      </c>
      <c r="AC153">
        <f t="shared" si="59"/>
        <v>41.181476533988587</v>
      </c>
      <c r="AD153">
        <f t="shared" si="60"/>
        <v>81.264007229991094</v>
      </c>
      <c r="AE153">
        <f t="shared" si="61"/>
        <v>76.507264420206212</v>
      </c>
      <c r="AG153">
        <f t="shared" si="62"/>
        <v>41.181476533988587</v>
      </c>
      <c r="AH153">
        <f t="shared" si="63"/>
        <v>66.220400166486129</v>
      </c>
      <c r="AI153">
        <f t="shared" si="64"/>
        <v>18.363923154992516</v>
      </c>
      <c r="AK153">
        <v>173</v>
      </c>
      <c r="AL153" t="s">
        <v>16</v>
      </c>
      <c r="AM153">
        <v>38.299999999999997</v>
      </c>
      <c r="AN153">
        <v>0.01</v>
      </c>
      <c r="AO153">
        <v>0.14000000000000001</v>
      </c>
      <c r="AP153">
        <v>0.32</v>
      </c>
      <c r="AQ153">
        <v>21.88</v>
      </c>
      <c r="AR153">
        <v>38.51</v>
      </c>
      <c r="AS153">
        <v>0.28999999999999998</v>
      </c>
      <c r="AT153">
        <v>0.54</v>
      </c>
      <c r="AU153">
        <v>0</v>
      </c>
      <c r="AV153">
        <v>0</v>
      </c>
      <c r="AW153">
        <v>1.2E-2</v>
      </c>
      <c r="AX153">
        <v>5.0000000000000001E-3</v>
      </c>
      <c r="AZ153">
        <v>0.99619234315161165</v>
      </c>
      <c r="BA153">
        <v>0</v>
      </c>
      <c r="BB153">
        <v>4.2921494355525943E-3</v>
      </c>
      <c r="BC153">
        <v>6.5808655105104143E-3</v>
      </c>
      <c r="BD153">
        <v>0.31730426931447331</v>
      </c>
      <c r="BE153">
        <v>1.4931634474650721</v>
      </c>
      <c r="BF153">
        <v>6.3893023969044931E-3</v>
      </c>
      <c r="BG153">
        <v>1.5049857377370912E-2</v>
      </c>
      <c r="BH153">
        <v>0</v>
      </c>
      <c r="BI153">
        <v>0</v>
      </c>
      <c r="BJ153">
        <v>5.0222162819533219E-4</v>
      </c>
      <c r="BK153">
        <v>1.0429437866984006E-4</v>
      </c>
      <c r="BM153">
        <v>173</v>
      </c>
      <c r="BN153" t="s">
        <v>17</v>
      </c>
      <c r="BO153">
        <v>53.14</v>
      </c>
      <c r="BP153">
        <v>0.15</v>
      </c>
      <c r="BQ153">
        <v>3.31</v>
      </c>
      <c r="BR153">
        <v>1.61</v>
      </c>
      <c r="BS153">
        <v>12.13</v>
      </c>
      <c r="BT153">
        <v>26.9</v>
      </c>
      <c r="BU153">
        <v>0.23</v>
      </c>
      <c r="BV153">
        <v>2.48</v>
      </c>
      <c r="BW153">
        <v>0</v>
      </c>
      <c r="BX153">
        <v>0.04</v>
      </c>
      <c r="BY153">
        <v>0</v>
      </c>
      <c r="BZ153">
        <v>0</v>
      </c>
      <c r="CA153">
        <v>4.0000000000000001E-3</v>
      </c>
      <c r="CB153">
        <v>2E-3</v>
      </c>
      <c r="CD153">
        <v>1.9045739888170237</v>
      </c>
      <c r="CE153">
        <v>0</v>
      </c>
      <c r="CF153">
        <v>0.13983203091086865</v>
      </c>
      <c r="CG153">
        <v>4.5623729792876835E-2</v>
      </c>
      <c r="CH153">
        <v>0.24239366878291874</v>
      </c>
      <c r="CI153">
        <v>1.4372025681181615</v>
      </c>
      <c r="CJ153">
        <v>6.9825676915273261E-3</v>
      </c>
      <c r="CK153">
        <v>9.5240612250483178E-2</v>
      </c>
      <c r="CL153">
        <v>0</v>
      </c>
      <c r="CM153">
        <v>2.7798215527418298E-3</v>
      </c>
      <c r="CN153">
        <v>2.3067792186228224E-4</v>
      </c>
      <c r="CO153">
        <v>5.7484765727658676E-5</v>
      </c>
      <c r="CP153">
        <v>4.4406019727892321E-2</v>
      </c>
    </row>
    <row r="154" spans="3:123">
      <c r="C154" s="2">
        <v>0.84099999999999997</v>
      </c>
      <c r="D154">
        <f t="shared" si="53"/>
        <v>84.1</v>
      </c>
      <c r="E154">
        <f t="shared" si="57"/>
        <v>84.1</v>
      </c>
      <c r="F154">
        <f t="shared" si="57"/>
        <v>84.1</v>
      </c>
      <c r="G154">
        <v>15.900000000000006</v>
      </c>
      <c r="H154">
        <v>22.707000000000001</v>
      </c>
      <c r="I154">
        <v>15.137999999999998</v>
      </c>
      <c r="J154">
        <v>46.255000000000003</v>
      </c>
      <c r="K154">
        <v>0</v>
      </c>
      <c r="L154">
        <v>0</v>
      </c>
      <c r="M154">
        <f t="shared" si="54"/>
        <v>0.77234075999999996</v>
      </c>
      <c r="O154">
        <f>H154/SUM($H154:I154,K154:M154)</f>
        <v>0.58800009408001508</v>
      </c>
      <c r="P154">
        <f>I154/SUM($H154:I154,K154:M154)</f>
        <v>0.39200006272001003</v>
      </c>
      <c r="Q154">
        <f>K154/SUM($H154:I154,K154:M154)</f>
        <v>0</v>
      </c>
      <c r="R154">
        <f>L154/SUM($H154:I154,K154:M154)</f>
        <v>0</v>
      </c>
      <c r="S154">
        <f>M154/SUM($H154:I154,K154:M154)</f>
        <v>1.9999843199974911E-2</v>
      </c>
      <c r="U154">
        <f t="shared" si="55"/>
        <v>3.4019665959361317E-2</v>
      </c>
      <c r="V154">
        <f t="shared" si="58"/>
        <v>2.0149843199974912E-2</v>
      </c>
      <c r="W154">
        <f t="shared" si="56"/>
        <v>2.693325686515808E-2</v>
      </c>
      <c r="Y154">
        <f>U154*(D154-D153)/D154+U153*(D153-D152)/D154+U152*(D152-D151)/D154+U151*(D151-D150)/D154+U150*(D150-D149)/D154+U149*(D149-D148)/D154+U148*(D148-D147)/D154+U147*(D147-D146)/D154+U146*(D146-D145)/D154+U145*(D145-D144)/D154+U144*(D144-D143)/D154+U143*(D143-D142)/D154+U142*(D142-D141)/D154+U141*(D141-D140)/D154+U140*(D140-D139)/D154+U139*(D139-D138)/D154</f>
        <v>3.0472133143058314E-2</v>
      </c>
      <c r="Z154">
        <f>V154*(E154-E153)/E154+V153*(E153-E152)/E154+V152*(E152-E151)/E154+V151*(E151-E150)/E154+V150*(E150-E149)/E154+V149*(E149-E148)/E154+V148*(E148-E147)/E154+V147*(E147-E146)/E154+V146*(E146-E145)/E154+V145*(E145-E144)/E154+V144*(E144-E143)/E154+V143*(E143-E142)/E154+V142*(E142-E141)/E154+V141*(E141-E140)/E154+V140*(E140-E139)/E154+V139*(E139-E138)/E154</f>
        <v>2.0149843199974912E-2</v>
      </c>
      <c r="AA154">
        <f>W154*(F154-F153)/F154+W153*(F153-F152)/F154+W152*(F152-F151)/F154+W151*(F151-F150)/F154+W150*(F150-F149)/F154+W149*(F149-F148)/F154+W148*(F148-F147)/F154+W147*(F147-F146)/F154+W146*(F146-F145)/F154+W145*(F145-F144)/F154+W144*(F144-F143)/F154+W143*(F143-F142)/F154+W142*(F142-F141)/F154+W141*(F141-F140)/F154+W140*(F140-F139)/F154+W139*(F139-F138)/F154</f>
        <v>2.4116523171688116E-2</v>
      </c>
      <c r="AC154">
        <f t="shared" si="59"/>
        <v>45.437867649579069</v>
      </c>
      <c r="AD154">
        <f t="shared" si="60"/>
        <v>89.76868354874496</v>
      </c>
      <c r="AE154">
        <f t="shared" si="61"/>
        <v>84.47154911106793</v>
      </c>
      <c r="AG154">
        <f t="shared" si="62"/>
        <v>45.437867649579069</v>
      </c>
      <c r="AH154">
        <f t="shared" si="63"/>
        <v>73.150689335224925</v>
      </c>
      <c r="AI154">
        <f t="shared" si="64"/>
        <v>20.275578383497077</v>
      </c>
      <c r="AK154">
        <v>183</v>
      </c>
      <c r="AL154" t="s">
        <v>16</v>
      </c>
      <c r="AM154">
        <v>37.950000000000003</v>
      </c>
      <c r="AN154">
        <v>0.01</v>
      </c>
      <c r="AO154">
        <v>0.14000000000000001</v>
      </c>
      <c r="AP154">
        <v>0.33</v>
      </c>
      <c r="AQ154">
        <v>23.67</v>
      </c>
      <c r="AR154">
        <v>36.99</v>
      </c>
      <c r="AS154">
        <v>0.32</v>
      </c>
      <c r="AT154">
        <v>0.57999999999999996</v>
      </c>
      <c r="AU154">
        <v>0</v>
      </c>
      <c r="AV154">
        <v>0</v>
      </c>
      <c r="AW154">
        <v>1.2999999999999999E-2</v>
      </c>
      <c r="AX154">
        <v>5.0000000000000001E-3</v>
      </c>
      <c r="AZ154">
        <v>0.99607827162624329</v>
      </c>
      <c r="BA154">
        <v>0</v>
      </c>
      <c r="BB154">
        <v>4.3312384602414208E-3</v>
      </c>
      <c r="BC154">
        <v>6.8483230368445031E-3</v>
      </c>
      <c r="BD154">
        <v>0.34638901970126634</v>
      </c>
      <c r="BE154">
        <v>1.4472895404628328</v>
      </c>
      <c r="BF154">
        <v>7.1144721641019006E-3</v>
      </c>
      <c r="BG154">
        <v>1.6311874781918995E-2</v>
      </c>
      <c r="BH154">
        <v>0</v>
      </c>
      <c r="BI154">
        <v>0</v>
      </c>
      <c r="BJ154">
        <v>5.4902836048818912E-4</v>
      </c>
      <c r="BK154">
        <v>1.0524419777654743E-4</v>
      </c>
      <c r="BM154">
        <v>183</v>
      </c>
      <c r="BN154" t="s">
        <v>17</v>
      </c>
      <c r="BO154">
        <v>52.99</v>
      </c>
      <c r="BP154">
        <v>0.17</v>
      </c>
      <c r="BQ154">
        <v>3.09</v>
      </c>
      <c r="BR154">
        <v>1.63</v>
      </c>
      <c r="BS154">
        <v>12.97</v>
      </c>
      <c r="BT154">
        <v>26.17</v>
      </c>
      <c r="BU154">
        <v>0.25</v>
      </c>
      <c r="BV154">
        <v>2.69</v>
      </c>
      <c r="BW154">
        <v>0</v>
      </c>
      <c r="BX154">
        <v>0.04</v>
      </c>
      <c r="BY154">
        <v>0</v>
      </c>
      <c r="BZ154">
        <v>0</v>
      </c>
      <c r="CA154">
        <v>4.0000000000000001E-3</v>
      </c>
      <c r="CB154">
        <v>2E-3</v>
      </c>
      <c r="CD154">
        <v>1.9080755640004252</v>
      </c>
      <c r="CE154">
        <v>0</v>
      </c>
      <c r="CF154">
        <v>0.13114825079693981</v>
      </c>
      <c r="CG154">
        <v>4.6406398636406179E-2</v>
      </c>
      <c r="CH154">
        <v>0.26039089766870205</v>
      </c>
      <c r="CI154">
        <v>1.4047362142159157</v>
      </c>
      <c r="CJ154">
        <v>7.6252252754139211E-3</v>
      </c>
      <c r="CK154">
        <v>0.10378823566275698</v>
      </c>
      <c r="CL154">
        <v>0</v>
      </c>
      <c r="CM154">
        <v>2.7928156491144945E-3</v>
      </c>
      <c r="CN154">
        <v>2.3175621091460214E-4</v>
      </c>
      <c r="CO154">
        <v>5.7753474553622155E-5</v>
      </c>
      <c r="CP154">
        <v>3.9223814797365031E-2</v>
      </c>
    </row>
    <row r="155" spans="3:123">
      <c r="C155" s="2">
        <v>0.85599999999999998</v>
      </c>
      <c r="D155">
        <f t="shared" si="53"/>
        <v>85.6</v>
      </c>
      <c r="E155">
        <f t="shared" si="57"/>
        <v>85.6</v>
      </c>
      <c r="F155">
        <f t="shared" si="57"/>
        <v>85.6</v>
      </c>
      <c r="G155">
        <v>14.400000000000006</v>
      </c>
      <c r="H155">
        <v>23.111999999999998</v>
      </c>
      <c r="I155">
        <v>14.552</v>
      </c>
      <c r="J155">
        <v>47.936</v>
      </c>
      <c r="K155">
        <v>0</v>
      </c>
      <c r="L155">
        <v>0</v>
      </c>
      <c r="M155">
        <f t="shared" si="54"/>
        <v>0.76864691200000002</v>
      </c>
      <c r="O155">
        <f>H155/SUM($H155:I155,K155:M155)</f>
        <v>0.60136373258183351</v>
      </c>
      <c r="P155">
        <f>I155/SUM($H155:I155,K155:M155)</f>
        <v>0.37863642421819149</v>
      </c>
      <c r="Q155">
        <f>K155/SUM($H155:I155,K155:M155)</f>
        <v>0</v>
      </c>
      <c r="R155">
        <f>L155/SUM($H155:I155,K155:M155)</f>
        <v>0</v>
      </c>
      <c r="S155">
        <f>M155/SUM($H155:I155,K155:M155)</f>
        <v>1.9999843199974911E-2</v>
      </c>
      <c r="U155">
        <f t="shared" si="55"/>
        <v>3.2715622971606434E-2</v>
      </c>
      <c r="V155">
        <f t="shared" si="58"/>
        <v>2.0149843199974912E-2</v>
      </c>
      <c r="W155">
        <f t="shared" si="56"/>
        <v>2.6964376276076486E-2</v>
      </c>
      <c r="Y155">
        <f>U155*(D155-D154)/D155+U154*(D154-D153)/D155+U153*(D153-D152)/D155+U152*(D152-D151)/D155+U151*(D151-D150)/D155+U150*(D150-D149)/D155+U149*(D149-D148)/D155+U148*(D148-D147)/D155+U147*(D147-D146)/D155+U146*(D146-D145)/D155+U145*(D145-D144)/D155+U144*(D144-D143)/D155+U143*(D143-D142)/D155+U142*(D142-D141)/D155+U141*(D141-D140)/D155+U140*(D140-D139)/D155+U139*(D139-D138)/D155</f>
        <v>3.0511446633044559E-2</v>
      </c>
      <c r="Z155">
        <f>V155*(E155-E154)/E155+V154*(E154-E153)/E155+V153*(E153-E152)/E155+V152*(E152-E151)/E155+V151*(E151-E150)/E155+V150*(E150-E149)/E155+V149*(E149-E148)/E155+V148*(E148-E147)/E155+V147*(E147-E146)/E155+V146*(E146-E145)/E155+V145*(E145-E144)/E155+V144*(E144-E143)/E155+V143*(E143-E142)/E155+V142*(E142-E141)/E155+V141*(E141-E140)/E155+V140*(E140-E139)/E155+V139*(E139-E138)/E155</f>
        <v>2.0149843199974912E-2</v>
      </c>
      <c r="AA155">
        <f>W155*(F155-F154)/F155+W154*(F154-F153)/F155+W153*(F153-F152)/F155+W152*(F152-F151)/F155+W151*(F151-F150)/F155+W150*(F150-F149)/F155+W149*(F149-F148)/F155+W148*(F148-F147)/F155+W147*(F147-F146)/F155+W146*(F146-F145)/F155+W145*(F145-F144)/F155+W144*(F144-F143)/F155+W143*(F143-F142)/F155+W142*(F142-F141)/F155+W141*(F141-F140)/F155+W140*(F140-F139)/F155+W139*(F139-F138)/F155</f>
        <v>2.4166427139638846E-2</v>
      </c>
      <c r="AC155">
        <f t="shared" si="59"/>
        <v>50.01590479713105</v>
      </c>
      <c r="AD155">
        <f t="shared" si="60"/>
        <v>98.921876806052808</v>
      </c>
      <c r="AE155">
        <f t="shared" si="61"/>
        <v>93.039045056038645</v>
      </c>
      <c r="AG155">
        <f t="shared" si="62"/>
        <v>50.01590479713105</v>
      </c>
      <c r="AH155">
        <f t="shared" si="63"/>
        <v>80.609441874767583</v>
      </c>
      <c r="AI155">
        <f t="shared" si="64"/>
        <v>22.33202149849361</v>
      </c>
      <c r="AK155">
        <v>193</v>
      </c>
      <c r="AL155" t="s">
        <v>16</v>
      </c>
      <c r="AM155">
        <v>37.590000000000003</v>
      </c>
      <c r="AN155">
        <v>0.01</v>
      </c>
      <c r="AO155">
        <v>0.13</v>
      </c>
      <c r="AP155">
        <v>0.34</v>
      </c>
      <c r="AQ155">
        <v>25.53</v>
      </c>
      <c r="AR155">
        <v>35.409999999999997</v>
      </c>
      <c r="AS155">
        <v>0.35</v>
      </c>
      <c r="AT155">
        <v>0.62</v>
      </c>
      <c r="AU155">
        <v>0</v>
      </c>
      <c r="AV155">
        <v>0</v>
      </c>
      <c r="AW155">
        <v>1.2999999999999999E-2</v>
      </c>
      <c r="AX155">
        <v>5.0000000000000001E-3</v>
      </c>
      <c r="AZ155">
        <v>0.99615492015358464</v>
      </c>
      <c r="BA155">
        <v>0</v>
      </c>
      <c r="BB155">
        <v>4.0606941873640862E-3</v>
      </c>
      <c r="BC155">
        <v>7.1239700899209711E-3</v>
      </c>
      <c r="BD155">
        <v>0.37721551396760306</v>
      </c>
      <c r="BE155">
        <v>1.3988459546741954</v>
      </c>
      <c r="BF155">
        <v>7.85658155159695E-3</v>
      </c>
      <c r="BG155">
        <v>1.7605179084347788E-2</v>
      </c>
      <c r="BH155">
        <v>0</v>
      </c>
      <c r="BI155">
        <v>0</v>
      </c>
      <c r="BJ155">
        <v>5.5432906593070328E-4</v>
      </c>
      <c r="BK155">
        <v>1.0626029918786824E-4</v>
      </c>
      <c r="BM155">
        <v>193</v>
      </c>
      <c r="BN155" t="s">
        <v>17</v>
      </c>
      <c r="BO155">
        <v>52.85</v>
      </c>
      <c r="BP155">
        <v>0.18</v>
      </c>
      <c r="BQ155">
        <v>2.85</v>
      </c>
      <c r="BR155">
        <v>1.64</v>
      </c>
      <c r="BS155">
        <v>13.84</v>
      </c>
      <c r="BT155">
        <v>25.42</v>
      </c>
      <c r="BU155">
        <v>0.27</v>
      </c>
      <c r="BV155">
        <v>2.92</v>
      </c>
      <c r="BW155">
        <v>0</v>
      </c>
      <c r="BX155">
        <v>0.04</v>
      </c>
      <c r="BY155">
        <v>0</v>
      </c>
      <c r="BZ155">
        <v>0</v>
      </c>
      <c r="CA155">
        <v>4.0000000000000001E-3</v>
      </c>
      <c r="CB155">
        <v>2E-3</v>
      </c>
      <c r="CD155">
        <v>1.912266532692283</v>
      </c>
      <c r="CE155">
        <v>0</v>
      </c>
      <c r="CF155">
        <v>0.12154879720060735</v>
      </c>
      <c r="CG155">
        <v>4.6917611252588261E-2</v>
      </c>
      <c r="CH155">
        <v>0.27920532398641279</v>
      </c>
      <c r="CI155">
        <v>1.3710976446427434</v>
      </c>
      <c r="CJ155">
        <v>8.2751946243055912E-3</v>
      </c>
      <c r="CK155">
        <v>0.11320887722650556</v>
      </c>
      <c r="CL155">
        <v>0</v>
      </c>
      <c r="CM155">
        <v>2.8063643308988023E-3</v>
      </c>
      <c r="CN155">
        <v>2.3288052112613167E-4</v>
      </c>
      <c r="CO155">
        <v>5.80336518180661E-5</v>
      </c>
      <c r="CP155">
        <v>3.3815329892890322E-2</v>
      </c>
    </row>
    <row r="156" spans="3:123">
      <c r="C156" s="2">
        <v>0.87</v>
      </c>
      <c r="D156">
        <f t="shared" si="53"/>
        <v>87</v>
      </c>
      <c r="E156">
        <f t="shared" si="57"/>
        <v>87</v>
      </c>
      <c r="F156">
        <f t="shared" si="57"/>
        <v>87</v>
      </c>
      <c r="G156">
        <v>13</v>
      </c>
      <c r="H156">
        <v>22.62</v>
      </c>
      <c r="I156">
        <v>15.66</v>
      </c>
      <c r="J156">
        <v>48.720000000000006</v>
      </c>
      <c r="K156">
        <v>0</v>
      </c>
      <c r="L156">
        <v>0</v>
      </c>
      <c r="M156">
        <f t="shared" si="54"/>
        <v>0.78121823999999995</v>
      </c>
      <c r="O156">
        <f>H156/SUM($H156:I156,K156:M156)</f>
        <v>0.57909100174546935</v>
      </c>
      <c r="P156">
        <f>I156/SUM($H156:I156,K156:M156)</f>
        <v>0.40090915505455571</v>
      </c>
      <c r="Q156">
        <f>K156/SUM($H156:I156,K156:M156)</f>
        <v>0</v>
      </c>
      <c r="R156">
        <f>L156/SUM($H156:I156,K156:M156)</f>
        <v>0</v>
      </c>
      <c r="S156">
        <f>M156/SUM($H156:I156,K156:M156)</f>
        <v>1.9999843199974908E-2</v>
      </c>
      <c r="U156">
        <f t="shared" si="55"/>
        <v>3.2151902642037877E-2</v>
      </c>
      <c r="V156">
        <f t="shared" si="58"/>
        <v>2.0149843199974909E-2</v>
      </c>
      <c r="W156">
        <f t="shared" si="56"/>
        <v>2.754489189298542E-2</v>
      </c>
      <c r="Y156">
        <f>U156*(D156-D155)/D156+U155*(D155-D154)/D156+U154*(D154-D153)/D156+U153*(D153-D152)/D156+U152*(D152-D151)/D156+U151*(D151-D150)/D156+U150*(D150-D149)/D156+U149*(D149-D148)/D156+U148*(D148-D147)/D156+U147*(D147-D146)/D156+U146*(D146-D145)/D156+U145*(D145-D144)/D156+U144*(D144-D143)/D156+U143*(D143-D142)/D156+U142*(D142-D141)/D156+U141*(D141-D140)/D156+U140*(D140-D139)/D156+U139*(D139-D138)/D156</f>
        <v>3.0537844775718016E-2</v>
      </c>
      <c r="Z156">
        <f>V156*(E156-E155)/E156+V155*(E155-E154)/E156+V154*(E154-E153)/E156+V153*(E153-E152)/E156+V152*(E152-E151)/E156+V151*(E151-E150)/E156+V150*(E150-E149)/E156+V149*(E149-E148)/E156+V148*(E148-E147)/E156+V147*(E147-E146)/E156+V146*(E146-E145)/E156+V145*(E145-E144)/E156+V144*(E144-E143)/E156+V143*(E143-E142)/E156+V142*(E142-E141)/E156+V141*(E141-E140)/E156+V140*(E140-E139)/E156+V139*(E139-E138)/E156</f>
        <v>2.0149843199974912E-2</v>
      </c>
      <c r="AA156">
        <f>W156*(F156-F155)/F156+W155*(F155-F154)/F156+W154*(F154-F153)/F156+W153*(F153-F152)/F156+W152*(F152-F151)/F156+W151*(F151-F150)/F156+W150*(F150-F149)/F156+W149*(F149-F148)/F156+W148*(F148-F147)/F156+W147*(F147-F146)/F156+W146*(F146-F145)/F156+W145*(F145-F144)/F156+W144*(F144-F143)/F156+W143*(F143-F142)/F156+W142*(F142-F141)/F156+W141*(F141-F140)/F156+W140*(F140-F139)/F156+W139*(F139-F138)/F156</f>
        <v>2.422079323911799E-2</v>
      </c>
      <c r="AC156">
        <f t="shared" si="59"/>
        <v>55.226635618410981</v>
      </c>
      <c r="AD156">
        <f t="shared" si="60"/>
        <v>109.34941111542331</v>
      </c>
      <c r="AE156">
        <f t="shared" si="61"/>
        <v>102.79281527671924</v>
      </c>
      <c r="AG156">
        <f t="shared" si="62"/>
        <v>55.226635618410981</v>
      </c>
      <c r="AH156">
        <f t="shared" si="63"/>
        <v>89.106629230567066</v>
      </c>
      <c r="AI156">
        <f t="shared" si="64"/>
        <v>24.673204236648424</v>
      </c>
      <c r="AK156">
        <v>203</v>
      </c>
      <c r="AL156" t="s">
        <v>16</v>
      </c>
      <c r="AM156">
        <v>37.200000000000003</v>
      </c>
      <c r="AN156">
        <v>0.01</v>
      </c>
      <c r="AO156">
        <v>0.12</v>
      </c>
      <c r="AP156">
        <v>0.36</v>
      </c>
      <c r="AQ156">
        <v>27.49</v>
      </c>
      <c r="AR156">
        <v>33.74</v>
      </c>
      <c r="AS156">
        <v>0.39</v>
      </c>
      <c r="AT156">
        <v>0.67</v>
      </c>
      <c r="AU156">
        <v>0</v>
      </c>
      <c r="AV156">
        <v>0</v>
      </c>
      <c r="AW156">
        <v>1.4E-2</v>
      </c>
      <c r="AX156">
        <v>5.0000000000000001E-3</v>
      </c>
      <c r="AZ156">
        <v>0.9959545158558214</v>
      </c>
      <c r="BA156">
        <v>0</v>
      </c>
      <c r="BB156">
        <v>3.7868681492917084E-3</v>
      </c>
      <c r="BC156">
        <v>7.6205738783246555E-3</v>
      </c>
      <c r="BD156">
        <v>0.41035098248797663</v>
      </c>
      <c r="BE156">
        <v>1.3465765568066386</v>
      </c>
      <c r="BF156">
        <v>8.8444777180067217E-3</v>
      </c>
      <c r="BG156">
        <v>1.9220539204127612E-2</v>
      </c>
      <c r="BH156">
        <v>0</v>
      </c>
      <c r="BI156">
        <v>0</v>
      </c>
      <c r="BJ156">
        <v>6.031069611086889E-4</v>
      </c>
      <c r="BK156">
        <v>1.0735271711980698E-4</v>
      </c>
      <c r="BM156">
        <v>203</v>
      </c>
      <c r="BN156" t="s">
        <v>17</v>
      </c>
      <c r="BO156">
        <v>52.7</v>
      </c>
      <c r="BP156">
        <v>0.19</v>
      </c>
      <c r="BQ156">
        <v>2.6</v>
      </c>
      <c r="BR156">
        <v>1.63</v>
      </c>
      <c r="BS156">
        <v>14.75</v>
      </c>
      <c r="BT156">
        <v>24.61</v>
      </c>
      <c r="BU156">
        <v>0.28999999999999998</v>
      </c>
      <c r="BV156">
        <v>3.19</v>
      </c>
      <c r="BW156">
        <v>0</v>
      </c>
      <c r="BX156">
        <v>0.04</v>
      </c>
      <c r="BY156">
        <v>0</v>
      </c>
      <c r="BZ156">
        <v>0</v>
      </c>
      <c r="CA156">
        <v>4.0000000000000001E-3</v>
      </c>
      <c r="CB156">
        <v>2E-3</v>
      </c>
      <c r="CD156">
        <v>1.9170005556301482</v>
      </c>
      <c r="CE156">
        <v>0</v>
      </c>
      <c r="CF156">
        <v>0.11147753176574828</v>
      </c>
      <c r="CG156">
        <v>4.6880025547323331E-2</v>
      </c>
      <c r="CH156">
        <v>0.29914917973310939</v>
      </c>
      <c r="CI156">
        <v>1.3344817630037711</v>
      </c>
      <c r="CJ156">
        <v>8.935536667667018E-3</v>
      </c>
      <c r="CK156">
        <v>0.12433588950155638</v>
      </c>
      <c r="CL156">
        <v>0</v>
      </c>
      <c r="CM156">
        <v>2.8213193185979836E-3</v>
      </c>
      <c r="CN156">
        <v>2.3412153081631143E-4</v>
      </c>
      <c r="CO156">
        <v>5.8342910505372675E-5</v>
      </c>
      <c r="CP156">
        <v>2.8478087395896426E-2</v>
      </c>
      <c r="CR156" t="s">
        <v>45</v>
      </c>
      <c r="CS156" t="s">
        <v>1</v>
      </c>
      <c r="CT156" t="s">
        <v>2</v>
      </c>
      <c r="CU156" t="s">
        <v>3</v>
      </c>
      <c r="CV156" t="s">
        <v>4</v>
      </c>
      <c r="CW156" t="s">
        <v>5</v>
      </c>
      <c r="CX156" t="s">
        <v>6</v>
      </c>
      <c r="CY156" t="s">
        <v>7</v>
      </c>
      <c r="CZ156" t="s">
        <v>8</v>
      </c>
      <c r="DA156" t="s">
        <v>9</v>
      </c>
      <c r="DB156" t="s">
        <v>10</v>
      </c>
      <c r="DC156" t="s">
        <v>11</v>
      </c>
      <c r="DD156" t="s">
        <v>14</v>
      </c>
      <c r="DE156" t="s">
        <v>15</v>
      </c>
    </row>
    <row r="157" spans="3:123">
      <c r="C157" s="2">
        <v>0.89400000000000002</v>
      </c>
      <c r="D157">
        <f t="shared" si="53"/>
        <v>89.4</v>
      </c>
      <c r="E157">
        <f t="shared" si="57"/>
        <v>89.4</v>
      </c>
      <c r="F157">
        <f t="shared" si="57"/>
        <v>89.4</v>
      </c>
      <c r="G157">
        <v>10.599999999999994</v>
      </c>
      <c r="H157">
        <v>20.562000000000001</v>
      </c>
      <c r="I157">
        <v>20.562000000000001</v>
      </c>
      <c r="J157">
        <v>48.276000000000003</v>
      </c>
      <c r="K157">
        <v>0</v>
      </c>
      <c r="L157">
        <v>0</v>
      </c>
      <c r="M157">
        <f t="shared" si="54"/>
        <v>0.83925859199999997</v>
      </c>
      <c r="O157">
        <f>H157/SUM($H157:I157,K157:M157)</f>
        <v>0.49000007840001253</v>
      </c>
      <c r="P157">
        <f>I157/SUM($H157:I157,K157:M157)</f>
        <v>0.49000007840001253</v>
      </c>
      <c r="Q157">
        <f>K157/SUM($H157:I157,K157:M157)</f>
        <v>0</v>
      </c>
      <c r="R157">
        <f>L157/SUM($H157:I157,K157:M157)</f>
        <v>0</v>
      </c>
      <c r="S157">
        <f>M157/SUM($H157:I157,K157:M157)</f>
        <v>1.9999843199974911E-2</v>
      </c>
      <c r="U157">
        <f t="shared" si="55"/>
        <v>3.177848538562586E-2</v>
      </c>
      <c r="V157">
        <f t="shared" si="58"/>
        <v>2.0149843199974912E-2</v>
      </c>
      <c r="W157">
        <f t="shared" si="56"/>
        <v>3.0514309689790357E-2</v>
      </c>
      <c r="Y157">
        <f>U157*(D157-D156)/D157+U156*(D156-D155)/D157+U155*(D155-D154)/D157+U154*(D154-D153)/D157+U153*(D153-D152)/D157+U152*(D152-D151)/D157+U151*(D151-D150)/D157+U150*(D150-D149)/D157+U149*(D149-D148)/D157+U148*(D148-D147)/D157+U147*(D147-D146)/D157+U146*(D146-D145)/D157+U145*(D145-D144)/D157+U144*(D144-D143)/D157+U143*(D143-D142)/D157+U142*(D142-D141)/D157+U141*(D141-D140)/D157+U140*(D140-D139)/D157+U139*(D139-D138)/D157</f>
        <v>3.0571150563903454E-2</v>
      </c>
      <c r="Z157">
        <f>V157*(E157-E156)/E157+V156*(E156-E155)/E157+V155*(E155-E154)/E157+V154*(E154-E153)/E157+V153*(E153-E152)/E157+V152*(E152-E151)/E157+V151*(E151-E150)/E157+V150*(E150-E149)/E157+V149*(E149-E148)/E157+V148*(E148-E147)/E157+V147*(E147-E146)/E157+V146*(E146-E145)/E157+V145*(E145-E144)/E157+V144*(E144-E143)/E157+V143*(E143-E142)/E157+V142*(E142-E141)/E157+V141*(E141-E140)/E157+V140*(E140-E139)/E157+V139*(E139-E138)/E157</f>
        <v>2.0149843199974912E-2</v>
      </c>
      <c r="AA157">
        <f>W157*(F157-F156)/F157+W156*(F156-F155)/F157+W155*(F155-F154)/F157+W154*(F154-F153)/F157+W153*(F153-F152)/F157+W152*(F152-F151)/F157+W151*(F151-F150)/F157+W150*(F150-F149)/F157+W149*(F149-F148)/F157+W148*(F148-F147)/F157+W147*(F147-F146)/F157+W146*(F146-F145)/F157+W145*(F145-F144)/F157+W144*(F144-F143)/F157+W143*(F143-F142)/F157+W142*(F142-F141)/F157+W141*(F141-F140)/F157+W140*(F140-F139)/F157+W139*(F139-F138)/F157</f>
        <v>2.4389746700881003E-2</v>
      </c>
      <c r="AC157">
        <f t="shared" si="59"/>
        <v>67.304920138544134</v>
      </c>
      <c r="AD157">
        <f t="shared" si="60"/>
        <v>133.55738406999907</v>
      </c>
      <c r="AE157">
        <f t="shared" si="61"/>
        <v>125.39744838716723</v>
      </c>
      <c r="AG157">
        <f t="shared" si="62"/>
        <v>67.304920138544134</v>
      </c>
      <c r="AH157">
        <f t="shared" si="63"/>
        <v>108.83321804785909</v>
      </c>
      <c r="AI157">
        <f t="shared" si="64"/>
        <v>30.098960189797268</v>
      </c>
      <c r="AK157">
        <v>223</v>
      </c>
      <c r="AL157" t="s">
        <v>16</v>
      </c>
      <c r="AM157">
        <v>36.340000000000003</v>
      </c>
      <c r="AN157">
        <v>0.01</v>
      </c>
      <c r="AO157">
        <v>0.11</v>
      </c>
      <c r="AP157">
        <v>0.38</v>
      </c>
      <c r="AQ157">
        <v>31.92</v>
      </c>
      <c r="AR157">
        <v>29.97</v>
      </c>
      <c r="AS157">
        <v>0.47</v>
      </c>
      <c r="AT157">
        <v>0.78</v>
      </c>
      <c r="AU157">
        <v>0</v>
      </c>
      <c r="AV157">
        <v>0</v>
      </c>
      <c r="AW157">
        <v>1.6E-2</v>
      </c>
      <c r="AX157">
        <v>5.0000000000000001E-3</v>
      </c>
      <c r="AZ157">
        <v>0.99587095797710179</v>
      </c>
      <c r="BA157">
        <v>0</v>
      </c>
      <c r="BB157">
        <v>3.5531472220606251E-3</v>
      </c>
      <c r="BC157">
        <v>8.2336111536659394E-3</v>
      </c>
      <c r="BD157">
        <v>0.48771397453030257</v>
      </c>
      <c r="BE157">
        <v>1.2243181655934914</v>
      </c>
      <c r="BF157">
        <v>1.0910057068573419E-2</v>
      </c>
      <c r="BG157">
        <v>2.2903768544434495E-2</v>
      </c>
      <c r="BH157">
        <v>0</v>
      </c>
      <c r="BI157">
        <v>0</v>
      </c>
      <c r="BJ157">
        <v>7.0551762462795582E-4</v>
      </c>
      <c r="BK157">
        <v>1.0988404048666673E-4</v>
      </c>
      <c r="BM157">
        <v>223</v>
      </c>
      <c r="BN157" t="s">
        <v>17</v>
      </c>
      <c r="BO157">
        <v>52.31</v>
      </c>
      <c r="BP157">
        <v>0.22</v>
      </c>
      <c r="BQ157">
        <v>2.13</v>
      </c>
      <c r="BR157">
        <v>1.57</v>
      </c>
      <c r="BS157">
        <v>16.8</v>
      </c>
      <c r="BT157">
        <v>22.66</v>
      </c>
      <c r="BU157">
        <v>0.34</v>
      </c>
      <c r="BV157">
        <v>3.93</v>
      </c>
      <c r="BW157">
        <v>0</v>
      </c>
      <c r="BX157">
        <v>0.04</v>
      </c>
      <c r="BY157">
        <v>0</v>
      </c>
      <c r="BZ157">
        <v>0</v>
      </c>
      <c r="CA157">
        <v>5.0000000000000001E-3</v>
      </c>
      <c r="CB157">
        <v>2E-3</v>
      </c>
      <c r="CD157">
        <v>1.926090340127361</v>
      </c>
      <c r="CE157">
        <v>0</v>
      </c>
      <c r="CF157">
        <v>9.2442974134596817E-2</v>
      </c>
      <c r="CG157">
        <v>4.5706734800897833E-2</v>
      </c>
      <c r="CH157">
        <v>0.3448938000037608</v>
      </c>
      <c r="CI157">
        <v>1.2437733426567383</v>
      </c>
      <c r="CJ157">
        <v>1.0604296689722544E-2</v>
      </c>
      <c r="CK157">
        <v>0.15505246770232886</v>
      </c>
      <c r="CL157">
        <v>0</v>
      </c>
      <c r="CM157">
        <v>2.8558313200422046E-3</v>
      </c>
      <c r="CN157">
        <v>2.9623180013424796E-4</v>
      </c>
      <c r="CO157">
        <v>5.9056594560328242E-5</v>
      </c>
      <c r="CP157">
        <v>1.8533314261957839E-2</v>
      </c>
    </row>
    <row r="158" spans="3:123">
      <c r="C158" s="2">
        <v>0.90400000000000003</v>
      </c>
      <c r="D158">
        <f t="shared" si="53"/>
        <v>90.4</v>
      </c>
      <c r="E158">
        <f t="shared" si="57"/>
        <v>90.4</v>
      </c>
      <c r="F158">
        <f t="shared" si="57"/>
        <v>90.4</v>
      </c>
      <c r="G158">
        <v>9.5999999999999943</v>
      </c>
      <c r="H158">
        <v>8.136000000000001</v>
      </c>
      <c r="I158">
        <v>0</v>
      </c>
      <c r="J158">
        <v>65.088000000000008</v>
      </c>
      <c r="K158">
        <v>17.176000000000002</v>
      </c>
      <c r="L158">
        <v>0</v>
      </c>
      <c r="M158">
        <f t="shared" si="54"/>
        <v>0.51656729600000006</v>
      </c>
      <c r="O158">
        <f>H158/SUM($H158:I158,K158:M158)</f>
        <v>0.315000050400008</v>
      </c>
      <c r="P158">
        <f>I158/SUM($H158:I158,K158:M158)</f>
        <v>0</v>
      </c>
      <c r="Q158">
        <f>K158/SUM($H158:I158,K158:M158)</f>
        <v>0.66500010640001694</v>
      </c>
      <c r="R158">
        <f>L158/SUM($H158:I158,K158:M158)</f>
        <v>0</v>
      </c>
      <c r="S158">
        <f>M158/SUM($H158:I158,K158:M158)</f>
        <v>1.9999843199974908E-2</v>
      </c>
      <c r="U158">
        <f t="shared" si="55"/>
        <v>4.291110201724041E-2</v>
      </c>
      <c r="V158">
        <f t="shared" si="58"/>
        <v>2.0149843199974909E-2</v>
      </c>
      <c r="W158">
        <f t="shared" si="56"/>
        <v>3.1476603315072099E-2</v>
      </c>
      <c r="Y158">
        <f>U158*(D158-D157)/D158+U157*(D157-D156)/D158+U156*(D156-D155)/D158+U155*(D155-D154)/D158+U154*(D154-D153)/D158+U153*(D153-D152)/D158+U152*(D152-D151)/D158+U151*(D151-D150)/D158+U150*(D150-D149)/D158+U149*(D149-D148)/D158+U148*(D148-D147)/D158+U147*(D147-D146)/D158+U146*(D146-D145)/D158+U145*(D145-D144)/D158+U144*(D144-D143)/D158+U143*(D143-D142)/D158+U142*(D142-D141)/D158+U141*(D141-D140)/D158+U140*(D140-D139)/D158+U139*(D139-D138)/D158</f>
        <v>3.0707654451661605E-2</v>
      </c>
      <c r="Z158">
        <f>V158*(E158-E157)/E158+V157*(E157-E156)/E158+V156*(E156-E155)/E158+V155*(E155-E154)/E158+V154*(E154-E153)/E158+V153*(E153-E152)/E158+V152*(E152-E151)/E158+V151*(E151-E150)/E158+V150*(E150-E149)/E158+V149*(E149-E148)/E158+V148*(E148-E147)/E158+V147*(E147-E146)/E158+V146*(E146-E145)/E158+V145*(E145-E144)/E158+V144*(E144-E143)/E158+V143*(E143-E142)/E158+V142*(E142-E141)/E158+V141*(E141-E140)/E158+V140*(E140-E139)/E158+V139*(E139-E138)/E158</f>
        <v>2.0149843199974912E-2</v>
      </c>
      <c r="AA158">
        <f>W158*(F158-F157)/F158+W157*(F157-F156)/F158+W156*(F156-F155)/F158+W155*(F155-F154)/F158+W154*(F154-F153)/F158+W153*(F153-F152)/F158+W152*(F152-F151)/F158+W151*(F151-F150)/F158+W150*(F150-F149)/F158+W149*(F149-F148)/F158+W148*(F148-F147)/F158+W147*(F147-F146)/F158+W146*(F146-F145)/F158+W145*(F145-F144)/F158+W144*(F144-F143)/F158+W143*(F143-F142)/F158+W142*(F142-F141)/F158+W141*(F141-F140)/F158+W140*(F140-F139)/F158+W139*(F139-F138)/F158</f>
        <v>2.4468141132453918E-2</v>
      </c>
      <c r="AC158">
        <f t="shared" si="59"/>
        <v>74.067366493268466</v>
      </c>
      <c r="AD158">
        <f t="shared" si="60"/>
        <v>147.17545775679187</v>
      </c>
      <c r="AE158">
        <f t="shared" si="61"/>
        <v>138.10008428917112</v>
      </c>
      <c r="AG158">
        <f t="shared" si="62"/>
        <v>74.067366493268466</v>
      </c>
      <c r="AH158">
        <f t="shared" si="63"/>
        <v>119.93031158010248</v>
      </c>
      <c r="AI158">
        <f t="shared" si="64"/>
        <v>33.147954704736939</v>
      </c>
      <c r="AK158">
        <v>233</v>
      </c>
      <c r="AL158" t="s">
        <v>16</v>
      </c>
      <c r="AM158">
        <v>35.869999999999997</v>
      </c>
      <c r="AN158">
        <v>0.01</v>
      </c>
      <c r="AO158">
        <v>0.1</v>
      </c>
      <c r="AP158">
        <v>0.39</v>
      </c>
      <c r="AQ158">
        <v>34.380000000000003</v>
      </c>
      <c r="AR158">
        <v>27.88</v>
      </c>
      <c r="AS158">
        <v>0.52</v>
      </c>
      <c r="AT158">
        <v>0.84</v>
      </c>
      <c r="AU158">
        <v>0</v>
      </c>
      <c r="AV158">
        <v>0</v>
      </c>
      <c r="AW158">
        <v>1.6E-2</v>
      </c>
      <c r="AX158">
        <v>6.0000000000000001E-3</v>
      </c>
      <c r="AZ158">
        <v>0.99593162731372875</v>
      </c>
      <c r="BA158">
        <v>0</v>
      </c>
      <c r="BB158">
        <v>3.2726572278016048E-3</v>
      </c>
      <c r="BC158">
        <v>8.5615296756048759E-3</v>
      </c>
      <c r="BD158">
        <v>0.5322163257687722</v>
      </c>
      <c r="BE158">
        <v>1.1539322811700132</v>
      </c>
      <c r="BF158">
        <v>1.2229607280255066E-2</v>
      </c>
      <c r="BG158">
        <v>2.4990309379028831E-2</v>
      </c>
      <c r="BH158">
        <v>0</v>
      </c>
      <c r="BI158">
        <v>0</v>
      </c>
      <c r="BJ158">
        <v>7.1480547531750259E-4</v>
      </c>
      <c r="BK158">
        <v>1.3359674267182103E-4</v>
      </c>
      <c r="CR158">
        <v>233</v>
      </c>
      <c r="CS158" t="s">
        <v>18</v>
      </c>
      <c r="CT158">
        <v>52.08</v>
      </c>
      <c r="CU158">
        <v>0.23</v>
      </c>
      <c r="CV158">
        <v>1.9</v>
      </c>
      <c r="CW158">
        <v>1.51</v>
      </c>
      <c r="CX158">
        <v>17.96</v>
      </c>
      <c r="CY158">
        <v>21.5</v>
      </c>
      <c r="CZ158">
        <v>0.37</v>
      </c>
      <c r="DA158">
        <v>4.41</v>
      </c>
      <c r="DB158">
        <v>0</v>
      </c>
      <c r="DC158">
        <v>0.03</v>
      </c>
      <c r="DD158">
        <v>5.0000000000000001E-3</v>
      </c>
      <c r="DE158">
        <v>2E-3</v>
      </c>
      <c r="DG158">
        <v>1.9312724199556728</v>
      </c>
      <c r="DH158">
        <v>0</v>
      </c>
      <c r="DI158">
        <v>8.3047877371099074E-2</v>
      </c>
      <c r="DJ158">
        <v>4.4272915446341654E-2</v>
      </c>
      <c r="DK158">
        <v>0.3713325908473073</v>
      </c>
      <c r="DL158">
        <v>1.1885034006207233</v>
      </c>
      <c r="DM158">
        <v>1.1622118704465551E-2</v>
      </c>
      <c r="DN158">
        <v>0.17522874537080266</v>
      </c>
      <c r="DO158">
        <v>0</v>
      </c>
      <c r="DP158">
        <v>2.1571206951539368E-3</v>
      </c>
      <c r="DQ158">
        <v>2.9834056474682246E-4</v>
      </c>
      <c r="DR158">
        <v>5.9476996612678943E-5</v>
      </c>
      <c r="DS158">
        <v>1.4320297326771855E-2</v>
      </c>
    </row>
    <row r="159" spans="3:123">
      <c r="C159" s="2">
        <v>0.91300000000000003</v>
      </c>
      <c r="D159">
        <f t="shared" si="53"/>
        <v>91.3</v>
      </c>
      <c r="E159">
        <f t="shared" si="57"/>
        <v>91.3</v>
      </c>
      <c r="F159">
        <f t="shared" si="57"/>
        <v>91.3</v>
      </c>
      <c r="G159">
        <v>8.7000000000000028</v>
      </c>
      <c r="H159">
        <v>15.521000000000001</v>
      </c>
      <c r="I159">
        <v>0</v>
      </c>
      <c r="J159">
        <v>44.736999999999995</v>
      </c>
      <c r="K159">
        <v>31.042000000000002</v>
      </c>
      <c r="L159">
        <v>0</v>
      </c>
      <c r="M159">
        <f t="shared" si="54"/>
        <v>0.95025770399999998</v>
      </c>
      <c r="O159">
        <f>H159/SUM($H159:I159,K159:M159)</f>
        <v>0.3266667189333417</v>
      </c>
      <c r="P159">
        <f>I159/SUM($H159:I159,K159:M159)</f>
        <v>0</v>
      </c>
      <c r="Q159">
        <f>K159/SUM($H159:I159,K159:M159)</f>
        <v>0.65333343786668341</v>
      </c>
      <c r="R159">
        <f>L159/SUM($H159:I159,K159:M159)</f>
        <v>0</v>
      </c>
      <c r="S159">
        <f>M159/SUM($H159:I159,K159:M159)</f>
        <v>1.9999843199974911E-2</v>
      </c>
      <c r="U159">
        <f t="shared" si="55"/>
        <v>4.120082447816132E-2</v>
      </c>
      <c r="V159">
        <f t="shared" si="58"/>
        <v>2.0149843199974912E-2</v>
      </c>
      <c r="W159">
        <f t="shared" si="56"/>
        <v>3.0999342413265994E-2</v>
      </c>
      <c r="Y159">
        <f>U159*(D159-D158)/D159+U158*(D158-D157)/D159+U157*(D157-D156)/D159+U156*(D156-D155)/D159+U155*(D155-D154)/D159+U154*(D154-D153)/D159+U153*(D153-D152)/D159+U152*(D152-D151)/D159+U151*(D151-D150)/D159+U150*(D150-D149)/D159+U149*(D149-D148)/D159+U148*(D148-D147)/D159+U147*(D147-D146)/D159+U146*(D146-D145)/D159+U145*(D145-D144)/D159+U144*(D144-D143)/D159+U143*(D143-D142)/D159+U142*(D142-D141)/D159+U141*(D141-D140)/D159+U140*(D140-D139)/D159+U139*(D139-D138)/D159</f>
        <v>3.081109205323718E-2</v>
      </c>
      <c r="Z159">
        <f>V159*(E159-E158)/E159+V158*(E158-E157)/E159+V157*(E157-E156)/E159+V156*(E156-E155)/E159+V155*(E155-E154)/E159+V154*(E154-E153)/E159+V153*(E153-E152)/E159+V152*(E152-E151)/E159+V151*(E151-E150)/E159+V150*(E150-E149)/E159+V149*(E149-E148)/E159+V148*(E148-E147)/E159+V147*(E147-E146)/E159+V146*(E146-E145)/E159+V145*(E145-E144)/E159+V144*(E144-E143)/E159+V143*(E143-E142)/E159+V142*(E142-E141)/E159+V141*(E141-E140)/E159+V140*(E140-E139)/E159+V139*(E139-E138)/E159</f>
        <v>2.0149843199974912E-2</v>
      </c>
      <c r="AA159">
        <f>W159*(F159-F158)/F159+W158*(F158-F157)/F159+W157*(F157-F156)/F159+W156*(F156-F155)/F159+W155*(F155-F154)/F159+W154*(F154-F153)/F159+W153*(F153-F152)/F159+W152*(F152-F151)/F159+W151*(F151-F150)/F159+W150*(F150-F149)/F159+W149*(F149-F148)/F159+W148*(F148-F147)/F159+W147*(F147-F146)/F159+W146*(F146-F145)/F159+W145*(F145-F144)/F159+W144*(F144-F143)/F159+W143*(F143-F142)/F159+W142*(F142-F141)/F159+W141*(F141-F140)/F159+W140*(F140-F139)/F159+W139*(F139-F138)/F159</f>
        <v>2.4532523182319528E-2</v>
      </c>
      <c r="AC159">
        <f t="shared" si="59"/>
        <v>81.462245486921177</v>
      </c>
      <c r="AD159">
        <f t="shared" si="60"/>
        <v>162.07869452859794</v>
      </c>
      <c r="AE159">
        <f t="shared" si="61"/>
        <v>151.99579969163574</v>
      </c>
      <c r="AG159">
        <f t="shared" si="62"/>
        <v>81.462245486921177</v>
      </c>
      <c r="AH159">
        <f t="shared" si="63"/>
        <v>132.07465858494308</v>
      </c>
      <c r="AI159">
        <f t="shared" si="64"/>
        <v>36.483322290656162</v>
      </c>
      <c r="AK159">
        <v>243</v>
      </c>
      <c r="AL159" t="s">
        <v>16</v>
      </c>
      <c r="AM159">
        <v>35.49</v>
      </c>
      <c r="AN159">
        <v>0.01</v>
      </c>
      <c r="AO159">
        <v>0.09</v>
      </c>
      <c r="AP159">
        <v>0.37</v>
      </c>
      <c r="AQ159">
        <v>36.380000000000003</v>
      </c>
      <c r="AR159">
        <v>26.21</v>
      </c>
      <c r="AS159">
        <v>0.56999999999999995</v>
      </c>
      <c r="AT159">
        <v>0.87</v>
      </c>
      <c r="AU159">
        <v>0</v>
      </c>
      <c r="AV159">
        <v>0</v>
      </c>
      <c r="AW159">
        <v>1.7000000000000001E-2</v>
      </c>
      <c r="AX159">
        <v>6.0000000000000001E-3</v>
      </c>
      <c r="AZ159">
        <v>0.9960483345732607</v>
      </c>
      <c r="BA159">
        <v>0</v>
      </c>
      <c r="BB159">
        <v>2.9772773715235762E-3</v>
      </c>
      <c r="BC159">
        <v>8.2104082087866397E-3</v>
      </c>
      <c r="BD159">
        <v>0.56927391144739747</v>
      </c>
      <c r="BE159">
        <v>1.0965560645252426</v>
      </c>
      <c r="BF159">
        <v>1.3550655049361746E-2</v>
      </c>
      <c r="BG159">
        <v>2.6163019564954152E-2</v>
      </c>
      <c r="BH159">
        <v>0</v>
      </c>
      <c r="BI159">
        <v>0</v>
      </c>
      <c r="BJ159">
        <v>7.6770271397468741E-4</v>
      </c>
      <c r="BK159">
        <v>1.3504301828397343E-4</v>
      </c>
      <c r="CR159">
        <v>243</v>
      </c>
      <c r="CS159" t="s">
        <v>18</v>
      </c>
      <c r="CT159">
        <v>52.03</v>
      </c>
      <c r="CU159">
        <v>0.24</v>
      </c>
      <c r="CV159">
        <v>1.67</v>
      </c>
      <c r="CW159">
        <v>1.28</v>
      </c>
      <c r="CX159">
        <v>18.97</v>
      </c>
      <c r="CY159">
        <v>20.72</v>
      </c>
      <c r="CZ159">
        <v>0.39</v>
      </c>
      <c r="DA159">
        <v>4.66</v>
      </c>
      <c r="DB159">
        <v>0</v>
      </c>
      <c r="DC159">
        <v>0.03</v>
      </c>
      <c r="DD159">
        <v>6.0000000000000001E-3</v>
      </c>
      <c r="DE159">
        <v>3.0000000000000001E-3</v>
      </c>
      <c r="DG159">
        <v>1.9389574152937872</v>
      </c>
      <c r="DH159">
        <v>0</v>
      </c>
      <c r="DI159">
        <v>7.3355602594285987E-2</v>
      </c>
      <c r="DJ159">
        <v>3.7714905719575927E-2</v>
      </c>
      <c r="DK159">
        <v>0.39415400917730081</v>
      </c>
      <c r="DL159">
        <v>1.1510484435998085</v>
      </c>
      <c r="DM159">
        <v>1.2310907605989994E-2</v>
      </c>
      <c r="DN159">
        <v>0.18607779914916486</v>
      </c>
      <c r="DO159">
        <v>0</v>
      </c>
      <c r="DP159">
        <v>2.167785602226351E-3</v>
      </c>
      <c r="DQ159">
        <v>3.5977868958626119E-4</v>
      </c>
      <c r="DR159">
        <v>8.9656580559181401E-5</v>
      </c>
      <c r="DS159">
        <v>1.2313017888073166E-2</v>
      </c>
    </row>
    <row r="160" spans="3:123">
      <c r="C160" s="2">
        <v>0.92100000000000004</v>
      </c>
      <c r="D160">
        <f t="shared" si="53"/>
        <v>92.100000000000009</v>
      </c>
      <c r="E160">
        <f t="shared" si="57"/>
        <v>92.100000000000009</v>
      </c>
      <c r="F160">
        <f t="shared" si="57"/>
        <v>92.100000000000009</v>
      </c>
      <c r="G160">
        <v>7.8999999999999915</v>
      </c>
      <c r="H160">
        <v>16.577999999999999</v>
      </c>
      <c r="I160">
        <v>0</v>
      </c>
      <c r="J160">
        <v>39.603000000000002</v>
      </c>
      <c r="K160">
        <v>35.919000000000004</v>
      </c>
      <c r="L160">
        <v>0</v>
      </c>
      <c r="M160">
        <f t="shared" si="54"/>
        <v>1.0713587759999998</v>
      </c>
      <c r="O160">
        <f>H160/SUM($H160:I160,K160:M160)</f>
        <v>0.3094737337263237</v>
      </c>
      <c r="P160">
        <f>I160/SUM($H160:I160,K160:M160)</f>
        <v>0</v>
      </c>
      <c r="Q160">
        <f>K160/SUM($H160:I160,K160:M160)</f>
        <v>0.67052642307370147</v>
      </c>
      <c r="R160">
        <f>L160/SUM($H160:I160,K160:M160)</f>
        <v>0</v>
      </c>
      <c r="S160">
        <f>M160/SUM($H160:I160,K160:M160)</f>
        <v>1.9999843199974911E-2</v>
      </c>
      <c r="U160">
        <f t="shared" si="55"/>
        <v>4.0585120848807124E-2</v>
      </c>
      <c r="V160">
        <f t="shared" si="58"/>
        <v>2.0149843199974912E-2</v>
      </c>
      <c r="W160">
        <f t="shared" si="56"/>
        <v>3.0974299314968548E-2</v>
      </c>
      <c r="Y160">
        <f>U160*(D160-D159)/D160+U159*(D159-D158)/D160+U158*(D158-D157)/D160+U157*(D157-D156)/D160+U156*(D156-D155)/D160+U155*(D155-D154)/D160+U154*(D154-D153)/D160+U153*(D153-D152)/D160+U152*(D152-D151)/D160+U151*(D151-D150)/D160+U150*(D150-D149)/D160+U149*(D149-D148)/D160+U148*(D148-D147)/D160+U147*(D147-D146)/D160+U146*(D146-D145)/D160+U145*(D145-D144)/D160+U144*(D144-D143)/D160+U143*(D143-D142)/D160+U142*(D142-D141)/D160+U141*(D141-D140)/D160+U140*(D140-D139)/D160+U139*(D139-D138)/D160</f>
        <v>3.0895991326162872E-2</v>
      </c>
      <c r="Z160">
        <f>V160*(E160-E159)/E160+V159*(E159-E158)/E160+V158*(E158-E157)/E160+V157*(E157-E156)/E160+V156*(E156-E155)/E160+V155*(E155-E154)/E160+V154*(E154-E153)/E160+V153*(E153-E152)/E160+V152*(E152-E151)/E160+V151*(E151-E150)/E160+V150*(E150-E149)/E160+V149*(E149-E148)/E160+V148*(E148-E147)/E160+V147*(E147-E146)/E160+V146*(E146-E145)/E160+V145*(E145-E144)/E160+V144*(E144-E143)/E160+V143*(E143-E142)/E160+V142*(E142-E141)/E160+V141*(E141-E140)/E160+V140*(E140-E139)/E160+V139*(E139-E138)/E160</f>
        <v>2.0149843199974912E-2</v>
      </c>
      <c r="AA160">
        <f>W160*(F160-F159)/F160+W159*(F159-F158)/F160+W158*(F158-F157)/F160+W157*(F157-F156)/F160+W156*(F156-F155)/F160+W155*(F155-F154)/F160+W154*(F154-F153)/F160+W153*(F153-F152)/F160+W152*(F152-F151)/F160+W151*(F151-F150)/F160+W150*(F150-F149)/F160+W149*(F149-F148)/F160+W148*(F148-F147)/F160+W147*(F147-F146)/F160+W146*(F146-F145)/F160+W145*(F145-F144)/F160+W144*(F144-F143)/F160+W143*(F143-F142)/F160+W142*(F142-F141)/F160+W141*(F141-F140)/F160+W140*(F140-F139)/F160+W139*(F139-F138)/F160</f>
        <v>2.4588477806707362E-2</v>
      </c>
      <c r="AC160">
        <f t="shared" si="59"/>
        <v>89.426082210256467</v>
      </c>
      <c r="AD160">
        <f t="shared" si="60"/>
        <v>178.14513672762396</v>
      </c>
      <c r="AE160">
        <f t="shared" si="61"/>
        <v>166.96842276348846</v>
      </c>
      <c r="AG160">
        <f t="shared" si="62"/>
        <v>89.426082210256467</v>
      </c>
      <c r="AH160">
        <f t="shared" si="63"/>
        <v>145.16687822727664</v>
      </c>
      <c r="AI160">
        <f t="shared" si="64"/>
        <v>40.077178398358704</v>
      </c>
      <c r="AK160">
        <v>253</v>
      </c>
      <c r="AL160" t="s">
        <v>16</v>
      </c>
      <c r="AM160">
        <v>35.020000000000003</v>
      </c>
      <c r="AN160">
        <v>0.01</v>
      </c>
      <c r="AO160">
        <v>0.08</v>
      </c>
      <c r="AP160">
        <v>0.33</v>
      </c>
      <c r="AQ160">
        <v>38.880000000000003</v>
      </c>
      <c r="AR160">
        <v>24.12</v>
      </c>
      <c r="AS160">
        <v>0.62</v>
      </c>
      <c r="AT160">
        <v>0.91</v>
      </c>
      <c r="AU160">
        <v>0</v>
      </c>
      <c r="AV160">
        <v>0</v>
      </c>
      <c r="AW160">
        <v>1.7000000000000001E-2</v>
      </c>
      <c r="AX160">
        <v>6.0000000000000001E-3</v>
      </c>
      <c r="AZ160">
        <v>0.99645355411048075</v>
      </c>
      <c r="BA160">
        <v>0</v>
      </c>
      <c r="BB160">
        <v>2.6830778787842258E-3</v>
      </c>
      <c r="BC160">
        <v>7.4240941424241038E-3</v>
      </c>
      <c r="BD160">
        <v>0.61680991683195596</v>
      </c>
      <c r="BE160">
        <v>1.0230753669937132</v>
      </c>
      <c r="BF160">
        <v>1.494320065574082E-2</v>
      </c>
      <c r="BG160">
        <v>2.7744474932458553E-2</v>
      </c>
      <c r="BH160">
        <v>0</v>
      </c>
      <c r="BI160">
        <v>0</v>
      </c>
      <c r="BJ160">
        <v>7.7832249110561572E-4</v>
      </c>
      <c r="BK160">
        <v>1.3691109394810475E-4</v>
      </c>
      <c r="CR160">
        <v>253</v>
      </c>
      <c r="CS160" t="s">
        <v>18</v>
      </c>
      <c r="CT160">
        <v>51.84</v>
      </c>
      <c r="CU160">
        <v>0.25</v>
      </c>
      <c r="CV160">
        <v>1.49</v>
      </c>
      <c r="CW160">
        <v>1.06</v>
      </c>
      <c r="CX160">
        <v>20.36</v>
      </c>
      <c r="CY160">
        <v>19.59</v>
      </c>
      <c r="CZ160">
        <v>0.42</v>
      </c>
      <c r="DA160">
        <v>4.95</v>
      </c>
      <c r="DB160">
        <v>0</v>
      </c>
      <c r="DC160">
        <v>0.03</v>
      </c>
      <c r="DD160">
        <v>6.0000000000000001E-3</v>
      </c>
      <c r="DE160">
        <v>3.0000000000000001E-3</v>
      </c>
      <c r="DG160">
        <v>1.9455310565471466</v>
      </c>
      <c r="DH160">
        <v>0</v>
      </c>
      <c r="DI160">
        <v>6.5911594238268603E-2</v>
      </c>
      <c r="DJ160">
        <v>3.1453403909598637E-2</v>
      </c>
      <c r="DK160">
        <v>0.42602503532916286</v>
      </c>
      <c r="DL160">
        <v>1.0959658373259793</v>
      </c>
      <c r="DM160">
        <v>1.3351605300179113E-2</v>
      </c>
      <c r="DN160">
        <v>0.1990547625829511</v>
      </c>
      <c r="DO160">
        <v>0</v>
      </c>
      <c r="DP160">
        <v>2.1831071774183063E-3</v>
      </c>
      <c r="DQ160">
        <v>3.6232155002379602E-4</v>
      </c>
      <c r="DR160">
        <v>9.02902594797722E-5</v>
      </c>
      <c r="DS160">
        <v>1.1442650785415245E-2</v>
      </c>
    </row>
    <row r="161" spans="2:123">
      <c r="C161" s="2">
        <v>0.92900000000000005</v>
      </c>
      <c r="D161">
        <f t="shared" si="53"/>
        <v>92.9</v>
      </c>
      <c r="E161">
        <f t="shared" si="57"/>
        <v>92.9</v>
      </c>
      <c r="F161">
        <f t="shared" si="57"/>
        <v>92.9</v>
      </c>
      <c r="G161">
        <v>7.0999999999999943</v>
      </c>
      <c r="H161">
        <v>15.793000000000003</v>
      </c>
      <c r="I161">
        <v>0</v>
      </c>
      <c r="J161">
        <v>35.302</v>
      </c>
      <c r="K161">
        <v>41.805000000000007</v>
      </c>
      <c r="L161">
        <v>0</v>
      </c>
      <c r="M161">
        <f t="shared" si="54"/>
        <v>1.1754599840000002</v>
      </c>
      <c r="O161">
        <f>H161/SUM($H161:I161,K161:M161)</f>
        <v>0.26870972041291008</v>
      </c>
      <c r="P161">
        <f>I161/SUM($H161:I161,K161:M161)</f>
        <v>0</v>
      </c>
      <c r="Q161">
        <f>K161/SUM($H161:I161,K161:M161)</f>
        <v>0.71129043638711498</v>
      </c>
      <c r="R161">
        <f>L161/SUM($H161:I161,K161:M161)</f>
        <v>0</v>
      </c>
      <c r="S161">
        <f>M161/SUM($H161:I161,K161:M161)</f>
        <v>1.9999843199974911E-2</v>
      </c>
      <c r="U161">
        <f t="shared" si="55"/>
        <v>4.0860422623587758E-2</v>
      </c>
      <c r="V161">
        <f t="shared" si="58"/>
        <v>2.0149843199974912E-2</v>
      </c>
      <c r="W161">
        <f t="shared" si="56"/>
        <v>3.1335835769392174E-2</v>
      </c>
      <c r="Y161">
        <f>U161*(D161-D160)/D161+U160*(D160-D159)/D161+U159*(D159-D158)/D161+U158*(D158-D157)/D161+U157*(D157-D156)/D161+U156*(D156-D155)/D161+U155*(D155-D154)/D161+U154*(D154-D153)/D161+U153*(D153-D152)/D161+U152*(D152-D151)/D161+U151*(D151-D150)/D161+U150*(D150-D149)/D161+U149*(D149-D148)/D161+U148*(D148-D147)/D161+U147*(D147-D146)/D161+U146*(D146-D145)/D161+U145*(D145-D144)/D161+U144*(D144-D143)/D161+U143*(D143-D142)/D161+U142*(D142-D141)/D161+U141*(D141-D140)/D161+U140*(D140-D139)/D161+U139*(D139-D138)/D161</f>
        <v>3.098179913066168E-2</v>
      </c>
      <c r="Z161">
        <f>V161*(E161-E160)/E161+V160*(E160-E159)/E161+V159*(E159-E158)/E161+V158*(E158-E157)/E161+V157*(E157-E156)/E161+V156*(E156-E155)/E161+V155*(E155-E154)/E161+V154*(E154-E153)/E161+V153*(E153-E152)/E161+V152*(E152-E151)/E161+V151*(E151-E150)/E161+V150*(E150-E149)/E161+V149*(E149-E148)/E161+V148*(E148-E147)/E161+V147*(E147-E146)/E161+V146*(E146-E145)/E161+V145*(E145-E144)/E161+V144*(E144-E143)/E161+V143*(E143-E142)/E161+V142*(E142-E141)/E161+V141*(E141-E140)/E161+V140*(E140-E139)/E161+V139*(E139-E138)/E161</f>
        <v>2.0149843199974912E-2</v>
      </c>
      <c r="AA161">
        <f>W161*(F161-F160)/F161+W160*(F160-F159)/F161+W159*(F159-F158)/F161+W158*(F158-F157)/F161+W157*(F157-F156)/F161+W156*(F156-F155)/F161+W155*(F155-F154)/F161+W154*(F154-F153)/F161+W153*(F153-F152)/F161+W152*(F152-F151)/F161+W151*(F151-F150)/F161+W150*(F150-F149)/F161+W149*(F149-F148)/F161+W148*(F148-F147)/F161+W147*(F147-F146)/F161+W146*(F146-F145)/F161+W145*(F145-F144)/F161+W144*(F144-F143)/F161+W143*(F143-F142)/F161+W142*(F142-F141)/F161+W141*(F141-F140)/F161+W140*(F140-F139)/F161+W139*(F139-F138)/F161</f>
        <v>2.4646582073339741E-2</v>
      </c>
      <c r="AC161">
        <f t="shared" si="59"/>
        <v>99.152065995406304</v>
      </c>
      <c r="AD161">
        <f t="shared" si="60"/>
        <v>197.79184906777269</v>
      </c>
      <c r="AE161">
        <f t="shared" si="61"/>
        <v>185.26620422572702</v>
      </c>
      <c r="AG161">
        <f t="shared" si="62"/>
        <v>99.152065995406304</v>
      </c>
      <c r="AH161">
        <f t="shared" si="63"/>
        <v>161.17658778341996</v>
      </c>
      <c r="AI161">
        <f t="shared" si="64"/>
        <v>44.469167253611118</v>
      </c>
      <c r="AK161">
        <v>263</v>
      </c>
      <c r="AL161" t="s">
        <v>16</v>
      </c>
      <c r="AM161">
        <v>34.5</v>
      </c>
      <c r="AN161">
        <v>0.01</v>
      </c>
      <c r="AO161">
        <v>0.08</v>
      </c>
      <c r="AP161">
        <v>0.28999999999999998</v>
      </c>
      <c r="AQ161">
        <v>41.67</v>
      </c>
      <c r="AR161">
        <v>21.8</v>
      </c>
      <c r="AS161">
        <v>0.67</v>
      </c>
      <c r="AT161">
        <v>0.95</v>
      </c>
      <c r="AU161">
        <v>0</v>
      </c>
      <c r="AV161">
        <v>0</v>
      </c>
      <c r="AW161">
        <v>1.7999999999999999E-2</v>
      </c>
      <c r="AX161">
        <v>6.0000000000000001E-3</v>
      </c>
      <c r="AZ161">
        <v>0.99673487310445774</v>
      </c>
      <c r="BA161">
        <v>0</v>
      </c>
      <c r="BB161">
        <v>2.7242873772537965E-3</v>
      </c>
      <c r="BC161">
        <v>6.6244094478282185E-3</v>
      </c>
      <c r="BD161">
        <v>0.67122516636722884</v>
      </c>
      <c r="BE161">
        <v>0.93887215229914667</v>
      </c>
      <c r="BF161">
        <v>1.6396319817787396E-2</v>
      </c>
      <c r="BG161">
        <v>2.9408871693959213E-2</v>
      </c>
      <c r="BH161">
        <v>0</v>
      </c>
      <c r="BI161">
        <v>0</v>
      </c>
      <c r="BJ161">
        <v>8.3676364602462629E-4</v>
      </c>
      <c r="BK161">
        <v>1.3901391681475896E-4</v>
      </c>
      <c r="CR161">
        <v>263</v>
      </c>
      <c r="CS161" t="s">
        <v>18</v>
      </c>
      <c r="CT161">
        <v>51.54</v>
      </c>
      <c r="CU161">
        <v>0.26</v>
      </c>
      <c r="CV161">
        <v>1.35</v>
      </c>
      <c r="CW161">
        <v>0.85</v>
      </c>
      <c r="CX161">
        <v>22.01</v>
      </c>
      <c r="CY161">
        <v>18.23</v>
      </c>
      <c r="CZ161">
        <v>0.46</v>
      </c>
      <c r="DA161">
        <v>5.25</v>
      </c>
      <c r="DB161">
        <v>0</v>
      </c>
      <c r="DC161">
        <v>0.03</v>
      </c>
      <c r="DD161">
        <v>6.0000000000000001E-3</v>
      </c>
      <c r="DE161">
        <v>3.0000000000000001E-3</v>
      </c>
      <c r="DG161">
        <v>1.9510351934726835</v>
      </c>
      <c r="DH161">
        <v>0</v>
      </c>
      <c r="DI161">
        <v>6.023609791634385E-2</v>
      </c>
      <c r="DJ161">
        <v>2.5440651374356027E-2</v>
      </c>
      <c r="DK161">
        <v>0.4645419132230032</v>
      </c>
      <c r="DL161">
        <v>1.0287190061185456</v>
      </c>
      <c r="DM161">
        <v>1.474991578711897E-2</v>
      </c>
      <c r="DN161">
        <v>0.21294830700612685</v>
      </c>
      <c r="DO161">
        <v>0</v>
      </c>
      <c r="DP161">
        <v>2.2020266550322395E-3</v>
      </c>
      <c r="DQ161">
        <v>3.6546153990868447E-4</v>
      </c>
      <c r="DR161">
        <v>9.1072742612370358E-5</v>
      </c>
      <c r="DS161">
        <v>1.1271291389027355E-2</v>
      </c>
    </row>
    <row r="162" spans="2:123">
      <c r="C162" s="2">
        <v>0.97099999999999997</v>
      </c>
      <c r="D162">
        <f t="shared" si="53"/>
        <v>97.1</v>
      </c>
      <c r="E162">
        <f t="shared" si="57"/>
        <v>97.1</v>
      </c>
      <c r="F162">
        <f t="shared" si="57"/>
        <v>97.1</v>
      </c>
      <c r="G162">
        <v>2.9000000000000057</v>
      </c>
      <c r="H162">
        <v>0</v>
      </c>
      <c r="I162">
        <v>0</v>
      </c>
      <c r="J162">
        <v>16.507000000000001</v>
      </c>
      <c r="K162">
        <v>80.592999999999989</v>
      </c>
      <c r="L162">
        <v>0</v>
      </c>
      <c r="M162">
        <f t="shared" si="54"/>
        <v>1.6447419439999997</v>
      </c>
      <c r="O162">
        <f>H162/SUM($H162:I162,K162:M162)</f>
        <v>0</v>
      </c>
      <c r="P162">
        <f>I162/SUM($H162:I162,K162:M162)</f>
        <v>0</v>
      </c>
      <c r="Q162">
        <f>K162/SUM($H162:I162,K162:M162)</f>
        <v>0.98000015680002506</v>
      </c>
      <c r="R162">
        <f>L162/SUM($H162:I162,K162:M162)</f>
        <v>0</v>
      </c>
      <c r="S162">
        <f>M162/SUM($H162:I162,K162:M162)</f>
        <v>1.9999843199974911E-2</v>
      </c>
      <c r="U162">
        <f t="shared" si="55"/>
        <v>4.6474414626876348E-2</v>
      </c>
      <c r="V162">
        <f t="shared" si="58"/>
        <v>2.0149843199974912E-2</v>
      </c>
      <c r="W162">
        <f t="shared" si="56"/>
        <v>3.4715300311366687E-2</v>
      </c>
      <c r="Y162">
        <f>U162*(D162-D161)/D162+U161*(D161-D160)/D162+U160*(D160-D159)/D162+U159*(D159-D158)/D162+U158*(D158-D157)/D162+U157*(D157-D156)/D162+U156*(D156-D155)/D162+U155*(D155-D154)/D162+U154*(D154-D153)/D162+U153*(D153-D152)/D162+U152*(D152-D151)/D162+U151*(D151-D150)/D162+U150*(D150-D149)/D162+U149*(D149-D148)/D162+U148*(D148-D147)/D162+U147*(D147-D146)/D162+U146*(D146-D145)/D162+U145*(D145-D144)/D162+U144*(D144-D143)/D162+U143*(D143-D142)/D162+U142*(D142-D141)/D162+U141*(D141-D140)/D162+U140*(D140-D139)/D162+U139*(D139-D138)/D162</f>
        <v>3.1651922560981996E-2</v>
      </c>
      <c r="Z162">
        <f>V162*(E162-E161)/E162+V161*(E161-E160)/E162+V160*(E160-E159)/E162+V159*(E159-E158)/E162+V158*(E158-E157)/E162+V157*(E157-E156)/E162+V156*(E156-E155)/E162+V155*(E155-E154)/E162+V154*(E154-E153)/E162+V153*(E153-E152)/E162+V152*(E152-E151)/E162+V151*(E151-E150)/E162+V150*(E150-E149)/E162+V149*(E149-E148)/E162+V148*(E148-E147)/E162+V147*(E147-E146)/E162+V146*(E146-E145)/E162+V145*(E145-E144)/E162+V144*(E144-E143)/E162+V143*(E143-E142)/E162+V142*(E142-E141)/E162+V141*(E141-E140)/E162+V140*(E140-E139)/E162+V139*(E139-E138)/E162</f>
        <v>2.0149843199974912E-2</v>
      </c>
      <c r="AA162">
        <f>W162*(F162-F161)/F162+W161*(F161-F160)/F162+W160*(F160-F159)/F162+W159*(F159-F158)/F162+W158*(F158-F157)/F162+W157*(F157-F156)/F162+W156*(F156-F155)/F162+W155*(F155-F154)/F162+W154*(F154-F153)/F162+W153*(F153-F152)/F162+W152*(F152-F151)/F162+W151*(F151-F150)/F162+W150*(F150-F149)/F162+W149*(F149-F148)/F162+W148*(F148-F147)/F162+W147*(F147-F146)/F162+W146*(F146-F145)/F162+W145*(F145-F144)/F162+W144*(F144-F143)/F162+W143*(F143-F142)/F162+W142*(F142-F141)/F162+W141*(F141-F140)/F162+W140*(F140-F139)/F162+W139*(F139-F138)/F162</f>
        <v>2.5082098207219378E-2</v>
      </c>
      <c r="AC162">
        <f t="shared" si="59"/>
        <v>235.55056065798649</v>
      </c>
      <c r="AD162">
        <f t="shared" si="60"/>
        <v>475.59060436619751</v>
      </c>
      <c r="AE162">
        <f t="shared" si="61"/>
        <v>442.99908119671619</v>
      </c>
      <c r="AG162">
        <f t="shared" si="62"/>
        <v>235.55056065798649</v>
      </c>
      <c r="AH162">
        <f t="shared" si="63"/>
        <v>387.54918948825303</v>
      </c>
      <c r="AI162">
        <f t="shared" si="64"/>
        <v>106.33240054365625</v>
      </c>
      <c r="AK162">
        <v>383</v>
      </c>
      <c r="CR162">
        <v>383</v>
      </c>
      <c r="CS162" t="s">
        <v>18</v>
      </c>
      <c r="CT162">
        <v>46.59</v>
      </c>
      <c r="CU162">
        <v>0.46</v>
      </c>
      <c r="CV162">
        <v>1.0900000000000001</v>
      </c>
      <c r="CW162">
        <v>0.11</v>
      </c>
      <c r="CX162">
        <v>42.11</v>
      </c>
      <c r="CY162">
        <v>3.59</v>
      </c>
      <c r="CZ162">
        <v>0.93</v>
      </c>
      <c r="DA162">
        <v>5.07</v>
      </c>
      <c r="DB162">
        <v>0</v>
      </c>
      <c r="DC162">
        <v>0.04</v>
      </c>
      <c r="DD162">
        <v>1.0999999999999999E-2</v>
      </c>
      <c r="DE162">
        <v>5.0000000000000001E-3</v>
      </c>
      <c r="DG162">
        <v>1.9579607073396497</v>
      </c>
      <c r="DH162">
        <v>0</v>
      </c>
      <c r="DI162">
        <v>5.3993332404301778E-2</v>
      </c>
      <c r="DJ162">
        <v>3.6550435714249587E-3</v>
      </c>
      <c r="DK162">
        <v>0.98668988374311628</v>
      </c>
      <c r="DL162">
        <v>0.22490293137899134</v>
      </c>
      <c r="DM162">
        <v>3.3105887129753195E-2</v>
      </c>
      <c r="DN162">
        <v>0.22830394711150712</v>
      </c>
      <c r="DO162">
        <v>0</v>
      </c>
      <c r="DP162">
        <v>3.2595067198016589E-3</v>
      </c>
      <c r="DQ162">
        <v>7.4382999445252857E-4</v>
      </c>
      <c r="DR162">
        <v>1.6851079882332406E-4</v>
      </c>
      <c r="DS162">
        <v>1.1954039743951442E-2</v>
      </c>
    </row>
    <row r="163" spans="2:123">
      <c r="C163" s="2">
        <v>0.98299999999999998</v>
      </c>
      <c r="D163">
        <f t="shared" si="53"/>
        <v>98.3</v>
      </c>
      <c r="E163">
        <f t="shared" si="57"/>
        <v>98.3</v>
      </c>
      <c r="F163">
        <f t="shared" si="57"/>
        <v>98.3</v>
      </c>
      <c r="G163">
        <v>1.7000000000000028</v>
      </c>
      <c r="H163">
        <v>0</v>
      </c>
      <c r="I163">
        <v>0</v>
      </c>
      <c r="J163">
        <v>10.813000000000001</v>
      </c>
      <c r="K163">
        <v>55.048000000000002</v>
      </c>
      <c r="L163">
        <v>32.439</v>
      </c>
      <c r="M163">
        <f t="shared" si="54"/>
        <v>1.7854346959999998</v>
      </c>
      <c r="O163">
        <f>H163/SUM($H163:I163,K163:M163)</f>
        <v>0</v>
      </c>
      <c r="P163">
        <f>I163/SUM($H163:I163,K163:M163)</f>
        <v>0</v>
      </c>
      <c r="Q163">
        <f>K163/SUM($H163:I163,K163:M163)</f>
        <v>0.61662931214383609</v>
      </c>
      <c r="R163">
        <f>L163/SUM($H163:I163,K163:M163)</f>
        <v>0.36337084465618913</v>
      </c>
      <c r="S163">
        <f>M163/SUM($H163:I163,K163:M163)</f>
        <v>1.9999843199974911E-2</v>
      </c>
      <c r="U163">
        <f t="shared" si="55"/>
        <v>3.6677538170496043E-2</v>
      </c>
      <c r="V163">
        <f t="shared" si="58"/>
        <v>2.0149843199974912E-2</v>
      </c>
      <c r="W163">
        <f t="shared" si="56"/>
        <v>2.9468326304877661E-2</v>
      </c>
      <c r="Y163">
        <f>U163*(D163-D162)/D163+U162*(D162-D161)/D163+U161*(D161-D160)/D163+U160*(D160-D159)/D163+U159*(D159-D158)/D163+U158*(D158-D157)/D163+U157*(D157-D156)/D163+U156*(D156-D155)/D163+U155*(D155-D154)/D163+U154*(D154-D153)/D163+U153*(D153-D152)/D163+U152*(D152-D151)/D163+U151*(D151-D150)/D163+U150*(D150-D149)/D163+U149*(D149-D148)/D163+U148*(D148-D147)/D163+U147*(D147-D146)/D163+U146*(D146-D145)/D163+U145*(D145-D144)/D163+U144*(D144-D143)/D163+U143*(D143-D142)/D163+U142*(D142-D141)/D163+U141*(D141-D140)/D163+U140*(D140-D139)/D163+U139*(D139-D138)/D163</f>
        <v>3.1713272904129675E-2</v>
      </c>
      <c r="Z163">
        <f>V163*(E163-E162)/E163+V162*(E162-E161)/E163+V161*(E161-E160)/E163+V160*(E160-E159)/E163+V159*(E159-E158)/E163+V158*(E158-E157)/E163+V157*(E157-E156)/E163+V156*(E156-E155)/E163+V155*(E155-E154)/E163+V154*(E154-E153)/E163+V153*(E153-E152)/E163+V152*(E152-E151)/E163+V151*(E151-E150)/E163+V150*(E150-E149)/E163+V149*(E149-E148)/E163+V148*(E148-E147)/E163+V147*(E147-E146)/E163+V146*(E146-E145)/E163+V145*(E145-E144)/E163+V144*(E144-E143)/E163+V143*(E143-E142)/E163+V142*(E142-E141)/E163+V141*(E141-E140)/E163+V140*(E140-E139)/E163+V139*(E139-E138)/E163</f>
        <v>2.0149843199974912E-2</v>
      </c>
      <c r="AA163">
        <f>W163*(F163-F162)/F163+W162*(F162-F161)/F163+W161*(F161-F160)/F163+W160*(F160-F159)/F163+W159*(F159-F158)/F163+W158*(F158-F157)/F163+W157*(F157-F156)/F163+W156*(F156-F155)/F163+W155*(F155-F154)/F163+W154*(F154-F153)/F163+W153*(F153-F152)/F163+W152*(F152-F151)/F163+W151*(F151-F150)/F163+W150*(F150-F149)/F163+W149*(F149-F148)/F163+W148*(F148-F147)/F163+W147*(F147-F146)/F163+W146*(F146-F145)/F163+W145*(F145-F144)/F163+W144*(F144-F143)/F163+W143*(F143-F142)/F163+W142*(F142-F141)/F163+W141*(F141-F140)/F163+W140*(F140-F139)/F163+W139*(F139-F138)/F163</f>
        <v>2.5135643209428842E-2</v>
      </c>
      <c r="AC163">
        <f t="shared" si="59"/>
        <v>394.98719997509534</v>
      </c>
      <c r="AD163">
        <f t="shared" si="60"/>
        <v>802.61746399870538</v>
      </c>
      <c r="AE163">
        <f t="shared" si="61"/>
        <v>745.48581103400522</v>
      </c>
      <c r="AG163">
        <f t="shared" si="62"/>
        <v>394.98719997509534</v>
      </c>
      <c r="AH163">
        <f t="shared" si="63"/>
        <v>654.03678034461075</v>
      </c>
      <c r="AI163">
        <f t="shared" si="64"/>
        <v>178.93783356015655</v>
      </c>
      <c r="AK163">
        <v>533</v>
      </c>
      <c r="CR163">
        <v>533</v>
      </c>
      <c r="CS163" t="s">
        <v>18</v>
      </c>
      <c r="CT163">
        <v>45.68</v>
      </c>
      <c r="CU163">
        <v>0.39</v>
      </c>
      <c r="CV163">
        <v>1.07</v>
      </c>
      <c r="CW163">
        <v>0.04</v>
      </c>
      <c r="CX163">
        <v>45.94</v>
      </c>
      <c r="CY163">
        <v>0.75</v>
      </c>
      <c r="CZ163">
        <v>1.1100000000000001</v>
      </c>
      <c r="DA163">
        <v>4.96</v>
      </c>
      <c r="DB163">
        <v>0</v>
      </c>
      <c r="DC163">
        <v>0.05</v>
      </c>
      <c r="DD163">
        <v>1.2E-2</v>
      </c>
      <c r="DE163">
        <v>5.0000000000000001E-3</v>
      </c>
      <c r="DG163">
        <v>1.9613295975791414</v>
      </c>
      <c r="DH163">
        <v>0</v>
      </c>
      <c r="DI163">
        <v>5.4151518247956401E-2</v>
      </c>
      <c r="DJ163">
        <v>1.3579165766260785E-3</v>
      </c>
      <c r="DK163">
        <v>1.0997643823464061</v>
      </c>
      <c r="DL163">
        <v>4.8003748987649766E-2</v>
      </c>
      <c r="DM163">
        <v>4.0369975473701726E-2</v>
      </c>
      <c r="DN163">
        <v>0.22819197250578041</v>
      </c>
      <c r="DO163">
        <v>0</v>
      </c>
      <c r="DP163">
        <v>4.162700057421022E-3</v>
      </c>
      <c r="DQ163">
        <v>8.2903997716092092E-4</v>
      </c>
      <c r="DR163">
        <v>1.7216345226141392E-4</v>
      </c>
      <c r="DS163">
        <v>1.5481115827097783E-2</v>
      </c>
    </row>
    <row r="164" spans="2:123">
      <c r="C164" s="2">
        <v>0.99</v>
      </c>
      <c r="D164">
        <f t="shared" si="53"/>
        <v>99</v>
      </c>
      <c r="E164">
        <f t="shared" si="57"/>
        <v>99</v>
      </c>
      <c r="F164">
        <f t="shared" si="57"/>
        <v>99</v>
      </c>
      <c r="G164">
        <v>1</v>
      </c>
      <c r="H164">
        <v>0</v>
      </c>
      <c r="I164">
        <v>0</v>
      </c>
      <c r="J164">
        <v>15.84</v>
      </c>
      <c r="K164">
        <v>83.16</v>
      </c>
      <c r="L164">
        <v>0</v>
      </c>
      <c r="M164">
        <f t="shared" si="54"/>
        <v>1.69712928</v>
      </c>
      <c r="O164">
        <f>H164/SUM($H164:I164,K164:M164)</f>
        <v>0</v>
      </c>
      <c r="P164">
        <f>I164/SUM($H164:I164,K164:M164)</f>
        <v>0</v>
      </c>
      <c r="Q164">
        <f>K164/SUM($H164:I164,K164:M164)</f>
        <v>0.98000015680002506</v>
      </c>
      <c r="R164">
        <f>L164/SUM($H164:I164,K164:M164)</f>
        <v>0</v>
      </c>
      <c r="S164">
        <f>M164/SUM($H164:I164,K164:M164)</f>
        <v>1.9999843199974911E-2</v>
      </c>
      <c r="U164">
        <f t="shared" si="55"/>
        <v>4.655748984891378E-2</v>
      </c>
      <c r="V164">
        <f t="shared" si="58"/>
        <v>2.0149843199974912E-2</v>
      </c>
      <c r="W164">
        <f t="shared" si="56"/>
        <v>3.5203282741689053E-2</v>
      </c>
      <c r="Y164">
        <f>U164*(D164-D163)/D164+U163*(D163-D162)/D164+U162*(D162-D161)/D164+U161*(D161-D160)/D164+U160*(D160-D159)/D164+U159*(D159-D158)/D164+U158*(D158-D157)/D164+U157*(D157-D156)/D164+U156*(D156-D155)/D164+U155*(D155-D154)/D164+U154*(D154-D153)/D164+U153*(D153-D152)/D164+U152*(D152-D151)/D164+U151*(D151-D150)/D164+U150*(D150-D149)/D164+U149*(D149-D148)/D164+U148*(D148-D147)/D164+U147*(D147-D146)/D164+U146*(D146-D145)/D164+U145*(D145-D144)/D164+U144*(D144-D143)/D164+U143*(D143-D142)/D164+U142*(D142-D141)/D164+U141*(D141-D140)/D164+U140*(D140-D139)/D164+U139*D139/D164</f>
        <v>3.1818232013840264E-2</v>
      </c>
      <c r="Z164">
        <f>V164*(E164-E163)/E164+V163*(E163-E162)/E164+V162*(E162-E161)/E164+V161*(E161-E160)/E164+V160*(E160-E159)/E164+V159*(E159-E158)/E164+V158*(E158-E157)/E164+V157*(E157-E156)/E164+V156*(E156-E155)/E164+V155*(E155-E154)/E164+V154*(E154-E153)/E164+V153*(E153-E152)/E164+V152*(E152-E151)/E164+V151*(E151-E150)/E164+V150*(E150-E149)/E164+V149*(E149-E148)/E164+V148*(E148-E147)/E164+V147*(E147-E146)/E164+V146*(E146-E145)/E164+V145*(E145-E144)/E164+V144*(E144-E143)/E164+V143*(E143-E142)/E164+V142*(E142-E141)/E164+V141*(E141-E140)/E164+V140*(E140-E139)/E164+V139*E139/E164</f>
        <v>2.0149843199974912E-2</v>
      </c>
      <c r="AA164">
        <f>W164*(D164-D163)/$D$32+W163*(D163-D162)/$D$32+W162*(D162-D161)/$D$32+W161*(D161-D160)/$D$32+W160*(D160-D159)/$D$32+W159*(D159-D158)/$D$32+W158*(D158-D157)/$D$32+W157*(D157-D156)/$D$32+W156*(D156-D155)/$D$32+W155*(D155-D154)/$D$32+W154*(D154-D153)/$D$32+W153*(D153-D152)/$D$32+W152*(D152-D151)/$D$32+W151*(D151-D150)/$D$32+W150*(D150-D149)/$D$32+W149*(D149-D148)/$D$32+W148*(D148-D147)/$D$32+W147*(D147-D146)/$D$32+W146*(D146-D145)/$D$32+W145*(D145-D144)/$D$32+W144*(D144-D143)/$D$32+W143*(D143-D142)/$D$32+W142*(D142-D141)/$D$32+W141*(D141-D140)/$D$32+W140*(D140-D139)/$D$32+W139*D139/$D$32</f>
        <v>2.5206828539454922E-2</v>
      </c>
      <c r="AC164">
        <f t="shared" si="59"/>
        <v>659.95410664243991</v>
      </c>
      <c r="AD164">
        <f t="shared" si="60"/>
        <v>1349.9386040038071</v>
      </c>
      <c r="AE164">
        <f t="shared" si="61"/>
        <v>1250.1250300228326</v>
      </c>
      <c r="AG164">
        <f t="shared" si="62"/>
        <v>659.95410664243991</v>
      </c>
      <c r="AH164">
        <f t="shared" si="63"/>
        <v>1100.0377363169021</v>
      </c>
      <c r="AI164">
        <f t="shared" si="64"/>
        <v>300.06562330320128</v>
      </c>
      <c r="AK164">
        <v>703</v>
      </c>
      <c r="CR164">
        <v>703</v>
      </c>
      <c r="CS164" t="s">
        <v>18</v>
      </c>
      <c r="CT164">
        <v>45.49</v>
      </c>
      <c r="CU164">
        <v>0.38</v>
      </c>
      <c r="CV164">
        <v>1.07</v>
      </c>
      <c r="CW164">
        <v>0.01</v>
      </c>
      <c r="CX164">
        <v>46.71</v>
      </c>
      <c r="CY164">
        <v>0.09</v>
      </c>
      <c r="CZ164">
        <v>1.23</v>
      </c>
      <c r="DA164">
        <v>4.9400000000000004</v>
      </c>
      <c r="DB164">
        <v>0</v>
      </c>
      <c r="DC164">
        <v>0.06</v>
      </c>
      <c r="DD164">
        <v>1.2E-2</v>
      </c>
      <c r="DE164">
        <v>5.0000000000000001E-3</v>
      </c>
      <c r="DG164">
        <v>1.9627310629166985</v>
      </c>
      <c r="DH164">
        <v>0</v>
      </c>
      <c r="DI164">
        <v>5.4416550682727972E-2</v>
      </c>
      <c r="DJ164">
        <v>3.411406485250212E-4</v>
      </c>
      <c r="DK164">
        <v>1.1236702914756522</v>
      </c>
      <c r="DL164">
        <v>5.7886431057086194E-3</v>
      </c>
      <c r="DM164">
        <v>4.4953239109274006E-2</v>
      </c>
      <c r="DN164">
        <v>0.22838417454036014</v>
      </c>
      <c r="DO164">
        <v>0</v>
      </c>
      <c r="DP164">
        <v>5.0196881486740778E-3</v>
      </c>
      <c r="DQ164">
        <v>8.3309752699108129E-4</v>
      </c>
      <c r="DR164">
        <v>1.7300606758242096E-4</v>
      </c>
      <c r="DS164">
        <v>1.7147613599426494E-2</v>
      </c>
    </row>
    <row r="166" spans="2:123">
      <c r="Z166" s="28" t="s">
        <v>111</v>
      </c>
      <c r="AA166" s="28"/>
      <c r="AB166" s="29"/>
      <c r="AC166" s="30">
        <f>(AC138*100-AC164)/(AC138*100)*AC138</f>
        <v>1.041458933575601</v>
      </c>
      <c r="AD166" s="30">
        <f>(AD138*100-AD164)/(AD138*100)*AD138</f>
        <v>1.3126139599619295</v>
      </c>
      <c r="AE166" s="30">
        <f>(AE138*100-AE164)/(AE138*100)*AE138</f>
        <v>1.5387496997716743</v>
      </c>
      <c r="AF166" s="29"/>
      <c r="AG166" s="30">
        <f>(AG138*100-AG164)/(AG138*100)*AG138</f>
        <v>1.041458933575601</v>
      </c>
      <c r="AH166" s="30">
        <f>(AH138*100-AH164)/(AH138*100)*AH138</f>
        <v>1.0696226368309796</v>
      </c>
      <c r="AI166" s="30">
        <f>(AI138*100-AI164)/(AI138*100)*AI138</f>
        <v>0.36934376696798726</v>
      </c>
    </row>
    <row r="168" spans="2:123">
      <c r="B168" s="20" t="s">
        <v>82</v>
      </c>
    </row>
    <row r="169" spans="2:123" ht="18">
      <c r="G169" s="5" t="s">
        <v>70</v>
      </c>
      <c r="L169"/>
      <c r="O169" s="4"/>
      <c r="P169" s="6" t="s">
        <v>26</v>
      </c>
      <c r="S169" s="4"/>
      <c r="V169" s="20" t="s">
        <v>82</v>
      </c>
      <c r="W169" s="20"/>
      <c r="X169" s="20"/>
      <c r="Y169" s="20"/>
      <c r="Z169" s="6" t="s">
        <v>98</v>
      </c>
      <c r="AA169" s="20"/>
      <c r="AB169" s="20"/>
      <c r="AC169" s="20"/>
      <c r="AD169" s="6" t="s">
        <v>97</v>
      </c>
      <c r="AE169" s="6"/>
      <c r="AF169" s="6"/>
      <c r="AG169" s="6"/>
      <c r="AH169" s="6" t="s">
        <v>96</v>
      </c>
      <c r="AK169" t="s">
        <v>19</v>
      </c>
      <c r="AL169" t="s">
        <v>0</v>
      </c>
      <c r="CD169" t="s">
        <v>33</v>
      </c>
      <c r="CE169" t="s">
        <v>34</v>
      </c>
      <c r="CF169" t="s">
        <v>35</v>
      </c>
      <c r="CG169" t="s">
        <v>36</v>
      </c>
      <c r="CH169" t="s">
        <v>37</v>
      </c>
      <c r="CI169" t="s">
        <v>38</v>
      </c>
      <c r="CJ169" t="s">
        <v>39</v>
      </c>
      <c r="CK169" t="s">
        <v>40</v>
      </c>
      <c r="CL169" t="s">
        <v>41</v>
      </c>
      <c r="CM169" t="s">
        <v>42</v>
      </c>
      <c r="CN169" t="s">
        <v>43</v>
      </c>
      <c r="CO169" t="s">
        <v>44</v>
      </c>
      <c r="CP169" t="s">
        <v>86</v>
      </c>
      <c r="DG169" t="s">
        <v>33</v>
      </c>
      <c r="DH169" t="s">
        <v>34</v>
      </c>
      <c r="DI169" t="s">
        <v>35</v>
      </c>
      <c r="DJ169" t="s">
        <v>36</v>
      </c>
      <c r="DK169" t="s">
        <v>37</v>
      </c>
      <c r="DL169" t="s">
        <v>38</v>
      </c>
      <c r="DM169" t="s">
        <v>39</v>
      </c>
      <c r="DN169" t="s">
        <v>40</v>
      </c>
      <c r="DO169" t="s">
        <v>41</v>
      </c>
      <c r="DP169" t="s">
        <v>42</v>
      </c>
      <c r="DQ169" t="s">
        <v>43</v>
      </c>
      <c r="DR169" t="s">
        <v>44</v>
      </c>
      <c r="DS169" t="s">
        <v>86</v>
      </c>
    </row>
    <row r="170" spans="2:123" ht="17">
      <c r="C170" t="s">
        <v>20</v>
      </c>
      <c r="D170" s="4" t="s">
        <v>21</v>
      </c>
      <c r="E170" s="4" t="s">
        <v>21</v>
      </c>
      <c r="F170" s="4" t="s">
        <v>21</v>
      </c>
      <c r="G170" t="s">
        <v>22</v>
      </c>
      <c r="H170" t="s">
        <v>16</v>
      </c>
      <c r="I170" t="s">
        <v>17</v>
      </c>
      <c r="J170" t="s">
        <v>23</v>
      </c>
      <c r="K170" t="s">
        <v>24</v>
      </c>
      <c r="L170" t="s">
        <v>25</v>
      </c>
      <c r="M170" t="s">
        <v>82</v>
      </c>
      <c r="O170" s="4" t="s">
        <v>16</v>
      </c>
      <c r="P170" s="4" t="s">
        <v>17</v>
      </c>
      <c r="Q170" s="4" t="s">
        <v>24</v>
      </c>
      <c r="R170" s="4" t="s">
        <v>25</v>
      </c>
      <c r="S170" s="4" t="s">
        <v>82</v>
      </c>
      <c r="U170" t="s">
        <v>27</v>
      </c>
      <c r="V170" t="s">
        <v>28</v>
      </c>
      <c r="W170" t="s">
        <v>29</v>
      </c>
      <c r="Y170" t="s">
        <v>27</v>
      </c>
      <c r="Z170" t="s">
        <v>28</v>
      </c>
      <c r="AA170" t="s">
        <v>29</v>
      </c>
      <c r="AC170" t="s">
        <v>30</v>
      </c>
      <c r="AD170" t="s">
        <v>31</v>
      </c>
      <c r="AE170" t="s">
        <v>32</v>
      </c>
      <c r="AG170" t="s">
        <v>30</v>
      </c>
      <c r="AH170" t="s">
        <v>31</v>
      </c>
      <c r="AI170" t="s">
        <v>32</v>
      </c>
      <c r="AL170" t="s">
        <v>1</v>
      </c>
      <c r="AM170" t="s">
        <v>2</v>
      </c>
      <c r="AN170" t="s">
        <v>3</v>
      </c>
      <c r="AO170" t="s">
        <v>4</v>
      </c>
      <c r="AP170" t="s">
        <v>5</v>
      </c>
      <c r="AQ170" t="s">
        <v>6</v>
      </c>
      <c r="AR170" t="s">
        <v>7</v>
      </c>
      <c r="AS170" t="s">
        <v>8</v>
      </c>
      <c r="AT170" t="s">
        <v>9</v>
      </c>
      <c r="AU170" t="s">
        <v>10</v>
      </c>
      <c r="AV170" t="s">
        <v>11</v>
      </c>
      <c r="AW170" t="s">
        <v>14</v>
      </c>
      <c r="AX170" t="s">
        <v>15</v>
      </c>
      <c r="AZ170" t="s">
        <v>33</v>
      </c>
      <c r="BA170" t="s">
        <v>34</v>
      </c>
      <c r="BB170" t="s">
        <v>35</v>
      </c>
      <c r="BC170" t="s">
        <v>36</v>
      </c>
      <c r="BD170" t="s">
        <v>37</v>
      </c>
      <c r="BE170" t="s">
        <v>38</v>
      </c>
      <c r="BF170" t="s">
        <v>39</v>
      </c>
      <c r="BG170" t="s">
        <v>40</v>
      </c>
      <c r="BH170" t="s">
        <v>41</v>
      </c>
      <c r="BI170" t="s">
        <v>42</v>
      </c>
      <c r="BJ170" t="s">
        <v>43</v>
      </c>
      <c r="BK170" t="s">
        <v>44</v>
      </c>
    </row>
    <row r="171" spans="2:123">
      <c r="C171">
        <v>0</v>
      </c>
      <c r="D171">
        <f>C171*100</f>
        <v>0</v>
      </c>
      <c r="E171">
        <f t="shared" ref="E171:F171" si="65">D171*100</f>
        <v>0</v>
      </c>
      <c r="F171">
        <f t="shared" si="65"/>
        <v>0</v>
      </c>
      <c r="G171">
        <v>100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f>0.025641*(SUM(H171:I171,K171:L171))</f>
        <v>0</v>
      </c>
      <c r="R171" s="21"/>
      <c r="S171" s="4"/>
      <c r="AC171" s="4">
        <v>7.8179999999999996</v>
      </c>
      <c r="AD171" s="4">
        <v>15.16</v>
      </c>
      <c r="AE171" s="4">
        <v>14.365</v>
      </c>
      <c r="AG171" s="4">
        <v>7.8179999999999996</v>
      </c>
      <c r="AH171" s="4">
        <v>12.35</v>
      </c>
      <c r="AI171" s="4">
        <v>3.45</v>
      </c>
    </row>
    <row r="172" spans="2:123">
      <c r="C172" s="2">
        <v>0.214</v>
      </c>
      <c r="D172">
        <f t="shared" ref="D172:D197" si="66">C172*100</f>
        <v>21.4</v>
      </c>
      <c r="E172">
        <f>D172</f>
        <v>21.4</v>
      </c>
      <c r="F172">
        <f>E172</f>
        <v>21.4</v>
      </c>
      <c r="G172">
        <v>78.599999999999994</v>
      </c>
      <c r="H172">
        <v>21.400000000000006</v>
      </c>
      <c r="I172">
        <v>0</v>
      </c>
      <c r="J172">
        <v>0</v>
      </c>
      <c r="K172">
        <v>0</v>
      </c>
      <c r="L172">
        <v>0</v>
      </c>
      <c r="M172">
        <f t="shared" ref="M172:M197" si="67">0.025641*(SUM(H172:I172,K172:L172))</f>
        <v>0.54871740000000013</v>
      </c>
      <c r="O172">
        <f>H172/SUM($H172:I172,K172:M172)</f>
        <v>0.97500002437500055</v>
      </c>
      <c r="P172">
        <f>I172/SUM($H172:I172,K172:M172)</f>
        <v>0</v>
      </c>
      <c r="Q172">
        <f>K172/SUM($H172:I172,K172:M172)</f>
        <v>0</v>
      </c>
      <c r="R172">
        <f>L172/SUM($H172:I172,K172:M172)</f>
        <v>0</v>
      </c>
      <c r="S172">
        <f>M172/SUM($H172:I172,K172:M172)</f>
        <v>2.499997562499939E-2</v>
      </c>
      <c r="U172">
        <f t="shared" ref="U172:U197" si="68">(O172*(0.00000571*(AO172*((26.98*2)/(26.98*2+16*3))*10000)+0.000395))+(Q172*(0.2003*DI172+0.0162))+(P172*(0.2198*CF172))+S172</f>
        <v>2.6563636599751958E-2</v>
      </c>
      <c r="V172">
        <f>0.00015+S172</f>
        <v>2.5149975624999391E-2</v>
      </c>
      <c r="W172">
        <f t="shared" ref="W172:W197" si="69">(O172*(0.000002536*(AO172*((26.98*2)/(26.98*2+16*3))*10000)+0.0008))+(Q172*EXP((-5)+6.3*DS172-1.2*DN172+1))+(P172*(EXP((-5.66)+8.4*CP172+10*CK172)))+S172</f>
        <v>2.6303402475945203E-2</v>
      </c>
      <c r="Y172">
        <f>U172*(D172-D171)/D172</f>
        <v>2.6563636599751958E-2</v>
      </c>
      <c r="Z172">
        <f>V172*(E172-E171)/E172</f>
        <v>2.5149975624999391E-2</v>
      </c>
      <c r="AA172">
        <f>W172*(F172-F171)/F172</f>
        <v>2.6303402475945203E-2</v>
      </c>
      <c r="AC172">
        <f>$AC$171*((1-C172)^(Y172-1))</f>
        <v>9.8831448961114319</v>
      </c>
      <c r="AD172">
        <f>$AD$171*((1-C172)^(Z172-1))</f>
        <v>19.171078029232596</v>
      </c>
      <c r="AE172">
        <f>$AE$171*((1-C172)^(AA172-1))</f>
        <v>18.160689844376265</v>
      </c>
      <c r="AG172">
        <f>$AG$171*((1-C172)^(Y172-1))</f>
        <v>9.8831448961114319</v>
      </c>
      <c r="AH172">
        <f>$AH$171*((1-C172)^(Z172-1))</f>
        <v>15.617599845713888</v>
      </c>
      <c r="AI172">
        <f>$AI$171*((1-C172)^(AA172-1))</f>
        <v>4.3615997189765485</v>
      </c>
      <c r="AK172">
        <v>24</v>
      </c>
      <c r="AL172" t="s">
        <v>16</v>
      </c>
      <c r="AM172">
        <v>41.68</v>
      </c>
      <c r="AN172">
        <v>0</v>
      </c>
      <c r="AO172">
        <v>0.04</v>
      </c>
      <c r="AP172">
        <v>0.28999999999999998</v>
      </c>
      <c r="AQ172">
        <v>4.67</v>
      </c>
      <c r="AR172">
        <v>53.17</v>
      </c>
      <c r="AS172">
        <v>7.0000000000000007E-2</v>
      </c>
      <c r="AT172">
        <v>0.08</v>
      </c>
      <c r="AU172">
        <v>0</v>
      </c>
      <c r="AV172">
        <v>0</v>
      </c>
      <c r="AW172">
        <v>0</v>
      </c>
      <c r="AX172">
        <v>0</v>
      </c>
      <c r="AZ172">
        <v>0.99781143541499873</v>
      </c>
      <c r="BA172">
        <v>0</v>
      </c>
      <c r="BB172">
        <v>1.128711970033924E-3</v>
      </c>
      <c r="BC172">
        <v>5.4891787853209003E-3</v>
      </c>
      <c r="BD172">
        <v>6.2333544004866265E-2</v>
      </c>
      <c r="BE172">
        <v>1.897478364843064</v>
      </c>
      <c r="BF172">
        <v>1.4194817931572671E-3</v>
      </c>
      <c r="BG172">
        <v>2.0521303934496948E-3</v>
      </c>
      <c r="BH172">
        <v>0</v>
      </c>
      <c r="BI172">
        <v>0</v>
      </c>
      <c r="BJ172">
        <v>0</v>
      </c>
      <c r="BK172">
        <v>0</v>
      </c>
    </row>
    <row r="173" spans="2:123">
      <c r="C173" s="2">
        <v>0.35699999999999998</v>
      </c>
      <c r="D173">
        <f t="shared" si="66"/>
        <v>35.699999999999996</v>
      </c>
      <c r="E173">
        <f t="shared" ref="E173:F197" si="70">D173</f>
        <v>35.699999999999996</v>
      </c>
      <c r="F173">
        <f t="shared" si="70"/>
        <v>35.699999999999996</v>
      </c>
      <c r="G173">
        <v>64.300000000000011</v>
      </c>
      <c r="H173">
        <v>35.699999999999989</v>
      </c>
      <c r="I173">
        <v>0</v>
      </c>
      <c r="J173">
        <v>0</v>
      </c>
      <c r="K173">
        <v>0</v>
      </c>
      <c r="L173">
        <v>0</v>
      </c>
      <c r="M173">
        <f t="shared" si="67"/>
        <v>0.91538369999999969</v>
      </c>
      <c r="O173">
        <f>H173/SUM($H173:I173,K173:M173)</f>
        <v>0.97500002437500066</v>
      </c>
      <c r="P173">
        <f>I173/SUM($H173:I173,K173:M173)</f>
        <v>0</v>
      </c>
      <c r="Q173">
        <f>K173/SUM($H173:I173,K173:M173)</f>
        <v>0</v>
      </c>
      <c r="R173">
        <f>L173/SUM($H173:I173,K173:M173)</f>
        <v>0</v>
      </c>
      <c r="S173">
        <f>M173/SUM($H173:I173,K173:M173)</f>
        <v>2.499997562499939E-2</v>
      </c>
      <c r="U173">
        <f t="shared" si="68"/>
        <v>2.685827059103307E-2</v>
      </c>
      <c r="V173">
        <f t="shared" ref="V173:V197" si="71">0.00015+S173</f>
        <v>2.5149975624999391E-2</v>
      </c>
      <c r="W173">
        <f t="shared" si="69"/>
        <v>2.6434259183806656E-2</v>
      </c>
      <c r="Y173">
        <f>U173*(D173-D172)/D173+U172*(D172-D171)/D173</f>
        <v>2.6681655257323945E-2</v>
      </c>
      <c r="Z173">
        <f>V173*(E173-E172)/E173+V172*(E172-E171)/E173</f>
        <v>2.5149975624999391E-2</v>
      </c>
      <c r="AA173">
        <f>W173*(F173-F172)/F173+W172*(F172-F171)/F173</f>
        <v>2.6355818468169818E-2</v>
      </c>
      <c r="AC173">
        <f t="shared" ref="AC173:AC197" si="72">$AC$171*((1-C173)^(Y173-1))</f>
        <v>12.016208197193636</v>
      </c>
      <c r="AD173">
        <f t="shared" ref="AD173:AD197" si="73">$AD$171*((1-C173)^(Z173-1))</f>
        <v>23.316574049035381</v>
      </c>
      <c r="AE173">
        <f t="shared" ref="AE173:AE197" si="74">$AE$171*((1-C173)^(AA173-1))</f>
        <v>22.082076018395206</v>
      </c>
      <c r="AG173">
        <f t="shared" ref="AG173:AG197" si="75">$AG$171*((1-C173)^(Y173-1))</f>
        <v>12.016208197193636</v>
      </c>
      <c r="AH173">
        <f t="shared" ref="AH173:AH197" si="76">$AH$171*((1-C173)^(Z173-1))</f>
        <v>18.99470247398331</v>
      </c>
      <c r="AI173">
        <f t="shared" ref="AI173:AI197" si="77">$AI$171*((1-C173)^(AA173-1))</f>
        <v>5.3033875574983274</v>
      </c>
      <c r="AK173">
        <v>44</v>
      </c>
      <c r="AL173" t="s">
        <v>16</v>
      </c>
      <c r="AM173">
        <v>41.47</v>
      </c>
      <c r="AN173">
        <v>0</v>
      </c>
      <c r="AO173">
        <v>0.05</v>
      </c>
      <c r="AP173">
        <v>0.36</v>
      </c>
      <c r="AQ173">
        <v>5.6</v>
      </c>
      <c r="AR173">
        <v>52.32</v>
      </c>
      <c r="AS173">
        <v>0.08</v>
      </c>
      <c r="AT173">
        <v>0.1</v>
      </c>
      <c r="AU173">
        <v>0</v>
      </c>
      <c r="AV173">
        <v>0</v>
      </c>
      <c r="AW173">
        <v>0</v>
      </c>
      <c r="AX173">
        <v>0</v>
      </c>
      <c r="AZ173">
        <v>0.99743264921648656</v>
      </c>
      <c r="BA173">
        <v>0</v>
      </c>
      <c r="BB173">
        <v>1.4174962604525609E-3</v>
      </c>
      <c r="BC173">
        <v>6.8460593075878318E-3</v>
      </c>
      <c r="BD173">
        <v>7.5096854076377784E-2</v>
      </c>
      <c r="BE173">
        <v>1.8758870521477748</v>
      </c>
      <c r="BF173">
        <v>1.6298609384352201E-3</v>
      </c>
      <c r="BG173">
        <v>2.5771740141894281E-3</v>
      </c>
      <c r="BH173">
        <v>0</v>
      </c>
      <c r="BI173">
        <v>0</v>
      </c>
      <c r="BJ173">
        <v>0</v>
      </c>
      <c r="BK173">
        <v>0</v>
      </c>
      <c r="BM173" t="s">
        <v>45</v>
      </c>
      <c r="BN173" t="s">
        <v>1</v>
      </c>
      <c r="BO173" t="s">
        <v>2</v>
      </c>
      <c r="BP173" t="s">
        <v>3</v>
      </c>
      <c r="BQ173" t="s">
        <v>4</v>
      </c>
      <c r="BR173" t="s">
        <v>5</v>
      </c>
      <c r="BS173" t="s">
        <v>6</v>
      </c>
      <c r="BT173" t="s">
        <v>7</v>
      </c>
      <c r="BU173" t="s">
        <v>8</v>
      </c>
      <c r="BV173" t="s">
        <v>9</v>
      </c>
      <c r="BW173" t="s">
        <v>10</v>
      </c>
      <c r="BX173" t="s">
        <v>11</v>
      </c>
      <c r="BY173" t="s">
        <v>12</v>
      </c>
      <c r="BZ173" t="s">
        <v>13</v>
      </c>
      <c r="CA173" t="s">
        <v>14</v>
      </c>
      <c r="CB173" t="s">
        <v>15</v>
      </c>
    </row>
    <row r="174" spans="2:123">
      <c r="C174" s="2">
        <v>0.38900000000000001</v>
      </c>
      <c r="D174">
        <f t="shared" si="66"/>
        <v>38.9</v>
      </c>
      <c r="E174">
        <f t="shared" si="70"/>
        <v>38.9</v>
      </c>
      <c r="F174">
        <f t="shared" si="70"/>
        <v>38.9</v>
      </c>
      <c r="G174">
        <v>61.1</v>
      </c>
      <c r="H174">
        <v>38.9</v>
      </c>
      <c r="I174">
        <v>0</v>
      </c>
      <c r="J174">
        <v>0</v>
      </c>
      <c r="K174">
        <v>0</v>
      </c>
      <c r="L174">
        <v>0</v>
      </c>
      <c r="M174">
        <f t="shared" si="67"/>
        <v>0.99743490000000001</v>
      </c>
      <c r="O174">
        <f>H174/SUM($H174:I174,K174:M174)</f>
        <v>0.97500002437500055</v>
      </c>
      <c r="P174">
        <f>I174/SUM($H174:I174,K174:M174)</f>
        <v>0</v>
      </c>
      <c r="Q174">
        <f>K174/SUM($H174:I174,K174:M174)</f>
        <v>0</v>
      </c>
      <c r="R174">
        <f>L174/SUM($H174:I174,K174:M174)</f>
        <v>0</v>
      </c>
      <c r="S174">
        <f>M174/SUM($H174:I174,K174:M174)</f>
        <v>2.499997562499939E-2</v>
      </c>
      <c r="U174">
        <f t="shared" si="68"/>
        <v>2.7152904582314178E-2</v>
      </c>
      <c r="V174">
        <f t="shared" si="71"/>
        <v>2.5149975624999391E-2</v>
      </c>
      <c r="W174">
        <f t="shared" si="69"/>
        <v>2.6565115891668108E-2</v>
      </c>
      <c r="Y174">
        <f>U174*(D174-D173)/D174+U173*(D173-D172)/D174+U172*(D172-D171)/D174</f>
        <v>2.6720421268634192E-2</v>
      </c>
      <c r="Z174">
        <f>V174*(E174-E173)/E174+V173*(E173-E172)/E174+V172*(E172-E171)/E174</f>
        <v>2.5149975624999391E-2</v>
      </c>
      <c r="AA174">
        <f>W174*(F174-F173)/F174+W173*(F173-F172)/F174+W172*(F172-F171)/F174</f>
        <v>2.6373035736940886E-2</v>
      </c>
      <c r="AC174">
        <f t="shared" si="72"/>
        <v>12.628081812514827</v>
      </c>
      <c r="AD174">
        <f t="shared" si="73"/>
        <v>24.506254122725366</v>
      </c>
      <c r="AE174">
        <f t="shared" si="74"/>
        <v>23.207142943184127</v>
      </c>
      <c r="AG174">
        <f t="shared" si="75"/>
        <v>12.628081812514827</v>
      </c>
      <c r="AH174">
        <f t="shared" si="76"/>
        <v>19.963867969370597</v>
      </c>
      <c r="AI174">
        <f t="shared" si="77"/>
        <v>5.5735915874685169</v>
      </c>
      <c r="AK174">
        <v>49</v>
      </c>
      <c r="AL174" t="s">
        <v>16</v>
      </c>
      <c r="AM174">
        <v>41.4</v>
      </c>
      <c r="AN174">
        <v>0</v>
      </c>
      <c r="AO174">
        <v>0.06</v>
      </c>
      <c r="AP174">
        <v>0.38</v>
      </c>
      <c r="AQ174">
        <v>5.89</v>
      </c>
      <c r="AR174">
        <v>52.07</v>
      </c>
      <c r="AS174">
        <v>0.09</v>
      </c>
      <c r="AT174">
        <v>0.11</v>
      </c>
      <c r="AU174">
        <v>0</v>
      </c>
      <c r="AV174">
        <v>0</v>
      </c>
      <c r="AW174">
        <v>0</v>
      </c>
      <c r="AX174">
        <v>0</v>
      </c>
      <c r="AZ174">
        <v>0.99700528579482461</v>
      </c>
      <c r="BA174">
        <v>0</v>
      </c>
      <c r="BB174">
        <v>1.7031415452326006E-3</v>
      </c>
      <c r="BC174">
        <v>7.2355129979964983E-3</v>
      </c>
      <c r="BD174">
        <v>7.9085449423705656E-2</v>
      </c>
      <c r="BE174">
        <v>1.8692788975722039</v>
      </c>
      <c r="BF174">
        <v>1.8359068785443612E-3</v>
      </c>
      <c r="BG174">
        <v>2.8384680091997679E-3</v>
      </c>
      <c r="BH174">
        <v>0</v>
      </c>
      <c r="BI174">
        <v>0</v>
      </c>
      <c r="BJ174">
        <v>0</v>
      </c>
      <c r="BK174">
        <v>0</v>
      </c>
    </row>
    <row r="175" spans="2:123">
      <c r="C175" s="2">
        <v>0.46899999999999997</v>
      </c>
      <c r="D175">
        <f t="shared" si="66"/>
        <v>46.9</v>
      </c>
      <c r="E175">
        <f t="shared" si="70"/>
        <v>46.9</v>
      </c>
      <c r="F175">
        <f t="shared" si="70"/>
        <v>46.9</v>
      </c>
      <c r="G175">
        <v>53.1</v>
      </c>
      <c r="H175">
        <v>4.6900000000000004</v>
      </c>
      <c r="I175">
        <v>42.21</v>
      </c>
      <c r="J175">
        <v>0</v>
      </c>
      <c r="K175">
        <v>0</v>
      </c>
      <c r="L175">
        <v>0</v>
      </c>
      <c r="M175">
        <f t="shared" si="67"/>
        <v>1.2025629</v>
      </c>
      <c r="O175">
        <f>H175/SUM($H175:I175,K175:M175)</f>
        <v>9.750000243750008E-2</v>
      </c>
      <c r="P175">
        <f>I175/SUM($H175:I175,K175:M175)</f>
        <v>0.87750002193750065</v>
      </c>
      <c r="Q175">
        <f>K175/SUM($H175:I175,K175:M175)</f>
        <v>0</v>
      </c>
      <c r="R175">
        <f>L175/SUM($H175:I175,K175:M175)</f>
        <v>0</v>
      </c>
      <c r="S175">
        <f>M175/SUM($H175:I175,K175:M175)</f>
        <v>2.4999975624999393E-2</v>
      </c>
      <c r="U175">
        <f t="shared" si="68"/>
        <v>3.7996879999483008E-2</v>
      </c>
      <c r="V175">
        <f t="shared" si="71"/>
        <v>2.5149975624999394E-2</v>
      </c>
      <c r="W175">
        <f t="shared" si="69"/>
        <v>3.0145371237764604E-2</v>
      </c>
      <c r="Y175">
        <f>U175*(D175-D174)/D175+U174*(D174-D173)/D175+U173*(D173-D172)/D175+U172*(D172-D171)/D175</f>
        <v>2.8643911030825892E-2</v>
      </c>
      <c r="Z175">
        <f>V175*(E175-E174)/E175+V174*(E174-E173)/E175+V173*(E173-E172)/E175+V172*(E172-E171)/E175</f>
        <v>2.5149975624999391E-2</v>
      </c>
      <c r="AA175">
        <f>W175*(F175-F174)/F175+W174*(F174-F173)/F175+W173*(F173-F172)/F175+W172*(F172-F171)/F175</f>
        <v>2.7016504479085657E-2</v>
      </c>
      <c r="AC175">
        <f t="shared" si="72"/>
        <v>14.458617774261056</v>
      </c>
      <c r="AD175">
        <f t="shared" si="73"/>
        <v>28.098996752700472</v>
      </c>
      <c r="AE175">
        <f t="shared" si="74"/>
        <v>26.594028151199122</v>
      </c>
      <c r="AG175">
        <f t="shared" si="75"/>
        <v>14.458617774261056</v>
      </c>
      <c r="AH175">
        <f t="shared" si="76"/>
        <v>22.890673475979607</v>
      </c>
      <c r="AI175">
        <f t="shared" si="77"/>
        <v>6.3870098936050796</v>
      </c>
      <c r="AK175">
        <v>63</v>
      </c>
      <c r="AL175" t="s">
        <v>16</v>
      </c>
      <c r="AM175">
        <v>41.23</v>
      </c>
      <c r="AN175">
        <v>0</v>
      </c>
      <c r="AO175">
        <v>7.0000000000000007E-2</v>
      </c>
      <c r="AP175">
        <v>0.43</v>
      </c>
      <c r="AQ175">
        <v>6.64</v>
      </c>
      <c r="AR175">
        <v>51.39</v>
      </c>
      <c r="AS175">
        <v>0.1</v>
      </c>
      <c r="AT175">
        <v>0.13</v>
      </c>
      <c r="AU175">
        <v>0</v>
      </c>
      <c r="AV175">
        <v>0</v>
      </c>
      <c r="AW175">
        <v>3.0000000000000001E-3</v>
      </c>
      <c r="AX175">
        <v>2E-3</v>
      </c>
      <c r="AZ175">
        <v>0.99660456826589594</v>
      </c>
      <c r="BA175">
        <v>0</v>
      </c>
      <c r="BB175">
        <v>1.9943893742776619E-3</v>
      </c>
      <c r="BC175">
        <v>8.2180088776861518E-3</v>
      </c>
      <c r="BD175">
        <v>8.9487379500478276E-2</v>
      </c>
      <c r="BE175">
        <v>1.8517295721556857</v>
      </c>
      <c r="BF175">
        <v>2.0474841979273269E-3</v>
      </c>
      <c r="BG175">
        <v>3.3670308077969678E-3</v>
      </c>
      <c r="BH175">
        <v>0</v>
      </c>
      <c r="BI175">
        <v>0</v>
      </c>
      <c r="BJ175">
        <v>1.1668110510185933E-4</v>
      </c>
      <c r="BK175">
        <v>3.8769125584135743E-5</v>
      </c>
      <c r="BM175">
        <v>63</v>
      </c>
      <c r="BN175" t="s">
        <v>17</v>
      </c>
      <c r="BO175">
        <v>57.32</v>
      </c>
      <c r="BP175">
        <v>0.04</v>
      </c>
      <c r="BQ175">
        <v>1.64</v>
      </c>
      <c r="BR175">
        <v>0.43</v>
      </c>
      <c r="BS175">
        <v>4.29</v>
      </c>
      <c r="BT175">
        <v>35.47</v>
      </c>
      <c r="BU175">
        <v>0.08</v>
      </c>
      <c r="BV175">
        <v>0.72</v>
      </c>
      <c r="BW175">
        <v>0</v>
      </c>
      <c r="BX175">
        <v>0.01</v>
      </c>
      <c r="BY175">
        <v>0</v>
      </c>
      <c r="BZ175">
        <v>0</v>
      </c>
      <c r="CA175">
        <v>2E-3</v>
      </c>
      <c r="CB175">
        <v>1E-3</v>
      </c>
      <c r="CD175">
        <v>1.9605073908938755</v>
      </c>
      <c r="CE175">
        <v>0</v>
      </c>
      <c r="CF175">
        <v>6.6116297181951569E-2</v>
      </c>
      <c r="CG175">
        <v>1.1628384122628635E-2</v>
      </c>
      <c r="CH175">
        <v>8.1809505361446183E-2</v>
      </c>
      <c r="CI175">
        <v>1.8084766113234332</v>
      </c>
      <c r="CJ175">
        <v>2.3177324914464932E-3</v>
      </c>
      <c r="CK175">
        <v>2.638693806150014E-2</v>
      </c>
      <c r="CL175">
        <v>0</v>
      </c>
      <c r="CM175">
        <v>6.6319757560186448E-4</v>
      </c>
      <c r="CN175">
        <v>1.1006824403749781E-4</v>
      </c>
      <c r="CO175">
        <v>2.7428924153078572E-5</v>
      </c>
      <c r="CP175">
        <v>2.6623688075827059E-2</v>
      </c>
    </row>
    <row r="176" spans="2:123">
      <c r="C176" s="2">
        <v>0.52</v>
      </c>
      <c r="D176">
        <f t="shared" si="66"/>
        <v>52</v>
      </c>
      <c r="E176">
        <f t="shared" si="70"/>
        <v>52</v>
      </c>
      <c r="F176">
        <f t="shared" si="70"/>
        <v>52</v>
      </c>
      <c r="G176">
        <v>48</v>
      </c>
      <c r="H176">
        <v>4.68</v>
      </c>
      <c r="I176">
        <v>47.32</v>
      </c>
      <c r="J176">
        <v>0</v>
      </c>
      <c r="K176">
        <v>0</v>
      </c>
      <c r="L176">
        <v>0</v>
      </c>
      <c r="M176">
        <f t="shared" si="67"/>
        <v>1.333332</v>
      </c>
      <c r="O176">
        <f>H176/SUM($H176:I176,K176:M176)</f>
        <v>8.7750002193750051E-2</v>
      </c>
      <c r="P176">
        <f>I176/SUM($H176:I176,K176:M176)</f>
        <v>0.8872500221812506</v>
      </c>
      <c r="Q176">
        <f>K176/SUM($H176:I176,K176:M176)</f>
        <v>0</v>
      </c>
      <c r="R176">
        <f>L176/SUM($H176:I176,K176:M176)</f>
        <v>0</v>
      </c>
      <c r="S176">
        <f>M176/SUM($H176:I176,K176:M176)</f>
        <v>2.499997562499939E-2</v>
      </c>
      <c r="U176">
        <f t="shared" si="68"/>
        <v>3.9244004125197705E-2</v>
      </c>
      <c r="V176">
        <f t="shared" si="71"/>
        <v>2.5149975624999391E-2</v>
      </c>
      <c r="W176">
        <f t="shared" si="69"/>
        <v>3.0336844811467235E-2</v>
      </c>
      <c r="Y176">
        <f>U176*(D176-D175)/D176+U175*(D175-D174)/D176+U174*(D174-D173)/D176+U173*(D173-D172)/D176+U172*(D172-D171)/D176</f>
        <v>2.968353554585082E-2</v>
      </c>
      <c r="Z176">
        <f>V176*(E176-E175)/E176+V175*(E175-E174)/E176+V174*(E174-E173)/E176+V173*(E173-E172)/E176+V172*(E172-E171)/E176</f>
        <v>2.5149975624999391E-2</v>
      </c>
      <c r="AA176">
        <f>W176*(F176-F175)/F176+W175*(F175-F174)/F176+W174*(F174-F173)/F176+W173*(F173-F172)/F176+W172*(F172-F171)/F176</f>
        <v>2.734215324245385E-2</v>
      </c>
      <c r="AC176">
        <f t="shared" si="72"/>
        <v>15.936485123297929</v>
      </c>
      <c r="AD176">
        <f t="shared" si="73"/>
        <v>31.00567488170239</v>
      </c>
      <c r="AE176">
        <f t="shared" si="74"/>
        <v>29.332483970835352</v>
      </c>
      <c r="AG176">
        <f t="shared" si="75"/>
        <v>15.936485123297929</v>
      </c>
      <c r="AH176">
        <f t="shared" si="76"/>
        <v>25.258580790832752</v>
      </c>
      <c r="AI176">
        <f t="shared" si="77"/>
        <v>7.0446968116520683</v>
      </c>
      <c r="AK176">
        <v>73</v>
      </c>
      <c r="AL176" t="s">
        <v>16</v>
      </c>
      <c r="AM176">
        <v>41.11</v>
      </c>
      <c r="AN176">
        <v>0</v>
      </c>
      <c r="AO176">
        <v>7.0000000000000007E-2</v>
      </c>
      <c r="AP176">
        <v>0.44</v>
      </c>
      <c r="AQ176">
        <v>7.26</v>
      </c>
      <c r="AR176">
        <v>50.86</v>
      </c>
      <c r="AS176">
        <v>0.11</v>
      </c>
      <c r="AT176">
        <v>0.15</v>
      </c>
      <c r="AU176">
        <v>0</v>
      </c>
      <c r="AV176">
        <v>0</v>
      </c>
      <c r="AW176">
        <v>4.0000000000000001E-3</v>
      </c>
      <c r="AX176">
        <v>2E-3</v>
      </c>
      <c r="AZ176">
        <v>0.99652815066928258</v>
      </c>
      <c r="BA176">
        <v>0</v>
      </c>
      <c r="BB176">
        <v>2.0000576204137668E-3</v>
      </c>
      <c r="BC176">
        <v>8.4330249050799423E-3</v>
      </c>
      <c r="BD176">
        <v>9.8121208359733217E-2</v>
      </c>
      <c r="BE176">
        <v>1.8378406636690534</v>
      </c>
      <c r="BF176">
        <v>2.2586336791164206E-3</v>
      </c>
      <c r="BG176">
        <v>3.8960771915895849E-3</v>
      </c>
      <c r="BH176">
        <v>0</v>
      </c>
      <c r="BI176">
        <v>0</v>
      </c>
      <c r="BJ176">
        <v>1.5601696534428986E-4</v>
      </c>
      <c r="BK176">
        <v>3.887931116230151E-5</v>
      </c>
      <c r="BM176">
        <v>73</v>
      </c>
      <c r="BN176" t="s">
        <v>17</v>
      </c>
      <c r="BO176">
        <v>57.07</v>
      </c>
      <c r="BP176">
        <v>0.04</v>
      </c>
      <c r="BQ176">
        <v>1.78</v>
      </c>
      <c r="BR176">
        <v>0.54</v>
      </c>
      <c r="BS176">
        <v>4.63</v>
      </c>
      <c r="BT176">
        <v>35.08</v>
      </c>
      <c r="BU176">
        <v>0.08</v>
      </c>
      <c r="BV176">
        <v>0.77</v>
      </c>
      <c r="BW176">
        <v>0</v>
      </c>
      <c r="BX176">
        <v>0.01</v>
      </c>
      <c r="BY176">
        <v>0</v>
      </c>
      <c r="BZ176">
        <v>0</v>
      </c>
      <c r="CA176">
        <v>2E-3</v>
      </c>
      <c r="CB176">
        <v>1E-3</v>
      </c>
      <c r="CD176">
        <v>1.9560316800309909</v>
      </c>
      <c r="CE176">
        <v>0</v>
      </c>
      <c r="CF176">
        <v>7.1910181848920715E-2</v>
      </c>
      <c r="CG176">
        <v>1.4633573167913277E-2</v>
      </c>
      <c r="CH176">
        <v>8.847756774359003E-2</v>
      </c>
      <c r="CI176">
        <v>1.7923259898522665</v>
      </c>
      <c r="CJ176">
        <v>2.32257110497428E-3</v>
      </c>
      <c r="CK176">
        <v>2.8278276463064835E-2</v>
      </c>
      <c r="CL176">
        <v>0</v>
      </c>
      <c r="CM176">
        <v>6.6458209981798747E-4</v>
      </c>
      <c r="CN176">
        <v>1.1029802797354092E-4</v>
      </c>
      <c r="CO176">
        <v>2.7486186138208228E-5</v>
      </c>
      <c r="CP176">
        <v>2.7941861879911642E-2</v>
      </c>
    </row>
    <row r="177" spans="3:123">
      <c r="C177" s="2">
        <v>0.56599999999999995</v>
      </c>
      <c r="D177">
        <f t="shared" si="66"/>
        <v>56.599999999999994</v>
      </c>
      <c r="E177">
        <f t="shared" si="70"/>
        <v>56.599999999999994</v>
      </c>
      <c r="F177">
        <f t="shared" si="70"/>
        <v>56.599999999999994</v>
      </c>
      <c r="G177">
        <v>43.400000000000006</v>
      </c>
      <c r="H177">
        <v>4.5279999999999996</v>
      </c>
      <c r="I177">
        <v>52.071999999999996</v>
      </c>
      <c r="J177">
        <v>0</v>
      </c>
      <c r="K177">
        <v>0</v>
      </c>
      <c r="L177">
        <v>0</v>
      </c>
      <c r="M177">
        <f t="shared" si="67"/>
        <v>1.4512805999999998</v>
      </c>
      <c r="O177">
        <f>H177/SUM($H177:I177,K177:M177)</f>
        <v>7.800000195000005E-2</v>
      </c>
      <c r="P177">
        <f>I177/SUM($H177:I177,K177:M177)</f>
        <v>0.89700002242500065</v>
      </c>
      <c r="Q177">
        <f>K177/SUM($H177:I177,K177:M177)</f>
        <v>0</v>
      </c>
      <c r="R177">
        <f>L177/SUM($H177:I177,K177:M177)</f>
        <v>0</v>
      </c>
      <c r="S177">
        <f>M177/SUM($H177:I177,K177:M177)</f>
        <v>2.499997562499939E-2</v>
      </c>
      <c r="U177">
        <f t="shared" si="68"/>
        <v>4.0470234849579172E-2</v>
      </c>
      <c r="V177">
        <f t="shared" si="71"/>
        <v>2.5149975624999391E-2</v>
      </c>
      <c r="W177">
        <f t="shared" si="69"/>
        <v>3.055316259448311E-2</v>
      </c>
      <c r="Y177">
        <f>U177*(D177-D176)/D177+U176*(D176-D175)/D177+U175*(D175-D174)/D177+U174*(D174-D173)/D177+U173*(D173-D172)/D177+U172*(D172-D171)/D177</f>
        <v>3.0560193086436517E-2</v>
      </c>
      <c r="Z177">
        <f>V177*(E177-E176)/E177+V176*(E176-E175)/E177+V175*(E175-E174)/E177+V174*(E174-E173)/E177+V173*(E173-E172)/E177+V172*(E172-E171)/E177</f>
        <v>2.5149975624999391E-2</v>
      </c>
      <c r="AA177">
        <f>W177*(F177-F176)/F177+W176*(F176-F175)/F177+W175*(F175-F174)/F177+W174*(F174-F173)/F177+W173*(F173-F172)/F177+W172*(F172-F171)/F177</f>
        <v>2.7603118666823717E-2</v>
      </c>
      <c r="AC177">
        <f t="shared" si="72"/>
        <v>17.560122964516935</v>
      </c>
      <c r="AD177">
        <f t="shared" si="73"/>
        <v>34.205216791816099</v>
      </c>
      <c r="AE177">
        <f t="shared" si="74"/>
        <v>32.345173630806393</v>
      </c>
      <c r="AG177">
        <f t="shared" si="75"/>
        <v>17.560122964516935</v>
      </c>
      <c r="AH177">
        <f t="shared" si="76"/>
        <v>27.86506776905863</v>
      </c>
      <c r="AI177">
        <f t="shared" si="77"/>
        <v>7.7682456683802341</v>
      </c>
      <c r="AK177">
        <v>83</v>
      </c>
      <c r="AL177" t="s">
        <v>16</v>
      </c>
      <c r="AM177">
        <v>40.96</v>
      </c>
      <c r="AN177">
        <v>0</v>
      </c>
      <c r="AO177">
        <v>0.08</v>
      </c>
      <c r="AP177">
        <v>0.46</v>
      </c>
      <c r="AQ177">
        <v>7.99</v>
      </c>
      <c r="AR177">
        <v>50.22</v>
      </c>
      <c r="AS177">
        <v>0.12</v>
      </c>
      <c r="AT177">
        <v>0.17</v>
      </c>
      <c r="AU177">
        <v>0</v>
      </c>
      <c r="AV177">
        <v>0</v>
      </c>
      <c r="AW177">
        <v>4.0000000000000001E-3</v>
      </c>
      <c r="AX177">
        <v>2E-3</v>
      </c>
      <c r="AZ177">
        <v>0.99634717884245372</v>
      </c>
      <c r="BA177">
        <v>0</v>
      </c>
      <c r="BB177">
        <v>2.2937342913521173E-3</v>
      </c>
      <c r="BC177">
        <v>8.8470237038881967E-3</v>
      </c>
      <c r="BD177">
        <v>0.10836316952485692</v>
      </c>
      <c r="BE177">
        <v>1.8210289986897281</v>
      </c>
      <c r="BF177">
        <v>2.4725382190540798E-3</v>
      </c>
      <c r="BG177">
        <v>4.4309195812750231E-3</v>
      </c>
      <c r="BH177">
        <v>0</v>
      </c>
      <c r="BI177">
        <v>0</v>
      </c>
      <c r="BJ177">
        <v>1.5655987973374073E-4</v>
      </c>
      <c r="BK177">
        <v>3.9014605022397887E-5</v>
      </c>
      <c r="BM177">
        <v>83</v>
      </c>
      <c r="BN177" t="s">
        <v>17</v>
      </c>
      <c r="BO177">
        <v>56.8</v>
      </c>
      <c r="BP177">
        <v>0.05</v>
      </c>
      <c r="BQ177">
        <v>1.91</v>
      </c>
      <c r="BR177">
        <v>0.66</v>
      </c>
      <c r="BS177">
        <v>5.03</v>
      </c>
      <c r="BT177">
        <v>34.619999999999997</v>
      </c>
      <c r="BU177">
        <v>0.09</v>
      </c>
      <c r="BV177">
        <v>0.83</v>
      </c>
      <c r="BW177">
        <v>0</v>
      </c>
      <c r="BX177">
        <v>0.01</v>
      </c>
      <c r="BY177">
        <v>0</v>
      </c>
      <c r="BZ177">
        <v>0</v>
      </c>
      <c r="CA177">
        <v>2E-3</v>
      </c>
      <c r="CB177">
        <v>1E-3</v>
      </c>
      <c r="CD177">
        <v>1.9515849318704344</v>
      </c>
      <c r="CE177">
        <v>0</v>
      </c>
      <c r="CF177">
        <v>7.7352590163133672E-2</v>
      </c>
      <c r="CG177">
        <v>1.792964405277574E-2</v>
      </c>
      <c r="CH177">
        <v>9.6358776751440792E-2</v>
      </c>
      <c r="CI177">
        <v>1.7731912924884907</v>
      </c>
      <c r="CJ177">
        <v>2.6193446728559784E-3</v>
      </c>
      <c r="CK177">
        <v>3.0557049097855164E-2</v>
      </c>
      <c r="CL177">
        <v>0</v>
      </c>
      <c r="CM177">
        <v>6.6622319419312021E-4</v>
      </c>
      <c r="CN177">
        <v>1.1057039383073928E-4</v>
      </c>
      <c r="CO177">
        <v>2.7554059506265567E-5</v>
      </c>
      <c r="CP177">
        <v>2.8937522033568031E-2</v>
      </c>
    </row>
    <row r="178" spans="3:123">
      <c r="C178" s="2">
        <v>0.60699999999999998</v>
      </c>
      <c r="D178">
        <f t="shared" si="66"/>
        <v>60.699999999999996</v>
      </c>
      <c r="E178">
        <f t="shared" si="70"/>
        <v>60.699999999999996</v>
      </c>
      <c r="F178">
        <f t="shared" si="70"/>
        <v>60.699999999999996</v>
      </c>
      <c r="G178">
        <v>39.300000000000004</v>
      </c>
      <c r="H178">
        <v>6.07</v>
      </c>
      <c r="I178">
        <v>54.629999999999995</v>
      </c>
      <c r="J178">
        <v>0</v>
      </c>
      <c r="K178">
        <v>0</v>
      </c>
      <c r="L178">
        <v>0</v>
      </c>
      <c r="M178">
        <f t="shared" si="67"/>
        <v>1.5564087</v>
      </c>
      <c r="O178">
        <f>H178/SUM($H178:I178,K178:M178)</f>
        <v>9.750000243750008E-2</v>
      </c>
      <c r="P178">
        <f>I178/SUM($H178:I178,K178:M178)</f>
        <v>0.87750002193750054</v>
      </c>
      <c r="Q178">
        <f>K178/SUM($H178:I178,K178:M178)</f>
        <v>0</v>
      </c>
      <c r="R178">
        <f>L178/SUM($H178:I178,K178:M178)</f>
        <v>0</v>
      </c>
      <c r="S178">
        <f>M178/SUM($H178:I178,K178:M178)</f>
        <v>2.4999975624999393E-2</v>
      </c>
      <c r="U178">
        <f t="shared" si="68"/>
        <v>4.1443429898470344E-2</v>
      </c>
      <c r="V178">
        <f t="shared" si="71"/>
        <v>2.5149975624999394E-2</v>
      </c>
      <c r="W178">
        <f t="shared" si="69"/>
        <v>3.0684390161460524E-2</v>
      </c>
      <c r="Y178">
        <f>U178*(D178-D177)/D178+U177*(D177-D176)/D178+U176*(D176-D175)/D178+U175*(D175-D174)/D178+U174*(D174-D173)/D178+U173*(D173-D172)/D178+U172*(D172-D171)/D178</f>
        <v>3.1295304633872083E-2</v>
      </c>
      <c r="Z178">
        <f>V178*(E178-E177)/E178+V177*(E177-E176)/E178+V176*(E176-E175)/E178+V175*(E175-E174)/E178+V174*(E174-E173)/E178+V173*(E173-E172)/E178+V172*(E172-E171)/E178</f>
        <v>2.5149975624999391E-2</v>
      </c>
      <c r="AA178">
        <f>W178*(F178-F177)/F178+W177*(F177-F176)/F178+W176*(F176-F175)/F178+W175*(F175-F174)/F178+W174*(F174-F173)/F178+W173*(F173-F172)/F178+W172*(F172-F171)/F178</f>
        <v>2.7811244089031475E-2</v>
      </c>
      <c r="AC178">
        <f t="shared" si="72"/>
        <v>19.320106096756877</v>
      </c>
      <c r="AD178">
        <f t="shared" si="73"/>
        <v>37.67954357949754</v>
      </c>
      <c r="AE178">
        <f t="shared" si="74"/>
        <v>35.614974043791833</v>
      </c>
      <c r="AG178">
        <f t="shared" si="75"/>
        <v>19.320106096756877</v>
      </c>
      <c r="AH178">
        <f t="shared" si="76"/>
        <v>30.695406543983811</v>
      </c>
      <c r="AI178">
        <f t="shared" si="77"/>
        <v>8.5535440620314542</v>
      </c>
      <c r="AK178">
        <v>93</v>
      </c>
      <c r="AL178" t="s">
        <v>16</v>
      </c>
      <c r="AM178">
        <v>40.78</v>
      </c>
      <c r="AN178">
        <v>0</v>
      </c>
      <c r="AO178">
        <v>0.09</v>
      </c>
      <c r="AP178">
        <v>0.47</v>
      </c>
      <c r="AQ178">
        <v>8.84</v>
      </c>
      <c r="AR178">
        <v>49.49</v>
      </c>
      <c r="AS178">
        <v>0.13</v>
      </c>
      <c r="AT178">
        <v>0.19</v>
      </c>
      <c r="AU178">
        <v>0</v>
      </c>
      <c r="AV178">
        <v>0</v>
      </c>
      <c r="AW178">
        <v>5.0000000000000001E-3</v>
      </c>
      <c r="AX178">
        <v>3.0000000000000001E-3</v>
      </c>
      <c r="AZ178">
        <v>0.99606515332723344</v>
      </c>
      <c r="BA178">
        <v>0</v>
      </c>
      <c r="BB178">
        <v>2.591107358889364E-3</v>
      </c>
      <c r="BC178">
        <v>9.0766793835386703E-3</v>
      </c>
      <c r="BD178">
        <v>0.12038627118231185</v>
      </c>
      <c r="BE178">
        <v>1.8019692893131942</v>
      </c>
      <c r="BF178">
        <v>2.6896445995525757E-3</v>
      </c>
      <c r="BG178">
        <v>4.9726549571394354E-3</v>
      </c>
      <c r="BH178">
        <v>0</v>
      </c>
      <c r="BI178">
        <v>0</v>
      </c>
      <c r="BJ178">
        <v>1.9650801558468306E-4</v>
      </c>
      <c r="BK178">
        <v>5.876358074477503E-5</v>
      </c>
      <c r="BM178">
        <v>93</v>
      </c>
      <c r="BN178" t="s">
        <v>17</v>
      </c>
      <c r="BO178">
        <v>56.48</v>
      </c>
      <c r="BP178">
        <v>0.05</v>
      </c>
      <c r="BQ178">
        <v>2.06</v>
      </c>
      <c r="BR178">
        <v>0.8</v>
      </c>
      <c r="BS178">
        <v>5.5</v>
      </c>
      <c r="BT178">
        <v>34.08</v>
      </c>
      <c r="BU178">
        <v>0.1</v>
      </c>
      <c r="BV178">
        <v>0.9</v>
      </c>
      <c r="BW178">
        <v>0</v>
      </c>
      <c r="BX178">
        <v>0.02</v>
      </c>
      <c r="BY178">
        <v>0</v>
      </c>
      <c r="BZ178">
        <v>0</v>
      </c>
      <c r="CA178">
        <v>2E-3</v>
      </c>
      <c r="CB178">
        <v>1E-3</v>
      </c>
      <c r="CD178">
        <v>1.9464696837976774</v>
      </c>
      <c r="CE178">
        <v>0</v>
      </c>
      <c r="CF178">
        <v>8.3680169109243877E-2</v>
      </c>
      <c r="CG178">
        <v>2.1798748192075897E-2</v>
      </c>
      <c r="CH178">
        <v>0.10568170661433225</v>
      </c>
      <c r="CI178">
        <v>1.7508218096418984</v>
      </c>
      <c r="CJ178">
        <v>2.9192008433143652E-3</v>
      </c>
      <c r="CK178">
        <v>3.3234539415522277E-2</v>
      </c>
      <c r="CL178">
        <v>0</v>
      </c>
      <c r="CM178">
        <v>1.3364834322344052E-3</v>
      </c>
      <c r="CN178">
        <v>1.1090539982579786E-4</v>
      </c>
      <c r="CO178">
        <v>2.7637542749862675E-5</v>
      </c>
      <c r="CP178">
        <v>3.0149852906921251E-2</v>
      </c>
    </row>
    <row r="179" spans="3:123">
      <c r="C179" s="2">
        <v>0.64500000000000002</v>
      </c>
      <c r="D179">
        <f t="shared" si="66"/>
        <v>64.5</v>
      </c>
      <c r="E179">
        <f t="shared" si="70"/>
        <v>64.5</v>
      </c>
      <c r="F179">
        <f t="shared" si="70"/>
        <v>64.5</v>
      </c>
      <c r="G179">
        <v>35.5</v>
      </c>
      <c r="H179">
        <v>5.16</v>
      </c>
      <c r="I179">
        <v>59.34</v>
      </c>
      <c r="J179">
        <v>0</v>
      </c>
      <c r="K179">
        <v>0</v>
      </c>
      <c r="L179">
        <v>0</v>
      </c>
      <c r="M179">
        <f t="shared" si="67"/>
        <v>1.6538444999999999</v>
      </c>
      <c r="O179">
        <f>H179/SUM($H179:I179,K179:M179)</f>
        <v>7.800000195000005E-2</v>
      </c>
      <c r="P179">
        <f>I179/SUM($H179:I179,K179:M179)</f>
        <v>0.89700002242500054</v>
      </c>
      <c r="Q179">
        <f>K179/SUM($H179:I179,K179:M179)</f>
        <v>0</v>
      </c>
      <c r="R179">
        <f>L179/SUM($H179:I179,K179:M179)</f>
        <v>0</v>
      </c>
      <c r="S179">
        <f>M179/SUM($H179:I179,K179:M179)</f>
        <v>2.4999975624999386E-2</v>
      </c>
      <c r="U179">
        <f t="shared" si="68"/>
        <v>4.3346563058384108E-2</v>
      </c>
      <c r="V179">
        <f t="shared" si="71"/>
        <v>2.5149975624999387E-2</v>
      </c>
      <c r="W179">
        <f t="shared" si="69"/>
        <v>3.1057981034540764E-2</v>
      </c>
      <c r="Y179">
        <f>U179*(D179-D178)/D179+U178*(D178-D177)/D179+U177*(D177-D176)/D179+U176*(D176-D175)/D179+U175*(D175-D174)/D179+U174*(D174-D173)/D179+U173*(D173-D172)/D179+U172*(D172-D171)/D179</f>
        <v>3.2005301254230928E-2</v>
      </c>
      <c r="Z179">
        <f>V179*(E179-E178)/E179+V178*(E178-E177)/E179+V177*(E177-E176)/E179+V176*(E176-E175)/E179+V175*(E175-E174)/E179+V174*(E174-E173)/E179+V173*(E173-E172)/E179+V172*(E172-E171)/E179</f>
        <v>2.5149975624999391E-2</v>
      </c>
      <c r="AA179">
        <f>W179*(F179-F178)/F179+W178*(F178-F177)/F179+W177*(F177-F176)/F179+W176*(F176-F175)/F179+W175*(F175-F174)/F179+W174*(F174-F173)/F179+W173*(F173-F172)/F179+W172*(F172-F171)/F179</f>
        <v>2.8002524715278539E-2</v>
      </c>
      <c r="AC179">
        <f t="shared" si="72"/>
        <v>21.30454365357221</v>
      </c>
      <c r="AD179">
        <f t="shared" si="73"/>
        <v>41.606300582273349</v>
      </c>
      <c r="AE179">
        <f t="shared" si="74"/>
        <v>39.308143751262428</v>
      </c>
      <c r="AG179">
        <f t="shared" si="75"/>
        <v>21.30454365357221</v>
      </c>
      <c r="AH179">
        <f t="shared" si="76"/>
        <v>33.894314788329545</v>
      </c>
      <c r="AI179">
        <f t="shared" si="77"/>
        <v>9.4405218198298222</v>
      </c>
      <c r="AK179">
        <v>103</v>
      </c>
      <c r="AL179" t="s">
        <v>16</v>
      </c>
      <c r="AM179">
        <v>40.590000000000003</v>
      </c>
      <c r="AN179">
        <v>0</v>
      </c>
      <c r="AO179">
        <v>0.1</v>
      </c>
      <c r="AP179">
        <v>0.47</v>
      </c>
      <c r="AQ179">
        <v>9.81</v>
      </c>
      <c r="AR179">
        <v>48.66</v>
      </c>
      <c r="AS179">
        <v>0.14000000000000001</v>
      </c>
      <c r="AT179">
        <v>0.22</v>
      </c>
      <c r="AU179">
        <v>0</v>
      </c>
      <c r="AV179">
        <v>0</v>
      </c>
      <c r="AW179">
        <v>5.0000000000000001E-3</v>
      </c>
      <c r="AX179">
        <v>3.0000000000000001E-3</v>
      </c>
      <c r="AZ179">
        <v>0.99597193746745871</v>
      </c>
      <c r="BA179">
        <v>0</v>
      </c>
      <c r="BB179">
        <v>2.8922139962823555E-3</v>
      </c>
      <c r="BC179">
        <v>9.118313510437237E-3</v>
      </c>
      <c r="BD179">
        <v>0.13420887330957595</v>
      </c>
      <c r="BE179">
        <v>1.779875237745693</v>
      </c>
      <c r="BF179">
        <v>2.9098265765811152E-3</v>
      </c>
      <c r="BG179">
        <v>5.7842217005535639E-3</v>
      </c>
      <c r="BH179">
        <v>0</v>
      </c>
      <c r="BI179">
        <v>0</v>
      </c>
      <c r="BJ179">
        <v>1.9740938483126858E-4</v>
      </c>
      <c r="BK179">
        <v>5.9033125395892633E-5</v>
      </c>
      <c r="BM179">
        <v>103</v>
      </c>
      <c r="BN179" t="s">
        <v>17</v>
      </c>
      <c r="BO179">
        <v>56.11</v>
      </c>
      <c r="BP179">
        <v>0.06</v>
      </c>
      <c r="BQ179">
        <v>2.25</v>
      </c>
      <c r="BR179">
        <v>0.96</v>
      </c>
      <c r="BS179">
        <v>6.01</v>
      </c>
      <c r="BT179">
        <v>33.47</v>
      </c>
      <c r="BU179">
        <v>0.11</v>
      </c>
      <c r="BV179">
        <v>0.99</v>
      </c>
      <c r="BW179">
        <v>0</v>
      </c>
      <c r="BX179">
        <v>0.02</v>
      </c>
      <c r="BY179">
        <v>0</v>
      </c>
      <c r="BZ179">
        <v>0</v>
      </c>
      <c r="CA179">
        <v>2E-3</v>
      </c>
      <c r="CB179">
        <v>1E-3</v>
      </c>
      <c r="CD179">
        <v>1.9401501829914263</v>
      </c>
      <c r="CE179">
        <v>0</v>
      </c>
      <c r="CF179">
        <v>9.1702245720432132E-2</v>
      </c>
      <c r="CG179">
        <v>2.6245504487453362E-2</v>
      </c>
      <c r="CH179">
        <v>0.11586538921450165</v>
      </c>
      <c r="CI179">
        <v>1.7252029757614133</v>
      </c>
      <c r="CJ179">
        <v>3.2218015446608362E-3</v>
      </c>
      <c r="CK179">
        <v>3.6679590124895821E-2</v>
      </c>
      <c r="CL179">
        <v>0</v>
      </c>
      <c r="CM179">
        <v>1.3409287546025976E-3</v>
      </c>
      <c r="CN179">
        <v>1.1127428599580799E-4</v>
      </c>
      <c r="CO179">
        <v>2.772946890773688E-5</v>
      </c>
      <c r="CP179">
        <v>3.1852428711858408E-2</v>
      </c>
    </row>
    <row r="180" spans="3:123">
      <c r="C180" s="2">
        <v>0.67900000000000005</v>
      </c>
      <c r="D180">
        <f t="shared" si="66"/>
        <v>67.900000000000006</v>
      </c>
      <c r="E180">
        <f t="shared" si="70"/>
        <v>67.900000000000006</v>
      </c>
      <c r="F180">
        <f t="shared" si="70"/>
        <v>67.900000000000006</v>
      </c>
      <c r="G180">
        <v>32.099999999999994</v>
      </c>
      <c r="H180">
        <v>6.1110000000000007</v>
      </c>
      <c r="I180">
        <v>61.789000000000009</v>
      </c>
      <c r="J180">
        <v>0</v>
      </c>
      <c r="K180">
        <v>0</v>
      </c>
      <c r="L180">
        <v>0</v>
      </c>
      <c r="M180">
        <f t="shared" si="67"/>
        <v>1.7410239000000003</v>
      </c>
      <c r="O180">
        <f>H180/SUM($H180:I180,K180:M180)</f>
        <v>8.7750002193750051E-2</v>
      </c>
      <c r="P180">
        <f>I180/SUM($H180:I180,K180:M180)</f>
        <v>0.8872500221812506</v>
      </c>
      <c r="Q180">
        <f>K180/SUM($H180:I180,K180:M180)</f>
        <v>0</v>
      </c>
      <c r="R180">
        <f>L180/SUM($H180:I180,K180:M180)</f>
        <v>0</v>
      </c>
      <c r="S180">
        <f>M180/SUM($H180:I180,K180:M180)</f>
        <v>2.4999975624999393E-2</v>
      </c>
      <c r="U180">
        <f t="shared" si="68"/>
        <v>4.4689378001285134E-2</v>
      </c>
      <c r="V180">
        <f t="shared" si="71"/>
        <v>2.5149975624999394E-2</v>
      </c>
      <c r="W180">
        <f t="shared" si="69"/>
        <v>3.1344008475978319E-2</v>
      </c>
      <c r="Y180">
        <f>U180*(D180-D179)/D180+U179*(D179-D178)/D180+U178*(D178-D177)/D180+U177*(D177-D176)/D180+U176*(D176-D175)/D180+U175*(D175-D174)/D180+U174*(D174-D173)/D180+U173*(D173-D172)/D180+U172*(D172-D171)/D180</f>
        <v>3.2640439117853665E-2</v>
      </c>
      <c r="Z180">
        <f>V180*(E180-E179)/E180+V179*(E179-E178)/E180+V178*(E178-E177)/E180+V177*(E177-E176)/E180+V176*(E176-E175)/E180+V175*(E175-E174)/E180+V174*(E174-E173)/E180+V173*(E173-E172)/E180+V172*(E172-E171)/E180</f>
        <v>2.5149975624999394E-2</v>
      </c>
      <c r="AA180">
        <f>W180*(F180-F179)/F180+W179*(F179-F178)/F180+W178*(F178-F177)/F180+W177*(F177-F176)/F180+W176*(F176-F175)/F180+W175*(F175-F174)/F180+W174*(F174-F173)/F180+W173*(F173-F172)/F180+W172*(F172-F171)/F180</f>
        <v>2.8169844962500617E-2</v>
      </c>
      <c r="AC180">
        <f t="shared" si="72"/>
        <v>23.468359981614501</v>
      </c>
      <c r="AD180">
        <f t="shared" si="73"/>
        <v>45.896839695413718</v>
      </c>
      <c r="AE180">
        <f t="shared" si="74"/>
        <v>43.340999370210682</v>
      </c>
      <c r="AG180">
        <f t="shared" si="75"/>
        <v>23.468359981614501</v>
      </c>
      <c r="AH180">
        <f t="shared" si="76"/>
        <v>37.389575873242705</v>
      </c>
      <c r="AI180">
        <f t="shared" si="77"/>
        <v>10.409080948640922</v>
      </c>
      <c r="AK180">
        <v>113</v>
      </c>
      <c r="AL180" t="s">
        <v>16</v>
      </c>
      <c r="AM180">
        <v>40.36</v>
      </c>
      <c r="AN180">
        <v>0</v>
      </c>
      <c r="AO180">
        <v>0.1</v>
      </c>
      <c r="AP180">
        <v>0.47</v>
      </c>
      <c r="AQ180">
        <v>11</v>
      </c>
      <c r="AR180">
        <v>47.65</v>
      </c>
      <c r="AS180">
        <v>0.15</v>
      </c>
      <c r="AT180">
        <v>0.25</v>
      </c>
      <c r="AU180">
        <v>0</v>
      </c>
      <c r="AV180">
        <v>0</v>
      </c>
      <c r="AW180">
        <v>6.0000000000000001E-3</v>
      </c>
      <c r="AX180">
        <v>3.0000000000000001E-3</v>
      </c>
      <c r="AZ180">
        <v>0.99600410772989212</v>
      </c>
      <c r="BA180">
        <v>0</v>
      </c>
      <c r="BB180">
        <v>2.9087898416744994E-3</v>
      </c>
      <c r="BC180">
        <v>9.1705723526876309E-3</v>
      </c>
      <c r="BD180">
        <v>0.15135153490273492</v>
      </c>
      <c r="BE180">
        <v>1.7529207534175559</v>
      </c>
      <c r="BF180">
        <v>3.1355393176324912E-3</v>
      </c>
      <c r="BG180">
        <v>6.6106502375430625E-3</v>
      </c>
      <c r="BH180">
        <v>0</v>
      </c>
      <c r="BI180">
        <v>0</v>
      </c>
      <c r="BJ180">
        <v>2.3824893205821282E-4</v>
      </c>
      <c r="BK180">
        <v>5.9371455810182558E-5</v>
      </c>
      <c r="BM180">
        <v>113</v>
      </c>
      <c r="BN180" t="s">
        <v>17</v>
      </c>
      <c r="BO180">
        <v>55.7</v>
      </c>
      <c r="BP180">
        <v>7.0000000000000007E-2</v>
      </c>
      <c r="BQ180">
        <v>2.4300000000000002</v>
      </c>
      <c r="BR180">
        <v>1.1399999999999999</v>
      </c>
      <c r="BS180">
        <v>6.65</v>
      </c>
      <c r="BT180">
        <v>32.75</v>
      </c>
      <c r="BU180">
        <v>0.12</v>
      </c>
      <c r="BV180">
        <v>1.1100000000000001</v>
      </c>
      <c r="BW180">
        <v>0</v>
      </c>
      <c r="BX180">
        <v>0.02</v>
      </c>
      <c r="BY180">
        <v>0</v>
      </c>
      <c r="BZ180">
        <v>0</v>
      </c>
      <c r="CA180">
        <v>2E-3</v>
      </c>
      <c r="CB180">
        <v>1E-3</v>
      </c>
      <c r="CD180">
        <v>1.9334859990658355</v>
      </c>
      <c r="CE180">
        <v>0</v>
      </c>
      <c r="CF180">
        <v>9.9424744329558778E-2</v>
      </c>
      <c r="CG180">
        <v>3.1288107814326581E-2</v>
      </c>
      <c r="CH180">
        <v>0.12870388430543372</v>
      </c>
      <c r="CI180">
        <v>1.6946754832038298</v>
      </c>
      <c r="CJ180">
        <v>3.5284023472598345E-3</v>
      </c>
      <c r="CK180">
        <v>4.1286019583811832E-2</v>
      </c>
      <c r="CL180">
        <v>0</v>
      </c>
      <c r="CM180">
        <v>1.3461593122222905E-3</v>
      </c>
      <c r="CN180">
        <v>1.1170833333985482E-4</v>
      </c>
      <c r="CO180">
        <v>2.7837633181481901E-5</v>
      </c>
      <c r="CP180">
        <v>3.2910743395394293E-2</v>
      </c>
    </row>
    <row r="181" spans="3:123">
      <c r="C181" s="2">
        <v>0.71</v>
      </c>
      <c r="D181">
        <f t="shared" si="66"/>
        <v>71</v>
      </c>
      <c r="E181">
        <f t="shared" si="70"/>
        <v>71</v>
      </c>
      <c r="F181">
        <f t="shared" si="70"/>
        <v>71</v>
      </c>
      <c r="G181">
        <v>29</v>
      </c>
      <c r="H181">
        <v>7.1000000000000005</v>
      </c>
      <c r="I181">
        <v>63.9</v>
      </c>
      <c r="J181">
        <v>0</v>
      </c>
      <c r="K181">
        <v>0</v>
      </c>
      <c r="L181">
        <v>0</v>
      </c>
      <c r="M181">
        <f t="shared" si="67"/>
        <v>1.820511</v>
      </c>
      <c r="O181">
        <f>H181/SUM($H181:I181,K181:M181)</f>
        <v>9.750000243750008E-2</v>
      </c>
      <c r="P181">
        <f>I181/SUM($H181:I181,K181:M181)</f>
        <v>0.87750002193750054</v>
      </c>
      <c r="Q181">
        <f>K181/SUM($H181:I181,K181:M181)</f>
        <v>0</v>
      </c>
      <c r="R181">
        <f>L181/SUM($H181:I181,K181:M181)</f>
        <v>0</v>
      </c>
      <c r="S181">
        <f>M181/SUM($H181:I181,K181:M181)</f>
        <v>2.4999975624999393E-2</v>
      </c>
      <c r="U181">
        <f t="shared" si="68"/>
        <v>4.6528928160324987E-2</v>
      </c>
      <c r="V181">
        <f t="shared" si="71"/>
        <v>2.5149975624999394E-2</v>
      </c>
      <c r="W181">
        <f t="shared" si="69"/>
        <v>3.1822784057420873E-2</v>
      </c>
      <c r="Y181">
        <f>U181*(D181-D180)/D181+U180*(D180-D179)/D181+U179*(D179-D178)/D181+U178*(D178-D177)/D181+U177*(D177-D176)/D181+U176*(D176-D175)/D181+U175*(D175-D174)/D181+U174*(D174-D173)/D181+U173*(D173-D172)/D181+U172*(D172-D171)/D181</f>
        <v>3.3246837935201008E-2</v>
      </c>
      <c r="Z181">
        <f>V181*(E181-E180)/E181+V180*(E180-E179)/E181+V179*(E179-E178)/E181+V178*(E178-E177)/E181+V177*(E177-E176)/E181+V176*(E176-E175)/E181+V175*(E175-E174)/E181+V174*(E174-E173)/E181+V173*(E173-E172)/E181+V172*(E172-E171)/E181</f>
        <v>2.5149975624999391E-2</v>
      </c>
      <c r="AA181">
        <f>W181*(F181-F180)/F181+W180*(F180-F179)/F181+W179*(F179-F178)/F181+W178*(F178-F177)/F181+W177*(F177-F176)/F181+W176*(F176-F175)/F181+W175*(F175-F174)/F181+W174*(F174-F173)/F181+W173*(F173-F172)/F181+W172*(F172-F171)/F181</f>
        <v>2.8329339486363327E-2</v>
      </c>
      <c r="AC181">
        <f t="shared" si="72"/>
        <v>25.871648465023053</v>
      </c>
      <c r="AD181">
        <f t="shared" si="73"/>
        <v>50.673456158842114</v>
      </c>
      <c r="AE181">
        <f t="shared" si="74"/>
        <v>47.827504672021796</v>
      </c>
      <c r="AG181">
        <f t="shared" si="75"/>
        <v>25.871648465023053</v>
      </c>
      <c r="AH181">
        <f t="shared" si="76"/>
        <v>41.280816857631933</v>
      </c>
      <c r="AI181">
        <f t="shared" si="77"/>
        <v>11.486591793837468</v>
      </c>
      <c r="AK181">
        <v>123</v>
      </c>
      <c r="AL181" t="s">
        <v>16</v>
      </c>
      <c r="AM181">
        <v>40.090000000000003</v>
      </c>
      <c r="AN181">
        <v>0</v>
      </c>
      <c r="AO181">
        <v>0.11</v>
      </c>
      <c r="AP181">
        <v>0.45</v>
      </c>
      <c r="AQ181">
        <v>12.37</v>
      </c>
      <c r="AR181">
        <v>46.49</v>
      </c>
      <c r="AS181">
        <v>0.17</v>
      </c>
      <c r="AT181">
        <v>0.28999999999999998</v>
      </c>
      <c r="AU181">
        <v>0</v>
      </c>
      <c r="AV181">
        <v>0</v>
      </c>
      <c r="AW181">
        <v>7.0000000000000001E-3</v>
      </c>
      <c r="AX181">
        <v>3.0000000000000001E-3</v>
      </c>
      <c r="AZ181">
        <v>0.99590849661633385</v>
      </c>
      <c r="BA181">
        <v>0</v>
      </c>
      <c r="BB181">
        <v>3.2209088846800781E-3</v>
      </c>
      <c r="BC181">
        <v>8.838620899933692E-3</v>
      </c>
      <c r="BD181">
        <v>0.17133151432656848</v>
      </c>
      <c r="BE181">
        <v>1.7216003146989567</v>
      </c>
      <c r="BF181">
        <v>3.5772008278402195E-3</v>
      </c>
      <c r="BG181">
        <v>7.7192583862156685E-3</v>
      </c>
      <c r="BH181">
        <v>0</v>
      </c>
      <c r="BI181">
        <v>0</v>
      </c>
      <c r="BJ181">
        <v>2.7980222363634729E-4</v>
      </c>
      <c r="BK181">
        <v>5.9765575728009315E-5</v>
      </c>
      <c r="BM181">
        <v>123</v>
      </c>
      <c r="BN181" t="s">
        <v>17</v>
      </c>
      <c r="BO181">
        <v>55.23</v>
      </c>
      <c r="BP181">
        <v>0.08</v>
      </c>
      <c r="BQ181">
        <v>2.67</v>
      </c>
      <c r="BR181">
        <v>1.32</v>
      </c>
      <c r="BS181">
        <v>7.37</v>
      </c>
      <c r="BT181">
        <v>31.9</v>
      </c>
      <c r="BU181">
        <v>0.13</v>
      </c>
      <c r="BV181">
        <v>1.26</v>
      </c>
      <c r="BW181">
        <v>0</v>
      </c>
      <c r="BX181">
        <v>0.02</v>
      </c>
      <c r="BY181">
        <v>0</v>
      </c>
      <c r="BZ181">
        <v>0</v>
      </c>
      <c r="CA181">
        <v>2E-3</v>
      </c>
      <c r="CB181">
        <v>1E-3</v>
      </c>
      <c r="CD181">
        <v>1.9258941198151349</v>
      </c>
      <c r="CE181">
        <v>0</v>
      </c>
      <c r="CF181">
        <v>0.10974152682078239</v>
      </c>
      <c r="CG181">
        <v>3.6393171738946399E-2</v>
      </c>
      <c r="CH181">
        <v>0.14328773717986165</v>
      </c>
      <c r="CI181">
        <v>1.6582020696402435</v>
      </c>
      <c r="CJ181">
        <v>3.8398276902887464E-3</v>
      </c>
      <c r="CK181">
        <v>4.7078444831538106E-2</v>
      </c>
      <c r="CL181">
        <v>0</v>
      </c>
      <c r="CM181">
        <v>1.3522842423068667E-3</v>
      </c>
      <c r="CN181">
        <v>1.1221659839092193E-4</v>
      </c>
      <c r="CO181">
        <v>2.7964292452348717E-5</v>
      </c>
      <c r="CP181">
        <v>3.5635646635917312E-2</v>
      </c>
    </row>
    <row r="182" spans="3:123">
      <c r="C182" s="2">
        <v>0.73699999999999999</v>
      </c>
      <c r="D182">
        <f t="shared" si="66"/>
        <v>73.7</v>
      </c>
      <c r="E182">
        <f t="shared" si="70"/>
        <v>73.7</v>
      </c>
      <c r="F182">
        <f t="shared" si="70"/>
        <v>73.7</v>
      </c>
      <c r="G182">
        <v>26.299999999999997</v>
      </c>
      <c r="H182">
        <v>6.633</v>
      </c>
      <c r="I182">
        <v>67.067000000000007</v>
      </c>
      <c r="J182">
        <v>0</v>
      </c>
      <c r="K182">
        <v>0</v>
      </c>
      <c r="L182">
        <v>0</v>
      </c>
      <c r="M182">
        <f t="shared" si="67"/>
        <v>1.8897417000000001</v>
      </c>
      <c r="O182">
        <f>H182/SUM($H182:I182,K182:M182)</f>
        <v>8.7750002193750051E-2</v>
      </c>
      <c r="P182">
        <f>I182/SUM($H182:I182,K182:M182)</f>
        <v>0.8872500221812506</v>
      </c>
      <c r="Q182">
        <f>K182/SUM($H182:I182,K182:M182)</f>
        <v>0</v>
      </c>
      <c r="R182">
        <f>L182/SUM($H182:I182,K182:M182)</f>
        <v>0</v>
      </c>
      <c r="S182">
        <f>M182/SUM($H182:I182,K182:M182)</f>
        <v>2.499997562499939E-2</v>
      </c>
      <c r="U182">
        <f t="shared" si="68"/>
        <v>4.9221533830668296E-2</v>
      </c>
      <c r="V182">
        <f t="shared" si="71"/>
        <v>2.5149975624999391E-2</v>
      </c>
      <c r="W182">
        <f t="shared" si="69"/>
        <v>3.2663536079063062E-2</v>
      </c>
      <c r="Y182">
        <f>U182*(D182-D181)/D182+U181*(D181-D180)/D182+U180*(D180-D179)/D182+U179*(D179-D178)/D182+U178*(D178-D177)/D182+U177*(D177-D176)/D182+U176*(D176-D175)/D182+U175*(D175-D174)/D182+U174*(D174-D173)/D182+U173*(D173-D172)/D182+U172*(D172-D171)/D182</f>
        <v>3.3832071027707952E-2</v>
      </c>
      <c r="Z182">
        <f>V182*(E182-E181)/E182+V181*(E181-E180)/E182+V180*(E180-E179)/E182+V179*(E179-E178)/E182+V178*(E178-E177)/E182+V177*(E177-E176)/E182+V176*(E176-E175)/E182+V175*(E175-E174)/E182+V174*(E174-E173)/E182+V173*(E173-E172)/E182+V172*(E172-E171)/E182</f>
        <v>2.5149975624999391E-2</v>
      </c>
      <c r="AA182">
        <f>W182*(F182-F181)/F182+W181*(F181-F180)/F182+W180*(F180-F179)/F182+W179*(F179-F178)/F182+W178*(F178-F177)/F182+W177*(F177-F176)/F182+W176*(F176-F175)/F182+W175*(F175-F174)/F182+W174*(F174-F173)/F182+W173*(F173-F172)/F182+W172*(F172-F171)/F182</f>
        <v>2.8488122807941201E-2</v>
      </c>
      <c r="AC182">
        <f t="shared" si="72"/>
        <v>28.412916778913146</v>
      </c>
      <c r="AD182">
        <f t="shared" si="73"/>
        <v>55.738509875841132</v>
      </c>
      <c r="AE182">
        <f t="shared" si="74"/>
        <v>52.580596659798331</v>
      </c>
      <c r="AG182">
        <f t="shared" si="75"/>
        <v>28.412916778913146</v>
      </c>
      <c r="AH182">
        <f t="shared" si="76"/>
        <v>45.407031462179283</v>
      </c>
      <c r="AI182">
        <f t="shared" si="77"/>
        <v>12.628127983035451</v>
      </c>
      <c r="AK182">
        <v>133</v>
      </c>
      <c r="AL182" t="s">
        <v>16</v>
      </c>
      <c r="AM182">
        <v>39.79</v>
      </c>
      <c r="AN182">
        <v>0</v>
      </c>
      <c r="AO182">
        <v>0.13</v>
      </c>
      <c r="AP182">
        <v>0.41</v>
      </c>
      <c r="AQ182">
        <v>13.99</v>
      </c>
      <c r="AR182">
        <v>45.14</v>
      </c>
      <c r="AS182">
        <v>0.19</v>
      </c>
      <c r="AT182">
        <v>0.34</v>
      </c>
      <c r="AU182">
        <v>0</v>
      </c>
      <c r="AV182">
        <v>0</v>
      </c>
      <c r="AW182">
        <v>8.0000000000000002E-3</v>
      </c>
      <c r="AX182">
        <v>4.0000000000000001E-3</v>
      </c>
      <c r="AZ182">
        <v>0.99586250431894141</v>
      </c>
      <c r="BA182">
        <v>0</v>
      </c>
      <c r="BB182">
        <v>3.8350512044788079E-3</v>
      </c>
      <c r="BC182">
        <v>8.1133070107059849E-3</v>
      </c>
      <c r="BD182">
        <v>0.19522135764013859</v>
      </c>
      <c r="BE182">
        <v>1.6841330640710339</v>
      </c>
      <c r="BF182">
        <v>4.0280055709941915E-3</v>
      </c>
      <c r="BG182">
        <v>9.1179783739537036E-3</v>
      </c>
      <c r="BH182">
        <v>0</v>
      </c>
      <c r="BI182">
        <v>0</v>
      </c>
      <c r="BJ182">
        <v>3.2217005329405384E-4</v>
      </c>
      <c r="BK182">
        <v>8.0284536502511924E-5</v>
      </c>
      <c r="BM182">
        <v>133</v>
      </c>
      <c r="BN182" t="s">
        <v>17</v>
      </c>
      <c r="BO182">
        <v>54.71</v>
      </c>
      <c r="BP182">
        <v>0.1</v>
      </c>
      <c r="BQ182">
        <v>2.96</v>
      </c>
      <c r="BR182">
        <v>1.45</v>
      </c>
      <c r="BS182">
        <v>8.1999999999999993</v>
      </c>
      <c r="BT182">
        <v>30.94</v>
      </c>
      <c r="BU182">
        <v>0.15</v>
      </c>
      <c r="BV182">
        <v>1.46</v>
      </c>
      <c r="BW182">
        <v>0</v>
      </c>
      <c r="BX182">
        <v>0.03</v>
      </c>
      <c r="BY182">
        <v>0</v>
      </c>
      <c r="BZ182">
        <v>0</v>
      </c>
      <c r="CA182">
        <v>3.0000000000000001E-3</v>
      </c>
      <c r="CB182">
        <v>1E-3</v>
      </c>
      <c r="CD182">
        <v>1.917100138607629</v>
      </c>
      <c r="CE182">
        <v>0</v>
      </c>
      <c r="CF182">
        <v>0.12225655890430936</v>
      </c>
      <c r="CG182">
        <v>4.0173040054967343E-2</v>
      </c>
      <c r="CH182">
        <v>0.16020501563605946</v>
      </c>
      <c r="CI182">
        <v>1.6161728210994517</v>
      </c>
      <c r="CJ182">
        <v>4.4522584080439777E-3</v>
      </c>
      <c r="CK182">
        <v>5.4818246402911802E-2</v>
      </c>
      <c r="CL182">
        <v>0</v>
      </c>
      <c r="CM182">
        <v>2.0383556725823804E-3</v>
      </c>
      <c r="CN182">
        <v>1.6914886140936659E-4</v>
      </c>
      <c r="CO182">
        <v>2.8101179898273034E-5</v>
      </c>
      <c r="CP182">
        <v>3.9356697511938321E-2</v>
      </c>
    </row>
    <row r="183" spans="3:123">
      <c r="C183" s="2">
        <v>0.76200000000000001</v>
      </c>
      <c r="D183">
        <f t="shared" si="66"/>
        <v>76.2</v>
      </c>
      <c r="E183">
        <f t="shared" si="70"/>
        <v>76.2</v>
      </c>
      <c r="F183">
        <f t="shared" si="70"/>
        <v>76.2</v>
      </c>
      <c r="G183">
        <v>23.799999999999997</v>
      </c>
      <c r="H183">
        <v>5.3340000000000005</v>
      </c>
      <c r="I183">
        <v>70.866</v>
      </c>
      <c r="J183">
        <v>0</v>
      </c>
      <c r="K183">
        <v>0</v>
      </c>
      <c r="L183">
        <v>0</v>
      </c>
      <c r="M183">
        <f t="shared" si="67"/>
        <v>1.9538442</v>
      </c>
      <c r="O183">
        <f>H183/SUM($H183:I183,K183:M183)</f>
        <v>6.8250001706250035E-2</v>
      </c>
      <c r="P183">
        <f>I183/SUM($H183:I183,K183:M183)</f>
        <v>0.90675002266875049</v>
      </c>
      <c r="Q183">
        <f>K183/SUM($H183:I183,K183:M183)</f>
        <v>0</v>
      </c>
      <c r="R183">
        <f>L183/SUM($H183:I183,K183:M183)</f>
        <v>0</v>
      </c>
      <c r="S183">
        <f>M183/SUM($H183:I183,K183:M183)</f>
        <v>2.499997562499939E-2</v>
      </c>
      <c r="U183">
        <f t="shared" si="68"/>
        <v>5.232292890416098E-2</v>
      </c>
      <c r="V183">
        <f t="shared" si="71"/>
        <v>2.5149975624999391E-2</v>
      </c>
      <c r="W183">
        <f t="shared" si="69"/>
        <v>3.3973071951064492E-2</v>
      </c>
      <c r="Y183">
        <f>U183*(D183-D182)/D183+U182*(D182-D181)/D183+U181*(D181-D180)/D183+U180*(D180-D179)/D183+U179*(D179-D178)/D183+U178*(D178-D177)/D183+U177*(D177-D176)/D183+U176*(D176-D175)/D183+U175*(D175-D174)/D183+U174*(D174-D173)/D183+U173*(D173-D172)/D183+U172*(D172-D171)/D183</f>
        <v>3.4438726469848802E-2</v>
      </c>
      <c r="Z183">
        <f>V183*(E183-E182)/E183+V182*(E182-E181)/E183+V181*(E181-E180)/E183+V180*(E180-E179)/E183+V179*(E179-E178)/E183+V178*(E178-E177)/E183+V177*(E177-E176)/E183+V176*(E176-E175)/E183+V175*(E175-E174)/E183+V174*(E174-E173)/E183+V173*(E173-E172)/E183+V172*(E172-E171)/E183</f>
        <v>2.5149975624999391E-2</v>
      </c>
      <c r="AA183">
        <f>W183*(F183-F182)/F183+W182*(F182-F181)/F183+W181*(F181-F180)/F183+W180*(F180-F179)/F183+W179*(F179-F178)/F183+W178*(F178-F177)/F183+W177*(F177-F176)/F183+W176*(F176-F175)/F183+W175*(F175-F174)/F183+W174*(F174-F173)/F183+W173*(F173-F172)/F183+W172*(F172-F171)/F183</f>
        <v>2.8668075207649975E-2</v>
      </c>
      <c r="AC183">
        <f t="shared" si="72"/>
        <v>31.264307487550415</v>
      </c>
      <c r="AD183">
        <f t="shared" si="73"/>
        <v>61.438862992778276</v>
      </c>
      <c r="AE183">
        <f t="shared" si="74"/>
        <v>57.923705205303854</v>
      </c>
      <c r="AG183">
        <f t="shared" si="75"/>
        <v>31.264307487550415</v>
      </c>
      <c r="AH183">
        <f t="shared" si="76"/>
        <v>50.050788783694706</v>
      </c>
      <c r="AI183">
        <f t="shared" si="77"/>
        <v>13.91136672177503</v>
      </c>
      <c r="AK183">
        <v>143</v>
      </c>
      <c r="AL183" t="s">
        <v>16</v>
      </c>
      <c r="AM183">
        <v>39.409999999999997</v>
      </c>
      <c r="AN183">
        <v>0</v>
      </c>
      <c r="AO183">
        <v>0.14000000000000001</v>
      </c>
      <c r="AP183">
        <v>0.37</v>
      </c>
      <c r="AQ183">
        <v>16.03</v>
      </c>
      <c r="AR183">
        <v>43.42</v>
      </c>
      <c r="AS183">
        <v>0.21</v>
      </c>
      <c r="AT183">
        <v>0.4</v>
      </c>
      <c r="AU183">
        <v>0</v>
      </c>
      <c r="AV183">
        <v>0</v>
      </c>
      <c r="AW183">
        <v>8.9999999999999993E-3</v>
      </c>
      <c r="AX183">
        <v>4.0000000000000001E-3</v>
      </c>
      <c r="AZ183">
        <v>0.99610982564849337</v>
      </c>
      <c r="BA183">
        <v>0</v>
      </c>
      <c r="BB183">
        <v>4.1709136396063783E-3</v>
      </c>
      <c r="BC183">
        <v>7.3941988363194801E-3</v>
      </c>
      <c r="BD183">
        <v>0.22590117194383433</v>
      </c>
      <c r="BE183">
        <v>1.6359876245547933</v>
      </c>
      <c r="BF183">
        <v>4.4960497042669818E-3</v>
      </c>
      <c r="BG183">
        <v>1.0833155560787301E-2</v>
      </c>
      <c r="BH183">
        <v>0</v>
      </c>
      <c r="BI183">
        <v>0</v>
      </c>
      <c r="BJ183">
        <v>3.660269296184607E-4</v>
      </c>
      <c r="BK183">
        <v>8.1078788715995155E-5</v>
      </c>
      <c r="BM183">
        <v>143</v>
      </c>
      <c r="BN183" t="s">
        <v>17</v>
      </c>
      <c r="BO183">
        <v>54.12</v>
      </c>
      <c r="BP183">
        <v>0.11</v>
      </c>
      <c r="BQ183">
        <v>3.26</v>
      </c>
      <c r="BR183">
        <v>1.57</v>
      </c>
      <c r="BS183">
        <v>9.26</v>
      </c>
      <c r="BT183">
        <v>29.74</v>
      </c>
      <c r="BU183">
        <v>0.17</v>
      </c>
      <c r="BV183">
        <v>1.73</v>
      </c>
      <c r="BW183">
        <v>0</v>
      </c>
      <c r="BX183">
        <v>0.03</v>
      </c>
      <c r="BY183">
        <v>0</v>
      </c>
      <c r="BZ183">
        <v>0</v>
      </c>
      <c r="CA183">
        <v>3.0000000000000001E-3</v>
      </c>
      <c r="CB183">
        <v>2E-3</v>
      </c>
      <c r="CD183">
        <v>1.908547477902482</v>
      </c>
      <c r="CE183">
        <v>0</v>
      </c>
      <c r="CF183">
        <v>0.13550806792475104</v>
      </c>
      <c r="CG183">
        <v>4.3775734765103248E-2</v>
      </c>
      <c r="CH183">
        <v>0.18207081631370536</v>
      </c>
      <c r="CI183">
        <v>1.5634195928287768</v>
      </c>
      <c r="CJ183">
        <v>5.0781452807982883E-3</v>
      </c>
      <c r="CK183">
        <v>6.5371053260080858E-2</v>
      </c>
      <c r="CL183">
        <v>0</v>
      </c>
      <c r="CM183">
        <v>2.0513844668289421E-3</v>
      </c>
      <c r="CN183">
        <v>1.7023002979523074E-4</v>
      </c>
      <c r="CO183">
        <v>5.6561594934853785E-5</v>
      </c>
      <c r="CP183">
        <v>4.4055545827233061E-2</v>
      </c>
    </row>
    <row r="184" spans="3:123">
      <c r="C184" s="2">
        <v>0.78500000000000003</v>
      </c>
      <c r="D184">
        <f t="shared" si="66"/>
        <v>78.5</v>
      </c>
      <c r="E184">
        <f t="shared" si="70"/>
        <v>78.5</v>
      </c>
      <c r="F184">
        <f t="shared" si="70"/>
        <v>78.5</v>
      </c>
      <c r="G184">
        <v>21.5</v>
      </c>
      <c r="H184">
        <v>7.8500000000000005</v>
      </c>
      <c r="I184">
        <v>70.650000000000006</v>
      </c>
      <c r="J184">
        <v>0</v>
      </c>
      <c r="K184">
        <v>0</v>
      </c>
      <c r="L184">
        <v>0</v>
      </c>
      <c r="M184">
        <f t="shared" si="67"/>
        <v>2.0128184999999998</v>
      </c>
      <c r="O184">
        <f>H184/SUM($H184:I184,K184:M184)</f>
        <v>9.750000243750008E-2</v>
      </c>
      <c r="P184">
        <f>I184/SUM($H184:I184,K184:M184)</f>
        <v>0.87750002193750065</v>
      </c>
      <c r="Q184">
        <f>K184/SUM($H184:I184,K184:M184)</f>
        <v>0</v>
      </c>
      <c r="R184">
        <f>L184/SUM($H184:I184,K184:M184)</f>
        <v>0</v>
      </c>
      <c r="S184">
        <f>M184/SUM($H184:I184,K184:M184)</f>
        <v>2.499997562499939E-2</v>
      </c>
      <c r="U184">
        <f t="shared" si="68"/>
        <v>5.4403773260277531E-2</v>
      </c>
      <c r="V184">
        <f t="shared" si="71"/>
        <v>2.5149975624999391E-2</v>
      </c>
      <c r="W184">
        <f t="shared" si="69"/>
        <v>3.5643613278173364E-2</v>
      </c>
      <c r="Y184">
        <f>U184*(D184-D183)/D184+U183*(D183-D182)/D184+U182*(D182-D181)/D184+U181*(D181-D180)/D184+U180*(D180-D179)/D184+U179*(D179-D178)/D184+U178*(D178-D177)/D184+U177*(D177-D176)/D184+U176*(D176-D175)/D184+U175*(D175-D174)/D184+U174*(D174-D173)/D184+U173*(D173-D172)/D184+U172*(D172-D171)/D184</f>
        <v>3.5023689624218049E-2</v>
      </c>
      <c r="Z184">
        <f>V184*(E184-E183)/E184+V183*(E183-E182)/E184+V182*(E182-E181)/E184+V181*(E181-E180)/E184+V180*(E180-E179)/E184+V179*(E179-E178)/E184+V178*(E178-E177)/E184+V177*(E177-E176)/E184+V176*(E176-E175)/E184+V175*(E175-E174)/E184+V174*(E174-E173)/E184+V173*(E173-E172)/E184+V172*(E172-E171)/E184</f>
        <v>2.5149975624999391E-2</v>
      </c>
      <c r="AA184">
        <f>W184*(F184-F183)/F184+W183*(F183-F182)/F184+W182*(F182-F181)/F184+W181*(F181-F180)/F184+W180*(F180-F179)/F184+W179*(F179-F178)/F184+W178*(F178-F177)/F184+W177*(F177-F176)/F184+W176*(F176-F175)/F184+W175*(F175-F174)/F184+W174*(F174-F173)/F184+W173*(F173-F172)/F184+W172*(F172-F171)/F184</f>
        <v>2.8872454030098426E-2</v>
      </c>
      <c r="AC184">
        <f t="shared" si="72"/>
        <v>34.456942486599146</v>
      </c>
      <c r="AD184">
        <f t="shared" si="73"/>
        <v>67.837773405173834</v>
      </c>
      <c r="AE184">
        <f t="shared" si="74"/>
        <v>63.913563239007061</v>
      </c>
      <c r="AG184">
        <f t="shared" si="75"/>
        <v>34.456942486599146</v>
      </c>
      <c r="AH184">
        <f t="shared" si="76"/>
        <v>55.263621474531455</v>
      </c>
      <c r="AI184">
        <f t="shared" si="77"/>
        <v>15.349933391895188</v>
      </c>
      <c r="AK184">
        <v>153</v>
      </c>
      <c r="AL184" t="s">
        <v>16</v>
      </c>
      <c r="AM184">
        <v>38.93</v>
      </c>
      <c r="AN184">
        <v>0.01</v>
      </c>
      <c r="AO184">
        <v>0.15</v>
      </c>
      <c r="AP184">
        <v>0.33</v>
      </c>
      <c r="AQ184">
        <v>18.579999999999998</v>
      </c>
      <c r="AR184">
        <v>41.29</v>
      </c>
      <c r="AS184">
        <v>0.24</v>
      </c>
      <c r="AT184">
        <v>0.47</v>
      </c>
      <c r="AU184">
        <v>0</v>
      </c>
      <c r="AV184">
        <v>0</v>
      </c>
      <c r="AW184">
        <v>0.01</v>
      </c>
      <c r="AX184">
        <v>4.0000000000000001E-3</v>
      </c>
      <c r="AZ184">
        <v>0.99603685090424798</v>
      </c>
      <c r="BA184">
        <v>0</v>
      </c>
      <c r="BB184">
        <v>4.5236045764134886E-3</v>
      </c>
      <c r="BC184">
        <v>6.6756499325293598E-3</v>
      </c>
      <c r="BD184">
        <v>0.26504577456474443</v>
      </c>
      <c r="BE184">
        <v>1.5747995846037475</v>
      </c>
      <c r="BF184">
        <v>5.2013162967140614E-3</v>
      </c>
      <c r="BG184">
        <v>1.2884959559392898E-2</v>
      </c>
      <c r="BH184">
        <v>0</v>
      </c>
      <c r="BI184">
        <v>0</v>
      </c>
      <c r="BJ184">
        <v>4.1168092347134327E-4</v>
      </c>
      <c r="BK184">
        <v>8.2072462762777597E-5</v>
      </c>
      <c r="BM184">
        <v>153</v>
      </c>
      <c r="BN184" t="s">
        <v>17</v>
      </c>
      <c r="BO184">
        <v>53.46</v>
      </c>
      <c r="BP184">
        <v>0.13</v>
      </c>
      <c r="BQ184">
        <v>3.58</v>
      </c>
      <c r="BR184">
        <v>1.63</v>
      </c>
      <c r="BS184">
        <v>10.59</v>
      </c>
      <c r="BT184">
        <v>28.26</v>
      </c>
      <c r="BU184">
        <v>0.2</v>
      </c>
      <c r="BV184">
        <v>2.11</v>
      </c>
      <c r="BW184">
        <v>0</v>
      </c>
      <c r="BX184">
        <v>0.04</v>
      </c>
      <c r="BY184">
        <v>0</v>
      </c>
      <c r="BZ184">
        <v>0</v>
      </c>
      <c r="CA184">
        <v>3.0000000000000001E-3</v>
      </c>
      <c r="CB184">
        <v>2E-3</v>
      </c>
      <c r="CD184">
        <v>1.8998402560138297</v>
      </c>
      <c r="CE184">
        <v>0</v>
      </c>
      <c r="CF184">
        <v>0.14995934363697794</v>
      </c>
      <c r="CG184">
        <v>4.5799880777489754E-2</v>
      </c>
      <c r="CH184">
        <v>0.20983033014391694</v>
      </c>
      <c r="CI184">
        <v>1.4970961541711458</v>
      </c>
      <c r="CJ184">
        <v>6.020452675101263E-3</v>
      </c>
      <c r="CK184">
        <v>8.0346097177982551E-2</v>
      </c>
      <c r="CL184">
        <v>0</v>
      </c>
      <c r="CM184">
        <v>2.7563143773583973E-3</v>
      </c>
      <c r="CN184">
        <v>1.7154541950931192E-4</v>
      </c>
      <c r="CO184">
        <v>5.6998653779752244E-5</v>
      </c>
      <c r="CP184">
        <v>4.9799599650807602E-2</v>
      </c>
    </row>
    <row r="185" spans="3:123">
      <c r="C185" s="2">
        <v>0.80600000000000005</v>
      </c>
      <c r="D185">
        <f t="shared" si="66"/>
        <v>80.600000000000009</v>
      </c>
      <c r="E185">
        <f t="shared" si="70"/>
        <v>80.600000000000009</v>
      </c>
      <c r="F185">
        <f t="shared" si="70"/>
        <v>80.600000000000009</v>
      </c>
      <c r="G185">
        <v>19.399999999999991</v>
      </c>
      <c r="H185">
        <v>20.956000000000003</v>
      </c>
      <c r="I185">
        <v>21.762000000000004</v>
      </c>
      <c r="J185">
        <v>37.882000000000005</v>
      </c>
      <c r="K185">
        <v>0</v>
      </c>
      <c r="L185">
        <v>0</v>
      </c>
      <c r="M185">
        <f t="shared" si="67"/>
        <v>1.0953322380000001</v>
      </c>
      <c r="O185">
        <f>H185/SUM($H185:I185,K185:M185)</f>
        <v>0.47830189875000034</v>
      </c>
      <c r="P185">
        <f>I185/SUM($H185:I185,K185:M185)</f>
        <v>0.49669812562500038</v>
      </c>
      <c r="Q185">
        <f>K185/SUM($H185:I185,K185:M185)</f>
        <v>0</v>
      </c>
      <c r="R185">
        <f>L185/SUM($H185:I185,K185:M185)</f>
        <v>0</v>
      </c>
      <c r="S185">
        <f>M185/SUM($H185:I185,K185:M185)</f>
        <v>2.4999975624999393E-2</v>
      </c>
      <c r="U185">
        <f t="shared" si="68"/>
        <v>4.3045844632382008E-2</v>
      </c>
      <c r="V185">
        <f t="shared" si="71"/>
        <v>2.5149975624999394E-2</v>
      </c>
      <c r="W185">
        <f t="shared" si="69"/>
        <v>3.270707895150779E-2</v>
      </c>
      <c r="Y185">
        <f>U185*(D185-D184)/D185+U184*(D184-D183)/D185+U183*(D183-D182)/D185+U182*(D182-D181)/D185+U181*(D181-D180)/D185+U180*(D180-D179)/D185+U179*(D179-D178)/D185+U178*(D178-D177)/D185+U177*(D177-D176)/D185+U176*(D176-D175)/D185+U175*(D175-D174)/D185+U174*(D174-D173)/D185+U173*(D173-D172)/D185+U172*(D172-D171)/D185</f>
        <v>3.5232703588450612E-2</v>
      </c>
      <c r="Z185">
        <f>V185*(E185-E184)/E185+V184*(E184-E183)/E185+V183*(E183-E182)/E185+V182*(E182-E181)/E185+V181*(E181-E180)/E185+V180*(E180-E179)/E185+V179*(E179-E178)/E185+V178*(E178-E177)/E185+V177*(E177-E176)/E185+V176*(E176-E175)/E185+V175*(E175-E174)/E185+V174*(E174-E173)/E185+V173*(E173-E172)/E185+V172*(E172-E171)/E185</f>
        <v>2.5149975624999387E-2</v>
      </c>
      <c r="AA185">
        <f>W185*(F185-F184)/F185+W184*(F184-F183)/F185+W183*(F183-F182)/F185+W182*(F182-F181)/F185+W181*(F181-F180)/F185+W180*(F180-F179)/F185+W179*(F179-F178)/F185+W178*(F178-F177)/F185+W177*(F177-F176)/F185+W176*(F176-F175)/F185+W175*(F175-F174)/F185+W174*(F174-F173)/F185+W173*(F173-F172)/F185+W172*(F172-F171)/F185</f>
        <v>2.8972363612418027E-2</v>
      </c>
      <c r="AC185">
        <f t="shared" si="72"/>
        <v>38.036562878797213</v>
      </c>
      <c r="AD185">
        <f t="shared" si="73"/>
        <v>74.986952185345899</v>
      </c>
      <c r="AE185">
        <f t="shared" si="74"/>
        <v>70.610588831712207</v>
      </c>
      <c r="AG185">
        <f t="shared" si="75"/>
        <v>38.036562878797213</v>
      </c>
      <c r="AH185">
        <f t="shared" si="76"/>
        <v>61.087655639117536</v>
      </c>
      <c r="AI185">
        <f t="shared" si="77"/>
        <v>16.958338424601958</v>
      </c>
      <c r="AK185">
        <v>163</v>
      </c>
      <c r="AL185" t="s">
        <v>16</v>
      </c>
      <c r="AM185">
        <v>38.64</v>
      </c>
      <c r="AN185">
        <v>0.01</v>
      </c>
      <c r="AO185">
        <v>0.15</v>
      </c>
      <c r="AP185">
        <v>0.31</v>
      </c>
      <c r="AQ185">
        <v>20.12</v>
      </c>
      <c r="AR185">
        <v>39.99</v>
      </c>
      <c r="AS185">
        <v>0.26</v>
      </c>
      <c r="AT185">
        <v>0.5</v>
      </c>
      <c r="AU185">
        <v>0</v>
      </c>
      <c r="AV185">
        <v>0</v>
      </c>
      <c r="AW185">
        <v>1.0999999999999999E-2</v>
      </c>
      <c r="AX185">
        <v>4.0000000000000001E-3</v>
      </c>
      <c r="AZ185">
        <v>0.99628839085777599</v>
      </c>
      <c r="BA185">
        <v>0</v>
      </c>
      <c r="BB185">
        <v>4.5587059934784242E-3</v>
      </c>
      <c r="BC185">
        <v>6.3197261210293275E-3</v>
      </c>
      <c r="BD185">
        <v>0.28924116419926121</v>
      </c>
      <c r="BE185">
        <v>1.5370527137328587</v>
      </c>
      <c r="BF185">
        <v>5.67848286837307E-3</v>
      </c>
      <c r="BG185">
        <v>1.3813767923652529E-2</v>
      </c>
      <c r="BH185">
        <v>0</v>
      </c>
      <c r="BI185">
        <v>0</v>
      </c>
      <c r="BJ185">
        <v>4.5636294854694182E-4</v>
      </c>
      <c r="BK185">
        <v>8.2709313242592682E-5</v>
      </c>
      <c r="BM185">
        <v>163</v>
      </c>
      <c r="BN185" t="s">
        <v>17</v>
      </c>
      <c r="BO185">
        <v>53.22</v>
      </c>
      <c r="BP185">
        <v>0.15</v>
      </c>
      <c r="BQ185">
        <v>3.41</v>
      </c>
      <c r="BR185">
        <v>1.6</v>
      </c>
      <c r="BS185">
        <v>11.71</v>
      </c>
      <c r="BT185">
        <v>27.27</v>
      </c>
      <c r="BU185">
        <v>0.22</v>
      </c>
      <c r="BV185">
        <v>2.38</v>
      </c>
      <c r="BW185">
        <v>0</v>
      </c>
      <c r="BX185">
        <v>0.04</v>
      </c>
      <c r="BY185">
        <v>0</v>
      </c>
      <c r="BZ185">
        <v>0</v>
      </c>
      <c r="CA185">
        <v>4.0000000000000001E-3</v>
      </c>
      <c r="CB185">
        <v>2E-3</v>
      </c>
      <c r="CD185">
        <v>1.9027853702026267</v>
      </c>
      <c r="CE185">
        <v>0</v>
      </c>
      <c r="CF185">
        <v>0.14370493589588912</v>
      </c>
      <c r="CG185">
        <v>4.5229681321021321E-2</v>
      </c>
      <c r="CH185">
        <v>0.23342964038770664</v>
      </c>
      <c r="CI185">
        <v>1.4534144618494649</v>
      </c>
      <c r="CJ185">
        <v>6.6626750747768929E-3</v>
      </c>
      <c r="CK185">
        <v>9.1177166072422614E-2</v>
      </c>
      <c r="CL185">
        <v>0</v>
      </c>
      <c r="CM185">
        <v>2.7730362862194422E-3</v>
      </c>
      <c r="CN185">
        <v>2.3011486011498329E-4</v>
      </c>
      <c r="CO185">
        <v>5.7344451161043974E-5</v>
      </c>
      <c r="CP185">
        <v>4.6490306098515843E-2</v>
      </c>
    </row>
    <row r="186" spans="3:123">
      <c r="C186" s="2">
        <v>0.82399999999999995</v>
      </c>
      <c r="D186">
        <f t="shared" si="66"/>
        <v>82.399999999999991</v>
      </c>
      <c r="E186">
        <f t="shared" si="70"/>
        <v>82.399999999999991</v>
      </c>
      <c r="F186">
        <f t="shared" si="70"/>
        <v>82.399999999999991</v>
      </c>
      <c r="G186">
        <v>17.600000000000009</v>
      </c>
      <c r="H186">
        <v>23.071999999999999</v>
      </c>
      <c r="I186">
        <v>17.303999999999998</v>
      </c>
      <c r="J186">
        <v>42.023999999999994</v>
      </c>
      <c r="K186">
        <v>0</v>
      </c>
      <c r="L186">
        <v>0</v>
      </c>
      <c r="M186">
        <f t="shared" si="67"/>
        <v>1.0352810159999999</v>
      </c>
      <c r="O186">
        <f>H186/SUM($H186:I186,K186:M186)</f>
        <v>0.5571428710714289</v>
      </c>
      <c r="P186">
        <f>I186/SUM($H186:I186,K186:M186)</f>
        <v>0.4178571533035717</v>
      </c>
      <c r="Q186">
        <f>K186/SUM($H186:I186,K186:M186)</f>
        <v>0</v>
      </c>
      <c r="R186">
        <f>L186/SUM($H186:I186,K186:M186)</f>
        <v>0</v>
      </c>
      <c r="S186">
        <f>M186/SUM($H186:I186,K186:M186)</f>
        <v>2.499997562499939E-2</v>
      </c>
      <c r="U186">
        <f t="shared" si="68"/>
        <v>4.0419992189402051E-2</v>
      </c>
      <c r="V186">
        <f t="shared" si="71"/>
        <v>2.5149975624999391E-2</v>
      </c>
      <c r="W186">
        <f t="shared" si="69"/>
        <v>3.1969537111092364E-2</v>
      </c>
      <c r="Y186">
        <f>U186*(D186-D185)/D186+U185*(D185-D184)/D186+U184*(D184-D183)/D186+U183*(D183-D182)/D186+U182*(D182-D181)/D186+U181*(D181-D180)/D186+U180*(D180-D179)/D186+U179*(D179-D178)/D186+U178*(D178-D177)/D186+U177*(D177-D176)/D186+U176*(D176-D175)/D186+U175*(D175-D174)/D186+U174*(D174-D173)/D186+U173*(D173-D172)/D186+U172*(D172-D171)/D186</f>
        <v>3.5346018145267506E-2</v>
      </c>
      <c r="Z186">
        <f>V186*(E186-E185)/E186+V185*(E185-E184)/E186+V184*(E184-E183)/E186+V183*(E183-E182)/E186+V182*(E182-E181)/E186+V181*(E181-E180)/E186+V180*(E180-E179)/E186+V179*(E179-E178)/E186+V178*(E178-E177)/E186+V177*(E177-E176)/E186+V176*(E176-E175)/E186+V175*(E175-E174)/E186+V174*(E174-E173)/E186+V173*(E173-E172)/E186+V172*(E172-E171)/E186</f>
        <v>2.5149975624999391E-2</v>
      </c>
      <c r="AA186">
        <f>W186*(F186-F185)/F186+W185*(F185-F184)/F186+W184*(F184-F183)/F186+W183*(F183-F182)/F186+W182*(F182-F181)/F186+W181*(F181-F180)/F186+W180*(F180-F179)/F186+W179*(F179-F178)/F186+W178*(F178-F177)/F186+W177*(F177-F176)/F186+W176*(F176-F175)/F186+W175*(F175-F174)/F186+W174*(F174-F173)/F186+W173*(F173-F172)/F186+W172*(F172-F171)/F186</f>
        <v>2.9037835849039559E-2</v>
      </c>
      <c r="AC186">
        <f t="shared" si="72"/>
        <v>41.774847709839023</v>
      </c>
      <c r="AD186">
        <f t="shared" si="73"/>
        <v>82.45389871629925</v>
      </c>
      <c r="AE186">
        <f t="shared" si="74"/>
        <v>77.604031488168232</v>
      </c>
      <c r="AG186">
        <f t="shared" si="75"/>
        <v>41.774847709839023</v>
      </c>
      <c r="AH186">
        <f t="shared" si="76"/>
        <v>67.170557331549844</v>
      </c>
      <c r="AI186">
        <f t="shared" si="77"/>
        <v>18.63793307582182</v>
      </c>
      <c r="AK186">
        <v>173</v>
      </c>
      <c r="AL186" t="s">
        <v>16</v>
      </c>
      <c r="AM186">
        <v>38.299999999999997</v>
      </c>
      <c r="AN186">
        <v>0.01</v>
      </c>
      <c r="AO186">
        <v>0.14000000000000001</v>
      </c>
      <c r="AP186">
        <v>0.32</v>
      </c>
      <c r="AQ186">
        <v>21.88</v>
      </c>
      <c r="AR186">
        <v>38.51</v>
      </c>
      <c r="AS186">
        <v>0.28999999999999998</v>
      </c>
      <c r="AT186">
        <v>0.54</v>
      </c>
      <c r="AU186">
        <v>0</v>
      </c>
      <c r="AV186">
        <v>0</v>
      </c>
      <c r="AW186">
        <v>1.2E-2</v>
      </c>
      <c r="AX186">
        <v>5.0000000000000001E-3</v>
      </c>
      <c r="AZ186">
        <v>0.99619234315161165</v>
      </c>
      <c r="BA186">
        <v>0</v>
      </c>
      <c r="BB186">
        <v>4.2921494355525943E-3</v>
      </c>
      <c r="BC186">
        <v>6.5808655105104143E-3</v>
      </c>
      <c r="BD186">
        <v>0.31730426931447331</v>
      </c>
      <c r="BE186">
        <v>1.4931634474650721</v>
      </c>
      <c r="BF186">
        <v>6.3893023969044931E-3</v>
      </c>
      <c r="BG186">
        <v>1.5049857377370912E-2</v>
      </c>
      <c r="BH186">
        <v>0</v>
      </c>
      <c r="BI186">
        <v>0</v>
      </c>
      <c r="BJ186">
        <v>5.0222162819533219E-4</v>
      </c>
      <c r="BK186">
        <v>1.0429437866984006E-4</v>
      </c>
      <c r="BM186">
        <v>173</v>
      </c>
      <c r="BN186" t="s">
        <v>17</v>
      </c>
      <c r="BO186">
        <v>53.14</v>
      </c>
      <c r="BP186">
        <v>0.15</v>
      </c>
      <c r="BQ186">
        <v>3.31</v>
      </c>
      <c r="BR186">
        <v>1.61</v>
      </c>
      <c r="BS186">
        <v>12.13</v>
      </c>
      <c r="BT186">
        <v>26.9</v>
      </c>
      <c r="BU186">
        <v>0.23</v>
      </c>
      <c r="BV186">
        <v>2.48</v>
      </c>
      <c r="BW186">
        <v>0</v>
      </c>
      <c r="BX186">
        <v>0.04</v>
      </c>
      <c r="BY186">
        <v>0</v>
      </c>
      <c r="BZ186">
        <v>0</v>
      </c>
      <c r="CA186">
        <v>4.0000000000000001E-3</v>
      </c>
      <c r="CB186">
        <v>2E-3</v>
      </c>
      <c r="CD186">
        <v>1.9045739888170237</v>
      </c>
      <c r="CE186">
        <v>0</v>
      </c>
      <c r="CF186">
        <v>0.13983203091086865</v>
      </c>
      <c r="CG186">
        <v>4.5623729792876835E-2</v>
      </c>
      <c r="CH186">
        <v>0.24239366878291874</v>
      </c>
      <c r="CI186">
        <v>1.4372025681181615</v>
      </c>
      <c r="CJ186">
        <v>6.9825676915273261E-3</v>
      </c>
      <c r="CK186">
        <v>9.5240612250483178E-2</v>
      </c>
      <c r="CL186">
        <v>0</v>
      </c>
      <c r="CM186">
        <v>2.7798215527418298E-3</v>
      </c>
      <c r="CN186">
        <v>2.3067792186228224E-4</v>
      </c>
      <c r="CO186">
        <v>5.7484765727658676E-5</v>
      </c>
      <c r="CP186">
        <v>4.4406019727892321E-2</v>
      </c>
    </row>
    <row r="187" spans="3:123">
      <c r="C187" s="2">
        <v>0.84099999999999997</v>
      </c>
      <c r="D187">
        <f t="shared" si="66"/>
        <v>84.1</v>
      </c>
      <c r="E187">
        <f t="shared" si="70"/>
        <v>84.1</v>
      </c>
      <c r="F187">
        <f t="shared" si="70"/>
        <v>84.1</v>
      </c>
      <c r="G187">
        <v>15.900000000000006</v>
      </c>
      <c r="H187">
        <v>22.707000000000001</v>
      </c>
      <c r="I187">
        <v>15.137999999999998</v>
      </c>
      <c r="J187">
        <v>46.255000000000003</v>
      </c>
      <c r="K187">
        <v>0</v>
      </c>
      <c r="L187">
        <v>0</v>
      </c>
      <c r="M187">
        <f t="shared" si="67"/>
        <v>0.97038364499999996</v>
      </c>
      <c r="O187">
        <f>H187/SUM($H187:I187,K187:M187)</f>
        <v>0.5850000146250004</v>
      </c>
      <c r="P187">
        <f>I187/SUM($H187:I187,K187:M187)</f>
        <v>0.39000000975000021</v>
      </c>
      <c r="Q187">
        <f>K187/SUM($H187:I187,K187:M187)</f>
        <v>0</v>
      </c>
      <c r="R187">
        <f>L187/SUM($H187:I187,K187:M187)</f>
        <v>0</v>
      </c>
      <c r="S187">
        <f>M187/SUM($H187:I187,K187:M187)</f>
        <v>2.4999975624999393E-2</v>
      </c>
      <c r="U187">
        <f t="shared" si="68"/>
        <v>3.8948266793410138E-2</v>
      </c>
      <c r="V187">
        <f t="shared" si="71"/>
        <v>2.5149975624999394E-2</v>
      </c>
      <c r="W187">
        <f t="shared" si="69"/>
        <v>3.1898013799431017E-2</v>
      </c>
      <c r="Y187">
        <f>U187*(D187-D186)/D187+U186*(D186-D185)/D187+U185*(D185-D184)/D187+U184*(D184-D183)/D187+U183*(D183-D182)/D187+U182*(D182-D181)/D187+U181*(D181-D180)/D187+U180*(D180-D179)/D187+U179*(D179-D178)/D187+U178*(D178-D177)/D187+U177*(D177-D176)/D187+U176*(D176-D175)/D187+U175*(D175-D174)/D187+U174*(D174-D173)/D187+U173*(D173-D172)/D187+U172*(D172-D171)/D187</f>
        <v>3.5418834110806659E-2</v>
      </c>
      <c r="Z187">
        <f>V187*(E187-E186)/E187+V186*(E186-E185)/E187+V185*(E185-E184)/E187+V184*(E184-E183)/E187+V183*(E183-E182)/E187+V182*(E182-E181)/E187+V181*(E181-E180)/E187+V180*(E180-E179)/E187+V179*(E179-E178)/E187+V178*(E178-E177)/E187+V177*(E177-E176)/E187+V176*(E176-E175)/E187+V175*(E175-E174)/E187+V174*(E174-E173)/E187+V173*(E173-E172)/E187+V172*(E172-E171)/E187</f>
        <v>2.5149975624999391E-2</v>
      </c>
      <c r="AA187">
        <f>W187*(F187-F186)/F187+W186*(F186-F185)/F187+W185*(F185-F184)/F187+W184*(F184-F183)/F187+W183*(F183-F182)/F187+W182*(F182-F181)/F187+W181*(F181-F180)/F187+W180*(F180-F179)/F187+W179*(F179-F178)/F187+W178*(F178-F177)/F187+W177*(F177-F176)/F187+W176*(F176-F175)/F187+W175*(F175-F174)/F187+W174*(F174-F173)/F187+W173*(F173-F172)/F187+W172*(F172-F171)/F187</f>
        <v>2.9095651574552822E-2</v>
      </c>
      <c r="AC187">
        <f t="shared" si="72"/>
        <v>46.069442738002905</v>
      </c>
      <c r="AD187">
        <f t="shared" si="73"/>
        <v>91.036852513881698</v>
      </c>
      <c r="AE187">
        <f t="shared" si="74"/>
        <v>85.639206570033323</v>
      </c>
      <c r="AG187">
        <f t="shared" si="75"/>
        <v>46.069442738002905</v>
      </c>
      <c r="AH187">
        <f t="shared" si="76"/>
        <v>74.162607423907588</v>
      </c>
      <c r="AI187">
        <f t="shared" si="77"/>
        <v>20.567717554237031</v>
      </c>
      <c r="AK187">
        <v>183</v>
      </c>
      <c r="AL187" t="s">
        <v>16</v>
      </c>
      <c r="AM187">
        <v>37.950000000000003</v>
      </c>
      <c r="AN187">
        <v>0.01</v>
      </c>
      <c r="AO187">
        <v>0.14000000000000001</v>
      </c>
      <c r="AP187">
        <v>0.33</v>
      </c>
      <c r="AQ187">
        <v>23.67</v>
      </c>
      <c r="AR187">
        <v>36.99</v>
      </c>
      <c r="AS187">
        <v>0.32</v>
      </c>
      <c r="AT187">
        <v>0.57999999999999996</v>
      </c>
      <c r="AU187">
        <v>0</v>
      </c>
      <c r="AV187">
        <v>0</v>
      </c>
      <c r="AW187">
        <v>1.2999999999999999E-2</v>
      </c>
      <c r="AX187">
        <v>5.0000000000000001E-3</v>
      </c>
      <c r="AZ187">
        <v>0.99607827162624329</v>
      </c>
      <c r="BA187">
        <v>0</v>
      </c>
      <c r="BB187">
        <v>4.3312384602414208E-3</v>
      </c>
      <c r="BC187">
        <v>6.8483230368445031E-3</v>
      </c>
      <c r="BD187">
        <v>0.34638901970126634</v>
      </c>
      <c r="BE187">
        <v>1.4472895404628328</v>
      </c>
      <c r="BF187">
        <v>7.1144721641019006E-3</v>
      </c>
      <c r="BG187">
        <v>1.6311874781918995E-2</v>
      </c>
      <c r="BH187">
        <v>0</v>
      </c>
      <c r="BI187">
        <v>0</v>
      </c>
      <c r="BJ187">
        <v>5.4902836048818912E-4</v>
      </c>
      <c r="BK187">
        <v>1.0524419777654743E-4</v>
      </c>
      <c r="BM187">
        <v>183</v>
      </c>
      <c r="BN187" t="s">
        <v>17</v>
      </c>
      <c r="BO187">
        <v>52.99</v>
      </c>
      <c r="BP187">
        <v>0.17</v>
      </c>
      <c r="BQ187">
        <v>3.09</v>
      </c>
      <c r="BR187">
        <v>1.63</v>
      </c>
      <c r="BS187">
        <v>12.97</v>
      </c>
      <c r="BT187">
        <v>26.17</v>
      </c>
      <c r="BU187">
        <v>0.25</v>
      </c>
      <c r="BV187">
        <v>2.69</v>
      </c>
      <c r="BW187">
        <v>0</v>
      </c>
      <c r="BX187">
        <v>0.04</v>
      </c>
      <c r="BY187">
        <v>0</v>
      </c>
      <c r="BZ187">
        <v>0</v>
      </c>
      <c r="CA187">
        <v>4.0000000000000001E-3</v>
      </c>
      <c r="CB187">
        <v>2E-3</v>
      </c>
      <c r="CD187">
        <v>1.9080755640004252</v>
      </c>
      <c r="CE187">
        <v>0</v>
      </c>
      <c r="CF187">
        <v>0.13114825079693981</v>
      </c>
      <c r="CG187">
        <v>4.6406398636406179E-2</v>
      </c>
      <c r="CH187">
        <v>0.26039089766870205</v>
      </c>
      <c r="CI187">
        <v>1.4047362142159157</v>
      </c>
      <c r="CJ187">
        <v>7.6252252754139211E-3</v>
      </c>
      <c r="CK187">
        <v>0.10378823566275698</v>
      </c>
      <c r="CL187">
        <v>0</v>
      </c>
      <c r="CM187">
        <v>2.7928156491144945E-3</v>
      </c>
      <c r="CN187">
        <v>2.3175621091460214E-4</v>
      </c>
      <c r="CO187">
        <v>5.7753474553622155E-5</v>
      </c>
      <c r="CP187">
        <v>3.9223814797365031E-2</v>
      </c>
    </row>
    <row r="188" spans="3:123">
      <c r="C188" s="2">
        <v>0.85599999999999998</v>
      </c>
      <c r="D188">
        <f t="shared" si="66"/>
        <v>85.6</v>
      </c>
      <c r="E188">
        <f t="shared" si="70"/>
        <v>85.6</v>
      </c>
      <c r="F188">
        <f t="shared" si="70"/>
        <v>85.6</v>
      </c>
      <c r="G188">
        <v>14.400000000000006</v>
      </c>
      <c r="H188">
        <v>23.111999999999998</v>
      </c>
      <c r="I188">
        <v>14.552</v>
      </c>
      <c r="J188">
        <v>47.936</v>
      </c>
      <c r="K188">
        <v>0</v>
      </c>
      <c r="L188">
        <v>0</v>
      </c>
      <c r="M188">
        <f t="shared" si="67"/>
        <v>0.9657426240000001</v>
      </c>
      <c r="O188">
        <f>H188/SUM($H188:I188,K188:M188)</f>
        <v>0.59829546950284118</v>
      </c>
      <c r="P188">
        <f>I188/SUM($H188:I188,K188:M188)</f>
        <v>0.37670455487215931</v>
      </c>
      <c r="Q188">
        <f>K188/SUM($H188:I188,K188:M188)</f>
        <v>0</v>
      </c>
      <c r="R188">
        <f>L188/SUM($H188:I188,K188:M188)</f>
        <v>0</v>
      </c>
      <c r="S188">
        <f>M188/SUM($H188:I188,K188:M188)</f>
        <v>2.4999975624999393E-2</v>
      </c>
      <c r="U188">
        <f t="shared" si="68"/>
        <v>3.7650877261352647E-2</v>
      </c>
      <c r="V188">
        <f t="shared" si="71"/>
        <v>2.5149975624999394E-2</v>
      </c>
      <c r="W188">
        <f t="shared" si="69"/>
        <v>3.1928974433665054E-2</v>
      </c>
      <c r="Y188">
        <f>U188*(D188-D187)/D188+U187*(D187-D186)/D188+U186*(D186-D185)/D188+U185*(D185-D184)/D188+U184*(D184-D183)/D188+U183*(D183-D182)/D188+U182*(D182-D181)/D188+U181*(D181-D180)/D188+U180*(D180-D179)/D188+U179*(D179-D178)/D188+U178*(D178-D177)/D188+U177*(D177-D176)/D188+U176*(D176-D175)/D188+U175*(D175-D174)/D188+U174*(D174-D173)/D188+U173*(D173-D172)/D188+U172*(D172-D171)/D188</f>
        <v>3.5457947016482111E-2</v>
      </c>
      <c r="Z188">
        <f>V188*(E188-E187)/E188+V187*(E187-E186)/E188+V186*(E186-E185)/E188+V185*(E185-E184)/E188+V184*(E184-E183)/E188+V183*(E183-E182)/E188+V182*(E182-E181)/E188+V181*(E181-E180)/E188+V180*(E180-E179)/E188+V179*(E179-E178)/E188+V178*(E178-E177)/E188+V177*(E177-E176)/E188+V176*(E176-E175)/E188+V175*(E175-E174)/E188+V174*(E174-E173)/E188+V173*(E173-E172)/E188+V172*(E172-E171)/E188</f>
        <v>2.5149975624999391E-2</v>
      </c>
      <c r="AA188">
        <f>W188*(F188-F187)/F188+W187*(F187-F186)/F188+W186*(F186-F185)/F188+W185*(F185-F184)/F188+W184*(F184-F183)/F188+W183*(F183-F182)/F188+W182*(F182-F181)/F188+W181*(F181-F180)/F188+W180*(F180-F179)/F188+W179*(F179-F178)/F188+W178*(F178-F177)/F188+W177*(F177-F176)/F188+W176*(F176-F175)/F188+W175*(F175-F174)/F188+W174*(F174-F173)/F188+W173*(F173-F172)/F188+W172*(F172-F171)/F188</f>
        <v>2.914530092371951E-2</v>
      </c>
      <c r="AC188">
        <f t="shared" si="72"/>
        <v>50.686282038332955</v>
      </c>
      <c r="AD188">
        <f t="shared" si="73"/>
        <v>100.26966094155905</v>
      </c>
      <c r="AE188">
        <f t="shared" si="74"/>
        <v>94.278651014354978</v>
      </c>
      <c r="AG188">
        <f t="shared" si="75"/>
        <v>50.686282038332955</v>
      </c>
      <c r="AH188">
        <f t="shared" si="76"/>
        <v>81.684057561230489</v>
      </c>
      <c r="AI188">
        <f t="shared" si="77"/>
        <v>22.64262763658369</v>
      </c>
      <c r="AK188">
        <v>193</v>
      </c>
      <c r="AL188" t="s">
        <v>16</v>
      </c>
      <c r="AM188">
        <v>37.590000000000003</v>
      </c>
      <c r="AN188">
        <v>0.01</v>
      </c>
      <c r="AO188">
        <v>0.13</v>
      </c>
      <c r="AP188">
        <v>0.34</v>
      </c>
      <c r="AQ188">
        <v>25.53</v>
      </c>
      <c r="AR188">
        <v>35.409999999999997</v>
      </c>
      <c r="AS188">
        <v>0.35</v>
      </c>
      <c r="AT188">
        <v>0.62</v>
      </c>
      <c r="AU188">
        <v>0</v>
      </c>
      <c r="AV188">
        <v>0</v>
      </c>
      <c r="AW188">
        <v>1.2999999999999999E-2</v>
      </c>
      <c r="AX188">
        <v>5.0000000000000001E-3</v>
      </c>
      <c r="AZ188">
        <v>0.99615492015358464</v>
      </c>
      <c r="BA188">
        <v>0</v>
      </c>
      <c r="BB188">
        <v>4.0606941873640862E-3</v>
      </c>
      <c r="BC188">
        <v>7.1239700899209711E-3</v>
      </c>
      <c r="BD188">
        <v>0.37721551396760306</v>
      </c>
      <c r="BE188">
        <v>1.3988459546741954</v>
      </c>
      <c r="BF188">
        <v>7.85658155159695E-3</v>
      </c>
      <c r="BG188">
        <v>1.7605179084347788E-2</v>
      </c>
      <c r="BH188">
        <v>0</v>
      </c>
      <c r="BI188">
        <v>0</v>
      </c>
      <c r="BJ188">
        <v>5.5432906593070328E-4</v>
      </c>
      <c r="BK188">
        <v>1.0626029918786824E-4</v>
      </c>
      <c r="BM188">
        <v>193</v>
      </c>
      <c r="BN188" t="s">
        <v>17</v>
      </c>
      <c r="BO188">
        <v>52.85</v>
      </c>
      <c r="BP188">
        <v>0.18</v>
      </c>
      <c r="BQ188">
        <v>2.85</v>
      </c>
      <c r="BR188">
        <v>1.64</v>
      </c>
      <c r="BS188">
        <v>13.84</v>
      </c>
      <c r="BT188">
        <v>25.42</v>
      </c>
      <c r="BU188">
        <v>0.27</v>
      </c>
      <c r="BV188">
        <v>2.92</v>
      </c>
      <c r="BW188">
        <v>0</v>
      </c>
      <c r="BX188">
        <v>0.04</v>
      </c>
      <c r="BY188">
        <v>0</v>
      </c>
      <c r="BZ188">
        <v>0</v>
      </c>
      <c r="CA188">
        <v>4.0000000000000001E-3</v>
      </c>
      <c r="CB188">
        <v>2E-3</v>
      </c>
      <c r="CD188">
        <v>1.912266532692283</v>
      </c>
      <c r="CE188">
        <v>0</v>
      </c>
      <c r="CF188">
        <v>0.12154879720060735</v>
      </c>
      <c r="CG188">
        <v>4.6917611252588261E-2</v>
      </c>
      <c r="CH188">
        <v>0.27920532398641279</v>
      </c>
      <c r="CI188">
        <v>1.3710976446427434</v>
      </c>
      <c r="CJ188">
        <v>8.2751946243055912E-3</v>
      </c>
      <c r="CK188">
        <v>0.11320887722650556</v>
      </c>
      <c r="CL188">
        <v>0</v>
      </c>
      <c r="CM188">
        <v>2.8063643308988023E-3</v>
      </c>
      <c r="CN188">
        <v>2.3288052112613167E-4</v>
      </c>
      <c r="CO188">
        <v>5.80336518180661E-5</v>
      </c>
      <c r="CP188">
        <v>3.3815329892890322E-2</v>
      </c>
    </row>
    <row r="189" spans="3:123">
      <c r="C189" s="2">
        <v>0.87</v>
      </c>
      <c r="D189">
        <f t="shared" si="66"/>
        <v>87</v>
      </c>
      <c r="E189">
        <f t="shared" si="70"/>
        <v>87</v>
      </c>
      <c r="F189">
        <f t="shared" si="70"/>
        <v>87</v>
      </c>
      <c r="G189">
        <v>13</v>
      </c>
      <c r="H189">
        <v>22.62</v>
      </c>
      <c r="I189">
        <v>15.66</v>
      </c>
      <c r="J189">
        <v>48.720000000000006</v>
      </c>
      <c r="K189">
        <v>0</v>
      </c>
      <c r="L189">
        <v>0</v>
      </c>
      <c r="M189">
        <f t="shared" si="67"/>
        <v>0.98153748000000007</v>
      </c>
      <c r="O189">
        <f>H189/SUM($H189:I189,K189:M189)</f>
        <v>0.57613637803977313</v>
      </c>
      <c r="P189">
        <f>I189/SUM($H189:I189,K189:M189)</f>
        <v>0.39886364633522753</v>
      </c>
      <c r="Q189">
        <f>K189/SUM($H189:I189,K189:M189)</f>
        <v>0</v>
      </c>
      <c r="R189">
        <f>L189/SUM($H189:I189,K189:M189)</f>
        <v>0</v>
      </c>
      <c r="S189">
        <f>M189/SUM($H189:I189,K189:M189)</f>
        <v>2.4999975624999393E-2</v>
      </c>
      <c r="U189">
        <f t="shared" si="68"/>
        <v>3.7090033131628508E-2</v>
      </c>
      <c r="V189">
        <f t="shared" si="71"/>
        <v>2.5149975624999394E-2</v>
      </c>
      <c r="W189">
        <f t="shared" si="69"/>
        <v>3.250652815823224E-2</v>
      </c>
      <c r="Y189">
        <f>U189*(D189-D188)/D189+U188*(D188-D187)/D189+U187*(D187-D186)/D189+U186*(D186-D185)/D189+U185*(D185-D184)/D189+U184*(D184-D183)/D189+U183*(D183-D182)/D189+U182*(D182-D181)/D189+U181*(D181-D180)/D189+U180*(D180-D179)/D189+U179*(D179-D178)/D189+U178*(D178-D177)/D189+U177*(D177-D176)/D189+U176*(D176-D175)/D189+U175*(D175-D174)/D189+U174*(D174-D173)/D189+U173*(D173-D172)/D189+U172*(D172-D171)/D189</f>
        <v>3.5484210471208609E-2</v>
      </c>
      <c r="Z189">
        <f>V189*(E189-E188)/E189+V188*(E188-E187)/E189+V187*(E187-E186)/E189+V186*(E186-E185)/E189+V185*(E185-E184)/E189+V184*(E184-E183)/E189+V183*(E183-E182)/E189+V182*(E182-E181)/E189+V181*(E181-E180)/E189+V180*(E180-E179)/E189+V179*(E179-E178)/E189+V178*(E178-E177)/E189+V177*(E177-E176)/E189+V176*(E176-E175)/E189+V175*(E175-E174)/E189+V174*(E174-E173)/E189+V173*(E173-E172)/E189+V172*(E172-E171)/E189</f>
        <v>2.5149975624999391E-2</v>
      </c>
      <c r="AA189">
        <f>W189*(F189-F188)/F189+W188*(F188-F187)/F189+W187*(F187-F186)/F189+W186*(F186-F185)/F189+W185*(F185-F184)/F189+W184*(F184-F183)/F189+W183*(F183-F182)/F189+W182*(F182-F181)/F189+W181*(F181-F180)/F189+W180*(F180-F179)/F189+W179*(F179-F178)/F189+W178*(F178-F177)/F189+W177*(F177-F176)/F189+W176*(F176-F175)/F189+W175*(F175-F174)/F189+W174*(F174-F173)/F189+W173*(F173-F172)/F189+W172*(F172-F171)/F189</f>
        <v>2.9199389637838101E-2</v>
      </c>
      <c r="AC189">
        <f t="shared" si="72"/>
        <v>55.938561400362396</v>
      </c>
      <c r="AD189">
        <f t="shared" si="73"/>
        <v>110.78259804621101</v>
      </c>
      <c r="AE189">
        <f t="shared" si="74"/>
        <v>104.10940507049423</v>
      </c>
      <c r="AG189">
        <f t="shared" si="75"/>
        <v>55.938561400362396</v>
      </c>
      <c r="AH189">
        <f t="shared" si="76"/>
        <v>90.248356587777423</v>
      </c>
      <c r="AI189">
        <f t="shared" si="77"/>
        <v>25.003651061135059</v>
      </c>
      <c r="AK189">
        <v>203</v>
      </c>
      <c r="AL189" t="s">
        <v>16</v>
      </c>
      <c r="AM189">
        <v>37.200000000000003</v>
      </c>
      <c r="AN189">
        <v>0.01</v>
      </c>
      <c r="AO189">
        <v>0.12</v>
      </c>
      <c r="AP189">
        <v>0.36</v>
      </c>
      <c r="AQ189">
        <v>27.49</v>
      </c>
      <c r="AR189">
        <v>33.74</v>
      </c>
      <c r="AS189">
        <v>0.39</v>
      </c>
      <c r="AT189">
        <v>0.67</v>
      </c>
      <c r="AU189">
        <v>0</v>
      </c>
      <c r="AV189">
        <v>0</v>
      </c>
      <c r="AW189">
        <v>1.4E-2</v>
      </c>
      <c r="AX189">
        <v>5.0000000000000001E-3</v>
      </c>
      <c r="AZ189">
        <v>0.9959545158558214</v>
      </c>
      <c r="BA189">
        <v>0</v>
      </c>
      <c r="BB189">
        <v>3.7868681492917084E-3</v>
      </c>
      <c r="BC189">
        <v>7.6205738783246555E-3</v>
      </c>
      <c r="BD189">
        <v>0.41035098248797663</v>
      </c>
      <c r="BE189">
        <v>1.3465765568066386</v>
      </c>
      <c r="BF189">
        <v>8.8444777180067217E-3</v>
      </c>
      <c r="BG189">
        <v>1.9220539204127612E-2</v>
      </c>
      <c r="BH189">
        <v>0</v>
      </c>
      <c r="BI189">
        <v>0</v>
      </c>
      <c r="BJ189">
        <v>6.031069611086889E-4</v>
      </c>
      <c r="BK189">
        <v>1.0735271711980698E-4</v>
      </c>
      <c r="BM189">
        <v>203</v>
      </c>
      <c r="BN189" t="s">
        <v>17</v>
      </c>
      <c r="BO189">
        <v>52.7</v>
      </c>
      <c r="BP189">
        <v>0.19</v>
      </c>
      <c r="BQ189">
        <v>2.6</v>
      </c>
      <c r="BR189">
        <v>1.63</v>
      </c>
      <c r="BS189">
        <v>14.75</v>
      </c>
      <c r="BT189">
        <v>24.61</v>
      </c>
      <c r="BU189">
        <v>0.28999999999999998</v>
      </c>
      <c r="BV189">
        <v>3.19</v>
      </c>
      <c r="BW189">
        <v>0</v>
      </c>
      <c r="BX189">
        <v>0.04</v>
      </c>
      <c r="BY189">
        <v>0</v>
      </c>
      <c r="BZ189">
        <v>0</v>
      </c>
      <c r="CA189">
        <v>4.0000000000000001E-3</v>
      </c>
      <c r="CB189">
        <v>2E-3</v>
      </c>
      <c r="CD189">
        <v>1.9170005556301482</v>
      </c>
      <c r="CE189">
        <v>0</v>
      </c>
      <c r="CF189">
        <v>0.11147753176574828</v>
      </c>
      <c r="CG189">
        <v>4.6880025547323331E-2</v>
      </c>
      <c r="CH189">
        <v>0.29914917973310939</v>
      </c>
      <c r="CI189">
        <v>1.3344817630037711</v>
      </c>
      <c r="CJ189">
        <v>8.935536667667018E-3</v>
      </c>
      <c r="CK189">
        <v>0.12433588950155638</v>
      </c>
      <c r="CL189">
        <v>0</v>
      </c>
      <c r="CM189">
        <v>2.8213193185979836E-3</v>
      </c>
      <c r="CN189">
        <v>2.3412153081631143E-4</v>
      </c>
      <c r="CO189">
        <v>5.8342910505372675E-5</v>
      </c>
      <c r="CP189">
        <v>2.8478087395896426E-2</v>
      </c>
      <c r="CR189" t="s">
        <v>45</v>
      </c>
      <c r="CS189" t="s">
        <v>1</v>
      </c>
      <c r="CT189" t="s">
        <v>2</v>
      </c>
      <c r="CU189" t="s">
        <v>3</v>
      </c>
      <c r="CV189" t="s">
        <v>4</v>
      </c>
      <c r="CW189" t="s">
        <v>5</v>
      </c>
      <c r="CX189" t="s">
        <v>6</v>
      </c>
      <c r="CY189" t="s">
        <v>7</v>
      </c>
      <c r="CZ189" t="s">
        <v>8</v>
      </c>
      <c r="DA189" t="s">
        <v>9</v>
      </c>
      <c r="DB189" t="s">
        <v>10</v>
      </c>
      <c r="DC189" t="s">
        <v>11</v>
      </c>
      <c r="DD189" t="s">
        <v>14</v>
      </c>
      <c r="DE189" t="s">
        <v>15</v>
      </c>
    </row>
    <row r="190" spans="3:123">
      <c r="C190" s="2">
        <v>0.89400000000000002</v>
      </c>
      <c r="D190">
        <f t="shared" si="66"/>
        <v>89.4</v>
      </c>
      <c r="E190">
        <f t="shared" si="70"/>
        <v>89.4</v>
      </c>
      <c r="F190">
        <f t="shared" si="70"/>
        <v>89.4</v>
      </c>
      <c r="G190">
        <v>10.599999999999994</v>
      </c>
      <c r="H190">
        <v>20.562000000000001</v>
      </c>
      <c r="I190">
        <v>20.562000000000001</v>
      </c>
      <c r="J190">
        <v>48.276000000000003</v>
      </c>
      <c r="K190">
        <v>0</v>
      </c>
      <c r="L190">
        <v>0</v>
      </c>
      <c r="M190">
        <f t="shared" si="67"/>
        <v>1.054460484</v>
      </c>
      <c r="O190">
        <f>H190/SUM($H190:I190,K190:M190)</f>
        <v>0.48750001218750028</v>
      </c>
      <c r="P190">
        <f>I190/SUM($H190:I190,K190:M190)</f>
        <v>0.48750001218750028</v>
      </c>
      <c r="Q190">
        <f>K190/SUM($H190:I190,K190:M190)</f>
        <v>0</v>
      </c>
      <c r="R190">
        <f>L190/SUM($H190:I190,K190:M190)</f>
        <v>0</v>
      </c>
      <c r="S190">
        <f>M190/SUM($H190:I190,K190:M190)</f>
        <v>2.499997562499939E-2</v>
      </c>
      <c r="U190">
        <f t="shared" si="68"/>
        <v>3.6718521115454344E-2</v>
      </c>
      <c r="V190">
        <f t="shared" si="71"/>
        <v>2.5149975624999391E-2</v>
      </c>
      <c r="W190">
        <f t="shared" si="69"/>
        <v>3.5460795465410991E-2</v>
      </c>
      <c r="Y190">
        <f>U190*(D190-D189)/D190+U189*(D189-D188)/D190+U188*(D188-D187)/D190+U187*(D187-D186)/D190+U186*(D186-D185)/D190+U185*(D185-D184)/D190+U184*(D184-D183)/D190+U183*(D183-D182)/D190+U182*(D182-D181)/D190+U181*(D181-D180)/D190+U180*(D180-D179)/D190+U179*(D179-D178)/D190+U178*(D178-D177)/D190+U177*(D177-D176)/D190+U176*(D176-D175)/D190+U175*(D175-D174)/D190+U174*(D174-D173)/D190+U173*(D173-D172)/D190+U172*(D172-D171)/D190</f>
        <v>3.551734632742997E-2</v>
      </c>
      <c r="Z190">
        <f>V190*(E190-E189)/E190+V189*(E189-E188)/E190+V188*(E188-E187)/E190+V187*(E187-E186)/E190+V186*(E186-E185)/E190+V185*(E185-E184)/E190+V184*(E184-E183)/E190+V183*(E183-E182)/E190+V182*(E182-E181)/E190+V181*(E181-E180)/E190+V180*(E180-E179)/E190+V179*(E179-E178)/E190+V178*(E178-E177)/E190+V177*(E177-E176)/E190+V176*(E176-E175)/E190+V175*(E175-E174)/E190+V174*(E174-E173)/E190+V173*(E173-E172)/E190+V172*(E172-E171)/E190</f>
        <v>2.5149975624999387E-2</v>
      </c>
      <c r="AA190">
        <f>W190*(F190-F189)/F190+W189*(F189-F188)/F190+W188*(F188-F187)/F190+W187*(F187-F186)/F190+W186*(F186-F185)/F190+W185*(F185-F184)/F190+W184*(F184-F183)/F190+W183*(F183-F182)/F190+W182*(F182-F181)/F190+W181*(F181-F180)/F190+W180*(F180-F179)/F190+W179*(F179-F178)/F190+W178*(F178-F177)/F190+W177*(F177-F176)/F190+W176*(F176-F175)/F190+W175*(F175-F174)/F190+W174*(F174-F173)/F190+W173*(F173-F172)/F190+W172*(F172-F171)/F190</f>
        <v>2.9367481069450797E-2</v>
      </c>
      <c r="AC190">
        <f t="shared" si="72"/>
        <v>68.103785367367053</v>
      </c>
      <c r="AD190">
        <f t="shared" si="73"/>
        <v>135.16984080285377</v>
      </c>
      <c r="AE190">
        <f t="shared" si="74"/>
        <v>126.87482420621191</v>
      </c>
      <c r="AG190">
        <f t="shared" si="75"/>
        <v>68.103785367367053</v>
      </c>
      <c r="AH190">
        <f t="shared" si="76"/>
        <v>110.1152726857021</v>
      </c>
      <c r="AI190">
        <f t="shared" si="77"/>
        <v>30.471155134802025</v>
      </c>
      <c r="AK190">
        <v>223</v>
      </c>
      <c r="AL190" t="s">
        <v>16</v>
      </c>
      <c r="AM190">
        <v>36.340000000000003</v>
      </c>
      <c r="AN190">
        <v>0.01</v>
      </c>
      <c r="AO190">
        <v>0.11</v>
      </c>
      <c r="AP190">
        <v>0.38</v>
      </c>
      <c r="AQ190">
        <v>31.92</v>
      </c>
      <c r="AR190">
        <v>29.97</v>
      </c>
      <c r="AS190">
        <v>0.47</v>
      </c>
      <c r="AT190">
        <v>0.78</v>
      </c>
      <c r="AU190">
        <v>0</v>
      </c>
      <c r="AV190">
        <v>0</v>
      </c>
      <c r="AW190">
        <v>1.6E-2</v>
      </c>
      <c r="AX190">
        <v>5.0000000000000001E-3</v>
      </c>
      <c r="AZ190">
        <v>0.99587095797710179</v>
      </c>
      <c r="BA190">
        <v>0</v>
      </c>
      <c r="BB190">
        <v>3.5531472220606251E-3</v>
      </c>
      <c r="BC190">
        <v>8.2336111536659394E-3</v>
      </c>
      <c r="BD190">
        <v>0.48771397453030257</v>
      </c>
      <c r="BE190">
        <v>1.2243181655934914</v>
      </c>
      <c r="BF190">
        <v>1.0910057068573419E-2</v>
      </c>
      <c r="BG190">
        <v>2.2903768544434495E-2</v>
      </c>
      <c r="BH190">
        <v>0</v>
      </c>
      <c r="BI190">
        <v>0</v>
      </c>
      <c r="BJ190">
        <v>7.0551762462795582E-4</v>
      </c>
      <c r="BK190">
        <v>1.0988404048666673E-4</v>
      </c>
      <c r="BM190">
        <v>223</v>
      </c>
      <c r="BN190" t="s">
        <v>17</v>
      </c>
      <c r="BO190">
        <v>52.31</v>
      </c>
      <c r="BP190">
        <v>0.22</v>
      </c>
      <c r="BQ190">
        <v>2.13</v>
      </c>
      <c r="BR190">
        <v>1.57</v>
      </c>
      <c r="BS190">
        <v>16.8</v>
      </c>
      <c r="BT190">
        <v>22.66</v>
      </c>
      <c r="BU190">
        <v>0.34</v>
      </c>
      <c r="BV190">
        <v>3.93</v>
      </c>
      <c r="BW190">
        <v>0</v>
      </c>
      <c r="BX190">
        <v>0.04</v>
      </c>
      <c r="BY190">
        <v>0</v>
      </c>
      <c r="BZ190">
        <v>0</v>
      </c>
      <c r="CA190">
        <v>5.0000000000000001E-3</v>
      </c>
      <c r="CB190">
        <v>2E-3</v>
      </c>
      <c r="CD190">
        <v>1.926090340127361</v>
      </c>
      <c r="CE190">
        <v>0</v>
      </c>
      <c r="CF190">
        <v>9.2442974134596817E-2</v>
      </c>
      <c r="CG190">
        <v>4.5706734800897833E-2</v>
      </c>
      <c r="CH190">
        <v>0.3448938000037608</v>
      </c>
      <c r="CI190">
        <v>1.2437733426567383</v>
      </c>
      <c r="CJ190">
        <v>1.0604296689722544E-2</v>
      </c>
      <c r="CK190">
        <v>0.15505246770232886</v>
      </c>
      <c r="CL190">
        <v>0</v>
      </c>
      <c r="CM190">
        <v>2.8558313200422046E-3</v>
      </c>
      <c r="CN190">
        <v>2.9623180013424796E-4</v>
      </c>
      <c r="CO190">
        <v>5.9056594560328242E-5</v>
      </c>
      <c r="CP190">
        <v>1.8533314261957839E-2</v>
      </c>
    </row>
    <row r="191" spans="3:123">
      <c r="C191" s="2">
        <v>0.90400000000000003</v>
      </c>
      <c r="D191">
        <f t="shared" si="66"/>
        <v>90.4</v>
      </c>
      <c r="E191">
        <f t="shared" si="70"/>
        <v>90.4</v>
      </c>
      <c r="F191">
        <f t="shared" si="70"/>
        <v>90.4</v>
      </c>
      <c r="G191">
        <v>9.5999999999999943</v>
      </c>
      <c r="H191">
        <v>8.136000000000001</v>
      </c>
      <c r="I191">
        <v>0</v>
      </c>
      <c r="J191">
        <v>65.088000000000008</v>
      </c>
      <c r="K191">
        <v>17.176000000000002</v>
      </c>
      <c r="L191">
        <v>0</v>
      </c>
      <c r="M191">
        <f t="shared" si="67"/>
        <v>0.64902499200000019</v>
      </c>
      <c r="O191">
        <f>H191/SUM($H191:I191,K191:M191)</f>
        <v>0.31339286497767871</v>
      </c>
      <c r="P191">
        <f>I191/SUM($H191:I191,K191:M191)</f>
        <v>0</v>
      </c>
      <c r="Q191">
        <f>K191/SUM($H191:I191,K191:M191)</f>
        <v>0.66160715939732173</v>
      </c>
      <c r="R191">
        <f>L191/SUM($H191:I191,K191:M191)</f>
        <v>0</v>
      </c>
      <c r="S191">
        <f>M191/SUM($H191:I191,K191:M191)</f>
        <v>2.4999975624999393E-2</v>
      </c>
      <c r="U191">
        <f t="shared" si="68"/>
        <v>4.7794337187386481E-2</v>
      </c>
      <c r="V191">
        <f t="shared" si="71"/>
        <v>2.5149975624999394E-2</v>
      </c>
      <c r="W191">
        <f t="shared" si="69"/>
        <v>3.6418179300092432E-2</v>
      </c>
      <c r="Y191">
        <f>U191*(D191-D190)/D191+U190*(D190-D189)/D191+U189*(D189-D188)/D191+U188*(D188-D187)/D191+U187*(D187-D186)/D191+U186*(D186-D185)/D191+U185*(D185-D184)/D191+U184*(D184-D183)/D191+U183*(D183-D182)/D191+U182*(D182-D181)/D191+U181*(D181-D180)/D191+U180*(D180-D179)/D191+U179*(D179-D178)/D191+U178*(D178-D177)/D191+U177*(D177-D176)/D191+U176*(D176-D175)/D191+U175*(D175-D174)/D191+U174*(D174-D173)/D191+U173*(D173-D172)/D191+U172*(D172-D171)/D191</f>
        <v>3.5653153748447186E-2</v>
      </c>
      <c r="Z191">
        <f>V191*(E191-E190)/E191+V190*(E190-E189)/E191+V189*(E189-E188)/E191+V188*(E188-E187)/E191+V187*(E187-E186)/E191+V186*(E186-E185)/E191+V185*(E185-E184)/E191+V184*(E184-E183)/E191+V183*(E183-E182)/E191+V182*(E182-E181)/E191+V181*(E181-E180)/E191+V180*(E180-E179)/E191+V179*(E179-E178)/E191+V178*(E178-E177)/E191+V177*(E177-E176)/E191+V176*(E176-E175)/E191+V175*(E175-E174)/E191+V174*(E174-E173)/E191+V173*(E173-E172)/E191+V172*(E172-E171)/E191</f>
        <v>2.5149975624999391E-2</v>
      </c>
      <c r="AA191">
        <f>W191*(F191-F190)/F191+W190*(F190-F189)/F191+W189*(F189-F188)/F191+W188*(F188-F187)/F191+W187*(F187-F186)/F191+W186*(F186-F185)/F191+W185*(F185-F184)/F191+W184*(F184-F183)/F191+W183*(F183-F182)/F191+W182*(F182-F181)/F191+W181*(F181-F180)/F191+W180*(F180-F179)/F191+W179*(F179-F178)/F191+W178*(F178-F177)/F191+W177*(F177-F176)/F191+W176*(F176-F175)/F191+W175*(F175-F174)/F191+W174*(F174-F173)/F191+W173*(F173-F172)/F191+W172*(F172-F171)/F191</f>
        <v>2.9445475518904796E-2</v>
      </c>
      <c r="AC191">
        <f t="shared" si="72"/>
        <v>74.909895780705313</v>
      </c>
      <c r="AD191">
        <f t="shared" si="73"/>
        <v>148.87854459555243</v>
      </c>
      <c r="AE191">
        <f t="shared" si="74"/>
        <v>139.65834455020178</v>
      </c>
      <c r="AG191">
        <f t="shared" si="75"/>
        <v>74.909895780705313</v>
      </c>
      <c r="AH191">
        <f t="shared" si="76"/>
        <v>121.28298322922642</v>
      </c>
      <c r="AI191">
        <f t="shared" si="77"/>
        <v>33.541335795210315</v>
      </c>
      <c r="AK191">
        <v>233</v>
      </c>
      <c r="AL191" t="s">
        <v>16</v>
      </c>
      <c r="AM191">
        <v>35.869999999999997</v>
      </c>
      <c r="AN191">
        <v>0.01</v>
      </c>
      <c r="AO191">
        <v>0.1</v>
      </c>
      <c r="AP191">
        <v>0.39</v>
      </c>
      <c r="AQ191">
        <v>34.380000000000003</v>
      </c>
      <c r="AR191">
        <v>27.88</v>
      </c>
      <c r="AS191">
        <v>0.52</v>
      </c>
      <c r="AT191">
        <v>0.84</v>
      </c>
      <c r="AU191">
        <v>0</v>
      </c>
      <c r="AV191">
        <v>0</v>
      </c>
      <c r="AW191">
        <v>1.6E-2</v>
      </c>
      <c r="AX191">
        <v>6.0000000000000001E-3</v>
      </c>
      <c r="AZ191">
        <v>0.99593162731372875</v>
      </c>
      <c r="BA191">
        <v>0</v>
      </c>
      <c r="BB191">
        <v>3.2726572278016048E-3</v>
      </c>
      <c r="BC191">
        <v>8.5615296756048759E-3</v>
      </c>
      <c r="BD191">
        <v>0.5322163257687722</v>
      </c>
      <c r="BE191">
        <v>1.1539322811700132</v>
      </c>
      <c r="BF191">
        <v>1.2229607280255066E-2</v>
      </c>
      <c r="BG191">
        <v>2.4990309379028831E-2</v>
      </c>
      <c r="BH191">
        <v>0</v>
      </c>
      <c r="BI191">
        <v>0</v>
      </c>
      <c r="BJ191">
        <v>7.1480547531750259E-4</v>
      </c>
      <c r="BK191">
        <v>1.3359674267182103E-4</v>
      </c>
      <c r="CR191">
        <v>233</v>
      </c>
      <c r="CS191" t="s">
        <v>18</v>
      </c>
      <c r="CT191">
        <v>52.08</v>
      </c>
      <c r="CU191">
        <v>0.23</v>
      </c>
      <c r="CV191">
        <v>1.9</v>
      </c>
      <c r="CW191">
        <v>1.51</v>
      </c>
      <c r="CX191">
        <v>17.96</v>
      </c>
      <c r="CY191">
        <v>21.5</v>
      </c>
      <c r="CZ191">
        <v>0.37</v>
      </c>
      <c r="DA191">
        <v>4.41</v>
      </c>
      <c r="DB191">
        <v>0</v>
      </c>
      <c r="DC191">
        <v>0.03</v>
      </c>
      <c r="DD191">
        <v>5.0000000000000001E-3</v>
      </c>
      <c r="DE191">
        <v>2E-3</v>
      </c>
      <c r="DG191">
        <v>1.9312724199556728</v>
      </c>
      <c r="DH191">
        <v>0</v>
      </c>
      <c r="DI191">
        <v>8.3047877371099074E-2</v>
      </c>
      <c r="DJ191">
        <v>4.4272915446341654E-2</v>
      </c>
      <c r="DK191">
        <v>0.3713325908473073</v>
      </c>
      <c r="DL191">
        <v>1.1885034006207233</v>
      </c>
      <c r="DM191">
        <v>1.1622118704465551E-2</v>
      </c>
      <c r="DN191">
        <v>0.17522874537080266</v>
      </c>
      <c r="DO191">
        <v>0</v>
      </c>
      <c r="DP191">
        <v>2.1571206951539368E-3</v>
      </c>
      <c r="DQ191">
        <v>2.9834056474682246E-4</v>
      </c>
      <c r="DR191">
        <v>5.9476996612678943E-5</v>
      </c>
      <c r="DS191">
        <v>1.4320297326771855E-2</v>
      </c>
    </row>
    <row r="192" spans="3:123">
      <c r="C192" s="2">
        <v>0.91300000000000003</v>
      </c>
      <c r="D192">
        <f t="shared" si="66"/>
        <v>91.3</v>
      </c>
      <c r="E192">
        <f t="shared" si="70"/>
        <v>91.3</v>
      </c>
      <c r="F192">
        <f t="shared" si="70"/>
        <v>91.3</v>
      </c>
      <c r="G192">
        <v>8.7000000000000028</v>
      </c>
      <c r="H192">
        <v>15.521000000000001</v>
      </c>
      <c r="I192">
        <v>0</v>
      </c>
      <c r="J192">
        <v>44.736999999999995</v>
      </c>
      <c r="K192">
        <v>31.042000000000002</v>
      </c>
      <c r="L192">
        <v>0</v>
      </c>
      <c r="M192">
        <f t="shared" si="67"/>
        <v>1.193921883</v>
      </c>
      <c r="O192">
        <f>H192/SUM($H192:I192,K192:M192)</f>
        <v>0.32500000812500018</v>
      </c>
      <c r="P192">
        <f>I192/SUM($H192:I192,K192:M192)</f>
        <v>0</v>
      </c>
      <c r="Q192">
        <f>K192/SUM($H192:I192,K192:M192)</f>
        <v>0.65000001625000037</v>
      </c>
      <c r="R192">
        <f>L192/SUM($H192:I192,K192:M192)</f>
        <v>0</v>
      </c>
      <c r="S192">
        <f>M192/SUM($H192:I192,K192:M192)</f>
        <v>2.499997562499939E-2</v>
      </c>
      <c r="U192">
        <f t="shared" si="68"/>
        <v>4.6092785783828485E-2</v>
      </c>
      <c r="V192">
        <f t="shared" si="71"/>
        <v>2.5149975624999391E-2</v>
      </c>
      <c r="W192">
        <f t="shared" si="69"/>
        <v>3.5943353466988862E-2</v>
      </c>
      <c r="Y192">
        <f>U192*(D192-D191)/D192+U191*(D191-D190)/D192+U190*(D190-D189)/D192+U189*(D189-D188)/D192+U188*(D188-D187)/D192+U187*(D187-D186)/D192+U186*(D186-D185)/D192+U185*(D185-D184)/D192+U184*(D184-D183)/D192+U183*(D183-D182)/D192+U182*(D182-D181)/D192+U181*(D181-D180)/D192+U180*(D180-D179)/D192+U179*(D179-D178)/D192+U178*(D178-D177)/D192+U177*(D177-D176)/D192+U176*(D176-D175)/D192+U175*(D175-D174)/D192+U174*(D174-D173)/D192+U173*(D173-D172)/D192+U172*(D172-D171)/D192</f>
        <v>3.5756063593264747E-2</v>
      </c>
      <c r="Z192">
        <f>V192*(E192-E191)/E192+V191*(E191-E190)/E192+V190*(E190-E189)/E192+V189*(E189-E188)/E192+V188*(E188-E187)/E192+V187*(E187-E186)/E192+V186*(E186-E185)/E192+V185*(E185-E184)/E192+V184*(E184-E183)/E192+V183*(E183-E182)/E192+V182*(E182-E181)/E192+V181*(E181-E180)/E192+V180*(E180-E179)/E192+V179*(E179-E178)/E192+V178*(E178-E177)/E192+V177*(E177-E176)/E192+V176*(E176-E175)/E192+V175*(E175-E174)/E192+V174*(E174-E173)/E192+V173*(E173-E172)/E192+V172*(E172-E171)/E192</f>
        <v>2.5149975624999391E-2</v>
      </c>
      <c r="AA192">
        <f>W192*(F192-F191)/F192+W191*(F191-F190)/F192+W190*(F190-F189)/F192+W189*(F189-F188)/F192+W188*(F188-F187)/F192+W187*(F187-F186)/F192+W186*(F186-F185)/F192+W185*(F185-F184)/F192+W184*(F184-F183)/F192+W183*(F183-F182)/F192+W182*(F182-F181)/F192+W181*(F181-F180)/F192+W180*(F180-F179)/F192+W179*(F179-F178)/F192+W178*(F178-F177)/F192+W177*(F177-F176)/F192+W176*(F176-F175)/F192+W175*(F175-F174)/F192+W174*(F174-F173)/F192+W173*(F173-F172)/F192+W172*(F172-F171)/F192</f>
        <v>2.9509529080276927E-2</v>
      </c>
      <c r="AC192">
        <f t="shared" si="72"/>
        <v>82.348898882862315</v>
      </c>
      <c r="AD192">
        <f t="shared" si="73"/>
        <v>163.87355821700083</v>
      </c>
      <c r="AE192">
        <f t="shared" si="74"/>
        <v>153.63568116253387</v>
      </c>
      <c r="AG192">
        <f t="shared" si="75"/>
        <v>82.348898882862315</v>
      </c>
      <c r="AH192">
        <f t="shared" si="76"/>
        <v>133.49857809894198</v>
      </c>
      <c r="AI192">
        <f t="shared" si="77"/>
        <v>36.89823181418322</v>
      </c>
      <c r="AK192">
        <v>243</v>
      </c>
      <c r="AL192" t="s">
        <v>16</v>
      </c>
      <c r="AM192">
        <v>35.49</v>
      </c>
      <c r="AN192">
        <v>0.01</v>
      </c>
      <c r="AO192">
        <v>0.09</v>
      </c>
      <c r="AP192">
        <v>0.37</v>
      </c>
      <c r="AQ192">
        <v>36.380000000000003</v>
      </c>
      <c r="AR192">
        <v>26.21</v>
      </c>
      <c r="AS192">
        <v>0.56999999999999995</v>
      </c>
      <c r="AT192">
        <v>0.87</v>
      </c>
      <c r="AU192">
        <v>0</v>
      </c>
      <c r="AV192">
        <v>0</v>
      </c>
      <c r="AW192">
        <v>1.7000000000000001E-2</v>
      </c>
      <c r="AX192">
        <v>6.0000000000000001E-3</v>
      </c>
      <c r="AZ192">
        <v>0.9960483345732607</v>
      </c>
      <c r="BA192">
        <v>0</v>
      </c>
      <c r="BB192">
        <v>2.9772773715235762E-3</v>
      </c>
      <c r="BC192">
        <v>8.2104082087866397E-3</v>
      </c>
      <c r="BD192">
        <v>0.56927391144739747</v>
      </c>
      <c r="BE192">
        <v>1.0965560645252426</v>
      </c>
      <c r="BF192">
        <v>1.3550655049361746E-2</v>
      </c>
      <c r="BG192">
        <v>2.6163019564954152E-2</v>
      </c>
      <c r="BH192">
        <v>0</v>
      </c>
      <c r="BI192">
        <v>0</v>
      </c>
      <c r="BJ192">
        <v>7.6770271397468741E-4</v>
      </c>
      <c r="BK192">
        <v>1.3504301828397343E-4</v>
      </c>
      <c r="CR192">
        <v>243</v>
      </c>
      <c r="CS192" t="s">
        <v>18</v>
      </c>
      <c r="CT192">
        <v>52.03</v>
      </c>
      <c r="CU192">
        <v>0.24</v>
      </c>
      <c r="CV192">
        <v>1.67</v>
      </c>
      <c r="CW192">
        <v>1.28</v>
      </c>
      <c r="CX192">
        <v>18.97</v>
      </c>
      <c r="CY192">
        <v>20.72</v>
      </c>
      <c r="CZ192">
        <v>0.39</v>
      </c>
      <c r="DA192">
        <v>4.66</v>
      </c>
      <c r="DB192">
        <v>0</v>
      </c>
      <c r="DC192">
        <v>0.03</v>
      </c>
      <c r="DD192">
        <v>6.0000000000000001E-3</v>
      </c>
      <c r="DE192">
        <v>3.0000000000000001E-3</v>
      </c>
      <c r="DG192">
        <v>1.9389574152937872</v>
      </c>
      <c r="DH192">
        <v>0</v>
      </c>
      <c r="DI192">
        <v>7.3355602594285987E-2</v>
      </c>
      <c r="DJ192">
        <v>3.7714905719575927E-2</v>
      </c>
      <c r="DK192">
        <v>0.39415400917730081</v>
      </c>
      <c r="DL192">
        <v>1.1510484435998085</v>
      </c>
      <c r="DM192">
        <v>1.2310907605989994E-2</v>
      </c>
      <c r="DN192">
        <v>0.18607779914916486</v>
      </c>
      <c r="DO192">
        <v>0</v>
      </c>
      <c r="DP192">
        <v>2.167785602226351E-3</v>
      </c>
      <c r="DQ192">
        <v>3.5977868958626119E-4</v>
      </c>
      <c r="DR192">
        <v>8.9656580559181401E-5</v>
      </c>
      <c r="DS192">
        <v>1.2313017888073166E-2</v>
      </c>
    </row>
    <row r="193" spans="2:123">
      <c r="C193" s="2">
        <v>0.92100000000000004</v>
      </c>
      <c r="D193">
        <f t="shared" si="66"/>
        <v>92.100000000000009</v>
      </c>
      <c r="E193">
        <f t="shared" si="70"/>
        <v>92.100000000000009</v>
      </c>
      <c r="F193">
        <f t="shared" si="70"/>
        <v>92.100000000000009</v>
      </c>
      <c r="G193">
        <v>7.8999999999999915</v>
      </c>
      <c r="H193">
        <v>16.577999999999999</v>
      </c>
      <c r="I193">
        <v>0</v>
      </c>
      <c r="J193">
        <v>39.603000000000002</v>
      </c>
      <c r="K193">
        <v>35.919000000000004</v>
      </c>
      <c r="L193">
        <v>0</v>
      </c>
      <c r="M193">
        <f t="shared" si="67"/>
        <v>1.3460755770000001</v>
      </c>
      <c r="O193">
        <f>H193/SUM($H193:I193,K193:M193)</f>
        <v>0.30789474453947385</v>
      </c>
      <c r="P193">
        <f>I193/SUM($H193:I193,K193:M193)</f>
        <v>0</v>
      </c>
      <c r="Q193">
        <f>K193/SUM($H193:I193,K193:M193)</f>
        <v>0.66710527983552681</v>
      </c>
      <c r="R193">
        <f>L193/SUM($H193:I193,K193:M193)</f>
        <v>0</v>
      </c>
      <c r="S193">
        <f>M193/SUM($H193:I193,K193:M193)</f>
        <v>2.4999975624999393E-2</v>
      </c>
      <c r="U193">
        <f t="shared" si="68"/>
        <v>4.5480223582217934E-2</v>
      </c>
      <c r="V193">
        <f t="shared" si="71"/>
        <v>2.5149975624999394E-2</v>
      </c>
      <c r="W193">
        <f t="shared" si="69"/>
        <v>3.5918438142964672E-2</v>
      </c>
      <c r="Y193">
        <f>U193*(D193-D192)/D193+U192*(D192-D191)/D193+U191*(D191-D190)/D193+U190*(D190-D189)/D193+U189*(D189-D188)/D193+U188*(D188-D187)/D193+U187*(D187-D186)/D193+U186*(D186-D185)/D193+U185*(D185-D184)/D193+U184*(D184-D183)/D193+U183*(D183-D182)/D193+U182*(D182-D181)/D193+U181*(D181-D180)/D193+U180*(D180-D179)/D193+U179*(D179-D178)/D193+U178*(D178-D177)/D193+U177*(D177-D176)/D193+U176*(D176-D175)/D193+U175*(D175-D174)/D193+U174*(D174-D173)/D193+U173*(D173-D172)/D193+U172*(D172-D171)/D193</f>
        <v>3.5840529695231771E-2</v>
      </c>
      <c r="Z193">
        <f>V193*(E193-E192)/E193+V192*(E192-E191)/E193+V191*(E191-E190)/E193+V190*(E190-E189)/E193+V189*(E189-E188)/E193+V188*(E188-E187)/E193+V187*(E187-E186)/E193+V186*(E186-E185)/E193+V185*(E185-E184)/E193+V184*(E184-E183)/E193+V183*(E183-E182)/E193+V182*(E182-E181)/E193+V181*(E181-E180)/E193+V180*(E180-E179)/E193+V179*(E179-E178)/E193+V178*(E178-E177)/E193+V177*(E177-E176)/E193+V176*(E176-E175)/E193+V175*(E175-E174)/E193+V174*(E174-E173)/E193+V173*(E173-E172)/E193+V172*(E172-E171)/E193</f>
        <v>2.5149975624999391E-2</v>
      </c>
      <c r="AA193">
        <f>W193*(F193-F192)/F193+W192*(F192-F191)/F193+W191*(F191-F190)/F193+W190*(F190-F189)/F193+W189*(F189-F188)/F193+W188*(F188-F187)/F193+W187*(F187-F186)/F193+W186*(F186-F185)/F193+W185*(F185-F184)/F193+W184*(F184-F183)/F193+W183*(F183-F182)/F193+W182*(F182-F181)/F193+W181*(F181-F180)/F193+W180*(F180-F179)/F193+W179*(F179-F178)/F193+W178*(F178-F177)/F193+W177*(F177-F176)/F193+W176*(F176-F175)/F193+W175*(F175-F174)/F193+W174*(F174-F173)/F193+W173*(F173-F172)/F193+W172*(F172-F171)/F193</f>
        <v>2.9565198214371938E-2</v>
      </c>
      <c r="AC193">
        <f t="shared" si="72"/>
        <v>90.356405513687164</v>
      </c>
      <c r="AD193">
        <f t="shared" si="73"/>
        <v>180.03106814891945</v>
      </c>
      <c r="AE193">
        <f t="shared" si="74"/>
        <v>168.68896184785939</v>
      </c>
      <c r="AG193">
        <f t="shared" si="75"/>
        <v>90.356405513687164</v>
      </c>
      <c r="AH193">
        <f t="shared" si="76"/>
        <v>146.6611933798915</v>
      </c>
      <c r="AI193">
        <f t="shared" si="77"/>
        <v>40.513534171605635</v>
      </c>
      <c r="AK193">
        <v>253</v>
      </c>
      <c r="AL193" t="s">
        <v>16</v>
      </c>
      <c r="AM193">
        <v>35.020000000000003</v>
      </c>
      <c r="AN193">
        <v>0.01</v>
      </c>
      <c r="AO193">
        <v>0.08</v>
      </c>
      <c r="AP193">
        <v>0.33</v>
      </c>
      <c r="AQ193">
        <v>38.880000000000003</v>
      </c>
      <c r="AR193">
        <v>24.12</v>
      </c>
      <c r="AS193">
        <v>0.62</v>
      </c>
      <c r="AT193">
        <v>0.91</v>
      </c>
      <c r="AU193">
        <v>0</v>
      </c>
      <c r="AV193">
        <v>0</v>
      </c>
      <c r="AW193">
        <v>1.7000000000000001E-2</v>
      </c>
      <c r="AX193">
        <v>6.0000000000000001E-3</v>
      </c>
      <c r="AZ193">
        <v>0.99645355411048075</v>
      </c>
      <c r="BA193">
        <v>0</v>
      </c>
      <c r="BB193">
        <v>2.6830778787842258E-3</v>
      </c>
      <c r="BC193">
        <v>7.4240941424241038E-3</v>
      </c>
      <c r="BD193">
        <v>0.61680991683195596</v>
      </c>
      <c r="BE193">
        <v>1.0230753669937132</v>
      </c>
      <c r="BF193">
        <v>1.494320065574082E-2</v>
      </c>
      <c r="BG193">
        <v>2.7744474932458553E-2</v>
      </c>
      <c r="BH193">
        <v>0</v>
      </c>
      <c r="BI193">
        <v>0</v>
      </c>
      <c r="BJ193">
        <v>7.7832249110561572E-4</v>
      </c>
      <c r="BK193">
        <v>1.3691109394810475E-4</v>
      </c>
      <c r="CR193">
        <v>253</v>
      </c>
      <c r="CS193" t="s">
        <v>18</v>
      </c>
      <c r="CT193">
        <v>51.84</v>
      </c>
      <c r="CU193">
        <v>0.25</v>
      </c>
      <c r="CV193">
        <v>1.49</v>
      </c>
      <c r="CW193">
        <v>1.06</v>
      </c>
      <c r="CX193">
        <v>20.36</v>
      </c>
      <c r="CY193">
        <v>19.59</v>
      </c>
      <c r="CZ193">
        <v>0.42</v>
      </c>
      <c r="DA193">
        <v>4.95</v>
      </c>
      <c r="DB193">
        <v>0</v>
      </c>
      <c r="DC193">
        <v>0.03</v>
      </c>
      <c r="DD193">
        <v>6.0000000000000001E-3</v>
      </c>
      <c r="DE193">
        <v>3.0000000000000001E-3</v>
      </c>
      <c r="DG193">
        <v>1.9455310565471466</v>
      </c>
      <c r="DH193">
        <v>0</v>
      </c>
      <c r="DI193">
        <v>6.5911594238268603E-2</v>
      </c>
      <c r="DJ193">
        <v>3.1453403909598637E-2</v>
      </c>
      <c r="DK193">
        <v>0.42602503532916286</v>
      </c>
      <c r="DL193">
        <v>1.0959658373259793</v>
      </c>
      <c r="DM193">
        <v>1.3351605300179113E-2</v>
      </c>
      <c r="DN193">
        <v>0.1990547625829511</v>
      </c>
      <c r="DO193">
        <v>0</v>
      </c>
      <c r="DP193">
        <v>2.1831071774183063E-3</v>
      </c>
      <c r="DQ193">
        <v>3.6232155002379602E-4</v>
      </c>
      <c r="DR193">
        <v>9.02902594797722E-5</v>
      </c>
      <c r="DS193">
        <v>1.1442650785415245E-2</v>
      </c>
    </row>
    <row r="194" spans="2:123">
      <c r="C194" s="2">
        <v>0.92900000000000005</v>
      </c>
      <c r="D194">
        <f t="shared" si="66"/>
        <v>92.9</v>
      </c>
      <c r="E194">
        <f t="shared" si="70"/>
        <v>92.9</v>
      </c>
      <c r="F194">
        <f t="shared" si="70"/>
        <v>92.9</v>
      </c>
      <c r="G194">
        <v>7.0999999999999943</v>
      </c>
      <c r="H194">
        <v>15.793000000000003</v>
      </c>
      <c r="I194">
        <v>0</v>
      </c>
      <c r="J194">
        <v>35.302</v>
      </c>
      <c r="K194">
        <v>41.805000000000007</v>
      </c>
      <c r="L194">
        <v>0</v>
      </c>
      <c r="M194">
        <f t="shared" si="67"/>
        <v>1.4768703180000005</v>
      </c>
      <c r="O194">
        <f>H194/SUM($H194:I194,K194:M194)</f>
        <v>0.26733871636088724</v>
      </c>
      <c r="P194">
        <f>I194/SUM($H194:I194,K194:M194)</f>
        <v>0</v>
      </c>
      <c r="Q194">
        <f>K194/SUM($H194:I194,K194:M194)</f>
        <v>0.70766130801411331</v>
      </c>
      <c r="R194">
        <f>L194/SUM($H194:I194,K194:M194)</f>
        <v>0</v>
      </c>
      <c r="S194">
        <f>M194/SUM($H194:I194,K194:M194)</f>
        <v>2.4999975624999393E-2</v>
      </c>
      <c r="U194">
        <f t="shared" si="68"/>
        <v>4.5754120719130709E-2</v>
      </c>
      <c r="V194">
        <f t="shared" si="71"/>
        <v>2.5149975624999394E-2</v>
      </c>
      <c r="W194">
        <f t="shared" si="69"/>
        <v>3.6278129975082833E-2</v>
      </c>
      <c r="Y194">
        <f>U194*(D194-D193)/D194+U193*(D193-D192)/D194+U192*(D192-D191)/D194+U191*(D191-D190)/D194+U190*(D190-D189)/D194+U189*(D189-D188)/D194+U188*(D188-D187)/D194+U187*(D187-D186)/D194+U186*(D186-D185)/D194+U185*(D185-D184)/D194+U184*(D184-D183)/D194+U183*(D183-D182)/D194+U182*(D182-D181)/D194+U181*(D181-D180)/D194+U180*(D180-D179)/D194+U179*(D179-D178)/D194+U178*(D178-D177)/D194+U177*(D177-D176)/D194+U176*(D176-D175)/D194+U175*(D175-D174)/D194+U174*(D174-D173)/D194+U173*(D173-D172)/D194+U172*(D172-D171)/D194</f>
        <v>3.5925899693284719E-2</v>
      </c>
      <c r="Z194">
        <f>V194*(E194-E193)/E194+V193*(E193-E192)/E194+V192*(E192-E191)/E194+V191*(E191-E190)/E194+V190*(E190-E189)/E194+V189*(E189-E188)/E194+V188*(E188-E187)/E194+V187*(E187-E186)/E194+V186*(E186-E185)/E194+V185*(E185-E184)/E194+V184*(E184-E183)/E194+V183*(E183-E182)/E194+V182*(E182-E181)/E194+V181*(E181-E180)/E194+V180*(E180-E179)/E194+V179*(E179-E178)/E194+V178*(E178-E177)/E194+V177*(E177-E176)/E194+V176*(E176-E175)/E194+V175*(E175-E174)/E194+V174*(E174-E173)/E194+V173*(E173-E172)/E194+V172*(E172-E171)/E194</f>
        <v>2.5149975624999391E-2</v>
      </c>
      <c r="AA194">
        <f>W194*(F194-F193)/F194+W193*(F193-F192)/F194+W192*(F192-F191)/F194+W191*(F191-F190)/F194+W190*(F190-F189)/F194+W189*(F189-F188)/F194+W188*(F188-F187)/F194+W187*(F187-F186)/F194+W186*(F186-F185)/F194+W185*(F185-F184)/F194+W184*(F184-F183)/F194+W183*(F183-F182)/F194+W182*(F182-F181)/F194+W181*(F181-F180)/F194+W180*(F180-F179)/F194+W179*(F179-F178)/F194+W178*(F178-F177)/F194+W177*(F177-F176)/F194+W176*(F176-F175)/F194+W175*(F175-F174)/F194+W174*(F174-F173)/F194+W173*(F173-F172)/F194+W172*(F172-F171)/F194</f>
        <v>2.9623006022860297E-2</v>
      </c>
      <c r="AC194">
        <f t="shared" si="72"/>
        <v>100.13081246017612</v>
      </c>
      <c r="AD194">
        <f t="shared" si="73"/>
        <v>199.77908883865075</v>
      </c>
      <c r="AE194">
        <f t="shared" si="74"/>
        <v>187.0760109266682</v>
      </c>
      <c r="AG194">
        <f t="shared" si="75"/>
        <v>100.13081246017612</v>
      </c>
      <c r="AH194">
        <f t="shared" si="76"/>
        <v>162.74879598663171</v>
      </c>
      <c r="AI194">
        <f t="shared" si="77"/>
        <v>44.929497925304929</v>
      </c>
      <c r="AK194">
        <v>263</v>
      </c>
      <c r="AL194" t="s">
        <v>16</v>
      </c>
      <c r="AM194">
        <v>34.5</v>
      </c>
      <c r="AN194">
        <v>0.01</v>
      </c>
      <c r="AO194">
        <v>0.08</v>
      </c>
      <c r="AP194">
        <v>0.28999999999999998</v>
      </c>
      <c r="AQ194">
        <v>41.67</v>
      </c>
      <c r="AR194">
        <v>21.8</v>
      </c>
      <c r="AS194">
        <v>0.67</v>
      </c>
      <c r="AT194">
        <v>0.95</v>
      </c>
      <c r="AU194">
        <v>0</v>
      </c>
      <c r="AV194">
        <v>0</v>
      </c>
      <c r="AW194">
        <v>1.7999999999999999E-2</v>
      </c>
      <c r="AX194">
        <v>6.0000000000000001E-3</v>
      </c>
      <c r="AZ194">
        <v>0.99673487310445774</v>
      </c>
      <c r="BA194">
        <v>0</v>
      </c>
      <c r="BB194">
        <v>2.7242873772537965E-3</v>
      </c>
      <c r="BC194">
        <v>6.6244094478282185E-3</v>
      </c>
      <c r="BD194">
        <v>0.67122516636722884</v>
      </c>
      <c r="BE194">
        <v>0.93887215229914667</v>
      </c>
      <c r="BF194">
        <v>1.6396319817787396E-2</v>
      </c>
      <c r="BG194">
        <v>2.9408871693959213E-2</v>
      </c>
      <c r="BH194">
        <v>0</v>
      </c>
      <c r="BI194">
        <v>0</v>
      </c>
      <c r="BJ194">
        <v>8.3676364602462629E-4</v>
      </c>
      <c r="BK194">
        <v>1.3901391681475896E-4</v>
      </c>
      <c r="CR194">
        <v>263</v>
      </c>
      <c r="CS194" t="s">
        <v>18</v>
      </c>
      <c r="CT194">
        <v>51.54</v>
      </c>
      <c r="CU194">
        <v>0.26</v>
      </c>
      <c r="CV194">
        <v>1.35</v>
      </c>
      <c r="CW194">
        <v>0.85</v>
      </c>
      <c r="CX194">
        <v>22.01</v>
      </c>
      <c r="CY194">
        <v>18.23</v>
      </c>
      <c r="CZ194">
        <v>0.46</v>
      </c>
      <c r="DA194">
        <v>5.25</v>
      </c>
      <c r="DB194">
        <v>0</v>
      </c>
      <c r="DC194">
        <v>0.03</v>
      </c>
      <c r="DD194">
        <v>6.0000000000000001E-3</v>
      </c>
      <c r="DE194">
        <v>3.0000000000000001E-3</v>
      </c>
      <c r="DG194">
        <v>1.9510351934726835</v>
      </c>
      <c r="DH194">
        <v>0</v>
      </c>
      <c r="DI194">
        <v>6.023609791634385E-2</v>
      </c>
      <c r="DJ194">
        <v>2.5440651374356027E-2</v>
      </c>
      <c r="DK194">
        <v>0.4645419132230032</v>
      </c>
      <c r="DL194">
        <v>1.0287190061185456</v>
      </c>
      <c r="DM194">
        <v>1.474991578711897E-2</v>
      </c>
      <c r="DN194">
        <v>0.21294830700612685</v>
      </c>
      <c r="DO194">
        <v>0</v>
      </c>
      <c r="DP194">
        <v>2.2020266550322395E-3</v>
      </c>
      <c r="DQ194">
        <v>3.6546153990868447E-4</v>
      </c>
      <c r="DR194">
        <v>9.1072742612370358E-5</v>
      </c>
      <c r="DS194">
        <v>1.1271291389027355E-2</v>
      </c>
    </row>
    <row r="195" spans="2:123">
      <c r="C195" s="2">
        <v>0.97099999999999997</v>
      </c>
      <c r="D195">
        <f t="shared" si="66"/>
        <v>97.1</v>
      </c>
      <c r="E195">
        <f t="shared" si="70"/>
        <v>97.1</v>
      </c>
      <c r="F195">
        <f t="shared" si="70"/>
        <v>97.1</v>
      </c>
      <c r="G195">
        <v>2.9000000000000057</v>
      </c>
      <c r="H195">
        <v>0</v>
      </c>
      <c r="I195">
        <v>0</v>
      </c>
      <c r="J195">
        <v>16.507000000000001</v>
      </c>
      <c r="K195">
        <v>80.592999999999989</v>
      </c>
      <c r="L195">
        <v>0</v>
      </c>
      <c r="M195">
        <f t="shared" si="67"/>
        <v>2.0664851129999997</v>
      </c>
      <c r="O195">
        <f>H195/SUM($H195:I195,K195:M195)</f>
        <v>0</v>
      </c>
      <c r="P195">
        <f>I195/SUM($H195:I195,K195:M195)</f>
        <v>0</v>
      </c>
      <c r="Q195">
        <f>K195/SUM($H195:I195,K195:M195)</f>
        <v>0.97500002437500066</v>
      </c>
      <c r="R195">
        <f>L195/SUM($H195:I195,K195:M195)</f>
        <v>0</v>
      </c>
      <c r="S195">
        <f>M195/SUM($H195:I195,K195:M195)</f>
        <v>2.499997562499939E-2</v>
      </c>
      <c r="U195">
        <f t="shared" si="68"/>
        <v>5.1339469152053827E-2</v>
      </c>
      <c r="V195">
        <f t="shared" si="71"/>
        <v>2.5149975624999391E-2</v>
      </c>
      <c r="W195">
        <f t="shared" si="69"/>
        <v>3.9640351897126828E-2</v>
      </c>
      <c r="Y195">
        <f>U195*(D195-D194)/D195+U194*(D194-D193)/D195+U193*(D193-D192)/D195+U192*(D192-D191)/D195+U191*(D191-D190)/D195+U190*(D190-D189)/D195+U189*(D189-D188)/D195+U188*(D188-D187)/D195+U187*(D187-D186)/D195+U186*(D186-D185)/D195+U185*(D185-D184)/D195+U184*(D184-D183)/D195+U183*(D183-D182)/D195+U182*(D182-D181)/D195+U181*(D181-D180)/D195+U180*(D180-D179)/D195+U179*(D179-D178)/D195+U178*(D178-D177)/D195+U177*(D177-D176)/D195+U176*(D176-D175)/D195+U175*(D175-D174)/D195+U174*(D174-D173)/D195+U173*(D173-D172)/D195+U172*(D172-D171)/D195</f>
        <v>3.6592604036506458E-2</v>
      </c>
      <c r="Z195">
        <f>V195*(E195-E194)/E195+V194*(E194-E193)/E195+V193*(E193-E192)/E195+V192*(E192-E191)/E195+V191*(E191-E190)/E195+V190*(E190-E189)/E195+V189*(E189-E188)/E195+V188*(E188-E187)/E195+V187*(E187-E186)/E195+V186*(E186-E185)/E195+V185*(E185-E184)/E195+V184*(E184-E183)/E195+V183*(E183-E182)/E195+V182*(E182-E181)/E195+V181*(E181-E180)/E195+V180*(E180-E179)/E195+V179*(E179-E178)/E195+V178*(E178-E177)/E195+V177*(E177-E176)/E195+V176*(E176-E175)/E195+V175*(E175-E174)/E195+V174*(E174-E173)/E195+V173*(E173-E172)/E195+V172*(E172-E171)/E195</f>
        <v>2.5149975624999394E-2</v>
      </c>
      <c r="AA195">
        <f>W195*(F195-F194)/F195+W194*(F194-F193)/F195+W193*(F193-F192)/F195+W192*(F192-F191)/F195+W191*(F191-F190)/F195+W190*(F190-F189)/F195+W189*(F189-F188)/F195+W188*(F188-F187)/F195+W187*(F187-F186)/F195+W186*(F186-F185)/F195+W185*(F185-F184)/F195+W184*(F184-F183)/F195+W183*(F183-F182)/F195+W182*(F182-F181)/F195+W181*(F181-F180)/F195+W180*(F180-F179)/F195+W179*(F179-F178)/F195+W178*(F178-F177)/F195+W177*(F177-F176)/F195+W176*(F176-F175)/F195+W175*(F175-F174)/F195+W174*(F174-F173)/F195+W173*(F173-F172)/F195+W172*(F172-F171)/F195</f>
        <v>3.0056300077154013E-2</v>
      </c>
      <c r="AC195">
        <f t="shared" si="72"/>
        <v>236.82786888710731</v>
      </c>
      <c r="AD195">
        <f t="shared" si="73"/>
        <v>478.22310017253005</v>
      </c>
      <c r="AE195">
        <f t="shared" si="74"/>
        <v>445.3413335461712</v>
      </c>
      <c r="AG195">
        <f t="shared" si="75"/>
        <v>236.82786888710731</v>
      </c>
      <c r="AH195">
        <f t="shared" si="76"/>
        <v>389.58148331997006</v>
      </c>
      <c r="AI195">
        <f t="shared" si="77"/>
        <v>106.95632445069897</v>
      </c>
      <c r="AK195">
        <v>383</v>
      </c>
      <c r="CR195">
        <v>383</v>
      </c>
      <c r="CS195" t="s">
        <v>18</v>
      </c>
      <c r="CT195">
        <v>46.59</v>
      </c>
      <c r="CU195">
        <v>0.46</v>
      </c>
      <c r="CV195">
        <v>1.0900000000000001</v>
      </c>
      <c r="CW195">
        <v>0.11</v>
      </c>
      <c r="CX195">
        <v>42.11</v>
      </c>
      <c r="CY195">
        <v>3.59</v>
      </c>
      <c r="CZ195">
        <v>0.93</v>
      </c>
      <c r="DA195">
        <v>5.07</v>
      </c>
      <c r="DB195">
        <v>0</v>
      </c>
      <c r="DC195">
        <v>0.04</v>
      </c>
      <c r="DD195">
        <v>1.0999999999999999E-2</v>
      </c>
      <c r="DE195">
        <v>5.0000000000000001E-3</v>
      </c>
      <c r="DG195">
        <v>1.9579607073396497</v>
      </c>
      <c r="DH195">
        <v>0</v>
      </c>
      <c r="DI195">
        <v>5.3993332404301778E-2</v>
      </c>
      <c r="DJ195">
        <v>3.6550435714249587E-3</v>
      </c>
      <c r="DK195">
        <v>0.98668988374311628</v>
      </c>
      <c r="DL195">
        <v>0.22490293137899134</v>
      </c>
      <c r="DM195">
        <v>3.3105887129753195E-2</v>
      </c>
      <c r="DN195">
        <v>0.22830394711150712</v>
      </c>
      <c r="DO195">
        <v>0</v>
      </c>
      <c r="DP195">
        <v>3.2595067198016589E-3</v>
      </c>
      <c r="DQ195">
        <v>7.4382999445252857E-4</v>
      </c>
      <c r="DR195">
        <v>1.6851079882332406E-4</v>
      </c>
      <c r="DS195">
        <v>1.1954039743951442E-2</v>
      </c>
    </row>
    <row r="196" spans="2:123">
      <c r="C196" s="2">
        <v>0.98299999999999998</v>
      </c>
      <c r="D196">
        <f t="shared" si="66"/>
        <v>98.3</v>
      </c>
      <c r="E196">
        <f t="shared" si="70"/>
        <v>98.3</v>
      </c>
      <c r="F196">
        <f t="shared" si="70"/>
        <v>98.3</v>
      </c>
      <c r="G196">
        <v>1.7000000000000028</v>
      </c>
      <c r="H196">
        <v>0</v>
      </c>
      <c r="I196">
        <v>0</v>
      </c>
      <c r="J196">
        <v>10.813000000000001</v>
      </c>
      <c r="K196">
        <v>55.048000000000002</v>
      </c>
      <c r="L196">
        <v>32.439</v>
      </c>
      <c r="M196">
        <f t="shared" si="67"/>
        <v>2.2432541669999999</v>
      </c>
      <c r="O196">
        <f>H196/SUM($H196:I196,K196:M196)</f>
        <v>0</v>
      </c>
      <c r="P196">
        <f>I196/SUM($H196:I196,K196:M196)</f>
        <v>0</v>
      </c>
      <c r="Q196">
        <f>K196/SUM($H196:I196,K196:M196)</f>
        <v>0.61348316140449477</v>
      </c>
      <c r="R196">
        <f>L196/SUM($H196:I196,K196:M196)</f>
        <v>0.36151686297050584</v>
      </c>
      <c r="S196">
        <f>M196/SUM($H196:I196,K196:M196)</f>
        <v>2.499997562499939E-2</v>
      </c>
      <c r="U196">
        <f t="shared" si="68"/>
        <v>4.159257807505698E-2</v>
      </c>
      <c r="V196">
        <f t="shared" si="71"/>
        <v>2.5149975624999391E-2</v>
      </c>
      <c r="W196">
        <f t="shared" si="69"/>
        <v>3.4420148870908635E-2</v>
      </c>
      <c r="Y196">
        <f>U196*(D196-D195)/D196+U195*(D195-D194)/D196+U194*(D194-D193)/D196+U193*(D193-D192)/D196+U192*(D192-D191)/D196+U191*(D191-D190)/D196+U190*(D190-D189)/D196+U189*(D189-D188)/D196+U188*(D188-D187)/D196+U187*(D187-D186)/D196+U186*(D186-D185)/D196+U185*(D185-D184)/D196+U184*(D184-D183)/D196+U183*(D183-D182)/D196+U182*(D182-D181)/D196+U181*(D181-D180)/D196+U180*(D180-D179)/D196+U179*(D179-D178)/D196+U178*(D178-D177)/D196+U177*(D177-D176)/D196+U176*(D176-D175)/D196+U175*(D175-D174)/D196+U174*(D174-D173)/D196+U173*(D173-D172)/D196+U172*(D172-D171)/D196</f>
        <v>3.6653641359459262E-2</v>
      </c>
      <c r="Z196">
        <f>V196*(E196-E195)/E196+V195*(E195-E194)/E196+V194*(E194-E193)/E196+V193*(E193-E192)/E196+V192*(E192-E191)/E196+V191*(E191-E190)/E196+V190*(E190-E189)/E196+V189*(E189-E188)/E196+V188*(E188-E187)/E196+V187*(E187-E186)/E196+V186*(E186-E185)/E196+V185*(E185-E184)/E196+V184*(E184-E183)/E196+V183*(E183-E182)/E196+V182*(E182-E181)/E196+V181*(E181-E180)/E196+V180*(E180-E179)/E196+V179*(E179-E178)/E196+V178*(E178-E177)/E196+V177*(E177-E176)/E196+V176*(E176-E175)/E196+V175*(E175-E174)/E196+V174*(E174-E173)/E196+V173*(E173-E172)/E196+V172*(E172-E171)/E196</f>
        <v>2.5149975624999391E-2</v>
      </c>
      <c r="AA196">
        <f>W196*(F196-F195)/F196+W195*(F195-F194)/F196+W194*(F194-F193)/F196+W193*(F193-F192)/F196+W192*(F192-F191)/F196+W191*(F191-F190)/F196+W190*(F190-F189)/F196+W189*(F189-F188)/F196+W188*(F188-F187)/F196+W187*(F187-F186)/F196+W186*(F186-F185)/F196+W185*(F185-F184)/F196+W184*(F184-F183)/F196+W183*(F183-F182)/F196+W182*(F182-F181)/F196+W181*(F181-F180)/F196+W180*(F180-F179)/F196+W179*(F179-F178)/F196+W178*(F178-F177)/F196+W177*(F177-F176)/F196+W176*(F176-F175)/F196+W175*(F175-F174)/F196+W174*(F174-F173)/F196+W173*(F173-F172)/F196+W172*(F172-F171)/F196</f>
        <v>3.0109571883384995E-2</v>
      </c>
      <c r="AC196">
        <f t="shared" si="72"/>
        <v>396.08304683995414</v>
      </c>
      <c r="AD196">
        <f t="shared" si="73"/>
        <v>804.90775822221633</v>
      </c>
      <c r="AE196">
        <f t="shared" si="74"/>
        <v>747.43991000146775</v>
      </c>
      <c r="AG196">
        <f t="shared" si="75"/>
        <v>396.08304683995414</v>
      </c>
      <c r="AH196">
        <f t="shared" si="76"/>
        <v>655.7131143828741</v>
      </c>
      <c r="AI196">
        <f t="shared" si="77"/>
        <v>179.51045523877926</v>
      </c>
      <c r="AK196">
        <v>533</v>
      </c>
      <c r="CR196">
        <v>533</v>
      </c>
      <c r="CS196" t="s">
        <v>18</v>
      </c>
      <c r="CT196">
        <v>45.68</v>
      </c>
      <c r="CU196">
        <v>0.39</v>
      </c>
      <c r="CV196">
        <v>1.07</v>
      </c>
      <c r="CW196">
        <v>0.04</v>
      </c>
      <c r="CX196">
        <v>45.94</v>
      </c>
      <c r="CY196">
        <v>0.75</v>
      </c>
      <c r="CZ196">
        <v>1.1100000000000001</v>
      </c>
      <c r="DA196">
        <v>4.96</v>
      </c>
      <c r="DB196">
        <v>0</v>
      </c>
      <c r="DC196">
        <v>0.05</v>
      </c>
      <c r="DD196">
        <v>1.2E-2</v>
      </c>
      <c r="DE196">
        <v>5.0000000000000001E-3</v>
      </c>
      <c r="DG196">
        <v>1.9613295975791414</v>
      </c>
      <c r="DH196">
        <v>0</v>
      </c>
      <c r="DI196">
        <v>5.4151518247956401E-2</v>
      </c>
      <c r="DJ196">
        <v>1.3579165766260785E-3</v>
      </c>
      <c r="DK196">
        <v>1.0997643823464061</v>
      </c>
      <c r="DL196">
        <v>4.8003748987649766E-2</v>
      </c>
      <c r="DM196">
        <v>4.0369975473701726E-2</v>
      </c>
      <c r="DN196">
        <v>0.22819197250578041</v>
      </c>
      <c r="DO196">
        <v>0</v>
      </c>
      <c r="DP196">
        <v>4.162700057421022E-3</v>
      </c>
      <c r="DQ196">
        <v>8.2903997716092092E-4</v>
      </c>
      <c r="DR196">
        <v>1.7216345226141392E-4</v>
      </c>
      <c r="DS196">
        <v>1.5481115827097783E-2</v>
      </c>
    </row>
    <row r="197" spans="2:123">
      <c r="C197" s="2">
        <v>0.99</v>
      </c>
      <c r="D197">
        <f t="shared" si="66"/>
        <v>99</v>
      </c>
      <c r="E197">
        <f t="shared" si="70"/>
        <v>99</v>
      </c>
      <c r="F197">
        <f t="shared" si="70"/>
        <v>99</v>
      </c>
      <c r="G197">
        <v>1</v>
      </c>
      <c r="H197">
        <v>0</v>
      </c>
      <c r="I197">
        <v>0</v>
      </c>
      <c r="J197">
        <v>15.84</v>
      </c>
      <c r="K197">
        <v>83.16</v>
      </c>
      <c r="L197">
        <v>0</v>
      </c>
      <c r="M197">
        <f t="shared" si="67"/>
        <v>2.1323055599999998</v>
      </c>
      <c r="O197">
        <f>H197/SUM($H197:I197,K197:M197)</f>
        <v>0</v>
      </c>
      <c r="P197">
        <f>I197/SUM($H197:I197,K197:M197)</f>
        <v>0</v>
      </c>
      <c r="Q197">
        <f>K197/SUM($H197:I197,K197:M197)</f>
        <v>0.97500002437500055</v>
      </c>
      <c r="R197">
        <f>L197/SUM($H197:I197,K197:M197)</f>
        <v>0</v>
      </c>
      <c r="S197">
        <f>M197/SUM($H197:I197,K197:M197)</f>
        <v>2.4999975624999386E-2</v>
      </c>
      <c r="U197">
        <f t="shared" si="68"/>
        <v>5.1422120509759653E-2</v>
      </c>
      <c r="V197">
        <f t="shared" si="71"/>
        <v>2.5149975624999387E-2</v>
      </c>
      <c r="W197">
        <f t="shared" si="69"/>
        <v>4.0125844555630522E-2</v>
      </c>
      <c r="Y197">
        <f>U197*(D197-D196)/D197+U196*(D196-D195)/D197+U195*(D195-D194)/D197+U194*(D194-D193)/D197+U193*(D193-D192)/D197+U192*(D192-D191)/D197+U191*(D191-D190)/D197+U190*(D190-D189)/D197+U189*(D189-D188)/D197+U188*(D188-D187)/D197+U187*(D187-D186)/D197+U186*(D186-D185)/D197+U185*(D185-D184)/D197+U184*(D184-D183)/D197+U183*(D183-D182)/D197+U182*(D182-D181)/D197+U181*(D181-D180)/D197+U180*(D180-D179)/D197+U179*(D179-D178)/D197+U178*(D178-D177)/D197+U177*(D177-D176)/D197+U176*(D176-D175)/D197+U175*(D175-D174)/D197+U174*(D174-D173)/D197+U173*(D173-D172)/D197+U172*D172/D197</f>
        <v>3.6758064949410876E-2</v>
      </c>
      <c r="Z197">
        <f>V197*(E197-E196)/E197+V196*(E196-E195)/E197+V195*(E195-E194)/E197+V194*(E194-E193)/E197+V193*(E193-E192)/E197+V192*(E192-E191)/E197+V191*(E191-E190)/E197+V190*(E190-E189)/E197+V189*(E189-E188)/E197+V188*(E188-E187)/E197+V187*(E187-E186)/E197+V186*(E186-E185)/E197+V185*(E185-E184)/E197+V184*(E184-E183)/E197+V183*(E183-E182)/E197+V182*(E182-E181)/E197+V181*(E181-E180)/E197+V180*(E180-E179)/E197+V179*(E179-E178)/E197+V178*(E178-E177)/E197+V177*(E177-E176)/E197+V176*(E176-E175)/E197+V175*(E175-E174)/E197+V174*(E174-E173)/E197+V173*(E173-E172)/E197+V172*E172/E197</f>
        <v>2.5149975624999394E-2</v>
      </c>
      <c r="AA197">
        <f>W197*(D197-D196)/$D$32+W196*(D196-D195)/$D$32+W195*(D195-D194)/$D$32+W194*(D194-D193)/$D$32+W193*(D193-D192)/$D$32+W192*(D192-D191)/$D$32+W191*(D191-D190)/$D$32+W190*(D190-D189)/$D$32+W189*(D189-D188)/$D$32+W188*(D188-D187)/$D$32+W187*(D187-D186)/$D$32+W186*(D186-D185)/$D$32+W185*(D185-D184)/$D$32+W184*(D184-D183)/$D$32+W183*(D183-D182)/$D$32+W182*(D182-D181)/$D$32+W181*(D181-D180)/$D$32+W180*(D180-D179)/$D$32+W179*(D179-D178)/$D$32+W178*(D178-D177)/$D$32+W177*(D177-D176)/$D$32+W176*(D176-D175)/$D$32+W175*(D175-D174)/$D$32+W174*(D174-D173)/$D$32+W173*(D173-D172)/$D$32+W172*D172/$D$32</f>
        <v>3.0180394013390767E-2</v>
      </c>
      <c r="AC197">
        <f t="shared" si="72"/>
        <v>660.05410475311839</v>
      </c>
      <c r="AD197">
        <f t="shared" si="73"/>
        <v>1350.2035640843992</v>
      </c>
      <c r="AE197">
        <f t="shared" si="74"/>
        <v>1250.1002507838186</v>
      </c>
      <c r="AG197">
        <f t="shared" si="75"/>
        <v>660.05410475311839</v>
      </c>
      <c r="AH197">
        <f t="shared" si="76"/>
        <v>1099.9349615067499</v>
      </c>
      <c r="AI197">
        <f t="shared" si="77"/>
        <v>300.23291787011311</v>
      </c>
      <c r="AK197">
        <v>703</v>
      </c>
      <c r="CR197">
        <v>703</v>
      </c>
      <c r="CS197" t="s">
        <v>18</v>
      </c>
      <c r="CT197">
        <v>45.49</v>
      </c>
      <c r="CU197">
        <v>0.38</v>
      </c>
      <c r="CV197">
        <v>1.07</v>
      </c>
      <c r="CW197">
        <v>0.01</v>
      </c>
      <c r="CX197">
        <v>46.71</v>
      </c>
      <c r="CY197">
        <v>0.09</v>
      </c>
      <c r="CZ197">
        <v>1.23</v>
      </c>
      <c r="DA197">
        <v>4.9400000000000004</v>
      </c>
      <c r="DB197">
        <v>0</v>
      </c>
      <c r="DC197">
        <v>0.06</v>
      </c>
      <c r="DD197">
        <v>1.2E-2</v>
      </c>
      <c r="DE197">
        <v>5.0000000000000001E-3</v>
      </c>
      <c r="DG197">
        <v>1.9627310629166985</v>
      </c>
      <c r="DH197">
        <v>0</v>
      </c>
      <c r="DI197">
        <v>5.4416550682727972E-2</v>
      </c>
      <c r="DJ197">
        <v>3.411406485250212E-4</v>
      </c>
      <c r="DK197">
        <v>1.1236702914756522</v>
      </c>
      <c r="DL197">
        <v>5.7886431057086194E-3</v>
      </c>
      <c r="DM197">
        <v>4.4953239109274006E-2</v>
      </c>
      <c r="DN197">
        <v>0.22838417454036014</v>
      </c>
      <c r="DO197">
        <v>0</v>
      </c>
      <c r="DP197">
        <v>5.0196881486740778E-3</v>
      </c>
      <c r="DQ197">
        <v>8.3309752699108129E-4</v>
      </c>
      <c r="DR197">
        <v>1.7300606758242096E-4</v>
      </c>
      <c r="DS197">
        <v>1.7147613599426494E-2</v>
      </c>
    </row>
    <row r="199" spans="2:123">
      <c r="Z199" s="28" t="s">
        <v>111</v>
      </c>
      <c r="AA199" s="28"/>
      <c r="AB199" s="29"/>
      <c r="AC199" s="30">
        <f>(AC171*100-AC197)/(AC171*100)*AC171</f>
        <v>1.2174589524688157</v>
      </c>
      <c r="AD199" s="30">
        <f>(AD171*100-AD197)/(AD171*100)*AD171</f>
        <v>1.657964359156008</v>
      </c>
      <c r="AE199" s="30">
        <f>(AE171*100-AE197)/(AE171*100)*AE171</f>
        <v>1.8639974921618137</v>
      </c>
      <c r="AF199" s="29"/>
      <c r="AG199" s="30">
        <f>(AG171*100-AG197)/(AG171*100)*AG171</f>
        <v>1.2174589524688157</v>
      </c>
      <c r="AH199" s="30">
        <f>(AH171*100-AH197)/(AH171*100)*AH171</f>
        <v>1.3506503849325009</v>
      </c>
      <c r="AI199" s="30">
        <f>(AI171*100-AI197)/(AI171*100)*AI171</f>
        <v>0.44767082129886887</v>
      </c>
    </row>
    <row r="201" spans="2:123">
      <c r="B201" s="20" t="s">
        <v>83</v>
      </c>
    </row>
    <row r="202" spans="2:123" ht="18">
      <c r="G202" s="5" t="s">
        <v>70</v>
      </c>
      <c r="L202"/>
      <c r="O202" s="4"/>
      <c r="P202" s="6" t="s">
        <v>26</v>
      </c>
      <c r="S202" s="4"/>
      <c r="V202" s="20" t="s">
        <v>83</v>
      </c>
      <c r="W202" s="20"/>
      <c r="X202" s="20"/>
      <c r="Y202" s="20"/>
      <c r="Z202" s="6" t="s">
        <v>93</v>
      </c>
      <c r="AA202" s="20"/>
      <c r="AB202" s="20"/>
      <c r="AC202" s="20"/>
      <c r="AD202" s="6" t="s">
        <v>94</v>
      </c>
      <c r="AE202" s="6"/>
      <c r="AF202" s="6"/>
      <c r="AG202" s="6"/>
      <c r="AH202" s="6" t="s">
        <v>95</v>
      </c>
      <c r="AK202" t="s">
        <v>19</v>
      </c>
      <c r="AL202" t="s">
        <v>0</v>
      </c>
      <c r="CD202" t="s">
        <v>33</v>
      </c>
      <c r="CE202" t="s">
        <v>34</v>
      </c>
      <c r="CF202" t="s">
        <v>35</v>
      </c>
      <c r="CG202" t="s">
        <v>36</v>
      </c>
      <c r="CH202" t="s">
        <v>37</v>
      </c>
      <c r="CI202" t="s">
        <v>38</v>
      </c>
      <c r="CJ202" t="s">
        <v>39</v>
      </c>
      <c r="CK202" t="s">
        <v>40</v>
      </c>
      <c r="CL202" t="s">
        <v>41</v>
      </c>
      <c r="CM202" t="s">
        <v>42</v>
      </c>
      <c r="CN202" t="s">
        <v>43</v>
      </c>
      <c r="CO202" t="s">
        <v>44</v>
      </c>
      <c r="CP202" t="s">
        <v>86</v>
      </c>
      <c r="DG202" t="s">
        <v>33</v>
      </c>
      <c r="DH202" t="s">
        <v>34</v>
      </c>
      <c r="DI202" t="s">
        <v>35</v>
      </c>
      <c r="DJ202" t="s">
        <v>36</v>
      </c>
      <c r="DK202" t="s">
        <v>37</v>
      </c>
      <c r="DL202" t="s">
        <v>38</v>
      </c>
      <c r="DM202" t="s">
        <v>39</v>
      </c>
      <c r="DN202" t="s">
        <v>40</v>
      </c>
      <c r="DO202" t="s">
        <v>41</v>
      </c>
      <c r="DP202" t="s">
        <v>42</v>
      </c>
      <c r="DQ202" t="s">
        <v>43</v>
      </c>
      <c r="DR202" t="s">
        <v>44</v>
      </c>
      <c r="DS202" t="s">
        <v>86</v>
      </c>
    </row>
    <row r="203" spans="2:123" ht="17">
      <c r="C203" t="s">
        <v>20</v>
      </c>
      <c r="D203" s="4" t="s">
        <v>21</v>
      </c>
      <c r="E203" s="4" t="s">
        <v>21</v>
      </c>
      <c r="F203" s="4" t="s">
        <v>21</v>
      </c>
      <c r="G203" t="s">
        <v>22</v>
      </c>
      <c r="H203" t="s">
        <v>16</v>
      </c>
      <c r="I203" t="s">
        <v>17</v>
      </c>
      <c r="J203" t="s">
        <v>23</v>
      </c>
      <c r="K203" t="s">
        <v>24</v>
      </c>
      <c r="L203" t="s">
        <v>25</v>
      </c>
      <c r="M203" t="s">
        <v>83</v>
      </c>
      <c r="O203" s="4" t="s">
        <v>16</v>
      </c>
      <c r="P203" s="4" t="s">
        <v>17</v>
      </c>
      <c r="Q203" s="4" t="s">
        <v>24</v>
      </c>
      <c r="R203" s="4" t="s">
        <v>25</v>
      </c>
      <c r="S203" s="4" t="s">
        <v>83</v>
      </c>
      <c r="U203" t="s">
        <v>27</v>
      </c>
      <c r="V203" t="s">
        <v>28</v>
      </c>
      <c r="W203" t="s">
        <v>29</v>
      </c>
      <c r="Y203" t="s">
        <v>27</v>
      </c>
      <c r="Z203" t="s">
        <v>28</v>
      </c>
      <c r="AA203" t="s">
        <v>29</v>
      </c>
      <c r="AC203" t="s">
        <v>30</v>
      </c>
      <c r="AD203" t="s">
        <v>31</v>
      </c>
      <c r="AE203" t="s">
        <v>32</v>
      </c>
      <c r="AG203" t="s">
        <v>30</v>
      </c>
      <c r="AH203" t="s">
        <v>31</v>
      </c>
      <c r="AI203" t="s">
        <v>32</v>
      </c>
      <c r="AL203" t="s">
        <v>1</v>
      </c>
      <c r="AM203" t="s">
        <v>2</v>
      </c>
      <c r="AN203" t="s">
        <v>3</v>
      </c>
      <c r="AO203" t="s">
        <v>4</v>
      </c>
      <c r="AP203" t="s">
        <v>5</v>
      </c>
      <c r="AQ203" t="s">
        <v>6</v>
      </c>
      <c r="AR203" t="s">
        <v>7</v>
      </c>
      <c r="AS203" t="s">
        <v>8</v>
      </c>
      <c r="AT203" t="s">
        <v>9</v>
      </c>
      <c r="AU203" t="s">
        <v>10</v>
      </c>
      <c r="AV203" t="s">
        <v>11</v>
      </c>
      <c r="AW203" t="s">
        <v>14</v>
      </c>
      <c r="AX203" t="s">
        <v>15</v>
      </c>
      <c r="AZ203" t="s">
        <v>33</v>
      </c>
      <c r="BA203" t="s">
        <v>34</v>
      </c>
      <c r="BB203" t="s">
        <v>35</v>
      </c>
      <c r="BC203" t="s">
        <v>36</v>
      </c>
      <c r="BD203" t="s">
        <v>37</v>
      </c>
      <c r="BE203" t="s">
        <v>38</v>
      </c>
      <c r="BF203" t="s">
        <v>39</v>
      </c>
      <c r="BG203" t="s">
        <v>40</v>
      </c>
      <c r="BH203" t="s">
        <v>41</v>
      </c>
      <c r="BI203" t="s">
        <v>42</v>
      </c>
      <c r="BJ203" t="s">
        <v>43</v>
      </c>
      <c r="BK203" t="s">
        <v>44</v>
      </c>
    </row>
    <row r="204" spans="2:123">
      <c r="C204">
        <v>0</v>
      </c>
      <c r="D204">
        <f>C204*100</f>
        <v>0</v>
      </c>
      <c r="E204">
        <f t="shared" ref="E204:F204" si="78">D204*100</f>
        <v>0</v>
      </c>
      <c r="F204">
        <f t="shared" si="78"/>
        <v>0</v>
      </c>
      <c r="G204">
        <v>100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f>0.003009*(SUM(H204:I204,K204:L204))</f>
        <v>0</v>
      </c>
      <c r="R204" s="21"/>
      <c r="S204" s="4"/>
      <c r="AC204" s="4">
        <v>8</v>
      </c>
      <c r="AD204" s="4">
        <v>15.51</v>
      </c>
      <c r="AE204" s="4">
        <v>14.7</v>
      </c>
      <c r="AG204" s="4">
        <v>8</v>
      </c>
      <c r="AH204" s="4">
        <v>12.638</v>
      </c>
      <c r="AI204" s="4">
        <v>3.528</v>
      </c>
    </row>
    <row r="205" spans="2:123">
      <c r="C205" s="2">
        <v>0.214</v>
      </c>
      <c r="D205">
        <f t="shared" ref="D205:D230" si="79">C205*100</f>
        <v>21.4</v>
      </c>
      <c r="E205">
        <f>D205</f>
        <v>21.4</v>
      </c>
      <c r="F205">
        <f>E205</f>
        <v>21.4</v>
      </c>
      <c r="G205">
        <v>78.599999999999994</v>
      </c>
      <c r="H205">
        <v>21.400000000000006</v>
      </c>
      <c r="I205">
        <v>0</v>
      </c>
      <c r="J205">
        <v>0</v>
      </c>
      <c r="K205">
        <v>0</v>
      </c>
      <c r="L205">
        <v>0</v>
      </c>
      <c r="M205">
        <f>0.030928*(SUM(H205:I205,K205:L205))</f>
        <v>0.6618592000000002</v>
      </c>
      <c r="O205">
        <f>H205/SUM($H205:I205,K205:M205)</f>
        <v>0.96999984480002488</v>
      </c>
      <c r="P205">
        <f>I205/SUM($H205:I205,K205:M205)</f>
        <v>0</v>
      </c>
      <c r="Q205">
        <f>K205/SUM($H205:I205,K205:M205)</f>
        <v>0</v>
      </c>
      <c r="R205">
        <f>L205/SUM($H205:I205,K205:M205)</f>
        <v>0</v>
      </c>
      <c r="S205">
        <f>M205/SUM($H205:I205,K205:M205)</f>
        <v>3.0000155199975172E-2</v>
      </c>
      <c r="U205">
        <f t="shared" ref="U205:U230" si="80">(O205*(0.00000571*(AO205*((26.98*2)/(26.98*2+16*3))*10000)+0.000395))+(Q205*(0.2003*DI205+0.0162))+(P205*(0.2198*CF205))+S205</f>
        <v>3.1555797112704481E-2</v>
      </c>
      <c r="V205">
        <f>0.00015+S205</f>
        <v>3.0150155199975173E-2</v>
      </c>
      <c r="W205">
        <f t="shared" ref="W205:W230" si="81">(O205*(0.000002536*(AO205*((26.98*2)/(26.98*2+16*3))*10000)+0.0008))+(Q205*EXP((-5)+6.3*DS205-1.2*DN205+1))+(P205*(EXP((-5.66)+8.4*CP205+10*CK205)))+S205</f>
        <v>3.1296897570762379E-2</v>
      </c>
      <c r="Y205">
        <f>U205*(D205-D204)/D205</f>
        <v>3.1555797112704481E-2</v>
      </c>
      <c r="Z205">
        <f>V205*(E205-E204)/E205</f>
        <v>3.015015519997517E-2</v>
      </c>
      <c r="AA205">
        <f>W205*(F205-F204)/F205</f>
        <v>3.1296897570762379E-2</v>
      </c>
      <c r="AC205">
        <f>$AC$204*((1-C205)^(Y205-1))</f>
        <v>10.101070820369454</v>
      </c>
      <c r="AD205">
        <f>$AD$204*((1-C205)^(Z205-1))</f>
        <v>19.59008071181723</v>
      </c>
      <c r="AE205">
        <f>$AE$204*((1-C205)^(AA205-1))</f>
        <v>18.561874792225414</v>
      </c>
      <c r="AG205">
        <f>$AG$204*((1-C205)^(Y205-1))</f>
        <v>10.101070820369454</v>
      </c>
      <c r="AH205">
        <f>$AH$204*((1-C205)^(Z205-1))</f>
        <v>15.962568667694786</v>
      </c>
      <c r="AI205">
        <f>$AI$204*((1-C205)^(AA205-1))</f>
        <v>4.4548499501340997</v>
      </c>
      <c r="AK205">
        <v>24</v>
      </c>
      <c r="AL205" t="s">
        <v>16</v>
      </c>
      <c r="AM205">
        <v>41.68</v>
      </c>
      <c r="AN205">
        <v>0</v>
      </c>
      <c r="AO205">
        <v>0.04</v>
      </c>
      <c r="AP205">
        <v>0.28999999999999998</v>
      </c>
      <c r="AQ205">
        <v>4.67</v>
      </c>
      <c r="AR205">
        <v>53.17</v>
      </c>
      <c r="AS205">
        <v>7.0000000000000007E-2</v>
      </c>
      <c r="AT205">
        <v>0.08</v>
      </c>
      <c r="AU205">
        <v>0</v>
      </c>
      <c r="AV205">
        <v>0</v>
      </c>
      <c r="AW205">
        <v>0</v>
      </c>
      <c r="AX205">
        <v>0</v>
      </c>
      <c r="AZ205">
        <v>0.99781143541499873</v>
      </c>
      <c r="BA205">
        <v>0</v>
      </c>
      <c r="BB205">
        <v>1.128711970033924E-3</v>
      </c>
      <c r="BC205">
        <v>5.4891787853209003E-3</v>
      </c>
      <c r="BD205">
        <v>6.2333544004866265E-2</v>
      </c>
      <c r="BE205">
        <v>1.897478364843064</v>
      </c>
      <c r="BF205">
        <v>1.4194817931572671E-3</v>
      </c>
      <c r="BG205">
        <v>2.0521303934496948E-3</v>
      </c>
      <c r="BH205">
        <v>0</v>
      </c>
      <c r="BI205">
        <v>0</v>
      </c>
      <c r="BJ205">
        <v>0</v>
      </c>
      <c r="BK205">
        <v>0</v>
      </c>
    </row>
    <row r="206" spans="2:123">
      <c r="C206" s="2">
        <v>0.35699999999999998</v>
      </c>
      <c r="D206">
        <f t="shared" si="79"/>
        <v>35.699999999999996</v>
      </c>
      <c r="E206">
        <f t="shared" ref="E206:F230" si="82">D206</f>
        <v>35.699999999999996</v>
      </c>
      <c r="F206">
        <f t="shared" si="82"/>
        <v>35.699999999999996</v>
      </c>
      <c r="G206">
        <v>64.300000000000011</v>
      </c>
      <c r="H206">
        <v>35.699999999999989</v>
      </c>
      <c r="I206">
        <v>0</v>
      </c>
      <c r="J206">
        <v>0</v>
      </c>
      <c r="K206">
        <v>0</v>
      </c>
      <c r="L206">
        <v>0</v>
      </c>
      <c r="M206">
        <f t="shared" ref="M206:M230" si="83">0.030928*(SUM(H206:I206,K206:L206))</f>
        <v>1.1041295999999996</v>
      </c>
      <c r="O206">
        <f>H206/SUM($H206:I206,K206:M206)</f>
        <v>0.96999984480002477</v>
      </c>
      <c r="P206">
        <f>I206/SUM($H206:I206,K206:M206)</f>
        <v>0</v>
      </c>
      <c r="Q206">
        <f>K206/SUM($H206:I206,K206:M206)</f>
        <v>0</v>
      </c>
      <c r="R206">
        <f>L206/SUM($H206:I206,K206:M206)</f>
        <v>0</v>
      </c>
      <c r="S206">
        <f>M206/SUM($H206:I206,K206:M206)</f>
        <v>3.0000155199975165E-2</v>
      </c>
      <c r="U206">
        <f t="shared" si="80"/>
        <v>3.1848920106212798E-2</v>
      </c>
      <c r="V206">
        <f t="shared" ref="V206:V230" si="84">0.00015+S206</f>
        <v>3.0150155199975166E-2</v>
      </c>
      <c r="W206">
        <f t="shared" si="81"/>
        <v>3.1427083194499168E-2</v>
      </c>
      <c r="Y206">
        <f>U206*(D206-D205)/D206+U205*(D205-D204)/D206</f>
        <v>3.1673210524669995E-2</v>
      </c>
      <c r="Z206">
        <f>V206*(E206-E205)/E206+V205*(E205-E204)/E206</f>
        <v>3.015015519997517E-2</v>
      </c>
      <c r="AA206">
        <f>W206*(F206-F205)/F206+W205*(F205-F204)/F206</f>
        <v>3.1349044753379636E-2</v>
      </c>
      <c r="AC206">
        <f t="shared" ref="AC206:AC230" si="85">$AC$204*((1-C206)^(Y206-1))</f>
        <v>12.268866471616844</v>
      </c>
      <c r="AD206">
        <f t="shared" ref="AD206:AD230" si="86">$AD$204*((1-C206)^(Z206-1))</f>
        <v>23.802268831046458</v>
      </c>
      <c r="AE206">
        <f t="shared" ref="AE206:AE230" si="87">$AE$204*((1-C206)^(AA206-1))</f>
        <v>22.5472696655495</v>
      </c>
      <c r="AG206">
        <f t="shared" ref="AG206:AG230" si="88">$AG$204*((1-C206)^(Y206-1))</f>
        <v>12.268866471616844</v>
      </c>
      <c r="AH206">
        <f t="shared" ref="AH206:AH230" si="89">$AH$204*((1-C206)^(Z206-1))</f>
        <v>19.394782300887503</v>
      </c>
      <c r="AI206">
        <f t="shared" ref="AI206:AI230" si="90">$AI$204*((1-C206)^(AA206-1))</f>
        <v>5.41134471973188</v>
      </c>
      <c r="AK206">
        <v>44</v>
      </c>
      <c r="AL206" t="s">
        <v>16</v>
      </c>
      <c r="AM206">
        <v>41.47</v>
      </c>
      <c r="AN206">
        <v>0</v>
      </c>
      <c r="AO206">
        <v>0.05</v>
      </c>
      <c r="AP206">
        <v>0.36</v>
      </c>
      <c r="AQ206">
        <v>5.6</v>
      </c>
      <c r="AR206">
        <v>52.32</v>
      </c>
      <c r="AS206">
        <v>0.08</v>
      </c>
      <c r="AT206">
        <v>0.1</v>
      </c>
      <c r="AU206">
        <v>0</v>
      </c>
      <c r="AV206">
        <v>0</v>
      </c>
      <c r="AW206">
        <v>0</v>
      </c>
      <c r="AX206">
        <v>0</v>
      </c>
      <c r="AZ206">
        <v>0.99743264921648656</v>
      </c>
      <c r="BA206">
        <v>0</v>
      </c>
      <c r="BB206">
        <v>1.4174962604525609E-3</v>
      </c>
      <c r="BC206">
        <v>6.8460593075878318E-3</v>
      </c>
      <c r="BD206">
        <v>7.5096854076377784E-2</v>
      </c>
      <c r="BE206">
        <v>1.8758870521477748</v>
      </c>
      <c r="BF206">
        <v>1.6298609384352201E-3</v>
      </c>
      <c r="BG206">
        <v>2.5771740141894281E-3</v>
      </c>
      <c r="BH206">
        <v>0</v>
      </c>
      <c r="BI206">
        <v>0</v>
      </c>
      <c r="BJ206">
        <v>0</v>
      </c>
      <c r="BK206">
        <v>0</v>
      </c>
      <c r="BM206" t="s">
        <v>45</v>
      </c>
      <c r="BN206" t="s">
        <v>1</v>
      </c>
      <c r="BO206" t="s">
        <v>2</v>
      </c>
      <c r="BP206" t="s">
        <v>3</v>
      </c>
      <c r="BQ206" t="s">
        <v>4</v>
      </c>
      <c r="BR206" t="s">
        <v>5</v>
      </c>
      <c r="BS206" t="s">
        <v>6</v>
      </c>
      <c r="BT206" t="s">
        <v>7</v>
      </c>
      <c r="BU206" t="s">
        <v>8</v>
      </c>
      <c r="BV206" t="s">
        <v>9</v>
      </c>
      <c r="BW206" t="s">
        <v>10</v>
      </c>
      <c r="BX206" t="s">
        <v>11</v>
      </c>
      <c r="BY206" t="s">
        <v>12</v>
      </c>
      <c r="BZ206" t="s">
        <v>13</v>
      </c>
      <c r="CA206" t="s">
        <v>14</v>
      </c>
      <c r="CB206" t="s">
        <v>15</v>
      </c>
    </row>
    <row r="207" spans="2:123">
      <c r="C207" s="2">
        <v>0.38900000000000001</v>
      </c>
      <c r="D207">
        <f t="shared" si="79"/>
        <v>38.9</v>
      </c>
      <c r="E207">
        <f t="shared" si="82"/>
        <v>38.9</v>
      </c>
      <c r="F207">
        <f t="shared" si="82"/>
        <v>38.9</v>
      </c>
      <c r="G207">
        <v>61.1</v>
      </c>
      <c r="H207">
        <v>38.9</v>
      </c>
      <c r="I207">
        <v>0</v>
      </c>
      <c r="J207">
        <v>0</v>
      </c>
      <c r="K207">
        <v>0</v>
      </c>
      <c r="L207">
        <v>0</v>
      </c>
      <c r="M207">
        <f t="shared" si="83"/>
        <v>1.2030992</v>
      </c>
      <c r="O207">
        <f>H207/SUM($H207:I207,K207:M207)</f>
        <v>0.96999984480002488</v>
      </c>
      <c r="P207">
        <f>I207/SUM($H207:I207,K207:M207)</f>
        <v>0</v>
      </c>
      <c r="Q207">
        <f>K207/SUM($H207:I207,K207:M207)</f>
        <v>0</v>
      </c>
      <c r="R207">
        <f>L207/SUM($H207:I207,K207:M207)</f>
        <v>0</v>
      </c>
      <c r="S207">
        <f>M207/SUM($H207:I207,K207:M207)</f>
        <v>3.0000155199975172E-2</v>
      </c>
      <c r="U207">
        <f t="shared" si="80"/>
        <v>3.2142043099721129E-2</v>
      </c>
      <c r="V207">
        <f t="shared" si="84"/>
        <v>3.0150155199975173E-2</v>
      </c>
      <c r="W207">
        <f t="shared" si="81"/>
        <v>3.1557268818235971E-2</v>
      </c>
      <c r="Y207">
        <f>U207*(D207-D206)/D207+U206*(D206-D205)/D207+U205*(D205-D204)/D207</f>
        <v>3.1711777728787312E-2</v>
      </c>
      <c r="Z207">
        <f>V207*(E207-E206)/E207+V206*(E206-E205)/E207+V205*(E205-E204)/E207</f>
        <v>3.015015519997517E-2</v>
      </c>
      <c r="AA207">
        <f>W207*(F207-F206)/F207+W206*(F206-F205)/F207+W205*(F205-F204)/F207</f>
        <v>3.1366173725295841E-2</v>
      </c>
      <c r="AC207">
        <f t="shared" si="85"/>
        <v>12.890321911212775</v>
      </c>
      <c r="AD207">
        <f t="shared" si="86"/>
        <v>25.010345823329327</v>
      </c>
      <c r="AE207">
        <f t="shared" si="87"/>
        <v>23.68999973889234</v>
      </c>
      <c r="AG207">
        <f t="shared" si="88"/>
        <v>12.890321911212775</v>
      </c>
      <c r="AH207">
        <f t="shared" si="89"/>
        <v>20.379158640569702</v>
      </c>
      <c r="AI207">
        <f t="shared" si="90"/>
        <v>5.6855999373341612</v>
      </c>
      <c r="AK207">
        <v>49</v>
      </c>
      <c r="AL207" t="s">
        <v>16</v>
      </c>
      <c r="AM207">
        <v>41.4</v>
      </c>
      <c r="AN207">
        <v>0</v>
      </c>
      <c r="AO207">
        <v>0.06</v>
      </c>
      <c r="AP207">
        <v>0.38</v>
      </c>
      <c r="AQ207">
        <v>5.89</v>
      </c>
      <c r="AR207">
        <v>52.07</v>
      </c>
      <c r="AS207">
        <v>0.09</v>
      </c>
      <c r="AT207">
        <v>0.11</v>
      </c>
      <c r="AU207">
        <v>0</v>
      </c>
      <c r="AV207">
        <v>0</v>
      </c>
      <c r="AW207">
        <v>0</v>
      </c>
      <c r="AX207">
        <v>0</v>
      </c>
      <c r="AZ207">
        <v>0.99700528579482461</v>
      </c>
      <c r="BA207">
        <v>0</v>
      </c>
      <c r="BB207">
        <v>1.7031415452326006E-3</v>
      </c>
      <c r="BC207">
        <v>7.2355129979964983E-3</v>
      </c>
      <c r="BD207">
        <v>7.9085449423705656E-2</v>
      </c>
      <c r="BE207">
        <v>1.8692788975722039</v>
      </c>
      <c r="BF207">
        <v>1.8359068785443612E-3</v>
      </c>
      <c r="BG207">
        <v>2.8384680091997679E-3</v>
      </c>
      <c r="BH207">
        <v>0</v>
      </c>
      <c r="BI207">
        <v>0</v>
      </c>
      <c r="BJ207">
        <v>0</v>
      </c>
      <c r="BK207">
        <v>0</v>
      </c>
    </row>
    <row r="208" spans="2:123">
      <c r="C208" s="2">
        <v>0.46899999999999997</v>
      </c>
      <c r="D208">
        <f t="shared" si="79"/>
        <v>46.9</v>
      </c>
      <c r="E208">
        <f t="shared" si="82"/>
        <v>46.9</v>
      </c>
      <c r="F208">
        <f t="shared" si="82"/>
        <v>46.9</v>
      </c>
      <c r="G208">
        <v>53.1</v>
      </c>
      <c r="H208">
        <v>4.6900000000000004</v>
      </c>
      <c r="I208">
        <v>42.21</v>
      </c>
      <c r="J208">
        <v>0</v>
      </c>
      <c r="K208">
        <v>0</v>
      </c>
      <c r="L208">
        <v>0</v>
      </c>
      <c r="M208">
        <f t="shared" si="83"/>
        <v>1.4505231999999999</v>
      </c>
      <c r="O208">
        <f>H208/SUM($H208:I208,K208:M208)</f>
        <v>9.6999984480002494E-2</v>
      </c>
      <c r="P208">
        <f>I208/SUM($H208:I208,K208:M208)</f>
        <v>0.87299986032002241</v>
      </c>
      <c r="Q208">
        <f>K208/SUM($H208:I208,K208:M208)</f>
        <v>0</v>
      </c>
      <c r="R208">
        <f>L208/SUM($H208:I208,K208:M208)</f>
        <v>0</v>
      </c>
      <c r="S208">
        <f>M208/SUM($H208:I208,K208:M208)</f>
        <v>3.0000155199975169E-2</v>
      </c>
      <c r="U208">
        <f t="shared" si="80"/>
        <v>4.2930406390698228E-2</v>
      </c>
      <c r="V208">
        <f t="shared" si="84"/>
        <v>3.015015519997517E-2</v>
      </c>
      <c r="W208">
        <f t="shared" si="81"/>
        <v>3.5119163221555845E-2</v>
      </c>
      <c r="Y208">
        <f>U208*(D208-D207)/D208+U207*(D207-D206)/D208+U206*(D206-D205)/D208+U205*(D205-D204)/D208</f>
        <v>3.3625403086895787E-2</v>
      </c>
      <c r="Z208">
        <f>V208*(E208-E207)/E208+V207*(E207-E206)/E208+V206*(E206-E205)/E208+V205*(E205-E204)/E208</f>
        <v>3.0150155199975166E-2</v>
      </c>
      <c r="AA208">
        <f>W208*(F208-F207)/F208+W207*(F207-F206)/F208+W206*(F206-F205)/F208+W205*(F205-F204)/F208</f>
        <v>3.2006342509306077E-2</v>
      </c>
      <c r="AC208">
        <f t="shared" si="85"/>
        <v>14.748629245770955</v>
      </c>
      <c r="AD208">
        <f t="shared" si="86"/>
        <v>28.65687530082625</v>
      </c>
      <c r="AE208">
        <f t="shared" si="87"/>
        <v>27.128394652557127</v>
      </c>
      <c r="AG208">
        <f t="shared" si="88"/>
        <v>14.748629245770955</v>
      </c>
      <c r="AH208">
        <f t="shared" si="89"/>
        <v>23.350457127778348</v>
      </c>
      <c r="AI208">
        <f t="shared" si="90"/>
        <v>6.5108147166137105</v>
      </c>
      <c r="AK208">
        <v>63</v>
      </c>
      <c r="AL208" t="s">
        <v>16</v>
      </c>
      <c r="AM208">
        <v>41.23</v>
      </c>
      <c r="AN208">
        <v>0</v>
      </c>
      <c r="AO208">
        <v>7.0000000000000007E-2</v>
      </c>
      <c r="AP208">
        <v>0.43</v>
      </c>
      <c r="AQ208">
        <v>6.64</v>
      </c>
      <c r="AR208">
        <v>51.39</v>
      </c>
      <c r="AS208">
        <v>0.1</v>
      </c>
      <c r="AT208">
        <v>0.13</v>
      </c>
      <c r="AU208">
        <v>0</v>
      </c>
      <c r="AV208">
        <v>0</v>
      </c>
      <c r="AW208">
        <v>3.0000000000000001E-3</v>
      </c>
      <c r="AX208">
        <v>2E-3</v>
      </c>
      <c r="AZ208">
        <v>0.99660456826589594</v>
      </c>
      <c r="BA208">
        <v>0</v>
      </c>
      <c r="BB208">
        <v>1.9943893742776619E-3</v>
      </c>
      <c r="BC208">
        <v>8.2180088776861518E-3</v>
      </c>
      <c r="BD208">
        <v>8.9487379500478276E-2</v>
      </c>
      <c r="BE208">
        <v>1.8517295721556857</v>
      </c>
      <c r="BF208">
        <v>2.0474841979273269E-3</v>
      </c>
      <c r="BG208">
        <v>3.3670308077969678E-3</v>
      </c>
      <c r="BH208">
        <v>0</v>
      </c>
      <c r="BI208">
        <v>0</v>
      </c>
      <c r="BJ208">
        <v>1.1668110510185933E-4</v>
      </c>
      <c r="BK208">
        <v>3.8769125584135743E-5</v>
      </c>
      <c r="BM208">
        <v>63</v>
      </c>
      <c r="BN208" t="s">
        <v>17</v>
      </c>
      <c r="BO208">
        <v>57.32</v>
      </c>
      <c r="BP208">
        <v>0.04</v>
      </c>
      <c r="BQ208">
        <v>1.64</v>
      </c>
      <c r="BR208">
        <v>0.43</v>
      </c>
      <c r="BS208">
        <v>4.29</v>
      </c>
      <c r="BT208">
        <v>35.47</v>
      </c>
      <c r="BU208">
        <v>0.08</v>
      </c>
      <c r="BV208">
        <v>0.72</v>
      </c>
      <c r="BW208">
        <v>0</v>
      </c>
      <c r="BX208">
        <v>0.01</v>
      </c>
      <c r="BY208">
        <v>0</v>
      </c>
      <c r="BZ208">
        <v>0</v>
      </c>
      <c r="CA208">
        <v>2E-3</v>
      </c>
      <c r="CB208">
        <v>1E-3</v>
      </c>
      <c r="CD208">
        <v>1.9605073908938755</v>
      </c>
      <c r="CE208">
        <v>0</v>
      </c>
      <c r="CF208">
        <v>6.6116297181951569E-2</v>
      </c>
      <c r="CG208">
        <v>1.1628384122628635E-2</v>
      </c>
      <c r="CH208">
        <v>8.1809505361446183E-2</v>
      </c>
      <c r="CI208">
        <v>1.8084766113234332</v>
      </c>
      <c r="CJ208">
        <v>2.3177324914464932E-3</v>
      </c>
      <c r="CK208">
        <v>2.638693806150014E-2</v>
      </c>
      <c r="CL208">
        <v>0</v>
      </c>
      <c r="CM208">
        <v>6.6319757560186448E-4</v>
      </c>
      <c r="CN208">
        <v>1.1006824403749781E-4</v>
      </c>
      <c r="CO208">
        <v>2.7428924153078572E-5</v>
      </c>
      <c r="CP208">
        <v>2.6623688075827059E-2</v>
      </c>
    </row>
    <row r="209" spans="3:123">
      <c r="C209" s="2">
        <v>0.52</v>
      </c>
      <c r="D209">
        <f t="shared" si="79"/>
        <v>52</v>
      </c>
      <c r="E209">
        <f t="shared" si="82"/>
        <v>52</v>
      </c>
      <c r="F209">
        <f t="shared" si="82"/>
        <v>52</v>
      </c>
      <c r="G209">
        <v>48</v>
      </c>
      <c r="H209">
        <v>4.68</v>
      </c>
      <c r="I209">
        <v>47.32</v>
      </c>
      <c r="J209">
        <v>0</v>
      </c>
      <c r="K209">
        <v>0</v>
      </c>
      <c r="L209">
        <v>0</v>
      </c>
      <c r="M209">
        <f t="shared" si="83"/>
        <v>1.6082560000000001</v>
      </c>
      <c r="O209">
        <f>H209/SUM($H209:I209,K209:M209)</f>
        <v>8.729998603200223E-2</v>
      </c>
      <c r="P209">
        <f>I209/SUM($H209:I209,K209:M209)</f>
        <v>0.88269985876802259</v>
      </c>
      <c r="Q209">
        <f>K209/SUM($H209:I209,K209:M209)</f>
        <v>0</v>
      </c>
      <c r="R209">
        <f>L209/SUM($H209:I209,K209:M209)</f>
        <v>0</v>
      </c>
      <c r="S209">
        <f>M209/SUM($H209:I209,K209:M209)</f>
        <v>3.0000155199975172E-2</v>
      </c>
      <c r="U209">
        <f t="shared" si="80"/>
        <v>4.4171134778541184E-2</v>
      </c>
      <c r="V209">
        <f t="shared" si="84"/>
        <v>3.0150155199975173E-2</v>
      </c>
      <c r="W209">
        <f t="shared" si="81"/>
        <v>3.5309654844254953E-2</v>
      </c>
      <c r="Y209">
        <f>U209*(D209-D208)/D209+U208*(D208-D207)/D209+U207*(D207-D206)/D209+U206*(D206-D205)/D209+U205*(D205-D204)/D209</f>
        <v>3.4659696002807161E-2</v>
      </c>
      <c r="Z209">
        <f>V209*(E209-E208)/E209+V208*(E208-E207)/E209+V207*(E207-E206)/E209+V206*(E206-E205)/E209+V205*(E205-E204)/E209</f>
        <v>3.015015519997517E-2</v>
      </c>
      <c r="AA209">
        <f>W209*(F209-F208)/F209+W208*(F208-F207)/F209+W207*(F207-F206)/F209+W206*(F206-F205)/F209+W205*(F205-F204)/F209</f>
        <v>3.2330321219079909E-2</v>
      </c>
      <c r="AC209">
        <f t="shared" si="85"/>
        <v>16.248028336508145</v>
      </c>
      <c r="AD209">
        <f t="shared" si="86"/>
        <v>31.605301254092314</v>
      </c>
      <c r="AE209">
        <f t="shared" si="87"/>
        <v>29.906839787462815</v>
      </c>
      <c r="AG209">
        <f t="shared" si="88"/>
        <v>16.248028336508145</v>
      </c>
      <c r="AH209">
        <f t="shared" si="89"/>
        <v>25.75292051896961</v>
      </c>
      <c r="AI209">
        <f t="shared" si="90"/>
        <v>7.1776415489910761</v>
      </c>
      <c r="AK209">
        <v>73</v>
      </c>
      <c r="AL209" t="s">
        <v>16</v>
      </c>
      <c r="AM209">
        <v>41.11</v>
      </c>
      <c r="AN209">
        <v>0</v>
      </c>
      <c r="AO209">
        <v>7.0000000000000007E-2</v>
      </c>
      <c r="AP209">
        <v>0.44</v>
      </c>
      <c r="AQ209">
        <v>7.26</v>
      </c>
      <c r="AR209">
        <v>50.86</v>
      </c>
      <c r="AS209">
        <v>0.11</v>
      </c>
      <c r="AT209">
        <v>0.15</v>
      </c>
      <c r="AU209">
        <v>0</v>
      </c>
      <c r="AV209">
        <v>0</v>
      </c>
      <c r="AW209">
        <v>4.0000000000000001E-3</v>
      </c>
      <c r="AX209">
        <v>2E-3</v>
      </c>
      <c r="AZ209">
        <v>0.99652815066928258</v>
      </c>
      <c r="BA209">
        <v>0</v>
      </c>
      <c r="BB209">
        <v>2.0000576204137668E-3</v>
      </c>
      <c r="BC209">
        <v>8.4330249050799423E-3</v>
      </c>
      <c r="BD209">
        <v>9.8121208359733217E-2</v>
      </c>
      <c r="BE209">
        <v>1.8378406636690534</v>
      </c>
      <c r="BF209">
        <v>2.2586336791164206E-3</v>
      </c>
      <c r="BG209">
        <v>3.8960771915895849E-3</v>
      </c>
      <c r="BH209">
        <v>0</v>
      </c>
      <c r="BI209">
        <v>0</v>
      </c>
      <c r="BJ209">
        <v>1.5601696534428986E-4</v>
      </c>
      <c r="BK209">
        <v>3.887931116230151E-5</v>
      </c>
      <c r="BM209">
        <v>73</v>
      </c>
      <c r="BN209" t="s">
        <v>17</v>
      </c>
      <c r="BO209">
        <v>57.07</v>
      </c>
      <c r="BP209">
        <v>0.04</v>
      </c>
      <c r="BQ209">
        <v>1.78</v>
      </c>
      <c r="BR209">
        <v>0.54</v>
      </c>
      <c r="BS209">
        <v>4.63</v>
      </c>
      <c r="BT209">
        <v>35.08</v>
      </c>
      <c r="BU209">
        <v>0.08</v>
      </c>
      <c r="BV209">
        <v>0.77</v>
      </c>
      <c r="BW209">
        <v>0</v>
      </c>
      <c r="BX209">
        <v>0.01</v>
      </c>
      <c r="BY209">
        <v>0</v>
      </c>
      <c r="BZ209">
        <v>0</v>
      </c>
      <c r="CA209">
        <v>2E-3</v>
      </c>
      <c r="CB209">
        <v>1E-3</v>
      </c>
      <c r="CD209">
        <v>1.9560316800309909</v>
      </c>
      <c r="CE209">
        <v>0</v>
      </c>
      <c r="CF209">
        <v>7.1910181848920715E-2</v>
      </c>
      <c r="CG209">
        <v>1.4633573167913277E-2</v>
      </c>
      <c r="CH209">
        <v>8.847756774359003E-2</v>
      </c>
      <c r="CI209">
        <v>1.7923259898522665</v>
      </c>
      <c r="CJ209">
        <v>2.32257110497428E-3</v>
      </c>
      <c r="CK209">
        <v>2.8278276463064835E-2</v>
      </c>
      <c r="CL209">
        <v>0</v>
      </c>
      <c r="CM209">
        <v>6.6458209981798747E-4</v>
      </c>
      <c r="CN209">
        <v>1.1029802797354092E-4</v>
      </c>
      <c r="CO209">
        <v>2.7486186138208228E-5</v>
      </c>
      <c r="CP209">
        <v>2.7941861879911642E-2</v>
      </c>
    </row>
    <row r="210" spans="3:123">
      <c r="C210" s="2">
        <v>0.56599999999999995</v>
      </c>
      <c r="D210">
        <f t="shared" si="79"/>
        <v>56.599999999999994</v>
      </c>
      <c r="E210">
        <f t="shared" si="82"/>
        <v>56.599999999999994</v>
      </c>
      <c r="F210">
        <f t="shared" si="82"/>
        <v>56.599999999999994</v>
      </c>
      <c r="G210">
        <v>43.400000000000006</v>
      </c>
      <c r="H210">
        <v>4.5279999999999996</v>
      </c>
      <c r="I210">
        <v>52.071999999999996</v>
      </c>
      <c r="J210">
        <v>0</v>
      </c>
      <c r="K210">
        <v>0</v>
      </c>
      <c r="L210">
        <v>0</v>
      </c>
      <c r="M210">
        <f t="shared" si="83"/>
        <v>1.7505247999999998</v>
      </c>
      <c r="O210">
        <f>H210/SUM($H210:I210,K210:M210)</f>
        <v>7.7599987584001981E-2</v>
      </c>
      <c r="P210">
        <f>I210/SUM($H210:I210,K210:M210)</f>
        <v>0.89239985721602288</v>
      </c>
      <c r="Q210">
        <f>K210/SUM($H210:I210,K210:M210)</f>
        <v>0</v>
      </c>
      <c r="R210">
        <f>L210/SUM($H210:I210,K210:M210)</f>
        <v>0</v>
      </c>
      <c r="S210">
        <f>M210/SUM($H210:I210,K210:M210)</f>
        <v>3.0000155199975165E-2</v>
      </c>
      <c r="U210">
        <f t="shared" si="80"/>
        <v>4.5391076914544207E-2</v>
      </c>
      <c r="V210">
        <f t="shared" si="84"/>
        <v>3.0150155199975166E-2</v>
      </c>
      <c r="W210">
        <f t="shared" si="81"/>
        <v>3.5524863265493076E-2</v>
      </c>
      <c r="Y210">
        <f>U210*(D210-D209)/D210+U209*(D209-D208)/D210+U208*(D208-D207)/D210+U207*(D207-D206)/D210+U206*(D206-D205)/D210+U205*(D205-D204)/D210</f>
        <v>3.5531857702347631E-2</v>
      </c>
      <c r="Z210">
        <f>V210*(E210-E209)/E210+V209*(E209-E208)/E210+V208*(E208-E207)/E210+V207*(E207-E206)/E210+V206*(E206-E205)/E210+V205*(E205-E204)/E210</f>
        <v>3.015015519997517E-2</v>
      </c>
      <c r="AA210">
        <f>W210*(F210-F209)/F210+W209*(F209-F208)/F210+W208*(F208-F207)/F210+W207*(F207-F206)/F210+W206*(F206-F205)/F210+W205*(F205-F204)/F210</f>
        <v>3.2589948311191226E-2</v>
      </c>
      <c r="AC210">
        <f t="shared" si="85"/>
        <v>17.894501075276029</v>
      </c>
      <c r="AD210">
        <f t="shared" si="86"/>
        <v>34.849161043687793</v>
      </c>
      <c r="AE210">
        <f t="shared" si="87"/>
        <v>32.961989314510532</v>
      </c>
      <c r="AG210">
        <f t="shared" si="88"/>
        <v>17.894501075276029</v>
      </c>
      <c r="AH210">
        <f t="shared" si="89"/>
        <v>28.396112009679321</v>
      </c>
      <c r="AI210">
        <f t="shared" si="90"/>
        <v>7.9108774354825284</v>
      </c>
      <c r="AK210">
        <v>83</v>
      </c>
      <c r="AL210" t="s">
        <v>16</v>
      </c>
      <c r="AM210">
        <v>40.96</v>
      </c>
      <c r="AN210">
        <v>0</v>
      </c>
      <c r="AO210">
        <v>0.08</v>
      </c>
      <c r="AP210">
        <v>0.46</v>
      </c>
      <c r="AQ210">
        <v>7.99</v>
      </c>
      <c r="AR210">
        <v>50.22</v>
      </c>
      <c r="AS210">
        <v>0.12</v>
      </c>
      <c r="AT210">
        <v>0.17</v>
      </c>
      <c r="AU210">
        <v>0</v>
      </c>
      <c r="AV210">
        <v>0</v>
      </c>
      <c r="AW210">
        <v>4.0000000000000001E-3</v>
      </c>
      <c r="AX210">
        <v>2E-3</v>
      </c>
      <c r="AZ210">
        <v>0.99634717884245372</v>
      </c>
      <c r="BA210">
        <v>0</v>
      </c>
      <c r="BB210">
        <v>2.2937342913521173E-3</v>
      </c>
      <c r="BC210">
        <v>8.8470237038881967E-3</v>
      </c>
      <c r="BD210">
        <v>0.10836316952485692</v>
      </c>
      <c r="BE210">
        <v>1.8210289986897281</v>
      </c>
      <c r="BF210">
        <v>2.4725382190540798E-3</v>
      </c>
      <c r="BG210">
        <v>4.4309195812750231E-3</v>
      </c>
      <c r="BH210">
        <v>0</v>
      </c>
      <c r="BI210">
        <v>0</v>
      </c>
      <c r="BJ210">
        <v>1.5655987973374073E-4</v>
      </c>
      <c r="BK210">
        <v>3.9014605022397887E-5</v>
      </c>
      <c r="BM210">
        <v>83</v>
      </c>
      <c r="BN210" t="s">
        <v>17</v>
      </c>
      <c r="BO210">
        <v>56.8</v>
      </c>
      <c r="BP210">
        <v>0.05</v>
      </c>
      <c r="BQ210">
        <v>1.91</v>
      </c>
      <c r="BR210">
        <v>0.66</v>
      </c>
      <c r="BS210">
        <v>5.03</v>
      </c>
      <c r="BT210">
        <v>34.619999999999997</v>
      </c>
      <c r="BU210">
        <v>0.09</v>
      </c>
      <c r="BV210">
        <v>0.83</v>
      </c>
      <c r="BW210">
        <v>0</v>
      </c>
      <c r="BX210">
        <v>0.01</v>
      </c>
      <c r="BY210">
        <v>0</v>
      </c>
      <c r="BZ210">
        <v>0</v>
      </c>
      <c r="CA210">
        <v>2E-3</v>
      </c>
      <c r="CB210">
        <v>1E-3</v>
      </c>
      <c r="CD210">
        <v>1.9515849318704344</v>
      </c>
      <c r="CE210">
        <v>0</v>
      </c>
      <c r="CF210">
        <v>7.7352590163133672E-2</v>
      </c>
      <c r="CG210">
        <v>1.792964405277574E-2</v>
      </c>
      <c r="CH210">
        <v>9.6358776751440792E-2</v>
      </c>
      <c r="CI210">
        <v>1.7731912924884907</v>
      </c>
      <c r="CJ210">
        <v>2.6193446728559784E-3</v>
      </c>
      <c r="CK210">
        <v>3.0557049097855164E-2</v>
      </c>
      <c r="CL210">
        <v>0</v>
      </c>
      <c r="CM210">
        <v>6.6622319419312021E-4</v>
      </c>
      <c r="CN210">
        <v>1.1057039383073928E-4</v>
      </c>
      <c r="CO210">
        <v>2.7554059506265567E-5</v>
      </c>
      <c r="CP210">
        <v>2.8937522033568031E-2</v>
      </c>
    </row>
    <row r="211" spans="3:123">
      <c r="C211" s="2">
        <v>0.60699999999999998</v>
      </c>
      <c r="D211">
        <f t="shared" si="79"/>
        <v>60.699999999999996</v>
      </c>
      <c r="E211">
        <f t="shared" si="82"/>
        <v>60.699999999999996</v>
      </c>
      <c r="F211">
        <f t="shared" si="82"/>
        <v>60.699999999999996</v>
      </c>
      <c r="G211">
        <v>39.300000000000004</v>
      </c>
      <c r="H211">
        <v>6.07</v>
      </c>
      <c r="I211">
        <v>54.629999999999995</v>
      </c>
      <c r="J211">
        <v>0</v>
      </c>
      <c r="K211">
        <v>0</v>
      </c>
      <c r="L211">
        <v>0</v>
      </c>
      <c r="M211">
        <f t="shared" si="83"/>
        <v>1.8773295999999999</v>
      </c>
      <c r="O211">
        <f>H211/SUM($H211:I211,K211:M211)</f>
        <v>9.6999984480002494E-2</v>
      </c>
      <c r="P211">
        <f>I211/SUM($H211:I211,K211:M211)</f>
        <v>0.8729998603200223</v>
      </c>
      <c r="Q211">
        <f>K211/SUM($H211:I211,K211:M211)</f>
        <v>0</v>
      </c>
      <c r="R211">
        <f>L211/SUM($H211:I211,K211:M211)</f>
        <v>0</v>
      </c>
      <c r="S211">
        <f>M211/SUM($H211:I211,K211:M211)</f>
        <v>3.0000155199975169E-2</v>
      </c>
      <c r="U211">
        <f t="shared" si="80"/>
        <v>4.6359281040477138E-2</v>
      </c>
      <c r="V211">
        <f t="shared" si="84"/>
        <v>3.015015519997517E-2</v>
      </c>
      <c r="W211">
        <f t="shared" si="81"/>
        <v>3.5655417846435958E-2</v>
      </c>
      <c r="Y211">
        <f>U211*(D211-D210)/D211+U210*(D210-D209)/D211+U209*(D209-D208)/D211+U208*(D208-D207)/D211+U207*(D207-D206)/D211+U206*(D206-D205)/D211+U205*(D205-D204)/D211</f>
        <v>3.6263199311677624E-2</v>
      </c>
      <c r="Z211">
        <f>V211*(E211-E210)/E211+V210*(E210-E209)/E211+V209*(E209-E208)/E211+V208*(E208-E207)/E211+V207*(E207-E206)/E211+V206*(E206-E205)/E211+V205*(E205-E204)/E211</f>
        <v>3.0150155199975173E-2</v>
      </c>
      <c r="AA211">
        <f>W211*(F211-F210)/F211+W210*(F210-F209)/F211+W209*(F209-F208)/F211+W208*(F208-F207)/F211+W207*(F207-F206)/F211+W206*(F206-F205)/F211+W205*(F205-F204)/F211</f>
        <v>3.2797006385235757E-2</v>
      </c>
      <c r="AC211">
        <f t="shared" si="85"/>
        <v>19.678355987613518</v>
      </c>
      <c r="AD211">
        <f t="shared" si="86"/>
        <v>38.369851632347448</v>
      </c>
      <c r="AE211">
        <f t="shared" si="87"/>
        <v>36.276223943484581</v>
      </c>
      <c r="AG211">
        <f t="shared" si="88"/>
        <v>19.678355987613518</v>
      </c>
      <c r="AH211">
        <f t="shared" si="89"/>
        <v>31.264873303004968</v>
      </c>
      <c r="AI211">
        <f t="shared" si="90"/>
        <v>8.7062937464362999</v>
      </c>
      <c r="AK211">
        <v>93</v>
      </c>
      <c r="AL211" t="s">
        <v>16</v>
      </c>
      <c r="AM211">
        <v>40.78</v>
      </c>
      <c r="AN211">
        <v>0</v>
      </c>
      <c r="AO211">
        <v>0.09</v>
      </c>
      <c r="AP211">
        <v>0.47</v>
      </c>
      <c r="AQ211">
        <v>8.84</v>
      </c>
      <c r="AR211">
        <v>49.49</v>
      </c>
      <c r="AS211">
        <v>0.13</v>
      </c>
      <c r="AT211">
        <v>0.19</v>
      </c>
      <c r="AU211">
        <v>0</v>
      </c>
      <c r="AV211">
        <v>0</v>
      </c>
      <c r="AW211">
        <v>5.0000000000000001E-3</v>
      </c>
      <c r="AX211">
        <v>3.0000000000000001E-3</v>
      </c>
      <c r="AZ211">
        <v>0.99606515332723344</v>
      </c>
      <c r="BA211">
        <v>0</v>
      </c>
      <c r="BB211">
        <v>2.591107358889364E-3</v>
      </c>
      <c r="BC211">
        <v>9.0766793835386703E-3</v>
      </c>
      <c r="BD211">
        <v>0.12038627118231185</v>
      </c>
      <c r="BE211">
        <v>1.8019692893131942</v>
      </c>
      <c r="BF211">
        <v>2.6896445995525757E-3</v>
      </c>
      <c r="BG211">
        <v>4.9726549571394354E-3</v>
      </c>
      <c r="BH211">
        <v>0</v>
      </c>
      <c r="BI211">
        <v>0</v>
      </c>
      <c r="BJ211">
        <v>1.9650801558468306E-4</v>
      </c>
      <c r="BK211">
        <v>5.876358074477503E-5</v>
      </c>
      <c r="BM211">
        <v>93</v>
      </c>
      <c r="BN211" t="s">
        <v>17</v>
      </c>
      <c r="BO211">
        <v>56.48</v>
      </c>
      <c r="BP211">
        <v>0.05</v>
      </c>
      <c r="BQ211">
        <v>2.06</v>
      </c>
      <c r="BR211">
        <v>0.8</v>
      </c>
      <c r="BS211">
        <v>5.5</v>
      </c>
      <c r="BT211">
        <v>34.08</v>
      </c>
      <c r="BU211">
        <v>0.1</v>
      </c>
      <c r="BV211">
        <v>0.9</v>
      </c>
      <c r="BW211">
        <v>0</v>
      </c>
      <c r="BX211">
        <v>0.02</v>
      </c>
      <c r="BY211">
        <v>0</v>
      </c>
      <c r="BZ211">
        <v>0</v>
      </c>
      <c r="CA211">
        <v>2E-3</v>
      </c>
      <c r="CB211">
        <v>1E-3</v>
      </c>
      <c r="CD211">
        <v>1.9464696837976774</v>
      </c>
      <c r="CE211">
        <v>0</v>
      </c>
      <c r="CF211">
        <v>8.3680169109243877E-2</v>
      </c>
      <c r="CG211">
        <v>2.1798748192075897E-2</v>
      </c>
      <c r="CH211">
        <v>0.10568170661433225</v>
      </c>
      <c r="CI211">
        <v>1.7508218096418984</v>
      </c>
      <c r="CJ211">
        <v>2.9192008433143652E-3</v>
      </c>
      <c r="CK211">
        <v>3.3234539415522277E-2</v>
      </c>
      <c r="CL211">
        <v>0</v>
      </c>
      <c r="CM211">
        <v>1.3364834322344052E-3</v>
      </c>
      <c r="CN211">
        <v>1.1090539982579786E-4</v>
      </c>
      <c r="CO211">
        <v>2.7637542749862675E-5</v>
      </c>
      <c r="CP211">
        <v>3.0149852906921251E-2</v>
      </c>
    </row>
    <row r="212" spans="3:123">
      <c r="C212" s="2">
        <v>0.64500000000000002</v>
      </c>
      <c r="D212">
        <f t="shared" si="79"/>
        <v>64.5</v>
      </c>
      <c r="E212">
        <f t="shared" si="82"/>
        <v>64.5</v>
      </c>
      <c r="F212">
        <f t="shared" si="82"/>
        <v>64.5</v>
      </c>
      <c r="G212">
        <v>35.5</v>
      </c>
      <c r="H212">
        <v>5.16</v>
      </c>
      <c r="I212">
        <v>59.34</v>
      </c>
      <c r="J212">
        <v>0</v>
      </c>
      <c r="K212">
        <v>0</v>
      </c>
      <c r="L212">
        <v>0</v>
      </c>
      <c r="M212">
        <f t="shared" si="83"/>
        <v>1.994856</v>
      </c>
      <c r="O212">
        <f>H212/SUM($H212:I212,K212:M212)</f>
        <v>7.7599987584001995E-2</v>
      </c>
      <c r="P212">
        <f>I212/SUM($H212:I212,K212:M212)</f>
        <v>0.89239985721602288</v>
      </c>
      <c r="Q212">
        <f>K212/SUM($H212:I212,K212:M212)</f>
        <v>0</v>
      </c>
      <c r="R212">
        <f>L212/SUM($H212:I212,K212:M212)</f>
        <v>0</v>
      </c>
      <c r="S212">
        <f>M212/SUM($H212:I212,K212:M212)</f>
        <v>3.0000155199975169E-2</v>
      </c>
      <c r="U212">
        <f t="shared" si="80"/>
        <v>4.8252654192886553E-2</v>
      </c>
      <c r="V212">
        <f t="shared" si="84"/>
        <v>3.015015519997517E-2</v>
      </c>
      <c r="W212">
        <f t="shared" si="81"/>
        <v>3.6027092800125157E-2</v>
      </c>
      <c r="Y212">
        <f>U212*(D212-D211)/D212+U211*(D211-D210)/D212+U210*(D210-D209)/D212+U209*(D209-D208)/D212+U208*(D208-D207)/D212+U207*(D207-D206)/D212+U206*(D206-D205)/D212+U205*(D205-D204)/D212</f>
        <v>3.6969554793051175E-2</v>
      </c>
      <c r="Z212">
        <f>V212*(E212-E211)/E212+V211*(E211-E210)/E212+V210*(E210-E209)/E212+V209*(E209-E208)/E212+V208*(E208-E207)/E212+V207*(E207-E206)/E212+V206*(E206-E205)/E212+V205*(E205-E204)/E212</f>
        <v>3.0150155199975173E-2</v>
      </c>
      <c r="AA212">
        <f>W212*(F212-F211)/F212+W211*(F211-F210)/F212+W210*(F210-F209)/F212+W209*(F209-F208)/F212+W208*(F208-F207)/F212+W207*(F207-F206)/F212+W206*(F206-F205)/F212+W205*(F205-F204)/F212</f>
        <v>3.2987306049988931E-2</v>
      </c>
      <c r="AC212">
        <f t="shared" si="85"/>
        <v>21.688712724417975</v>
      </c>
      <c r="AD212">
        <f t="shared" si="86"/>
        <v>42.347010812010694</v>
      </c>
      <c r="AE212">
        <f t="shared" si="87"/>
        <v>40.017709453323498</v>
      </c>
      <c r="AG212">
        <f t="shared" si="88"/>
        <v>21.688712724417975</v>
      </c>
      <c r="AH212">
        <f t="shared" si="89"/>
        <v>34.5055785069111</v>
      </c>
      <c r="AI212">
        <f t="shared" si="90"/>
        <v>9.6042502687976405</v>
      </c>
      <c r="AK212">
        <v>103</v>
      </c>
      <c r="AL212" t="s">
        <v>16</v>
      </c>
      <c r="AM212">
        <v>40.590000000000003</v>
      </c>
      <c r="AN212">
        <v>0</v>
      </c>
      <c r="AO212">
        <v>0.1</v>
      </c>
      <c r="AP212">
        <v>0.47</v>
      </c>
      <c r="AQ212">
        <v>9.81</v>
      </c>
      <c r="AR212">
        <v>48.66</v>
      </c>
      <c r="AS212">
        <v>0.14000000000000001</v>
      </c>
      <c r="AT212">
        <v>0.22</v>
      </c>
      <c r="AU212">
        <v>0</v>
      </c>
      <c r="AV212">
        <v>0</v>
      </c>
      <c r="AW212">
        <v>5.0000000000000001E-3</v>
      </c>
      <c r="AX212">
        <v>3.0000000000000001E-3</v>
      </c>
      <c r="AZ212">
        <v>0.99597193746745871</v>
      </c>
      <c r="BA212">
        <v>0</v>
      </c>
      <c r="BB212">
        <v>2.8922139962823555E-3</v>
      </c>
      <c r="BC212">
        <v>9.118313510437237E-3</v>
      </c>
      <c r="BD212">
        <v>0.13420887330957595</v>
      </c>
      <c r="BE212">
        <v>1.779875237745693</v>
      </c>
      <c r="BF212">
        <v>2.9098265765811152E-3</v>
      </c>
      <c r="BG212">
        <v>5.7842217005535639E-3</v>
      </c>
      <c r="BH212">
        <v>0</v>
      </c>
      <c r="BI212">
        <v>0</v>
      </c>
      <c r="BJ212">
        <v>1.9740938483126858E-4</v>
      </c>
      <c r="BK212">
        <v>5.9033125395892633E-5</v>
      </c>
      <c r="BM212">
        <v>103</v>
      </c>
      <c r="BN212" t="s">
        <v>17</v>
      </c>
      <c r="BO212">
        <v>56.11</v>
      </c>
      <c r="BP212">
        <v>0.06</v>
      </c>
      <c r="BQ212">
        <v>2.25</v>
      </c>
      <c r="BR212">
        <v>0.96</v>
      </c>
      <c r="BS212">
        <v>6.01</v>
      </c>
      <c r="BT212">
        <v>33.47</v>
      </c>
      <c r="BU212">
        <v>0.11</v>
      </c>
      <c r="BV212">
        <v>0.99</v>
      </c>
      <c r="BW212">
        <v>0</v>
      </c>
      <c r="BX212">
        <v>0.02</v>
      </c>
      <c r="BY212">
        <v>0</v>
      </c>
      <c r="BZ212">
        <v>0</v>
      </c>
      <c r="CA212">
        <v>2E-3</v>
      </c>
      <c r="CB212">
        <v>1E-3</v>
      </c>
      <c r="CD212">
        <v>1.9401501829914263</v>
      </c>
      <c r="CE212">
        <v>0</v>
      </c>
      <c r="CF212">
        <v>9.1702245720432132E-2</v>
      </c>
      <c r="CG212">
        <v>2.6245504487453362E-2</v>
      </c>
      <c r="CH212">
        <v>0.11586538921450165</v>
      </c>
      <c r="CI212">
        <v>1.7252029757614133</v>
      </c>
      <c r="CJ212">
        <v>3.2218015446608362E-3</v>
      </c>
      <c r="CK212">
        <v>3.6679590124895821E-2</v>
      </c>
      <c r="CL212">
        <v>0</v>
      </c>
      <c r="CM212">
        <v>1.3409287546025976E-3</v>
      </c>
      <c r="CN212">
        <v>1.1127428599580799E-4</v>
      </c>
      <c r="CO212">
        <v>2.772946890773688E-5</v>
      </c>
      <c r="CP212">
        <v>3.1852428711858408E-2</v>
      </c>
    </row>
    <row r="213" spans="3:123">
      <c r="C213" s="2">
        <v>0.67900000000000005</v>
      </c>
      <c r="D213">
        <f t="shared" si="79"/>
        <v>67.900000000000006</v>
      </c>
      <c r="E213">
        <f t="shared" si="82"/>
        <v>67.900000000000006</v>
      </c>
      <c r="F213">
        <f t="shared" si="82"/>
        <v>67.900000000000006</v>
      </c>
      <c r="G213">
        <v>32.099999999999994</v>
      </c>
      <c r="H213">
        <v>6.1110000000000007</v>
      </c>
      <c r="I213">
        <v>61.789000000000009</v>
      </c>
      <c r="J213">
        <v>0</v>
      </c>
      <c r="K213">
        <v>0</v>
      </c>
      <c r="L213">
        <v>0</v>
      </c>
      <c r="M213">
        <f t="shared" si="83"/>
        <v>2.1000112000000004</v>
      </c>
      <c r="O213">
        <f>H213/SUM($H213:I213,K213:M213)</f>
        <v>8.7299986032002244E-2</v>
      </c>
      <c r="P213">
        <f>I213/SUM($H213:I213,K213:M213)</f>
        <v>0.8826998587680227</v>
      </c>
      <c r="Q213">
        <f>K213/SUM($H213:I213,K213:M213)</f>
        <v>0</v>
      </c>
      <c r="R213">
        <f>L213/SUM($H213:I213,K213:M213)</f>
        <v>0</v>
      </c>
      <c r="S213">
        <f>M213/SUM($H213:I213,K213:M213)</f>
        <v>3.0000155199975172E-2</v>
      </c>
      <c r="U213">
        <f t="shared" si="80"/>
        <v>4.9588582658164383E-2</v>
      </c>
      <c r="V213">
        <f t="shared" si="84"/>
        <v>3.0150155199975173E-2</v>
      </c>
      <c r="W213">
        <f t="shared" si="81"/>
        <v>3.6311653381527011E-2</v>
      </c>
      <c r="Y213">
        <f>U213*(D213-D212)/D213+U212*(D212-D211)/D213+U211*(D211-D210)/D213+U210*(D210-D209)/D213+U209*(D209-D208)/D213+U208*(D208-D207)/D213+U207*(D207-D206)/D213+U206*(D206-D205)/D213+U205*(D205-D204)/D213</f>
        <v>3.7601435422526655E-2</v>
      </c>
      <c r="Z213">
        <f>V213*(E213-E212)/E213+V212*(E212-E211)/E213+V211*(E211-E210)/E213+V210*(E210-E209)/E213+V209*(E209-E208)/E213+V208*(E208-E207)/E213+V207*(E207-E206)/E213+V206*(E206-E205)/E213+V205*(E205-E204)/E213</f>
        <v>3.015015519997517E-2</v>
      </c>
      <c r="AA213">
        <f>W213*(F213-F212)/F213+W212*(F212-F211)/F213+W211*(F211-F210)/F213+W210*(F210-F209)/F213+W209*(F209-F208)/F213+W208*(F208-F207)/F213+W207*(F207-F206)/F213+W206*(F206-F205)/F213+W205*(F205-F204)/F213</f>
        <v>3.3153768213865661E-2</v>
      </c>
      <c r="AC213">
        <f t="shared" si="85"/>
        <v>23.879698293785047</v>
      </c>
      <c r="AD213">
        <f t="shared" si="86"/>
        <v>46.690423755827176</v>
      </c>
      <c r="AE213">
        <f t="shared" si="87"/>
        <v>44.101268821238094</v>
      </c>
      <c r="AG213">
        <f t="shared" si="88"/>
        <v>23.879698293785047</v>
      </c>
      <c r="AH213">
        <f t="shared" si="89"/>
        <v>38.044717951395477</v>
      </c>
      <c r="AI213">
        <f t="shared" si="90"/>
        <v>10.584304517097143</v>
      </c>
      <c r="AK213">
        <v>113</v>
      </c>
      <c r="AL213" t="s">
        <v>16</v>
      </c>
      <c r="AM213">
        <v>40.36</v>
      </c>
      <c r="AN213">
        <v>0</v>
      </c>
      <c r="AO213">
        <v>0.1</v>
      </c>
      <c r="AP213">
        <v>0.47</v>
      </c>
      <c r="AQ213">
        <v>11</v>
      </c>
      <c r="AR213">
        <v>47.65</v>
      </c>
      <c r="AS213">
        <v>0.15</v>
      </c>
      <c r="AT213">
        <v>0.25</v>
      </c>
      <c r="AU213">
        <v>0</v>
      </c>
      <c r="AV213">
        <v>0</v>
      </c>
      <c r="AW213">
        <v>6.0000000000000001E-3</v>
      </c>
      <c r="AX213">
        <v>3.0000000000000001E-3</v>
      </c>
      <c r="AZ213">
        <v>0.99600410772989212</v>
      </c>
      <c r="BA213">
        <v>0</v>
      </c>
      <c r="BB213">
        <v>2.9087898416744994E-3</v>
      </c>
      <c r="BC213">
        <v>9.1705723526876309E-3</v>
      </c>
      <c r="BD213">
        <v>0.15135153490273492</v>
      </c>
      <c r="BE213">
        <v>1.7529207534175559</v>
      </c>
      <c r="BF213">
        <v>3.1355393176324912E-3</v>
      </c>
      <c r="BG213">
        <v>6.6106502375430625E-3</v>
      </c>
      <c r="BH213">
        <v>0</v>
      </c>
      <c r="BI213">
        <v>0</v>
      </c>
      <c r="BJ213">
        <v>2.3824893205821282E-4</v>
      </c>
      <c r="BK213">
        <v>5.9371455810182558E-5</v>
      </c>
      <c r="BM213">
        <v>113</v>
      </c>
      <c r="BN213" t="s">
        <v>17</v>
      </c>
      <c r="BO213">
        <v>55.7</v>
      </c>
      <c r="BP213">
        <v>7.0000000000000007E-2</v>
      </c>
      <c r="BQ213">
        <v>2.4300000000000002</v>
      </c>
      <c r="BR213">
        <v>1.1399999999999999</v>
      </c>
      <c r="BS213">
        <v>6.65</v>
      </c>
      <c r="BT213">
        <v>32.75</v>
      </c>
      <c r="BU213">
        <v>0.12</v>
      </c>
      <c r="BV213">
        <v>1.1100000000000001</v>
      </c>
      <c r="BW213">
        <v>0</v>
      </c>
      <c r="BX213">
        <v>0.02</v>
      </c>
      <c r="BY213">
        <v>0</v>
      </c>
      <c r="BZ213">
        <v>0</v>
      </c>
      <c r="CA213">
        <v>2E-3</v>
      </c>
      <c r="CB213">
        <v>1E-3</v>
      </c>
      <c r="CD213">
        <v>1.9334859990658355</v>
      </c>
      <c r="CE213">
        <v>0</v>
      </c>
      <c r="CF213">
        <v>9.9424744329558778E-2</v>
      </c>
      <c r="CG213">
        <v>3.1288107814326581E-2</v>
      </c>
      <c r="CH213">
        <v>0.12870388430543372</v>
      </c>
      <c r="CI213">
        <v>1.6946754832038298</v>
      </c>
      <c r="CJ213">
        <v>3.5284023472598345E-3</v>
      </c>
      <c r="CK213">
        <v>4.1286019583811832E-2</v>
      </c>
      <c r="CL213">
        <v>0</v>
      </c>
      <c r="CM213">
        <v>1.3461593122222905E-3</v>
      </c>
      <c r="CN213">
        <v>1.1170833333985482E-4</v>
      </c>
      <c r="CO213">
        <v>2.7837633181481901E-5</v>
      </c>
      <c r="CP213">
        <v>3.2910743395394293E-2</v>
      </c>
    </row>
    <row r="214" spans="3:123">
      <c r="C214" s="2">
        <v>0.71</v>
      </c>
      <c r="D214">
        <f t="shared" si="79"/>
        <v>71</v>
      </c>
      <c r="E214">
        <f t="shared" si="82"/>
        <v>71</v>
      </c>
      <c r="F214">
        <f t="shared" si="82"/>
        <v>71</v>
      </c>
      <c r="G214">
        <v>29</v>
      </c>
      <c r="H214">
        <v>7.1000000000000005</v>
      </c>
      <c r="I214">
        <v>63.9</v>
      </c>
      <c r="J214">
        <v>0</v>
      </c>
      <c r="K214">
        <v>0</v>
      </c>
      <c r="L214">
        <v>0</v>
      </c>
      <c r="M214">
        <f t="shared" si="83"/>
        <v>2.1958880000000001</v>
      </c>
      <c r="O214">
        <f>H214/SUM($H214:I214,K214:M214)</f>
        <v>9.6999984480002494E-2</v>
      </c>
      <c r="P214">
        <f>I214/SUM($H214:I214,K214:M214)</f>
        <v>0.87299986032002241</v>
      </c>
      <c r="Q214">
        <f>K214/SUM($H214:I214,K214:M214)</f>
        <v>0</v>
      </c>
      <c r="R214">
        <f>L214/SUM($H214:I214,K214:M214)</f>
        <v>0</v>
      </c>
      <c r="S214">
        <f>M214/SUM($H214:I214,K214:M214)</f>
        <v>3.0000155199975169E-2</v>
      </c>
      <c r="U214">
        <f t="shared" si="80"/>
        <v>5.1418698888073544E-2</v>
      </c>
      <c r="V214">
        <f t="shared" si="84"/>
        <v>3.015015519997517E-2</v>
      </c>
      <c r="W214">
        <f t="shared" si="81"/>
        <v>3.6787973615458304E-2</v>
      </c>
      <c r="Y214">
        <f>U214*(D214-D213)/D214+U213*(D213-D212)/D214+U212*(D212-D211)/D214+U211*(D211-D210)/D214+U210*(D210-D209)/D214+U209*(D209-D208)/D214+U208*(D208-D207)/D214+U207*(D207-D206)/D214+U206*(D206-D205)/D214+U205*(D205-D204)/D214</f>
        <v>3.8204724390740671E-2</v>
      </c>
      <c r="Z214">
        <f>V214*(E214-E213)/E214+V213*(E213-E212)/E214+V212*(E212-E211)/E214+V211*(E211-E210)/E214+V210*(E210-E209)/E214+V209*(E209-E208)/E214+V208*(E208-E207)/E214+V207*(E207-E206)/E214+V206*(E206-E205)/E214+V205*(E205-E204)/E214</f>
        <v>3.0150155199975166E-2</v>
      </c>
      <c r="AA214">
        <f>W214*(F214-F213)/F214+W213*(F213-F212)/F214+W212*(F212-F211)/F214+W211*(F211-F210)/F214+W210*(F210-F209)/F214+W209*(F209-F208)/F214+W208*(F208-F207)/F214+W207*(F207-F206)/F214+W206*(F206-F205)/F214+W205*(F205-F204)/F214</f>
        <v>3.331244478773801E-2</v>
      </c>
      <c r="AC214">
        <f t="shared" si="85"/>
        <v>26.31195106481135</v>
      </c>
      <c r="AD214">
        <f t="shared" si="86"/>
        <v>51.523459552383684</v>
      </c>
      <c r="AE214">
        <f t="shared" si="87"/>
        <v>48.641896558724582</v>
      </c>
      <c r="AG214">
        <f t="shared" si="88"/>
        <v>26.31195106481135</v>
      </c>
      <c r="AH214">
        <f t="shared" si="89"/>
        <v>41.98281636512089</v>
      </c>
      <c r="AI214">
        <f t="shared" si="90"/>
        <v>11.674055174093901</v>
      </c>
      <c r="AK214">
        <v>123</v>
      </c>
      <c r="AL214" t="s">
        <v>16</v>
      </c>
      <c r="AM214">
        <v>40.090000000000003</v>
      </c>
      <c r="AN214">
        <v>0</v>
      </c>
      <c r="AO214">
        <v>0.11</v>
      </c>
      <c r="AP214">
        <v>0.45</v>
      </c>
      <c r="AQ214">
        <v>12.37</v>
      </c>
      <c r="AR214">
        <v>46.49</v>
      </c>
      <c r="AS214">
        <v>0.17</v>
      </c>
      <c r="AT214">
        <v>0.28999999999999998</v>
      </c>
      <c r="AU214">
        <v>0</v>
      </c>
      <c r="AV214">
        <v>0</v>
      </c>
      <c r="AW214">
        <v>7.0000000000000001E-3</v>
      </c>
      <c r="AX214">
        <v>3.0000000000000001E-3</v>
      </c>
      <c r="AZ214">
        <v>0.99590849661633385</v>
      </c>
      <c r="BA214">
        <v>0</v>
      </c>
      <c r="BB214">
        <v>3.2209088846800781E-3</v>
      </c>
      <c r="BC214">
        <v>8.838620899933692E-3</v>
      </c>
      <c r="BD214">
        <v>0.17133151432656848</v>
      </c>
      <c r="BE214">
        <v>1.7216003146989567</v>
      </c>
      <c r="BF214">
        <v>3.5772008278402195E-3</v>
      </c>
      <c r="BG214">
        <v>7.7192583862156685E-3</v>
      </c>
      <c r="BH214">
        <v>0</v>
      </c>
      <c r="BI214">
        <v>0</v>
      </c>
      <c r="BJ214">
        <v>2.7980222363634729E-4</v>
      </c>
      <c r="BK214">
        <v>5.9765575728009315E-5</v>
      </c>
      <c r="BM214">
        <v>123</v>
      </c>
      <c r="BN214" t="s">
        <v>17</v>
      </c>
      <c r="BO214">
        <v>55.23</v>
      </c>
      <c r="BP214">
        <v>0.08</v>
      </c>
      <c r="BQ214">
        <v>2.67</v>
      </c>
      <c r="BR214">
        <v>1.32</v>
      </c>
      <c r="BS214">
        <v>7.37</v>
      </c>
      <c r="BT214">
        <v>31.9</v>
      </c>
      <c r="BU214">
        <v>0.13</v>
      </c>
      <c r="BV214">
        <v>1.26</v>
      </c>
      <c r="BW214">
        <v>0</v>
      </c>
      <c r="BX214">
        <v>0.02</v>
      </c>
      <c r="BY214">
        <v>0</v>
      </c>
      <c r="BZ214">
        <v>0</v>
      </c>
      <c r="CA214">
        <v>2E-3</v>
      </c>
      <c r="CB214">
        <v>1E-3</v>
      </c>
      <c r="CD214">
        <v>1.9258941198151349</v>
      </c>
      <c r="CE214">
        <v>0</v>
      </c>
      <c r="CF214">
        <v>0.10974152682078239</v>
      </c>
      <c r="CG214">
        <v>3.6393171738946399E-2</v>
      </c>
      <c r="CH214">
        <v>0.14328773717986165</v>
      </c>
      <c r="CI214">
        <v>1.6582020696402435</v>
      </c>
      <c r="CJ214">
        <v>3.8398276902887464E-3</v>
      </c>
      <c r="CK214">
        <v>4.7078444831538106E-2</v>
      </c>
      <c r="CL214">
        <v>0</v>
      </c>
      <c r="CM214">
        <v>1.3522842423068667E-3</v>
      </c>
      <c r="CN214">
        <v>1.1221659839092193E-4</v>
      </c>
      <c r="CO214">
        <v>2.7964292452348717E-5</v>
      </c>
      <c r="CP214">
        <v>3.5635646635917312E-2</v>
      </c>
    </row>
    <row r="215" spans="3:123">
      <c r="C215" s="2">
        <v>0.73699999999999999</v>
      </c>
      <c r="D215">
        <f t="shared" si="79"/>
        <v>73.7</v>
      </c>
      <c r="E215">
        <f t="shared" si="82"/>
        <v>73.7</v>
      </c>
      <c r="F215">
        <f t="shared" si="82"/>
        <v>73.7</v>
      </c>
      <c r="G215">
        <v>26.299999999999997</v>
      </c>
      <c r="H215">
        <v>6.633</v>
      </c>
      <c r="I215">
        <v>67.067000000000007</v>
      </c>
      <c r="J215">
        <v>0</v>
      </c>
      <c r="K215">
        <v>0</v>
      </c>
      <c r="L215">
        <v>0</v>
      </c>
      <c r="M215">
        <f t="shared" si="83"/>
        <v>2.2793936000000001</v>
      </c>
      <c r="O215">
        <f>H215/SUM($H215:I215,K215:M215)</f>
        <v>8.729998603200223E-2</v>
      </c>
      <c r="P215">
        <f>I215/SUM($H215:I215,K215:M215)</f>
        <v>0.88269985876802259</v>
      </c>
      <c r="Q215">
        <f>K215/SUM($H215:I215,K215:M215)</f>
        <v>0</v>
      </c>
      <c r="R215">
        <f>L215/SUM($H215:I215,K215:M215)</f>
        <v>0</v>
      </c>
      <c r="S215">
        <f>M215/SUM($H215:I215,K215:M215)</f>
        <v>3.0000155199975165E-2</v>
      </c>
      <c r="U215">
        <f t="shared" si="80"/>
        <v>5.4097495828632519E-2</v>
      </c>
      <c r="V215">
        <f t="shared" si="84"/>
        <v>3.0150155199975166E-2</v>
      </c>
      <c r="W215">
        <f t="shared" si="81"/>
        <v>3.7624413933530096E-2</v>
      </c>
      <c r="Y215">
        <f>U215*(D215-D214)/D215+U214*(D214-D213)/D215+U213*(D213-D212)/D215+U212*(D212-D211)/D215+U211*(D211-D210)/D215+U210*(D210-D209)/D215+U209*(D209-D208)/D215+U208*(D208-D207)/D215+U207*(D207-D206)/D215+U206*(D206-D205)/D215+U205*(D205-D204)/D215</f>
        <v>3.8786956180188542E-2</v>
      </c>
      <c r="Z215">
        <f>V215*(E215-E214)/E215+V214*(E214-E213)/E215+V213*(E213-E212)/E215+V212*(E212-E211)/E215+V211*(E211-E210)/E215+V210*(E210-E209)/E215+V209*(E209-E208)/E215+V208*(E208-E207)/E215+V207*(E207-E206)/E215+V206*(E206-E205)/E215+V205*(E205-E204)/E215</f>
        <v>3.0150155199975166E-2</v>
      </c>
      <c r="AA215">
        <f>W215*(F215-F214)/F215+W214*(F214-F213)/F215+W213*(F213-F212)/F215+W212*(F212-F211)/F215+W211*(F211-F210)/F215+W210*(F210-F209)/F215+W209*(F209-F208)/F215+W208*(F208-F207)/F215+W207*(F207-F206)/F215+W206*(F206-F205)/F215+W205*(F205-F204)/F215</f>
        <v>3.3470413806647628E-2</v>
      </c>
      <c r="AC215">
        <f t="shared" si="85"/>
        <v>28.882586823096464</v>
      </c>
      <c r="AD215">
        <f t="shared" si="86"/>
        <v>56.645788322108011</v>
      </c>
      <c r="AE215">
        <f t="shared" si="87"/>
        <v>53.449945305006018</v>
      </c>
      <c r="AG215">
        <f t="shared" si="88"/>
        <v>28.882586823096464</v>
      </c>
      <c r="AH215">
        <f t="shared" si="89"/>
        <v>46.15663912410065</v>
      </c>
      <c r="AI215">
        <f t="shared" si="90"/>
        <v>12.827986873201445</v>
      </c>
      <c r="AK215">
        <v>133</v>
      </c>
      <c r="AL215" t="s">
        <v>16</v>
      </c>
      <c r="AM215">
        <v>39.79</v>
      </c>
      <c r="AN215">
        <v>0</v>
      </c>
      <c r="AO215">
        <v>0.13</v>
      </c>
      <c r="AP215">
        <v>0.41</v>
      </c>
      <c r="AQ215">
        <v>13.99</v>
      </c>
      <c r="AR215">
        <v>45.14</v>
      </c>
      <c r="AS215">
        <v>0.19</v>
      </c>
      <c r="AT215">
        <v>0.34</v>
      </c>
      <c r="AU215">
        <v>0</v>
      </c>
      <c r="AV215">
        <v>0</v>
      </c>
      <c r="AW215">
        <v>8.0000000000000002E-3</v>
      </c>
      <c r="AX215">
        <v>4.0000000000000001E-3</v>
      </c>
      <c r="AZ215">
        <v>0.99586250431894141</v>
      </c>
      <c r="BA215">
        <v>0</v>
      </c>
      <c r="BB215">
        <v>3.8350512044788079E-3</v>
      </c>
      <c r="BC215">
        <v>8.1133070107059849E-3</v>
      </c>
      <c r="BD215">
        <v>0.19522135764013859</v>
      </c>
      <c r="BE215">
        <v>1.6841330640710339</v>
      </c>
      <c r="BF215">
        <v>4.0280055709941915E-3</v>
      </c>
      <c r="BG215">
        <v>9.1179783739537036E-3</v>
      </c>
      <c r="BH215">
        <v>0</v>
      </c>
      <c r="BI215">
        <v>0</v>
      </c>
      <c r="BJ215">
        <v>3.2217005329405384E-4</v>
      </c>
      <c r="BK215">
        <v>8.0284536502511924E-5</v>
      </c>
      <c r="BM215">
        <v>133</v>
      </c>
      <c r="BN215" t="s">
        <v>17</v>
      </c>
      <c r="BO215">
        <v>54.71</v>
      </c>
      <c r="BP215">
        <v>0.1</v>
      </c>
      <c r="BQ215">
        <v>2.96</v>
      </c>
      <c r="BR215">
        <v>1.45</v>
      </c>
      <c r="BS215">
        <v>8.1999999999999993</v>
      </c>
      <c r="BT215">
        <v>30.94</v>
      </c>
      <c r="BU215">
        <v>0.15</v>
      </c>
      <c r="BV215">
        <v>1.46</v>
      </c>
      <c r="BW215">
        <v>0</v>
      </c>
      <c r="BX215">
        <v>0.03</v>
      </c>
      <c r="BY215">
        <v>0</v>
      </c>
      <c r="BZ215">
        <v>0</v>
      </c>
      <c r="CA215">
        <v>3.0000000000000001E-3</v>
      </c>
      <c r="CB215">
        <v>1E-3</v>
      </c>
      <c r="CD215">
        <v>1.917100138607629</v>
      </c>
      <c r="CE215">
        <v>0</v>
      </c>
      <c r="CF215">
        <v>0.12225655890430936</v>
      </c>
      <c r="CG215">
        <v>4.0173040054967343E-2</v>
      </c>
      <c r="CH215">
        <v>0.16020501563605946</v>
      </c>
      <c r="CI215">
        <v>1.6161728210994517</v>
      </c>
      <c r="CJ215">
        <v>4.4522584080439777E-3</v>
      </c>
      <c r="CK215">
        <v>5.4818246402911802E-2</v>
      </c>
      <c r="CL215">
        <v>0</v>
      </c>
      <c r="CM215">
        <v>2.0383556725823804E-3</v>
      </c>
      <c r="CN215">
        <v>1.6914886140936659E-4</v>
      </c>
      <c r="CO215">
        <v>2.8101179898273034E-5</v>
      </c>
      <c r="CP215">
        <v>3.9356697511938321E-2</v>
      </c>
    </row>
    <row r="216" spans="3:123">
      <c r="C216" s="2">
        <v>0.76200000000000001</v>
      </c>
      <c r="D216">
        <f t="shared" si="79"/>
        <v>76.2</v>
      </c>
      <c r="E216">
        <f t="shared" si="82"/>
        <v>76.2</v>
      </c>
      <c r="F216">
        <f t="shared" si="82"/>
        <v>76.2</v>
      </c>
      <c r="G216">
        <v>23.799999999999997</v>
      </c>
      <c r="H216">
        <v>5.3340000000000005</v>
      </c>
      <c r="I216">
        <v>70.866</v>
      </c>
      <c r="J216">
        <v>0</v>
      </c>
      <c r="K216">
        <v>0</v>
      </c>
      <c r="L216">
        <v>0</v>
      </c>
      <c r="M216">
        <f t="shared" si="83"/>
        <v>2.3567136</v>
      </c>
      <c r="O216">
        <f>H216/SUM($H216:I216,K216:M216)</f>
        <v>6.7899989136001732E-2</v>
      </c>
      <c r="P216">
        <f>I216/SUM($H216:I216,K216:M216)</f>
        <v>0.90209985566402295</v>
      </c>
      <c r="Q216">
        <f>K216/SUM($H216:I216,K216:M216)</f>
        <v>0</v>
      </c>
      <c r="R216">
        <f>L216/SUM($H216:I216,K216:M216)</f>
        <v>0</v>
      </c>
      <c r="S216">
        <f>M216/SUM($H216:I216,K216:M216)</f>
        <v>3.0000155199975165E-2</v>
      </c>
      <c r="U216">
        <f t="shared" si="80"/>
        <v>5.7182985741189074E-2</v>
      </c>
      <c r="V216">
        <f t="shared" si="84"/>
        <v>3.0150155199975166E-2</v>
      </c>
      <c r="W216">
        <f t="shared" si="81"/>
        <v>3.8927233995935437E-2</v>
      </c>
      <c r="Y216">
        <f>U216*(D216-D215)/D216+U215*(D215-D214)/D216+U214*(D214-D213)/D216+U213*(D213-D212)/D216+U212*(D212-D211)/D216+U211*(D211-D210)/D216+U210*(D210-D209)/D216+U209*(D209-D208)/D216+U208*(D208-D207)/D216+U207*(D207-D206)/D216+U206*(D206-D205)/D216+U205*(D205-D204)/D216</f>
        <v>3.9390500457124257E-2</v>
      </c>
      <c r="Z216">
        <f>V216*(E216-E215)/E216+V215*(E215-E214)/E216+V214*(E214-E213)/E216+V213*(E213-E212)/E216+V212*(E212-E211)/E216+V211*(E211-E210)/E216+V210*(E210-E209)/E216+V209*(E209-E208)/E216+V208*(E208-E207)/E216+V207*(E207-E206)/E216+V206*(E206-E205)/E216+V205*(E205-E204)/E216</f>
        <v>3.0150155199975173E-2</v>
      </c>
      <c r="AA216">
        <f>W216*(F216-F215)/F216+W215*(F215-F214)/F216+W214*(F214-F213)/F216+W213*(F213-F212)/F216+W212*(F212-F211)/F216+W211*(F211-F210)/F216+W210*(F210-F209)/F216+W209*(F209-F208)/F216+W208*(F208-F207)/F216+W207*(F207-F206)/F216+W206*(F206-F205)/F216+W205*(F205-F204)/F216</f>
        <v>3.3649443340416911E-2</v>
      </c>
      <c r="AC216">
        <f t="shared" si="85"/>
        <v>31.765528423756859</v>
      </c>
      <c r="AD216">
        <f t="shared" si="86"/>
        <v>62.407752027035549</v>
      </c>
      <c r="AE216">
        <f t="shared" si="87"/>
        <v>58.852177931476049</v>
      </c>
      <c r="AG216">
        <f t="shared" si="88"/>
        <v>31.765528423756859</v>
      </c>
      <c r="AH216">
        <f t="shared" si="89"/>
        <v>50.851655068837864</v>
      </c>
      <c r="AI216">
        <f t="shared" si="90"/>
        <v>14.124522703554252</v>
      </c>
      <c r="AK216">
        <v>143</v>
      </c>
      <c r="AL216" t="s">
        <v>16</v>
      </c>
      <c r="AM216">
        <v>39.409999999999997</v>
      </c>
      <c r="AN216">
        <v>0</v>
      </c>
      <c r="AO216">
        <v>0.14000000000000001</v>
      </c>
      <c r="AP216">
        <v>0.37</v>
      </c>
      <c r="AQ216">
        <v>16.03</v>
      </c>
      <c r="AR216">
        <v>43.42</v>
      </c>
      <c r="AS216">
        <v>0.21</v>
      </c>
      <c r="AT216">
        <v>0.4</v>
      </c>
      <c r="AU216">
        <v>0</v>
      </c>
      <c r="AV216">
        <v>0</v>
      </c>
      <c r="AW216">
        <v>8.9999999999999993E-3</v>
      </c>
      <c r="AX216">
        <v>4.0000000000000001E-3</v>
      </c>
      <c r="AZ216">
        <v>0.99610982564849337</v>
      </c>
      <c r="BA216">
        <v>0</v>
      </c>
      <c r="BB216">
        <v>4.1709136396063783E-3</v>
      </c>
      <c r="BC216">
        <v>7.3941988363194801E-3</v>
      </c>
      <c r="BD216">
        <v>0.22590117194383433</v>
      </c>
      <c r="BE216">
        <v>1.6359876245547933</v>
      </c>
      <c r="BF216">
        <v>4.4960497042669818E-3</v>
      </c>
      <c r="BG216">
        <v>1.0833155560787301E-2</v>
      </c>
      <c r="BH216">
        <v>0</v>
      </c>
      <c r="BI216">
        <v>0</v>
      </c>
      <c r="BJ216">
        <v>3.660269296184607E-4</v>
      </c>
      <c r="BK216">
        <v>8.1078788715995155E-5</v>
      </c>
      <c r="BM216">
        <v>143</v>
      </c>
      <c r="BN216" t="s">
        <v>17</v>
      </c>
      <c r="BO216">
        <v>54.12</v>
      </c>
      <c r="BP216">
        <v>0.11</v>
      </c>
      <c r="BQ216">
        <v>3.26</v>
      </c>
      <c r="BR216">
        <v>1.57</v>
      </c>
      <c r="BS216">
        <v>9.26</v>
      </c>
      <c r="BT216">
        <v>29.74</v>
      </c>
      <c r="BU216">
        <v>0.17</v>
      </c>
      <c r="BV216">
        <v>1.73</v>
      </c>
      <c r="BW216">
        <v>0</v>
      </c>
      <c r="BX216">
        <v>0.03</v>
      </c>
      <c r="BY216">
        <v>0</v>
      </c>
      <c r="BZ216">
        <v>0</v>
      </c>
      <c r="CA216">
        <v>3.0000000000000001E-3</v>
      </c>
      <c r="CB216">
        <v>2E-3</v>
      </c>
      <c r="CD216">
        <v>1.908547477902482</v>
      </c>
      <c r="CE216">
        <v>0</v>
      </c>
      <c r="CF216">
        <v>0.13550806792475104</v>
      </c>
      <c r="CG216">
        <v>4.3775734765103248E-2</v>
      </c>
      <c r="CH216">
        <v>0.18207081631370536</v>
      </c>
      <c r="CI216">
        <v>1.5634195928287768</v>
      </c>
      <c r="CJ216">
        <v>5.0781452807982883E-3</v>
      </c>
      <c r="CK216">
        <v>6.5371053260080858E-2</v>
      </c>
      <c r="CL216">
        <v>0</v>
      </c>
      <c r="CM216">
        <v>2.0513844668289421E-3</v>
      </c>
      <c r="CN216">
        <v>1.7023002979523074E-4</v>
      </c>
      <c r="CO216">
        <v>5.6561594934853785E-5</v>
      </c>
      <c r="CP216">
        <v>4.4055545827233061E-2</v>
      </c>
    </row>
    <row r="217" spans="3:123">
      <c r="C217" s="2">
        <v>0.78500000000000003</v>
      </c>
      <c r="D217">
        <f t="shared" si="79"/>
        <v>78.5</v>
      </c>
      <c r="E217">
        <f t="shared" si="82"/>
        <v>78.5</v>
      </c>
      <c r="F217">
        <f t="shared" si="82"/>
        <v>78.5</v>
      </c>
      <c r="G217">
        <v>21.5</v>
      </c>
      <c r="H217">
        <v>7.8500000000000005</v>
      </c>
      <c r="I217">
        <v>70.650000000000006</v>
      </c>
      <c r="J217">
        <v>0</v>
      </c>
      <c r="K217">
        <v>0</v>
      </c>
      <c r="L217">
        <v>0</v>
      </c>
      <c r="M217">
        <f t="shared" si="83"/>
        <v>2.427848</v>
      </c>
      <c r="O217">
        <f>H217/SUM($H217:I217,K217:M217)</f>
        <v>9.6999984480002494E-2</v>
      </c>
      <c r="P217">
        <f>I217/SUM($H217:I217,K217:M217)</f>
        <v>0.87299986032002241</v>
      </c>
      <c r="Q217">
        <f>K217/SUM($H217:I217,K217:M217)</f>
        <v>0</v>
      </c>
      <c r="R217">
        <f>L217/SUM($H217:I217,K217:M217)</f>
        <v>0</v>
      </c>
      <c r="S217">
        <f>M217/SUM($H217:I217,K217:M217)</f>
        <v>3.0000155199975169E-2</v>
      </c>
      <c r="U217">
        <f t="shared" si="80"/>
        <v>5.9253158717625584E-2</v>
      </c>
      <c r="V217">
        <f t="shared" si="84"/>
        <v>3.015015519997517E-2</v>
      </c>
      <c r="W217">
        <f t="shared" si="81"/>
        <v>4.0589208136978534E-2</v>
      </c>
      <c r="Y217">
        <f>U217*(D217-D216)/D217+U216*(D216-D215)/D217+U215*(D215-D214)/D217+U214*(D214-D213)/D217+U213*(D213-D212)/D217+U212*(D212-D211)/D217+U211*(D211-D210)/D217+U210*(D210-D209)/D217+U209*(D209-D208)/D217+U208*(D208-D207)/D217+U207*(D207-D206)/D217+U206*(D206-D205)/D217+U205*(D205-D204)/D217</f>
        <v>3.9972463692782248E-2</v>
      </c>
      <c r="Z217">
        <f>V217*(E217-E216)/E217+V216*(E216-E215)/E217+V215*(E215-E214)/E217+V214*(E214-E213)/E217+V213*(E213-E212)/E217+V212*(E212-E211)/E217+V211*(E211-E210)/E217+V210*(E210-E209)/E217+V209*(E209-E208)/E217+V208*(E208-E207)/E217+V207*(E207-E206)/E217+V206*(E206-E205)/E217+V205*(E205-E204)/E217</f>
        <v>3.0150155199975166E-2</v>
      </c>
      <c r="AA217">
        <f>W217*(F217-F216)/F217+W216*(F216-F215)/F217+W215*(F215-F214)/F217+W214*(F214-F213)/F217+W213*(F213-F212)/F217+W212*(F212-F211)/F217+W211*(F211-F210)/F217+W210*(F210-F209)/F217+W209*(F209-F208)/F217+W208*(F208-F207)/F217+W207*(F207-F206)/F217+W206*(F206-F205)/F217+W205*(F205-F204)/F217</f>
        <v>3.385277402872381E-2</v>
      </c>
      <c r="AC217">
        <f t="shared" si="85"/>
        <v>34.99189380289026</v>
      </c>
      <c r="AD217">
        <f t="shared" si="86"/>
        <v>68.872564409278766</v>
      </c>
      <c r="AE217">
        <f t="shared" si="87"/>
        <v>64.905285540139829</v>
      </c>
      <c r="AG217">
        <f t="shared" si="88"/>
        <v>34.99189380289026</v>
      </c>
      <c r="AH217">
        <f t="shared" si="89"/>
        <v>56.119372598611548</v>
      </c>
      <c r="AI217">
        <f t="shared" si="90"/>
        <v>15.577268529633558</v>
      </c>
      <c r="AK217">
        <v>153</v>
      </c>
      <c r="AL217" t="s">
        <v>16</v>
      </c>
      <c r="AM217">
        <v>38.93</v>
      </c>
      <c r="AN217">
        <v>0.01</v>
      </c>
      <c r="AO217">
        <v>0.15</v>
      </c>
      <c r="AP217">
        <v>0.33</v>
      </c>
      <c r="AQ217">
        <v>18.579999999999998</v>
      </c>
      <c r="AR217">
        <v>41.29</v>
      </c>
      <c r="AS217">
        <v>0.24</v>
      </c>
      <c r="AT217">
        <v>0.47</v>
      </c>
      <c r="AU217">
        <v>0</v>
      </c>
      <c r="AV217">
        <v>0</v>
      </c>
      <c r="AW217">
        <v>0.01</v>
      </c>
      <c r="AX217">
        <v>4.0000000000000001E-3</v>
      </c>
      <c r="AZ217">
        <v>0.99603685090424798</v>
      </c>
      <c r="BA217">
        <v>0</v>
      </c>
      <c r="BB217">
        <v>4.5236045764134886E-3</v>
      </c>
      <c r="BC217">
        <v>6.6756499325293598E-3</v>
      </c>
      <c r="BD217">
        <v>0.26504577456474443</v>
      </c>
      <c r="BE217">
        <v>1.5747995846037475</v>
      </c>
      <c r="BF217">
        <v>5.2013162967140614E-3</v>
      </c>
      <c r="BG217">
        <v>1.2884959559392898E-2</v>
      </c>
      <c r="BH217">
        <v>0</v>
      </c>
      <c r="BI217">
        <v>0</v>
      </c>
      <c r="BJ217">
        <v>4.1168092347134327E-4</v>
      </c>
      <c r="BK217">
        <v>8.2072462762777597E-5</v>
      </c>
      <c r="BM217">
        <v>153</v>
      </c>
      <c r="BN217" t="s">
        <v>17</v>
      </c>
      <c r="BO217">
        <v>53.46</v>
      </c>
      <c r="BP217">
        <v>0.13</v>
      </c>
      <c r="BQ217">
        <v>3.58</v>
      </c>
      <c r="BR217">
        <v>1.63</v>
      </c>
      <c r="BS217">
        <v>10.59</v>
      </c>
      <c r="BT217">
        <v>28.26</v>
      </c>
      <c r="BU217">
        <v>0.2</v>
      </c>
      <c r="BV217">
        <v>2.11</v>
      </c>
      <c r="BW217">
        <v>0</v>
      </c>
      <c r="BX217">
        <v>0.04</v>
      </c>
      <c r="BY217">
        <v>0</v>
      </c>
      <c r="BZ217">
        <v>0</v>
      </c>
      <c r="CA217">
        <v>3.0000000000000001E-3</v>
      </c>
      <c r="CB217">
        <v>2E-3</v>
      </c>
      <c r="CD217">
        <v>1.8998402560138297</v>
      </c>
      <c r="CE217">
        <v>0</v>
      </c>
      <c r="CF217">
        <v>0.14995934363697794</v>
      </c>
      <c r="CG217">
        <v>4.5799880777489754E-2</v>
      </c>
      <c r="CH217">
        <v>0.20983033014391694</v>
      </c>
      <c r="CI217">
        <v>1.4970961541711458</v>
      </c>
      <c r="CJ217">
        <v>6.020452675101263E-3</v>
      </c>
      <c r="CK217">
        <v>8.0346097177982551E-2</v>
      </c>
      <c r="CL217">
        <v>0</v>
      </c>
      <c r="CM217">
        <v>2.7563143773583973E-3</v>
      </c>
      <c r="CN217">
        <v>1.7154541950931192E-4</v>
      </c>
      <c r="CO217">
        <v>5.6998653779752244E-5</v>
      </c>
      <c r="CP217">
        <v>4.9799599650807602E-2</v>
      </c>
    </row>
    <row r="218" spans="3:123">
      <c r="C218" s="2">
        <v>0.80600000000000005</v>
      </c>
      <c r="D218">
        <f t="shared" si="79"/>
        <v>80.600000000000009</v>
      </c>
      <c r="E218">
        <f t="shared" si="82"/>
        <v>80.600000000000009</v>
      </c>
      <c r="F218">
        <f t="shared" si="82"/>
        <v>80.600000000000009</v>
      </c>
      <c r="G218">
        <v>19.399999999999991</v>
      </c>
      <c r="H218">
        <v>20.956000000000003</v>
      </c>
      <c r="I218">
        <v>21.762000000000004</v>
      </c>
      <c r="J218">
        <v>37.882000000000005</v>
      </c>
      <c r="K218">
        <v>0</v>
      </c>
      <c r="L218">
        <v>0</v>
      </c>
      <c r="M218">
        <f t="shared" si="83"/>
        <v>1.3211823040000001</v>
      </c>
      <c r="O218">
        <f>H218/SUM($H218:I218,K218:M218)</f>
        <v>0.47584898046793678</v>
      </c>
      <c r="P218">
        <f>I218/SUM($H218:I218,K218:M218)</f>
        <v>0.49415086433208821</v>
      </c>
      <c r="Q218">
        <f>K218/SUM($H218:I218,K218:M218)</f>
        <v>0</v>
      </c>
      <c r="R218">
        <f>L218/SUM($H218:I218,K218:M218)</f>
        <v>0</v>
      </c>
      <c r="S218">
        <f>M218/SUM($H218:I218,K218:M218)</f>
        <v>3.0000155199975172E-2</v>
      </c>
      <c r="U218">
        <f t="shared" si="80"/>
        <v>4.7953477968006405E-2</v>
      </c>
      <c r="V218">
        <f t="shared" si="84"/>
        <v>3.0150155199975173E-2</v>
      </c>
      <c r="W218">
        <f t="shared" si="81"/>
        <v>3.766773350117894E-2</v>
      </c>
      <c r="Y218">
        <f>U218*(D218-D217)/D218+U217*(D217-D216)/D218+U216*(D216-D215)/D218+U215*(D215-D214)/D218+U214*(D214-D213)/D218+U213*(D213-D212)/D218+U212*(D212-D211)/D218+U211*(D211-D210)/D218+U210*(D210-D209)/D218+U209*(D209-D208)/D218+U208*(D208-D207)/D218+U207*(D207-D206)/D218+U206*(D206-D205)/D218+U205*(D205-D204)/D218</f>
        <v>4.018040575206229E-2</v>
      </c>
      <c r="Z218">
        <f>V218*(E218-E217)/E218+V217*(E217-E216)/E218+V216*(E216-E215)/E218+V215*(E215-E214)/E218+V214*(E214-E213)/E218+V213*(E213-E212)/E218+V212*(E212-E211)/E218+V211*(E211-E210)/E218+V210*(E210-E209)/E218+V209*(E209-E208)/E218+V208*(E208-E207)/E218+V207*(E207-E206)/E218+V206*(E206-E205)/E218+V205*(E205-E204)/E218</f>
        <v>3.015015519997517E-2</v>
      </c>
      <c r="AA218">
        <f>W218*(F218-F217)/F218+W217*(F217-F216)/F218+W216*(F216-F215)/F218+W215*(F215-F214)/F218+W214*(F214-F213)/F218+W213*(F213-F212)/F218+W212*(F212-F211)/F218+W211*(F211-F210)/F218+W210*(F210-F209)/F218+W209*(F209-F208)/F218+W208*(F208-F207)/F218+W207*(F207-F206)/F218+W206*(F206-F205)/F218+W205*(F205-F204)/F218</f>
        <v>3.3952171235822518E-2</v>
      </c>
      <c r="AC218">
        <f t="shared" si="85"/>
        <v>38.607514354798163</v>
      </c>
      <c r="AD218">
        <f t="shared" si="86"/>
        <v>76.091681169391066</v>
      </c>
      <c r="AE218">
        <f t="shared" si="87"/>
        <v>71.669591186387919</v>
      </c>
      <c r="AG218">
        <f t="shared" si="88"/>
        <v>38.607514354798163</v>
      </c>
      <c r="AH218">
        <f t="shared" si="89"/>
        <v>62.001719317779774</v>
      </c>
      <c r="AI218">
        <f t="shared" si="90"/>
        <v>17.2007018847331</v>
      </c>
      <c r="AK218">
        <v>163</v>
      </c>
      <c r="AL218" t="s">
        <v>16</v>
      </c>
      <c r="AM218">
        <v>38.64</v>
      </c>
      <c r="AN218">
        <v>0.01</v>
      </c>
      <c r="AO218">
        <v>0.15</v>
      </c>
      <c r="AP218">
        <v>0.31</v>
      </c>
      <c r="AQ218">
        <v>20.12</v>
      </c>
      <c r="AR218">
        <v>39.99</v>
      </c>
      <c r="AS218">
        <v>0.26</v>
      </c>
      <c r="AT218">
        <v>0.5</v>
      </c>
      <c r="AU218">
        <v>0</v>
      </c>
      <c r="AV218">
        <v>0</v>
      </c>
      <c r="AW218">
        <v>1.0999999999999999E-2</v>
      </c>
      <c r="AX218">
        <v>4.0000000000000001E-3</v>
      </c>
      <c r="AZ218">
        <v>0.99628839085777599</v>
      </c>
      <c r="BA218">
        <v>0</v>
      </c>
      <c r="BB218">
        <v>4.5587059934784242E-3</v>
      </c>
      <c r="BC218">
        <v>6.3197261210293275E-3</v>
      </c>
      <c r="BD218">
        <v>0.28924116419926121</v>
      </c>
      <c r="BE218">
        <v>1.5370527137328587</v>
      </c>
      <c r="BF218">
        <v>5.67848286837307E-3</v>
      </c>
      <c r="BG218">
        <v>1.3813767923652529E-2</v>
      </c>
      <c r="BH218">
        <v>0</v>
      </c>
      <c r="BI218">
        <v>0</v>
      </c>
      <c r="BJ218">
        <v>4.5636294854694182E-4</v>
      </c>
      <c r="BK218">
        <v>8.2709313242592682E-5</v>
      </c>
      <c r="BM218">
        <v>163</v>
      </c>
      <c r="BN218" t="s">
        <v>17</v>
      </c>
      <c r="BO218">
        <v>53.22</v>
      </c>
      <c r="BP218">
        <v>0.15</v>
      </c>
      <c r="BQ218">
        <v>3.41</v>
      </c>
      <c r="BR218">
        <v>1.6</v>
      </c>
      <c r="BS218">
        <v>11.71</v>
      </c>
      <c r="BT218">
        <v>27.27</v>
      </c>
      <c r="BU218">
        <v>0.22</v>
      </c>
      <c r="BV218">
        <v>2.38</v>
      </c>
      <c r="BW218">
        <v>0</v>
      </c>
      <c r="BX218">
        <v>0.04</v>
      </c>
      <c r="BY218">
        <v>0</v>
      </c>
      <c r="BZ218">
        <v>0</v>
      </c>
      <c r="CA218">
        <v>4.0000000000000001E-3</v>
      </c>
      <c r="CB218">
        <v>2E-3</v>
      </c>
      <c r="CD218">
        <v>1.9027853702026267</v>
      </c>
      <c r="CE218">
        <v>0</v>
      </c>
      <c r="CF218">
        <v>0.14370493589588912</v>
      </c>
      <c r="CG218">
        <v>4.5229681321021321E-2</v>
      </c>
      <c r="CH218">
        <v>0.23342964038770664</v>
      </c>
      <c r="CI218">
        <v>1.4534144618494649</v>
      </c>
      <c r="CJ218">
        <v>6.6626750747768929E-3</v>
      </c>
      <c r="CK218">
        <v>9.1177166072422614E-2</v>
      </c>
      <c r="CL218">
        <v>0</v>
      </c>
      <c r="CM218">
        <v>2.7730362862194422E-3</v>
      </c>
      <c r="CN218">
        <v>2.3011486011498329E-4</v>
      </c>
      <c r="CO218">
        <v>5.7344451161043974E-5</v>
      </c>
      <c r="CP218">
        <v>4.6490306098515843E-2</v>
      </c>
    </row>
    <row r="219" spans="3:123">
      <c r="C219" s="2">
        <v>0.82399999999999995</v>
      </c>
      <c r="D219">
        <f t="shared" si="79"/>
        <v>82.399999999999991</v>
      </c>
      <c r="E219">
        <f t="shared" si="82"/>
        <v>82.399999999999991</v>
      </c>
      <c r="F219">
        <f t="shared" si="82"/>
        <v>82.399999999999991</v>
      </c>
      <c r="G219">
        <v>17.600000000000009</v>
      </c>
      <c r="H219">
        <v>23.071999999999999</v>
      </c>
      <c r="I219">
        <v>17.303999999999998</v>
      </c>
      <c r="J219">
        <v>42.023999999999994</v>
      </c>
      <c r="K219">
        <v>0</v>
      </c>
      <c r="L219">
        <v>0</v>
      </c>
      <c r="M219">
        <f t="shared" si="83"/>
        <v>1.2487489279999999</v>
      </c>
      <c r="O219">
        <f>H219/SUM($H219:I219,K219:M219)</f>
        <v>0.55428562560001426</v>
      </c>
      <c r="P219">
        <f>I219/SUM($H219:I219,K219:M219)</f>
        <v>0.41571421920001067</v>
      </c>
      <c r="Q219">
        <f>K219/SUM($H219:I219,K219:M219)</f>
        <v>0</v>
      </c>
      <c r="R219">
        <f>L219/SUM($H219:I219,K219:M219)</f>
        <v>0</v>
      </c>
      <c r="S219">
        <f>M219/SUM($H219:I219,K219:M219)</f>
        <v>3.0000155199975169E-2</v>
      </c>
      <c r="U219">
        <f t="shared" si="80"/>
        <v>4.5341091918281895E-2</v>
      </c>
      <c r="V219">
        <f t="shared" si="84"/>
        <v>3.015015519997517E-2</v>
      </c>
      <c r="W219">
        <f t="shared" si="81"/>
        <v>3.6933974062357301E-2</v>
      </c>
      <c r="Y219">
        <f>U219*(D219-D218)/D219+U218*(D218-D217)/D219+U217*(D217-D216)/D219+U216*(D216-D215)/D219+U215*(D215-D214)/D219+U214*(D214-D213)/D219+U213*(D213-D212)/D219+U212*(D212-D211)/D219+U211*(D211-D210)/D219+U210*(D210-D209)/D219+U209*(D209-D208)/D219+U208*(D208-D207)/D219+U207*(D207-D206)/D219+U206*(D206-D205)/D219+U205*(D205-D204)/D219</f>
        <v>4.0293139187732141E-2</v>
      </c>
      <c r="Z219">
        <f>V219*(E219-E218)/E219+V218*(E218-E217)/E219+V217*(E217-E216)/E219+V216*(E216-E215)/E219+V215*(E215-E214)/E219+V214*(E214-E213)/E219+V213*(E213-E212)/E219+V212*(E212-E211)/E219+V211*(E211-E210)/E219+V210*(E210-E209)/E219+V209*(E209-E208)/E219+V208*(E208-E207)/E219+V207*(E207-E206)/E219+V206*(E206-E205)/E219+V205*(E205-E204)/E219</f>
        <v>3.0150155199975166E-2</v>
      </c>
      <c r="AA219">
        <f>W219*(F219-F218)/F219+W218*(F218-F217)/F219+W217*(F217-F216)/F219+W216*(F216-F215)/F219+W215*(F215-F214)/F219+W214*(F214-F213)/F219+W213*(F213-F212)/F219+W212*(F212-F211)/F219+W211*(F211-F210)/F219+W210*(F210-F209)/F219+W209*(F209-F208)/F219+W208*(F208-F207)/F219+W207*(F207-F206)/F219+W206*(F206-F205)/F219+W205*(F205-F204)/F219</f>
        <v>3.4017307705334204E-2</v>
      </c>
      <c r="AC219">
        <f t="shared" si="85"/>
        <v>42.381532451756627</v>
      </c>
      <c r="AD219">
        <f t="shared" si="86"/>
        <v>83.627905504818827</v>
      </c>
      <c r="AE219">
        <f t="shared" si="87"/>
        <v>78.72978024115821</v>
      </c>
      <c r="AG219">
        <f t="shared" si="88"/>
        <v>42.381532451756627</v>
      </c>
      <c r="AH219">
        <f t="shared" si="89"/>
        <v>68.142454530618977</v>
      </c>
      <c r="AI219">
        <f t="shared" si="90"/>
        <v>18.895147257877973</v>
      </c>
      <c r="AK219">
        <v>173</v>
      </c>
      <c r="AL219" t="s">
        <v>16</v>
      </c>
      <c r="AM219">
        <v>38.299999999999997</v>
      </c>
      <c r="AN219">
        <v>0.01</v>
      </c>
      <c r="AO219">
        <v>0.14000000000000001</v>
      </c>
      <c r="AP219">
        <v>0.32</v>
      </c>
      <c r="AQ219">
        <v>21.88</v>
      </c>
      <c r="AR219">
        <v>38.51</v>
      </c>
      <c r="AS219">
        <v>0.28999999999999998</v>
      </c>
      <c r="AT219">
        <v>0.54</v>
      </c>
      <c r="AU219">
        <v>0</v>
      </c>
      <c r="AV219">
        <v>0</v>
      </c>
      <c r="AW219">
        <v>1.2E-2</v>
      </c>
      <c r="AX219">
        <v>5.0000000000000001E-3</v>
      </c>
      <c r="AZ219">
        <v>0.99619234315161165</v>
      </c>
      <c r="BA219">
        <v>0</v>
      </c>
      <c r="BB219">
        <v>4.2921494355525943E-3</v>
      </c>
      <c r="BC219">
        <v>6.5808655105104143E-3</v>
      </c>
      <c r="BD219">
        <v>0.31730426931447331</v>
      </c>
      <c r="BE219">
        <v>1.4931634474650721</v>
      </c>
      <c r="BF219">
        <v>6.3893023969044931E-3</v>
      </c>
      <c r="BG219">
        <v>1.5049857377370912E-2</v>
      </c>
      <c r="BH219">
        <v>0</v>
      </c>
      <c r="BI219">
        <v>0</v>
      </c>
      <c r="BJ219">
        <v>5.0222162819533219E-4</v>
      </c>
      <c r="BK219">
        <v>1.0429437866984006E-4</v>
      </c>
      <c r="BM219">
        <v>173</v>
      </c>
      <c r="BN219" t="s">
        <v>17</v>
      </c>
      <c r="BO219">
        <v>53.14</v>
      </c>
      <c r="BP219">
        <v>0.15</v>
      </c>
      <c r="BQ219">
        <v>3.31</v>
      </c>
      <c r="BR219">
        <v>1.61</v>
      </c>
      <c r="BS219">
        <v>12.13</v>
      </c>
      <c r="BT219">
        <v>26.9</v>
      </c>
      <c r="BU219">
        <v>0.23</v>
      </c>
      <c r="BV219">
        <v>2.48</v>
      </c>
      <c r="BW219">
        <v>0</v>
      </c>
      <c r="BX219">
        <v>0.04</v>
      </c>
      <c r="BY219">
        <v>0</v>
      </c>
      <c r="BZ219">
        <v>0</v>
      </c>
      <c r="CA219">
        <v>4.0000000000000001E-3</v>
      </c>
      <c r="CB219">
        <v>2E-3</v>
      </c>
      <c r="CD219">
        <v>1.9045739888170237</v>
      </c>
      <c r="CE219">
        <v>0</v>
      </c>
      <c r="CF219">
        <v>0.13983203091086865</v>
      </c>
      <c r="CG219">
        <v>4.5623729792876835E-2</v>
      </c>
      <c r="CH219">
        <v>0.24239366878291874</v>
      </c>
      <c r="CI219">
        <v>1.4372025681181615</v>
      </c>
      <c r="CJ219">
        <v>6.9825676915273261E-3</v>
      </c>
      <c r="CK219">
        <v>9.5240612250483178E-2</v>
      </c>
      <c r="CL219">
        <v>0</v>
      </c>
      <c r="CM219">
        <v>2.7798215527418298E-3</v>
      </c>
      <c r="CN219">
        <v>2.3067792186228224E-4</v>
      </c>
      <c r="CO219">
        <v>5.7484765727658676E-5</v>
      </c>
      <c r="CP219">
        <v>4.4406019727892321E-2</v>
      </c>
    </row>
    <row r="220" spans="3:123">
      <c r="C220" s="2">
        <v>0.84099999999999997</v>
      </c>
      <c r="D220">
        <f t="shared" si="79"/>
        <v>84.1</v>
      </c>
      <c r="E220">
        <f t="shared" si="82"/>
        <v>84.1</v>
      </c>
      <c r="F220">
        <f t="shared" si="82"/>
        <v>84.1</v>
      </c>
      <c r="G220">
        <v>15.900000000000006</v>
      </c>
      <c r="H220">
        <v>22.707000000000001</v>
      </c>
      <c r="I220">
        <v>15.137999999999998</v>
      </c>
      <c r="J220">
        <v>46.255000000000003</v>
      </c>
      <c r="K220">
        <v>0</v>
      </c>
      <c r="L220">
        <v>0</v>
      </c>
      <c r="M220">
        <f t="shared" si="83"/>
        <v>1.17047016</v>
      </c>
      <c r="O220">
        <f>H220/SUM($H220:I220,K220:M220)</f>
        <v>0.58199990688001491</v>
      </c>
      <c r="P220">
        <f>I220/SUM($H220:I220,K220:M220)</f>
        <v>0.38799993792000986</v>
      </c>
      <c r="Q220">
        <f>K220/SUM($H220:I220,K220:M220)</f>
        <v>0</v>
      </c>
      <c r="R220">
        <f>L220/SUM($H220:I220,K220:M220)</f>
        <v>0</v>
      </c>
      <c r="S220">
        <f>M220/SUM($H220:I220,K220:M220)</f>
        <v>3.0000155199975169E-2</v>
      </c>
      <c r="U220">
        <f t="shared" si="80"/>
        <v>4.3876914102885911E-2</v>
      </c>
      <c r="V220">
        <f t="shared" si="84"/>
        <v>3.015015519997517E-2</v>
      </c>
      <c r="W220">
        <f t="shared" si="81"/>
        <v>3.6862817550073548E-2</v>
      </c>
      <c r="Y220">
        <f>U220*(D220-D219)/D220+U219*(D219-D218)/D220+U218*(D218-D217)/D220+U217*(D217-D216)/D220+U216*(D216-D215)/D220+U215*(D215-D214)/D220+U214*(D214-D213)/D220+U213*(D213-D212)/D220+U212*(D212-D211)/D220+U211*(D211-D210)/D220+U210*(D210-D209)/D220+U209*(D209-D208)/D220+U208*(D208-D207)/D220+U207*(D207-D206)/D220+U206*(D206-D205)/D220+U205*(D205-D204)/D220</f>
        <v>4.0365581724661523E-2</v>
      </c>
      <c r="Z220">
        <f>V220*(E220-E219)/E220+V219*(E219-E218)/E220+V218*(E218-E217)/E220+V217*(E217-E216)/E220+V216*(E216-E215)/E220+V215*(E215-E214)/E220+V214*(E214-E213)/E220+V213*(E213-E212)/E220+V212*(E212-E211)/E220+V211*(E211-E210)/E220+V210*(E210-E209)/E220+V209*(E209-E208)/E220+V208*(E208-E207)/E220+V207*(E207-E206)/E220+V206*(E206-E205)/E220+V205*(E205-E204)/E220</f>
        <v>3.0150155199975173E-2</v>
      </c>
      <c r="AA220">
        <f>W220*(F220-F219)/F220+W219*(F219-F218)/F220+W218*(F218-F217)/F220+W217*(F217-F216)/F220+W216*(F216-F215)/F220+W215*(F215-F214)/F220+W214*(F214-F213)/F220+W213*(F213-F212)/F220+W212*(F212-F211)/F220+W211*(F211-F210)/F220+W210*(F210-F209)/F220+W209*(F209-F208)/F220+W208*(F208-F207)/F220+W207*(F207-F206)/F220+W206*(F206-F205)/F220+W205*(F205-F204)/F220</f>
        <v>3.4074826929306336E-2</v>
      </c>
      <c r="AC220">
        <f t="shared" si="85"/>
        <v>46.7150473119626</v>
      </c>
      <c r="AD220">
        <f t="shared" si="86"/>
        <v>92.286180686808152</v>
      </c>
      <c r="AE220">
        <f t="shared" si="87"/>
        <v>86.837628722635898</v>
      </c>
      <c r="AG220">
        <f t="shared" si="88"/>
        <v>46.7150473119626</v>
      </c>
      <c r="AH220">
        <f t="shared" si="89"/>
        <v>75.197469472590669</v>
      </c>
      <c r="AI220">
        <f t="shared" si="90"/>
        <v>20.841030893432617</v>
      </c>
      <c r="AK220">
        <v>183</v>
      </c>
      <c r="AL220" t="s">
        <v>16</v>
      </c>
      <c r="AM220">
        <v>37.950000000000003</v>
      </c>
      <c r="AN220">
        <v>0.01</v>
      </c>
      <c r="AO220">
        <v>0.14000000000000001</v>
      </c>
      <c r="AP220">
        <v>0.33</v>
      </c>
      <c r="AQ220">
        <v>23.67</v>
      </c>
      <c r="AR220">
        <v>36.99</v>
      </c>
      <c r="AS220">
        <v>0.32</v>
      </c>
      <c r="AT220">
        <v>0.57999999999999996</v>
      </c>
      <c r="AU220">
        <v>0</v>
      </c>
      <c r="AV220">
        <v>0</v>
      </c>
      <c r="AW220">
        <v>1.2999999999999999E-2</v>
      </c>
      <c r="AX220">
        <v>5.0000000000000001E-3</v>
      </c>
      <c r="AZ220">
        <v>0.99607827162624329</v>
      </c>
      <c r="BA220">
        <v>0</v>
      </c>
      <c r="BB220">
        <v>4.3312384602414208E-3</v>
      </c>
      <c r="BC220">
        <v>6.8483230368445031E-3</v>
      </c>
      <c r="BD220">
        <v>0.34638901970126634</v>
      </c>
      <c r="BE220">
        <v>1.4472895404628328</v>
      </c>
      <c r="BF220">
        <v>7.1144721641019006E-3</v>
      </c>
      <c r="BG220">
        <v>1.6311874781918995E-2</v>
      </c>
      <c r="BH220">
        <v>0</v>
      </c>
      <c r="BI220">
        <v>0</v>
      </c>
      <c r="BJ220">
        <v>5.4902836048818912E-4</v>
      </c>
      <c r="BK220">
        <v>1.0524419777654743E-4</v>
      </c>
      <c r="BM220">
        <v>183</v>
      </c>
      <c r="BN220" t="s">
        <v>17</v>
      </c>
      <c r="BO220">
        <v>52.99</v>
      </c>
      <c r="BP220">
        <v>0.17</v>
      </c>
      <c r="BQ220">
        <v>3.09</v>
      </c>
      <c r="BR220">
        <v>1.63</v>
      </c>
      <c r="BS220">
        <v>12.97</v>
      </c>
      <c r="BT220">
        <v>26.17</v>
      </c>
      <c r="BU220">
        <v>0.25</v>
      </c>
      <c r="BV220">
        <v>2.69</v>
      </c>
      <c r="BW220">
        <v>0</v>
      </c>
      <c r="BX220">
        <v>0.04</v>
      </c>
      <c r="BY220">
        <v>0</v>
      </c>
      <c r="BZ220">
        <v>0</v>
      </c>
      <c r="CA220">
        <v>4.0000000000000001E-3</v>
      </c>
      <c r="CB220">
        <v>2E-3</v>
      </c>
      <c r="CD220">
        <v>1.9080755640004252</v>
      </c>
      <c r="CE220">
        <v>0</v>
      </c>
      <c r="CF220">
        <v>0.13114825079693981</v>
      </c>
      <c r="CG220">
        <v>4.6406398636406179E-2</v>
      </c>
      <c r="CH220">
        <v>0.26039089766870205</v>
      </c>
      <c r="CI220">
        <v>1.4047362142159157</v>
      </c>
      <c r="CJ220">
        <v>7.6252252754139211E-3</v>
      </c>
      <c r="CK220">
        <v>0.10378823566275698</v>
      </c>
      <c r="CL220">
        <v>0</v>
      </c>
      <c r="CM220">
        <v>2.7928156491144945E-3</v>
      </c>
      <c r="CN220">
        <v>2.3175621091460214E-4</v>
      </c>
      <c r="CO220">
        <v>5.7753474553622155E-5</v>
      </c>
      <c r="CP220">
        <v>3.9223814797365031E-2</v>
      </c>
    </row>
    <row r="221" spans="3:123">
      <c r="C221" s="2">
        <v>0.85599999999999998</v>
      </c>
      <c r="D221">
        <f t="shared" si="79"/>
        <v>85.6</v>
      </c>
      <c r="E221">
        <f t="shared" si="82"/>
        <v>85.6</v>
      </c>
      <c r="F221">
        <f t="shared" si="82"/>
        <v>85.6</v>
      </c>
      <c r="G221">
        <v>14.400000000000006</v>
      </c>
      <c r="H221">
        <v>23.111999999999998</v>
      </c>
      <c r="I221">
        <v>14.552</v>
      </c>
      <c r="J221">
        <v>47.936</v>
      </c>
      <c r="K221">
        <v>0</v>
      </c>
      <c r="L221">
        <v>0</v>
      </c>
      <c r="M221">
        <f t="shared" si="83"/>
        <v>1.164872192</v>
      </c>
      <c r="O221">
        <f>H221/SUM($H221:I221,K221:M221)</f>
        <v>0.59522717749092435</v>
      </c>
      <c r="P221">
        <f>I221/SUM($H221:I221,K221:M221)</f>
        <v>0.37477266730910053</v>
      </c>
      <c r="Q221">
        <f>K221/SUM($H221:I221,K221:M221)</f>
        <v>0</v>
      </c>
      <c r="R221">
        <f>L221/SUM($H221:I221,K221:M221)</f>
        <v>0</v>
      </c>
      <c r="S221">
        <f>M221/SUM($H221:I221,K221:M221)</f>
        <v>3.0000155199975169E-2</v>
      </c>
      <c r="U221">
        <f t="shared" si="80"/>
        <v>4.2586178089266166E-2</v>
      </c>
      <c r="V221">
        <f t="shared" si="84"/>
        <v>3.015015519997517E-2</v>
      </c>
      <c r="W221">
        <f t="shared" si="81"/>
        <v>3.6893619406125996E-2</v>
      </c>
      <c r="Y221">
        <f>U221*(D221-D220)/D221+U220*(D220-D219)/D221+U219*(D219-D218)/D221+U218*(D218-D217)/D221+U217*(D217-D216)/D221+U216*(D216-D215)/D221+U215*(D215-D214)/D221+U214*(D214-D213)/D221+U213*(D213-D212)/D221+U212*(D212-D211)/D221+U211*(D211-D210)/D221+U210*(D210-D209)/D221+U209*(D209-D208)/D221+U208*(D208-D207)/D221+U207*(D207-D206)/D221+U206*(D206-D205)/D221+U205*(D205-D204)/D221</f>
        <v>4.040449404413473E-2</v>
      </c>
      <c r="Z221">
        <f>V221*(E221-E220)/E221+V220*(E220-E219)/E221+V219*(E219-E218)/E221+V218*(E218-E217)/E221+V217*(E217-E216)/E221+V216*(E216-E215)/E221+V215*(E215-E214)/E221+V214*(E214-E213)/E221+V213*(E213-E212)/E221+V212*(E212-E211)/E221+V211*(E211-E210)/E221+V210*(E210-E209)/E221+V209*(E209-E208)/E221+V208*(E208-E207)/E221+V207*(E207-E206)/E221+V206*(E206-E205)/E221+V205*(E205-E204)/E221</f>
        <v>3.015015519997517E-2</v>
      </c>
      <c r="AA221">
        <f>W221*(F221-F220)/F221+W220*(F220-F219)/F221+W219*(F219-F218)/F221+W218*(F218-F217)/F221+W217*(F217-F216)/F221+W216*(F216-F215)/F221+W215*(F215-F214)/F221+W214*(F214-F213)/F221+W213*(F213-F212)/F221+W212*(F212-F211)/F221+W211*(F211-F210)/F221+W210*(F210-F209)/F221+W209*(F209-F208)/F221+W208*(F208-F207)/F221+W207*(F207-F206)/F221+W206*(F206-F205)/F221+W205*(F205-F204)/F221</f>
        <v>3.4124221657287991E-2</v>
      </c>
      <c r="AC221">
        <f t="shared" si="85"/>
        <v>51.371418419357852</v>
      </c>
      <c r="AD221">
        <f t="shared" si="86"/>
        <v>101.59534377895821</v>
      </c>
      <c r="AE221">
        <f t="shared" si="87"/>
        <v>95.550863856198177</v>
      </c>
      <c r="AG221">
        <f t="shared" si="88"/>
        <v>51.371418419357852</v>
      </c>
      <c r="AH221">
        <f t="shared" si="89"/>
        <v>82.78284685225492</v>
      </c>
      <c r="AI221">
        <f t="shared" si="90"/>
        <v>22.932207325487564</v>
      </c>
      <c r="AK221">
        <v>193</v>
      </c>
      <c r="AL221" t="s">
        <v>16</v>
      </c>
      <c r="AM221">
        <v>37.590000000000003</v>
      </c>
      <c r="AN221">
        <v>0.01</v>
      </c>
      <c r="AO221">
        <v>0.13</v>
      </c>
      <c r="AP221">
        <v>0.34</v>
      </c>
      <c r="AQ221">
        <v>25.53</v>
      </c>
      <c r="AR221">
        <v>35.409999999999997</v>
      </c>
      <c r="AS221">
        <v>0.35</v>
      </c>
      <c r="AT221">
        <v>0.62</v>
      </c>
      <c r="AU221">
        <v>0</v>
      </c>
      <c r="AV221">
        <v>0</v>
      </c>
      <c r="AW221">
        <v>1.2999999999999999E-2</v>
      </c>
      <c r="AX221">
        <v>5.0000000000000001E-3</v>
      </c>
      <c r="AZ221">
        <v>0.99615492015358464</v>
      </c>
      <c r="BA221">
        <v>0</v>
      </c>
      <c r="BB221">
        <v>4.0606941873640862E-3</v>
      </c>
      <c r="BC221">
        <v>7.1239700899209711E-3</v>
      </c>
      <c r="BD221">
        <v>0.37721551396760306</v>
      </c>
      <c r="BE221">
        <v>1.3988459546741954</v>
      </c>
      <c r="BF221">
        <v>7.85658155159695E-3</v>
      </c>
      <c r="BG221">
        <v>1.7605179084347788E-2</v>
      </c>
      <c r="BH221">
        <v>0</v>
      </c>
      <c r="BI221">
        <v>0</v>
      </c>
      <c r="BJ221">
        <v>5.5432906593070328E-4</v>
      </c>
      <c r="BK221">
        <v>1.0626029918786824E-4</v>
      </c>
      <c r="BM221">
        <v>193</v>
      </c>
      <c r="BN221" t="s">
        <v>17</v>
      </c>
      <c r="BO221">
        <v>52.85</v>
      </c>
      <c r="BP221">
        <v>0.18</v>
      </c>
      <c r="BQ221">
        <v>2.85</v>
      </c>
      <c r="BR221">
        <v>1.64</v>
      </c>
      <c r="BS221">
        <v>13.84</v>
      </c>
      <c r="BT221">
        <v>25.42</v>
      </c>
      <c r="BU221">
        <v>0.27</v>
      </c>
      <c r="BV221">
        <v>2.92</v>
      </c>
      <c r="BW221">
        <v>0</v>
      </c>
      <c r="BX221">
        <v>0.04</v>
      </c>
      <c r="BY221">
        <v>0</v>
      </c>
      <c r="BZ221">
        <v>0</v>
      </c>
      <c r="CA221">
        <v>4.0000000000000001E-3</v>
      </c>
      <c r="CB221">
        <v>2E-3</v>
      </c>
      <c r="CD221">
        <v>1.912266532692283</v>
      </c>
      <c r="CE221">
        <v>0</v>
      </c>
      <c r="CF221">
        <v>0.12154879720060735</v>
      </c>
      <c r="CG221">
        <v>4.6917611252588261E-2</v>
      </c>
      <c r="CH221">
        <v>0.27920532398641279</v>
      </c>
      <c r="CI221">
        <v>1.3710976446427434</v>
      </c>
      <c r="CJ221">
        <v>8.2751946243055912E-3</v>
      </c>
      <c r="CK221">
        <v>0.11320887722650556</v>
      </c>
      <c r="CL221">
        <v>0</v>
      </c>
      <c r="CM221">
        <v>2.8063643308988023E-3</v>
      </c>
      <c r="CN221">
        <v>2.3288052112613167E-4</v>
      </c>
      <c r="CO221">
        <v>5.80336518180661E-5</v>
      </c>
      <c r="CP221">
        <v>3.3815329892890322E-2</v>
      </c>
    </row>
    <row r="222" spans="3:123">
      <c r="C222" s="2">
        <v>0.87</v>
      </c>
      <c r="D222">
        <f t="shared" si="79"/>
        <v>87</v>
      </c>
      <c r="E222">
        <f t="shared" si="82"/>
        <v>87</v>
      </c>
      <c r="F222">
        <f t="shared" si="82"/>
        <v>87</v>
      </c>
      <c r="G222">
        <v>13</v>
      </c>
      <c r="H222">
        <v>22.62</v>
      </c>
      <c r="I222">
        <v>15.66</v>
      </c>
      <c r="J222">
        <v>48.720000000000006</v>
      </c>
      <c r="K222">
        <v>0</v>
      </c>
      <c r="L222">
        <v>0</v>
      </c>
      <c r="M222">
        <f t="shared" si="83"/>
        <v>1.1839238400000001</v>
      </c>
      <c r="O222">
        <f>H222/SUM($H222:I222,K222:M222)</f>
        <v>0.57318172647274201</v>
      </c>
      <c r="P222">
        <f>I222/SUM($H222:I222,K222:M222)</f>
        <v>0.39681811832728292</v>
      </c>
      <c r="Q222">
        <f>K222/SUM($H222:I222,K222:M222)</f>
        <v>0</v>
      </c>
      <c r="R222">
        <f>L222/SUM($H222:I222,K222:M222)</f>
        <v>0</v>
      </c>
      <c r="S222">
        <f>M222/SUM($H222:I222,K222:M222)</f>
        <v>3.0000155199975169E-2</v>
      </c>
      <c r="U222">
        <f t="shared" si="80"/>
        <v>4.2028210186508264E-2</v>
      </c>
      <c r="V222">
        <f t="shared" si="84"/>
        <v>3.015015519997517E-2</v>
      </c>
      <c r="W222">
        <f t="shared" si="81"/>
        <v>3.7468211210421556E-2</v>
      </c>
      <c r="Y222">
        <f>U222*(D222-D221)/D222+U221*(D221-D220)/D222+U220*(D220-D219)/D222+U219*(D219-D218)/D222+U218*(D218-D217)/D222+U217*(D217-D216)/D222+U216*(D216-D215)/D222+U215*(D215-D214)/D222+U214*(D214-D213)/D222+U213*(D213-D212)/D222+U212*(D212-D211)/D222+U211*(D211-D210)/D222+U210*(D210-D209)/D222+U209*(D209-D208)/D222+U208*(D208-D207)/D222+U207*(D207-D206)/D222+U206*(D206-D205)/D222+U205*(D205-D204)/D222</f>
        <v>4.0430622809644191E-2</v>
      </c>
      <c r="Z222">
        <f>V222*(E222-E221)/E222+V221*(E221-E220)/E222+V220*(E220-E219)/E222+V219*(E219-E218)/E222+V218*(E218-E217)/E222+V217*(E217-E216)/E222+V216*(E216-E215)/E222+V215*(E215-E214)/E222+V214*(E214-E213)/E222+V213*(E213-E212)/E222+V212*(E212-E211)/E222+V211*(E211-E210)/E222+V210*(E210-E209)/E222+V209*(E209-E208)/E222+V208*(E208-E207)/E222+V207*(E207-E206)/E222+V206*(E206-E205)/E222+V205*(E205-E204)/E222</f>
        <v>3.0150155199975166E-2</v>
      </c>
      <c r="AA222">
        <f>W222*(F222-F221)/F222+W221*(F221-F220)/F222+W220*(F220-F219)/F222+W219*(F219-F218)/F222+W218*(F218-F217)/F222+W217*(F217-F216)/F222+W216*(F216-F215)/F222+W215*(F215-F214)/F222+W214*(F214-F213)/F222+W213*(F213-F212)/F222+W212*(F212-F211)/F222+W211*(F211-F210)/F222+W210*(F210-F209)/F222+W209*(F209-F208)/F222+W208*(F208-F207)/F222+W207*(F207-F206)/F222+W206*(F206-F205)/F222+W205*(F205-F204)/F222</f>
        <v>3.4178032983430376E-2</v>
      </c>
      <c r="AC222">
        <f t="shared" si="85"/>
        <v>56.666033310142595</v>
      </c>
      <c r="AD222">
        <f t="shared" si="86"/>
        <v>112.18988428009459</v>
      </c>
      <c r="AE222">
        <f t="shared" si="87"/>
        <v>105.4606173053844</v>
      </c>
      <c r="AG222">
        <f t="shared" si="88"/>
        <v>56.666033310142595</v>
      </c>
      <c r="AH222">
        <f t="shared" si="89"/>
        <v>91.415587203857854</v>
      </c>
      <c r="AI222">
        <f t="shared" si="90"/>
        <v>25.31054815329226</v>
      </c>
      <c r="AK222">
        <v>203</v>
      </c>
      <c r="AL222" t="s">
        <v>16</v>
      </c>
      <c r="AM222">
        <v>37.200000000000003</v>
      </c>
      <c r="AN222">
        <v>0.01</v>
      </c>
      <c r="AO222">
        <v>0.12</v>
      </c>
      <c r="AP222">
        <v>0.36</v>
      </c>
      <c r="AQ222">
        <v>27.49</v>
      </c>
      <c r="AR222">
        <v>33.74</v>
      </c>
      <c r="AS222">
        <v>0.39</v>
      </c>
      <c r="AT222">
        <v>0.67</v>
      </c>
      <c r="AU222">
        <v>0</v>
      </c>
      <c r="AV222">
        <v>0</v>
      </c>
      <c r="AW222">
        <v>1.4E-2</v>
      </c>
      <c r="AX222">
        <v>5.0000000000000001E-3</v>
      </c>
      <c r="AZ222">
        <v>0.9959545158558214</v>
      </c>
      <c r="BA222">
        <v>0</v>
      </c>
      <c r="BB222">
        <v>3.7868681492917084E-3</v>
      </c>
      <c r="BC222">
        <v>7.6205738783246555E-3</v>
      </c>
      <c r="BD222">
        <v>0.41035098248797663</v>
      </c>
      <c r="BE222">
        <v>1.3465765568066386</v>
      </c>
      <c r="BF222">
        <v>8.8444777180067217E-3</v>
      </c>
      <c r="BG222">
        <v>1.9220539204127612E-2</v>
      </c>
      <c r="BH222">
        <v>0</v>
      </c>
      <c r="BI222">
        <v>0</v>
      </c>
      <c r="BJ222">
        <v>6.031069611086889E-4</v>
      </c>
      <c r="BK222">
        <v>1.0735271711980698E-4</v>
      </c>
      <c r="BM222">
        <v>203</v>
      </c>
      <c r="BN222" t="s">
        <v>17</v>
      </c>
      <c r="BO222">
        <v>52.7</v>
      </c>
      <c r="BP222">
        <v>0.19</v>
      </c>
      <c r="BQ222">
        <v>2.6</v>
      </c>
      <c r="BR222">
        <v>1.63</v>
      </c>
      <c r="BS222">
        <v>14.75</v>
      </c>
      <c r="BT222">
        <v>24.61</v>
      </c>
      <c r="BU222">
        <v>0.28999999999999998</v>
      </c>
      <c r="BV222">
        <v>3.19</v>
      </c>
      <c r="BW222">
        <v>0</v>
      </c>
      <c r="BX222">
        <v>0.04</v>
      </c>
      <c r="BY222">
        <v>0</v>
      </c>
      <c r="BZ222">
        <v>0</v>
      </c>
      <c r="CA222">
        <v>4.0000000000000001E-3</v>
      </c>
      <c r="CB222">
        <v>2E-3</v>
      </c>
      <c r="CD222">
        <v>1.9170005556301482</v>
      </c>
      <c r="CE222">
        <v>0</v>
      </c>
      <c r="CF222">
        <v>0.11147753176574828</v>
      </c>
      <c r="CG222">
        <v>4.6880025547323331E-2</v>
      </c>
      <c r="CH222">
        <v>0.29914917973310939</v>
      </c>
      <c r="CI222">
        <v>1.3344817630037711</v>
      </c>
      <c r="CJ222">
        <v>8.935536667667018E-3</v>
      </c>
      <c r="CK222">
        <v>0.12433588950155638</v>
      </c>
      <c r="CL222">
        <v>0</v>
      </c>
      <c r="CM222">
        <v>2.8213193185979836E-3</v>
      </c>
      <c r="CN222">
        <v>2.3412153081631143E-4</v>
      </c>
      <c r="CO222">
        <v>5.8342910505372675E-5</v>
      </c>
      <c r="CP222">
        <v>2.8478087395896426E-2</v>
      </c>
      <c r="CR222" t="s">
        <v>45</v>
      </c>
      <c r="CS222" t="s">
        <v>1</v>
      </c>
      <c r="CT222" t="s">
        <v>2</v>
      </c>
      <c r="CU222" t="s">
        <v>3</v>
      </c>
      <c r="CV222" t="s">
        <v>4</v>
      </c>
      <c r="CW222" t="s">
        <v>5</v>
      </c>
      <c r="CX222" t="s">
        <v>6</v>
      </c>
      <c r="CY222" t="s">
        <v>7</v>
      </c>
      <c r="CZ222" t="s">
        <v>8</v>
      </c>
      <c r="DA222" t="s">
        <v>9</v>
      </c>
      <c r="DB222" t="s">
        <v>10</v>
      </c>
      <c r="DC222" t="s">
        <v>11</v>
      </c>
      <c r="DD222" t="s">
        <v>14</v>
      </c>
      <c r="DE222" t="s">
        <v>15</v>
      </c>
    </row>
    <row r="223" spans="3:123">
      <c r="C223" s="2">
        <v>0.89400000000000002</v>
      </c>
      <c r="D223">
        <f t="shared" si="79"/>
        <v>89.4</v>
      </c>
      <c r="E223">
        <f t="shared" si="82"/>
        <v>89.4</v>
      </c>
      <c r="F223">
        <f t="shared" si="82"/>
        <v>89.4</v>
      </c>
      <c r="G223">
        <v>10.599999999999994</v>
      </c>
      <c r="H223">
        <v>20.562000000000001</v>
      </c>
      <c r="I223">
        <v>20.562000000000001</v>
      </c>
      <c r="J223">
        <v>48.276000000000003</v>
      </c>
      <c r="K223">
        <v>0</v>
      </c>
      <c r="L223">
        <v>0</v>
      </c>
      <c r="M223">
        <f t="shared" si="83"/>
        <v>1.2718830720000001</v>
      </c>
      <c r="O223">
        <f>H223/SUM($H223:I223,K223:M223)</f>
        <v>0.48499992240001238</v>
      </c>
      <c r="P223">
        <f>I223/SUM($H223:I223,K223:M223)</f>
        <v>0.48499992240001238</v>
      </c>
      <c r="Q223">
        <f>K223/SUM($H223:I223,K223:M223)</f>
        <v>0</v>
      </c>
      <c r="R223">
        <f>L223/SUM($H223:I223,K223:M223)</f>
        <v>0</v>
      </c>
      <c r="S223">
        <f>M223/SUM($H223:I223,K223:M223)</f>
        <v>3.0000155199975165E-2</v>
      </c>
      <c r="U223">
        <f t="shared" si="80"/>
        <v>4.1658603428537888E-2</v>
      </c>
      <c r="V223">
        <f t="shared" si="84"/>
        <v>3.0150155199975166E-2</v>
      </c>
      <c r="W223">
        <f t="shared" si="81"/>
        <v>4.0407327885108944E-2</v>
      </c>
      <c r="Y223">
        <f>U223*(D223-D222)/D223+U222*(D222-D221)/D223+U221*(D221-D220)/D223+U220*(D220-D219)/D223+U219*(D219-D218)/D223+U218*(D218-D217)/D223+U217*(D217-D216)/D223+U216*(D216-D215)/D223+U215*(D215-D214)/D223+U214*(D214-D213)/D223+U213*(D213-D212)/D223+U212*(D212-D211)/D223+U211*(D211-D210)/D223+U210*(D210-D209)/D223+U209*(D209-D208)/D223+U208*(D208-D207)/D223+U207*(D207-D206)/D223+U206*(D206-D205)/D223+U205*(D205-D204)/D223</f>
        <v>4.0463588732299056E-2</v>
      </c>
      <c r="Z223">
        <f>V223*(E223-E222)/E223+V222*(E222-E221)/E223+V221*(E221-E220)/E223+V220*(E220-E219)/E223+V219*(E219-E218)/E223+V218*(E218-E217)/E223+V217*(E217-E216)/E223+V216*(E216-E215)/E223+V215*(E215-E214)/E223+V214*(E214-E213)/E223+V213*(E213-E212)/E223+V212*(E212-E211)/E223+V211*(E211-E210)/E223+V210*(E210-E209)/E223+V209*(E209-E208)/E223+V208*(E208-E207)/E223+V207*(E207-E206)/E223+V206*(E206-E205)/E223+V205*(E205-E204)/E223</f>
        <v>3.0150155199975166E-2</v>
      </c>
      <c r="AA223">
        <f>W223*(F223-F222)/F223+W222*(F222-F221)/F223+W221*(F221-F220)/F223+W220*(F220-F219)/F223+W219*(F219-F218)/F223+W218*(F218-F217)/F223+W217*(F217-F216)/F223+W216*(F216-F215)/F223+W215*(F215-F214)/F223+W214*(F214-F213)/F223+W213*(F213-F212)/F223+W212*(F212-F211)/F223+W211*(F211-F210)/F223+W210*(F210-F209)/F223+W209*(F209-F208)/F223+W208*(F208-F207)/F223+W207*(F207-F206)/F223+W206*(F206-F205)/F223+W205*(F205-F204)/F223</f>
        <v>3.4345262376764024E-2</v>
      </c>
      <c r="AC223">
        <f t="shared" si="85"/>
        <v>68.9198778601085</v>
      </c>
      <c r="AD223">
        <f t="shared" si="86"/>
        <v>136.7472977735072</v>
      </c>
      <c r="AE223">
        <f t="shared" si="87"/>
        <v>128.39122533766576</v>
      </c>
      <c r="AG223">
        <f t="shared" si="88"/>
        <v>68.9198778601085</v>
      </c>
      <c r="AH223">
        <f t="shared" si="89"/>
        <v>111.42568338243611</v>
      </c>
      <c r="AI223">
        <f t="shared" si="90"/>
        <v>30.813894081039784</v>
      </c>
      <c r="AK223">
        <v>223</v>
      </c>
      <c r="AL223" t="s">
        <v>16</v>
      </c>
      <c r="AM223">
        <v>36.340000000000003</v>
      </c>
      <c r="AN223">
        <v>0.01</v>
      </c>
      <c r="AO223">
        <v>0.11</v>
      </c>
      <c r="AP223">
        <v>0.38</v>
      </c>
      <c r="AQ223">
        <v>31.92</v>
      </c>
      <c r="AR223">
        <v>29.97</v>
      </c>
      <c r="AS223">
        <v>0.47</v>
      </c>
      <c r="AT223">
        <v>0.78</v>
      </c>
      <c r="AU223">
        <v>0</v>
      </c>
      <c r="AV223">
        <v>0</v>
      </c>
      <c r="AW223">
        <v>1.6E-2</v>
      </c>
      <c r="AX223">
        <v>5.0000000000000001E-3</v>
      </c>
      <c r="AZ223">
        <v>0.99587095797710179</v>
      </c>
      <c r="BA223">
        <v>0</v>
      </c>
      <c r="BB223">
        <v>3.5531472220606251E-3</v>
      </c>
      <c r="BC223">
        <v>8.2336111536659394E-3</v>
      </c>
      <c r="BD223">
        <v>0.48771397453030257</v>
      </c>
      <c r="BE223">
        <v>1.2243181655934914</v>
      </c>
      <c r="BF223">
        <v>1.0910057068573419E-2</v>
      </c>
      <c r="BG223">
        <v>2.2903768544434495E-2</v>
      </c>
      <c r="BH223">
        <v>0</v>
      </c>
      <c r="BI223">
        <v>0</v>
      </c>
      <c r="BJ223">
        <v>7.0551762462795582E-4</v>
      </c>
      <c r="BK223">
        <v>1.0988404048666673E-4</v>
      </c>
      <c r="BM223">
        <v>223</v>
      </c>
      <c r="BN223" t="s">
        <v>17</v>
      </c>
      <c r="BO223">
        <v>52.31</v>
      </c>
      <c r="BP223">
        <v>0.22</v>
      </c>
      <c r="BQ223">
        <v>2.13</v>
      </c>
      <c r="BR223">
        <v>1.57</v>
      </c>
      <c r="BS223">
        <v>16.8</v>
      </c>
      <c r="BT223">
        <v>22.66</v>
      </c>
      <c r="BU223">
        <v>0.34</v>
      </c>
      <c r="BV223">
        <v>3.93</v>
      </c>
      <c r="BW223">
        <v>0</v>
      </c>
      <c r="BX223">
        <v>0.04</v>
      </c>
      <c r="BY223">
        <v>0</v>
      </c>
      <c r="BZ223">
        <v>0</v>
      </c>
      <c r="CA223">
        <v>5.0000000000000001E-3</v>
      </c>
      <c r="CB223">
        <v>2E-3</v>
      </c>
      <c r="CD223">
        <v>1.926090340127361</v>
      </c>
      <c r="CE223">
        <v>0</v>
      </c>
      <c r="CF223">
        <v>9.2442974134596817E-2</v>
      </c>
      <c r="CG223">
        <v>4.5706734800897833E-2</v>
      </c>
      <c r="CH223">
        <v>0.3448938000037608</v>
      </c>
      <c r="CI223">
        <v>1.2437733426567383</v>
      </c>
      <c r="CJ223">
        <v>1.0604296689722544E-2</v>
      </c>
      <c r="CK223">
        <v>0.15505246770232886</v>
      </c>
      <c r="CL223">
        <v>0</v>
      </c>
      <c r="CM223">
        <v>2.8558313200422046E-3</v>
      </c>
      <c r="CN223">
        <v>2.9623180013424796E-4</v>
      </c>
      <c r="CO223">
        <v>5.9056594560328242E-5</v>
      </c>
      <c r="CP223">
        <v>1.8533314261957839E-2</v>
      </c>
    </row>
    <row r="224" spans="3:123">
      <c r="C224" s="2">
        <v>0.90400000000000003</v>
      </c>
      <c r="D224">
        <f t="shared" si="79"/>
        <v>90.4</v>
      </c>
      <c r="E224">
        <f t="shared" si="82"/>
        <v>90.4</v>
      </c>
      <c r="F224">
        <f t="shared" si="82"/>
        <v>90.4</v>
      </c>
      <c r="G224">
        <v>9.5999999999999943</v>
      </c>
      <c r="H224">
        <v>8.136000000000001</v>
      </c>
      <c r="I224">
        <v>0</v>
      </c>
      <c r="J224">
        <v>65.088000000000008</v>
      </c>
      <c r="K224">
        <v>17.176000000000002</v>
      </c>
      <c r="L224">
        <v>0</v>
      </c>
      <c r="M224">
        <f t="shared" si="83"/>
        <v>0.78284953600000018</v>
      </c>
      <c r="O224">
        <f>H224/SUM($H224:I224,K224:M224)</f>
        <v>0.31178566440000793</v>
      </c>
      <c r="P224">
        <f>I224/SUM($H224:I224,K224:M224)</f>
        <v>0</v>
      </c>
      <c r="Q224">
        <f>K224/SUM($H224:I224,K224:M224)</f>
        <v>0.65821418040001678</v>
      </c>
      <c r="R224">
        <f>L224/SUM($H224:I224,K224:M224)</f>
        <v>0</v>
      </c>
      <c r="S224">
        <f>M224/SUM($H224:I224,K224:M224)</f>
        <v>3.0000155199975169E-2</v>
      </c>
      <c r="U224">
        <f t="shared" si="80"/>
        <v>5.2677618405173064E-2</v>
      </c>
      <c r="V224">
        <f t="shared" si="84"/>
        <v>3.015015519997517E-2</v>
      </c>
      <c r="W224">
        <f t="shared" si="81"/>
        <v>4.1359801882892018E-2</v>
      </c>
      <c r="Y224">
        <f>U224*(D224-D223)/D224+U223*(D223-D222)/D224+U222*(D222-D221)/D224+U221*(D221-D220)/D224+U220*(D220-D219)/D224+U219*(D219-D218)/D224+U218*(D218-D217)/D224+U217*(D217-D216)/D224+U216*(D216-D215)/D224+U215*(D215-D214)/D224+U214*(D214-D213)/D224+U213*(D213-D212)/D224+U212*(D212-D211)/D224+U211*(D211-D210)/D224+U210*(D210-D209)/D224+U209*(D209-D208)/D224+U208*(D208-D207)/D224+U207*(D207-D206)/D224+U206*(D206-D205)/D224+U205*(D205-D204)/D224</f>
        <v>4.0598699680007837E-2</v>
      </c>
      <c r="Z224">
        <f>V224*(E224-E223)/E224+V223*(E223-E222)/E224+V222*(E222-E221)/E224+V221*(E221-E220)/E224+V220*(E220-E219)/E224+V219*(E219-E218)/E224+V218*(E218-E217)/E224+V217*(E217-E216)/E224+V216*(E216-E215)/E224+V215*(E215-E214)/E224+V214*(E214-E213)/E224+V213*(E213-E212)/E224+V212*(E212-E211)/E224+V211*(E211-E210)/E224+V210*(E210-E209)/E224+V209*(E209-E208)/E224+V208*(E208-E207)/E224+V207*(E207-E206)/E224+V206*(E206-E205)/E224+V205*(E205-E204)/E224</f>
        <v>3.0150155199975166E-2</v>
      </c>
      <c r="AA224">
        <f>W224*(F224-F223)/F224+W223*(F223-F222)/F224+W222*(F222-F221)/F224+W221*(F221-F220)/F224+W220*(F220-F219)/F224+W219*(F219-F218)/F224+W218*(F218-F217)/F224+W217*(F217-F216)/F224+W216*(F216-F215)/F224+W215*(F215-F214)/F224+W214*(F214-F213)/F224+W213*(F213-F212)/F224+W212*(F212-F211)/F224+W211*(F211-F210)/F224+W210*(F210-F209)/F224+W209*(F209-F208)/F224+W208*(F208-F207)/F224+W207*(F207-F206)/F224+W206*(F206-F205)/F224+W205*(F205-F204)/F224</f>
        <v>3.4422856840327393E-2</v>
      </c>
      <c r="AC224">
        <f t="shared" si="85"/>
        <v>75.770523775336045</v>
      </c>
      <c r="AD224">
        <f t="shared" si="86"/>
        <v>150.54137710272536</v>
      </c>
      <c r="AE224">
        <f t="shared" si="87"/>
        <v>141.25797302198617</v>
      </c>
      <c r="AG224">
        <f t="shared" si="88"/>
        <v>75.770523775336045</v>
      </c>
      <c r="AH224">
        <f t="shared" si="89"/>
        <v>122.66550121368428</v>
      </c>
      <c r="AI224">
        <f t="shared" si="90"/>
        <v>33.901913525276683</v>
      </c>
      <c r="AK224">
        <v>233</v>
      </c>
      <c r="AL224" t="s">
        <v>16</v>
      </c>
      <c r="AM224">
        <v>35.869999999999997</v>
      </c>
      <c r="AN224">
        <v>0.01</v>
      </c>
      <c r="AO224">
        <v>0.1</v>
      </c>
      <c r="AP224">
        <v>0.39</v>
      </c>
      <c r="AQ224">
        <v>34.380000000000003</v>
      </c>
      <c r="AR224">
        <v>27.88</v>
      </c>
      <c r="AS224">
        <v>0.52</v>
      </c>
      <c r="AT224">
        <v>0.84</v>
      </c>
      <c r="AU224">
        <v>0</v>
      </c>
      <c r="AV224">
        <v>0</v>
      </c>
      <c r="AW224">
        <v>1.6E-2</v>
      </c>
      <c r="AX224">
        <v>6.0000000000000001E-3</v>
      </c>
      <c r="AZ224">
        <v>0.99593162731372875</v>
      </c>
      <c r="BA224">
        <v>0</v>
      </c>
      <c r="BB224">
        <v>3.2726572278016048E-3</v>
      </c>
      <c r="BC224">
        <v>8.5615296756048759E-3</v>
      </c>
      <c r="BD224">
        <v>0.5322163257687722</v>
      </c>
      <c r="BE224">
        <v>1.1539322811700132</v>
      </c>
      <c r="BF224">
        <v>1.2229607280255066E-2</v>
      </c>
      <c r="BG224">
        <v>2.4990309379028831E-2</v>
      </c>
      <c r="BH224">
        <v>0</v>
      </c>
      <c r="BI224">
        <v>0</v>
      </c>
      <c r="BJ224">
        <v>7.1480547531750259E-4</v>
      </c>
      <c r="BK224">
        <v>1.3359674267182103E-4</v>
      </c>
      <c r="CR224">
        <v>233</v>
      </c>
      <c r="CS224" t="s">
        <v>18</v>
      </c>
      <c r="CT224">
        <v>52.08</v>
      </c>
      <c r="CU224">
        <v>0.23</v>
      </c>
      <c r="CV224">
        <v>1.9</v>
      </c>
      <c r="CW224">
        <v>1.51</v>
      </c>
      <c r="CX224">
        <v>17.96</v>
      </c>
      <c r="CY224">
        <v>21.5</v>
      </c>
      <c r="CZ224">
        <v>0.37</v>
      </c>
      <c r="DA224">
        <v>4.41</v>
      </c>
      <c r="DB224">
        <v>0</v>
      </c>
      <c r="DC224">
        <v>0.03</v>
      </c>
      <c r="DD224">
        <v>5.0000000000000001E-3</v>
      </c>
      <c r="DE224">
        <v>2E-3</v>
      </c>
      <c r="DG224">
        <v>1.9312724199556728</v>
      </c>
      <c r="DH224">
        <v>0</v>
      </c>
      <c r="DI224">
        <v>8.3047877371099074E-2</v>
      </c>
      <c r="DJ224">
        <v>4.4272915446341654E-2</v>
      </c>
      <c r="DK224">
        <v>0.3713325908473073</v>
      </c>
      <c r="DL224">
        <v>1.1885034006207233</v>
      </c>
      <c r="DM224">
        <v>1.1622118704465551E-2</v>
      </c>
      <c r="DN224">
        <v>0.17522874537080266</v>
      </c>
      <c r="DO224">
        <v>0</v>
      </c>
      <c r="DP224">
        <v>2.1571206951539368E-3</v>
      </c>
      <c r="DQ224">
        <v>2.9834056474682246E-4</v>
      </c>
      <c r="DR224">
        <v>5.9476996612678943E-5</v>
      </c>
      <c r="DS224">
        <v>1.4320297326771855E-2</v>
      </c>
    </row>
    <row r="225" spans="2:123">
      <c r="C225" s="2">
        <v>0.91300000000000003</v>
      </c>
      <c r="D225">
        <f t="shared" si="79"/>
        <v>91.3</v>
      </c>
      <c r="E225">
        <f t="shared" si="82"/>
        <v>91.3</v>
      </c>
      <c r="F225">
        <f t="shared" si="82"/>
        <v>91.3</v>
      </c>
      <c r="G225">
        <v>8.7000000000000028</v>
      </c>
      <c r="H225">
        <v>15.521000000000001</v>
      </c>
      <c r="I225">
        <v>0</v>
      </c>
      <c r="J225">
        <v>44.736999999999995</v>
      </c>
      <c r="K225">
        <v>31.042000000000002</v>
      </c>
      <c r="L225">
        <v>0</v>
      </c>
      <c r="M225">
        <f t="shared" si="83"/>
        <v>1.4401004640000001</v>
      </c>
      <c r="O225">
        <f>H225/SUM($H225:I225,K225:M225)</f>
        <v>0.32333328160000829</v>
      </c>
      <c r="P225">
        <f>I225/SUM($H225:I225,K225:M225)</f>
        <v>0</v>
      </c>
      <c r="Q225">
        <f>K225/SUM($H225:I225,K225:M225)</f>
        <v>0.64666656320001659</v>
      </c>
      <c r="R225">
        <f>L225/SUM($H225:I225,K225:M225)</f>
        <v>0</v>
      </c>
      <c r="S225">
        <f>M225/SUM($H225:I225,K225:M225)</f>
        <v>3.0000155199975172E-2</v>
      </c>
      <c r="U225">
        <f t="shared" si="80"/>
        <v>5.0984793219421384E-2</v>
      </c>
      <c r="V225">
        <f t="shared" si="84"/>
        <v>3.0150155199975173E-2</v>
      </c>
      <c r="W225">
        <f t="shared" si="81"/>
        <v>4.088741114145307E-2</v>
      </c>
      <c r="Y225">
        <f>U225*(D225-D224)/D225+U224*(D224-D223)/D225+U223*(D223-D222)/D225+U222*(D222-D221)/D225+U221*(D221-D220)/D225+U220*(D220-D219)/D225+U219*(D219-D218)/D225+U218*(D218-D217)/D225+U217*(D217-D216)/D225+U216*(D216-D215)/D225+U215*(D215-D214)/D225+U214*(D214-D213)/D225+U213*(D213-D212)/D225+U212*(D212-D211)/D225+U211*(D211-D210)/D225+U210*(D210-D209)/D225+U209*(D209-D208)/D225+U208*(D208-D207)/D225+U207*(D207-D206)/D225+U206*(D206-D205)/D225+U205*(D205-D204)/D225</f>
        <v>4.0701081763090778E-2</v>
      </c>
      <c r="Z225">
        <f>V225*(E225-E224)/E225+V224*(E224-E223)/E225+V223*(E223-E222)/E225+V222*(E222-E221)/E225+V221*(E221-E220)/E225+V220*(E220-E219)/E225+V219*(E219-E218)/E225+V218*(E218-E217)/E225+V217*(E217-E216)/E225+V216*(E216-E215)/E225+V215*(E215-E214)/E225+V214*(E214-E213)/E225+V213*(E213-E212)/E225+V212*(E212-E211)/E225+V211*(E211-E210)/E225+V210*(E210-E209)/E225+V209*(E209-E208)/E225+V208*(E208-E207)/E225+V207*(E207-E206)/E225+V206*(E206-E205)/E225+V205*(E205-E204)/E225</f>
        <v>3.015015519997517E-2</v>
      </c>
      <c r="AA225">
        <f>W225*(F225-F224)/F225+W224*(F224-F223)/F225+W223*(F223-F222)/F225+W222*(F222-F221)/F225+W221*(F221-F220)/F225+W220*(F220-F219)/F225+W219*(F219-F218)/F225+W218*(F218-F217)/F225+W217*(F217-F216)/F225+W216*(F216-F215)/F225+W215*(F215-F214)/F225+W214*(F214-F213)/F225+W213*(F213-F212)/F225+W212*(F212-F211)/F225+W211*(F211-F210)/F225+W210*(F210-F209)/F225+W209*(F209-F208)/F225+W208*(F208-F207)/F225+W207*(F207-F206)/F225+W206*(F206-F205)/F225+W205*(F205-F204)/F225</f>
        <v>3.4486581910108477E-2</v>
      </c>
      <c r="AC225">
        <f t="shared" si="85"/>
        <v>83.254558247215314</v>
      </c>
      <c r="AD225">
        <f t="shared" si="86"/>
        <v>165.62232847655241</v>
      </c>
      <c r="AE225">
        <f t="shared" si="87"/>
        <v>155.31940778805171</v>
      </c>
      <c r="AG225">
        <f t="shared" si="88"/>
        <v>83.254558247215314</v>
      </c>
      <c r="AH225">
        <f t="shared" si="89"/>
        <v>134.9538998895338</v>
      </c>
      <c r="AI225">
        <f t="shared" si="90"/>
        <v>37.276657869132414</v>
      </c>
      <c r="AK225">
        <v>243</v>
      </c>
      <c r="AL225" t="s">
        <v>16</v>
      </c>
      <c r="AM225">
        <v>35.49</v>
      </c>
      <c r="AN225">
        <v>0.01</v>
      </c>
      <c r="AO225">
        <v>0.09</v>
      </c>
      <c r="AP225">
        <v>0.37</v>
      </c>
      <c r="AQ225">
        <v>36.380000000000003</v>
      </c>
      <c r="AR225">
        <v>26.21</v>
      </c>
      <c r="AS225">
        <v>0.56999999999999995</v>
      </c>
      <c r="AT225">
        <v>0.87</v>
      </c>
      <c r="AU225">
        <v>0</v>
      </c>
      <c r="AV225">
        <v>0</v>
      </c>
      <c r="AW225">
        <v>1.7000000000000001E-2</v>
      </c>
      <c r="AX225">
        <v>6.0000000000000001E-3</v>
      </c>
      <c r="AZ225">
        <v>0.9960483345732607</v>
      </c>
      <c r="BA225">
        <v>0</v>
      </c>
      <c r="BB225">
        <v>2.9772773715235762E-3</v>
      </c>
      <c r="BC225">
        <v>8.2104082087866397E-3</v>
      </c>
      <c r="BD225">
        <v>0.56927391144739747</v>
      </c>
      <c r="BE225">
        <v>1.0965560645252426</v>
      </c>
      <c r="BF225">
        <v>1.3550655049361746E-2</v>
      </c>
      <c r="BG225">
        <v>2.6163019564954152E-2</v>
      </c>
      <c r="BH225">
        <v>0</v>
      </c>
      <c r="BI225">
        <v>0</v>
      </c>
      <c r="BJ225">
        <v>7.6770271397468741E-4</v>
      </c>
      <c r="BK225">
        <v>1.3504301828397343E-4</v>
      </c>
      <c r="CR225">
        <v>243</v>
      </c>
      <c r="CS225" t="s">
        <v>18</v>
      </c>
      <c r="CT225">
        <v>52.03</v>
      </c>
      <c r="CU225">
        <v>0.24</v>
      </c>
      <c r="CV225">
        <v>1.67</v>
      </c>
      <c r="CW225">
        <v>1.28</v>
      </c>
      <c r="CX225">
        <v>18.97</v>
      </c>
      <c r="CY225">
        <v>20.72</v>
      </c>
      <c r="CZ225">
        <v>0.39</v>
      </c>
      <c r="DA225">
        <v>4.66</v>
      </c>
      <c r="DB225">
        <v>0</v>
      </c>
      <c r="DC225">
        <v>0.03</v>
      </c>
      <c r="DD225">
        <v>6.0000000000000001E-3</v>
      </c>
      <c r="DE225">
        <v>3.0000000000000001E-3</v>
      </c>
      <c r="DG225">
        <v>1.9389574152937872</v>
      </c>
      <c r="DH225">
        <v>0</v>
      </c>
      <c r="DI225">
        <v>7.3355602594285987E-2</v>
      </c>
      <c r="DJ225">
        <v>3.7714905719575927E-2</v>
      </c>
      <c r="DK225">
        <v>0.39415400917730081</v>
      </c>
      <c r="DL225">
        <v>1.1510484435998085</v>
      </c>
      <c r="DM225">
        <v>1.2310907605989994E-2</v>
      </c>
      <c r="DN225">
        <v>0.18607779914916486</v>
      </c>
      <c r="DO225">
        <v>0</v>
      </c>
      <c r="DP225">
        <v>2.167785602226351E-3</v>
      </c>
      <c r="DQ225">
        <v>3.5977868958626119E-4</v>
      </c>
      <c r="DR225">
        <v>8.9656580559181401E-5</v>
      </c>
      <c r="DS225">
        <v>1.2313017888073166E-2</v>
      </c>
    </row>
    <row r="226" spans="2:123">
      <c r="C226" s="2">
        <v>0.92100000000000004</v>
      </c>
      <c r="D226">
        <f t="shared" si="79"/>
        <v>92.100000000000009</v>
      </c>
      <c r="E226">
        <f t="shared" si="82"/>
        <v>92.100000000000009</v>
      </c>
      <c r="F226">
        <f t="shared" si="82"/>
        <v>92.100000000000009</v>
      </c>
      <c r="G226">
        <v>7.8999999999999915</v>
      </c>
      <c r="H226">
        <v>16.577999999999999</v>
      </c>
      <c r="I226">
        <v>0</v>
      </c>
      <c r="J226">
        <v>39.603000000000002</v>
      </c>
      <c r="K226">
        <v>35.919000000000004</v>
      </c>
      <c r="L226">
        <v>0</v>
      </c>
      <c r="M226">
        <f t="shared" si="83"/>
        <v>1.623627216</v>
      </c>
      <c r="O226">
        <f>H226/SUM($H226:I226,K226:M226)</f>
        <v>0.30631574046316573</v>
      </c>
      <c r="P226">
        <f>I226/SUM($H226:I226,K226:M226)</f>
        <v>0</v>
      </c>
      <c r="Q226">
        <f>K226/SUM($H226:I226,K226:M226)</f>
        <v>0.66368410433685909</v>
      </c>
      <c r="R226">
        <f>L226/SUM($H226:I226,K226:M226)</f>
        <v>0</v>
      </c>
      <c r="S226">
        <f>M226/SUM($H226:I226,K226:M226)</f>
        <v>3.0000155199975169E-2</v>
      </c>
      <c r="U226">
        <f t="shared" si="80"/>
        <v>5.0375372475177302E-2</v>
      </c>
      <c r="V226">
        <f t="shared" si="84"/>
        <v>3.015015519997517E-2</v>
      </c>
      <c r="W226">
        <f t="shared" si="81"/>
        <v>4.0862623592907002E-2</v>
      </c>
      <c r="Y226">
        <f>U226*(D226-D225)/D226+U225*(D225-D224)/D226+U224*(D224-D223)/D226+U223*(D223-D222)/D226+U222*(D222-D221)/D226+U221*(D221-D220)/D226+U220*(D220-D219)/D226+U219*(D219-D218)/D226+U218*(D218-D217)/D226+U217*(D217-D216)/D226+U216*(D216-D215)/D226+U215*(D215-D214)/D226+U214*(D214-D213)/D226+U213*(D213-D212)/D226+U212*(D212-D211)/D226+U211*(D211-D210)/D226+U210*(D210-D209)/D226+U209*(D209-D208)/D226+U208*(D208-D207)/D226+U207*(D207-D206)/D226+U206*(D206-D205)/D226+U205*(D205-D204)/D226</f>
        <v>4.0785114690014446E-2</v>
      </c>
      <c r="Z226">
        <f>V226*(E226-E225)/E226+V225*(E225-E224)/E226+V224*(E224-E223)/E226+V223*(E223-E222)/E226+V222*(E222-E221)/E226+V221*(E221-E220)/E226+V220*(E220-E219)/E226+V219*(E219-E218)/E226+V218*(E218-E217)/E226+V217*(E217-E216)/E226+V216*(E216-E215)/E226+V215*(E215-E214)/E226+V214*(E214-E213)/E226+V213*(E213-E212)/E226+V212*(E212-E211)/E226+V211*(E211-E210)/E226+V210*(E210-E209)/E226+V209*(E209-E208)/E226+V208*(E208-E207)/E226+V207*(E207-E206)/E226+V206*(E206-E205)/E226+V205*(E205-E204)/E226</f>
        <v>3.0150155199975173E-2</v>
      </c>
      <c r="AA226">
        <f>W226*(F226-F225)/F226+W225*(F225-F224)/F226+W224*(F224-F223)/F226+W223*(F223-F222)/F226+W222*(F222-F221)/F226+W221*(F221-F220)/F226+W220*(F220-F219)/F226+W219*(F219-F218)/F226+W218*(F218-F217)/F226+W217*(F217-F216)/F226+W216*(F216-F215)/F226+W215*(F215-F214)/F226+W214*(F214-F213)/F226+W213*(F213-F212)/F226+W212*(F212-F211)/F226+W211*(F211-F210)/F226+W210*(F210-F209)/F226+W209*(F209-F208)/F226+W208*(F208-F207)/F226+W207*(F207-F206)/F226+W206*(F206-F205)/F226+W205*(F205-F204)/F226</f>
        <v>3.4541965551218558E-2</v>
      </c>
      <c r="AC226">
        <f t="shared" si="85"/>
        <v>91.306667068484487</v>
      </c>
      <c r="AD226">
        <f t="shared" si="86"/>
        <v>181.86452483331595</v>
      </c>
      <c r="AE226">
        <f t="shared" si="87"/>
        <v>170.45593074572781</v>
      </c>
      <c r="AG226">
        <f t="shared" si="88"/>
        <v>91.306667068484487</v>
      </c>
      <c r="AH226">
        <f t="shared" si="89"/>
        <v>148.18851481904881</v>
      </c>
      <c r="AI226">
        <f t="shared" si="90"/>
        <v>40.90942337897468</v>
      </c>
      <c r="AK226">
        <v>253</v>
      </c>
      <c r="AL226" t="s">
        <v>16</v>
      </c>
      <c r="AM226">
        <v>35.020000000000003</v>
      </c>
      <c r="AN226">
        <v>0.01</v>
      </c>
      <c r="AO226">
        <v>0.08</v>
      </c>
      <c r="AP226">
        <v>0.33</v>
      </c>
      <c r="AQ226">
        <v>38.880000000000003</v>
      </c>
      <c r="AR226">
        <v>24.12</v>
      </c>
      <c r="AS226">
        <v>0.62</v>
      </c>
      <c r="AT226">
        <v>0.91</v>
      </c>
      <c r="AU226">
        <v>0</v>
      </c>
      <c r="AV226">
        <v>0</v>
      </c>
      <c r="AW226">
        <v>1.7000000000000001E-2</v>
      </c>
      <c r="AX226">
        <v>6.0000000000000001E-3</v>
      </c>
      <c r="AZ226">
        <v>0.99645355411048075</v>
      </c>
      <c r="BA226">
        <v>0</v>
      </c>
      <c r="BB226">
        <v>2.6830778787842258E-3</v>
      </c>
      <c r="BC226">
        <v>7.4240941424241038E-3</v>
      </c>
      <c r="BD226">
        <v>0.61680991683195596</v>
      </c>
      <c r="BE226">
        <v>1.0230753669937132</v>
      </c>
      <c r="BF226">
        <v>1.494320065574082E-2</v>
      </c>
      <c r="BG226">
        <v>2.7744474932458553E-2</v>
      </c>
      <c r="BH226">
        <v>0</v>
      </c>
      <c r="BI226">
        <v>0</v>
      </c>
      <c r="BJ226">
        <v>7.7832249110561572E-4</v>
      </c>
      <c r="BK226">
        <v>1.3691109394810475E-4</v>
      </c>
      <c r="CR226">
        <v>253</v>
      </c>
      <c r="CS226" t="s">
        <v>18</v>
      </c>
      <c r="CT226">
        <v>51.84</v>
      </c>
      <c r="CU226">
        <v>0.25</v>
      </c>
      <c r="CV226">
        <v>1.49</v>
      </c>
      <c r="CW226">
        <v>1.06</v>
      </c>
      <c r="CX226">
        <v>20.36</v>
      </c>
      <c r="CY226">
        <v>19.59</v>
      </c>
      <c r="CZ226">
        <v>0.42</v>
      </c>
      <c r="DA226">
        <v>4.95</v>
      </c>
      <c r="DB226">
        <v>0</v>
      </c>
      <c r="DC226">
        <v>0.03</v>
      </c>
      <c r="DD226">
        <v>6.0000000000000001E-3</v>
      </c>
      <c r="DE226">
        <v>3.0000000000000001E-3</v>
      </c>
      <c r="DG226">
        <v>1.9455310565471466</v>
      </c>
      <c r="DH226">
        <v>0</v>
      </c>
      <c r="DI226">
        <v>6.5911594238268603E-2</v>
      </c>
      <c r="DJ226">
        <v>3.1453403909598637E-2</v>
      </c>
      <c r="DK226">
        <v>0.42602503532916286</v>
      </c>
      <c r="DL226">
        <v>1.0959658373259793</v>
      </c>
      <c r="DM226">
        <v>1.3351605300179113E-2</v>
      </c>
      <c r="DN226">
        <v>0.1990547625829511</v>
      </c>
      <c r="DO226">
        <v>0</v>
      </c>
      <c r="DP226">
        <v>2.1831071774183063E-3</v>
      </c>
      <c r="DQ226">
        <v>3.6232155002379602E-4</v>
      </c>
      <c r="DR226">
        <v>9.02902594797722E-5</v>
      </c>
      <c r="DS226">
        <v>1.1442650785415245E-2</v>
      </c>
    </row>
    <row r="227" spans="2:123">
      <c r="C227" s="2">
        <v>0.92900000000000005</v>
      </c>
      <c r="D227">
        <f t="shared" si="79"/>
        <v>92.9</v>
      </c>
      <c r="E227">
        <f t="shared" si="82"/>
        <v>92.9</v>
      </c>
      <c r="F227">
        <f t="shared" si="82"/>
        <v>92.9</v>
      </c>
      <c r="G227">
        <v>7.0999999999999943</v>
      </c>
      <c r="H227">
        <v>15.793000000000003</v>
      </c>
      <c r="I227">
        <v>0</v>
      </c>
      <c r="J227">
        <v>35.302</v>
      </c>
      <c r="K227">
        <v>41.805000000000007</v>
      </c>
      <c r="L227">
        <v>0</v>
      </c>
      <c r="M227">
        <f t="shared" si="83"/>
        <v>1.7813909440000004</v>
      </c>
      <c r="O227">
        <f>H227/SUM($H227:I227,K227:M227)</f>
        <v>0.26596769938065196</v>
      </c>
      <c r="P227">
        <f>I227/SUM($H227:I227,K227:M227)</f>
        <v>0</v>
      </c>
      <c r="Q227">
        <f>K227/SUM($H227:I227,K227:M227)</f>
        <v>0.70403214541937276</v>
      </c>
      <c r="R227">
        <f>L227/SUM($H227:I227,K227:M227)</f>
        <v>0</v>
      </c>
      <c r="S227">
        <f>M227/SUM($H227:I227,K227:M227)</f>
        <v>3.0000155199975169E-2</v>
      </c>
      <c r="U227">
        <f t="shared" si="80"/>
        <v>5.0647864960976841E-2</v>
      </c>
      <c r="V227">
        <f t="shared" si="84"/>
        <v>3.015015519997517E-2</v>
      </c>
      <c r="W227">
        <f t="shared" si="81"/>
        <v>4.1220470785325383E-2</v>
      </c>
      <c r="Y227">
        <f>U227*(D227-D226)/D227+U226*(D226-D225)/D227+U225*(D225-D224)/D227+U224*(D224-D223)/D227+U223*(D223-D222)/D227+U222*(D222-D221)/D227+U221*(D221-D220)/D227+U220*(D220-D219)/D227+U219*(D219-D218)/D227+U218*(D218-D217)/D227+U217*(D217-D216)/D227+U216*(D216-D215)/D227+U215*(D215-D214)/D227+U214*(D214-D213)/D227+U213*(D213-D212)/D227+U212*(D212-D211)/D227+U211*(D211-D210)/D227+U210*(D210-D209)/D227+U209*(D209-D208)/D227+U208*(D208-D207)/D227+U207*(D207-D206)/D227+U206*(D206-D205)/D227+U205*(D205-D204)/D227</f>
        <v>4.087004687749312E-2</v>
      </c>
      <c r="Z227">
        <f>V227*(E227-E226)/E227+V226*(E226-E225)/E227+V225*(E225-E224)/E227+V224*(E224-E223)/E227+V223*(E223-E222)/E227+V222*(E222-E221)/E227+V221*(E221-E220)/E227+V220*(E220-E219)/E227+V219*(E219-E218)/E227+V218*(E218-E217)/E227+V217*(E217-E216)/E227+V216*(E216-E215)/E227+V215*(E215-E214)/E227+V214*(E214-E213)/E227+V213*(E213-E212)/E227+V212*(E212-E211)/E227+V211*(E211-E210)/E227+V210*(E210-E209)/E227+V209*(E209-E208)/E227+V208*(E208-E207)/E227+V207*(E207-E206)/E227+V206*(E206-E205)/E227+V205*(E205-E204)/E227</f>
        <v>3.015015519997517E-2</v>
      </c>
      <c r="AA227">
        <f>W227*(F227-F226)/F227+W226*(F226-F225)/F227+W225*(F225-F224)/F227+W224*(F224-F223)/F227+W223*(F223-F222)/F227+W222*(F222-F221)/F227+W221*(F221-F220)/F227+W220*(F220-F219)/F227+W219*(F219-F218)/F227+W218*(F218-F217)/F227+W217*(F217-F216)/F227+W216*(F216-F215)/F227+W215*(F215-F214)/F227+W214*(F214-F213)/F227+W213*(F213-F212)/F227+W212*(F212-F211)/F227+W211*(F211-F210)/F227+W210*(F210-F209)/F227+W209*(F209-F208)/F227+W208*(F208-F207)/F227+W207*(F207-F206)/F227+W206*(F206-F205)/F227+W205*(F205-F204)/F227</f>
        <v>3.4599476898767377E-2</v>
      </c>
      <c r="AC227">
        <f t="shared" si="85"/>
        <v>101.13058352529814</v>
      </c>
      <c r="AD227">
        <f t="shared" si="86"/>
        <v>201.70595029524185</v>
      </c>
      <c r="AE227">
        <f t="shared" si="87"/>
        <v>188.93530794489371</v>
      </c>
      <c r="AG227">
        <f t="shared" si="88"/>
        <v>101.13058352529814</v>
      </c>
      <c r="AH227">
        <f t="shared" si="89"/>
        <v>164.35588651394369</v>
      </c>
      <c r="AI227">
        <f t="shared" si="90"/>
        <v>45.344473906774489</v>
      </c>
      <c r="AK227">
        <v>263</v>
      </c>
      <c r="AL227" t="s">
        <v>16</v>
      </c>
      <c r="AM227">
        <v>34.5</v>
      </c>
      <c r="AN227">
        <v>0.01</v>
      </c>
      <c r="AO227">
        <v>0.08</v>
      </c>
      <c r="AP227">
        <v>0.28999999999999998</v>
      </c>
      <c r="AQ227">
        <v>41.67</v>
      </c>
      <c r="AR227">
        <v>21.8</v>
      </c>
      <c r="AS227">
        <v>0.67</v>
      </c>
      <c r="AT227">
        <v>0.95</v>
      </c>
      <c r="AU227">
        <v>0</v>
      </c>
      <c r="AV227">
        <v>0</v>
      </c>
      <c r="AW227">
        <v>1.7999999999999999E-2</v>
      </c>
      <c r="AX227">
        <v>6.0000000000000001E-3</v>
      </c>
      <c r="AZ227">
        <v>0.99673487310445774</v>
      </c>
      <c r="BA227">
        <v>0</v>
      </c>
      <c r="BB227">
        <v>2.7242873772537965E-3</v>
      </c>
      <c r="BC227">
        <v>6.6244094478282185E-3</v>
      </c>
      <c r="BD227">
        <v>0.67122516636722884</v>
      </c>
      <c r="BE227">
        <v>0.93887215229914667</v>
      </c>
      <c r="BF227">
        <v>1.6396319817787396E-2</v>
      </c>
      <c r="BG227">
        <v>2.9408871693959213E-2</v>
      </c>
      <c r="BH227">
        <v>0</v>
      </c>
      <c r="BI227">
        <v>0</v>
      </c>
      <c r="BJ227">
        <v>8.3676364602462629E-4</v>
      </c>
      <c r="BK227">
        <v>1.3901391681475896E-4</v>
      </c>
      <c r="CR227">
        <v>263</v>
      </c>
      <c r="CS227" t="s">
        <v>18</v>
      </c>
      <c r="CT227">
        <v>51.54</v>
      </c>
      <c r="CU227">
        <v>0.26</v>
      </c>
      <c r="CV227">
        <v>1.35</v>
      </c>
      <c r="CW227">
        <v>0.85</v>
      </c>
      <c r="CX227">
        <v>22.01</v>
      </c>
      <c r="CY227">
        <v>18.23</v>
      </c>
      <c r="CZ227">
        <v>0.46</v>
      </c>
      <c r="DA227">
        <v>5.25</v>
      </c>
      <c r="DB227">
        <v>0</v>
      </c>
      <c r="DC227">
        <v>0.03</v>
      </c>
      <c r="DD227">
        <v>6.0000000000000001E-3</v>
      </c>
      <c r="DE227">
        <v>3.0000000000000001E-3</v>
      </c>
      <c r="DG227">
        <v>1.9510351934726835</v>
      </c>
      <c r="DH227">
        <v>0</v>
      </c>
      <c r="DI227">
        <v>6.023609791634385E-2</v>
      </c>
      <c r="DJ227">
        <v>2.5440651374356027E-2</v>
      </c>
      <c r="DK227">
        <v>0.4645419132230032</v>
      </c>
      <c r="DL227">
        <v>1.0287190061185456</v>
      </c>
      <c r="DM227">
        <v>1.474991578711897E-2</v>
      </c>
      <c r="DN227">
        <v>0.21294830700612685</v>
      </c>
      <c r="DO227">
        <v>0</v>
      </c>
      <c r="DP227">
        <v>2.2020266550322395E-3</v>
      </c>
      <c r="DQ227">
        <v>3.6546153990868447E-4</v>
      </c>
      <c r="DR227">
        <v>9.1072742612370358E-5</v>
      </c>
      <c r="DS227">
        <v>1.1271291389027355E-2</v>
      </c>
    </row>
    <row r="228" spans="2:123">
      <c r="C228" s="2">
        <v>0.97099999999999997</v>
      </c>
      <c r="D228">
        <f t="shared" si="79"/>
        <v>97.1</v>
      </c>
      <c r="E228">
        <f t="shared" si="82"/>
        <v>97.1</v>
      </c>
      <c r="F228">
        <f t="shared" si="82"/>
        <v>97.1</v>
      </c>
      <c r="G228">
        <v>2.9000000000000057</v>
      </c>
      <c r="H228">
        <v>0</v>
      </c>
      <c r="I228">
        <v>0</v>
      </c>
      <c r="J228">
        <v>16.507000000000001</v>
      </c>
      <c r="K228">
        <v>80.592999999999989</v>
      </c>
      <c r="L228">
        <v>0</v>
      </c>
      <c r="M228">
        <f t="shared" si="83"/>
        <v>2.4925803039999996</v>
      </c>
      <c r="O228">
        <f>H228/SUM($H228:I228,K228:M228)</f>
        <v>0</v>
      </c>
      <c r="P228">
        <f>I228/SUM($H228:I228,K228:M228)</f>
        <v>0</v>
      </c>
      <c r="Q228">
        <f>K228/SUM($H228:I228,K228:M228)</f>
        <v>0.96999984480002477</v>
      </c>
      <c r="R228">
        <f>L228/SUM($H228:I228,K228:M228)</f>
        <v>0</v>
      </c>
      <c r="S228">
        <f>M228/SUM($H228:I228,K228:M228)</f>
        <v>3.0000155199975169E-2</v>
      </c>
      <c r="U228">
        <f t="shared" si="80"/>
        <v>5.6204569553433066E-2</v>
      </c>
      <c r="V228">
        <f t="shared" si="84"/>
        <v>3.015015519997517E-2</v>
      </c>
      <c r="W228">
        <f t="shared" si="81"/>
        <v>4.4565449924845443E-2</v>
      </c>
      <c r="Y228">
        <f>U228*(D228-D227)/D228+U227*(D227-D226)/D228+U226*(D226-D225)/D228+U225*(D225-D224)/D228+U224*(D224-D223)/D228+U223*(D223-D222)/D228+U222*(D222-D221)/D228+U221*(D221-D220)/D228+U220*(D220-D219)/D228+U219*(D219-D218)/D228+U218*(D218-D217)/D228+U217*(D217-D216)/D228+U216*(D216-D215)/D228+U215*(D215-D214)/D228+U214*(D214-D213)/D228+U213*(D213-D212)/D228+U212*(D212-D211)/D228+U211*(D211-D210)/D228+U210*(D210-D209)/D228+U209*(D209-D208)/D228+U208*(D208-D207)/D228+U207*(D207-D206)/D228+U206*(D206-D205)/D228+U205*(D205-D204)/D228</f>
        <v>4.1533332101375178E-2</v>
      </c>
      <c r="Z228">
        <f>V228*(E228-E227)/E228+V227*(E227-E226)/E228+V226*(E226-E225)/E228+V225*(E225-E224)/E228+V224*(E224-E223)/E228+V223*(E223-E222)/E228+V222*(E222-E221)/E228+V221*(E221-E220)/E228+V220*(E220-E219)/E228+V219*(E219-E218)/E228+V218*(E218-E217)/E228+V217*(E217-E216)/E228+V216*(E216-E215)/E228+V215*(E215-E214)/E228+V214*(E214-E213)/E228+V213*(E213-E212)/E228+V212*(E212-E211)/E228+V211*(E211-E210)/E228+V210*(E210-E209)/E228+V209*(E209-E208)/E228+V208*(E208-E207)/E228+V207*(E207-E206)/E228+V206*(E206-E205)/E228+V205*(E205-E204)/E228</f>
        <v>3.015015519997517E-2</v>
      </c>
      <c r="AA228">
        <f>W228*(F228-F227)/F228+W227*(F227-F226)/F228+W226*(F226-F225)/F228+W225*(F225-F224)/F228+W224*(F224-F223)/F228+W223*(F223-F222)/F228+W222*(F222-F221)/F228+W221*(F221-F220)/F228+W220*(F220-F219)/F228+W219*(F219-F218)/F228+W218*(F218-F217)/F228+W217*(F217-F216)/F228+W216*(F216-F215)/F228+W215*(F215-F214)/F228+W214*(F214-F213)/F228+W213*(F213-F212)/F228+W212*(F212-F211)/F228+W211*(F211-F210)/F228+W210*(F210-F209)/F228+W209*(F209-F208)/F228+W208*(F208-F207)/F228+W207*(F207-F206)/F228+W206*(F206-F205)/F228+W205*(F205-F204)/F228</f>
        <v>3.5030548852521527E-2</v>
      </c>
      <c r="AC228">
        <f t="shared" si="85"/>
        <v>238.13885135016895</v>
      </c>
      <c r="AD228">
        <f t="shared" si="86"/>
        <v>480.67868114787086</v>
      </c>
      <c r="AE228">
        <f t="shared" si="87"/>
        <v>447.77134213228612</v>
      </c>
      <c r="AG228">
        <f t="shared" si="88"/>
        <v>238.13885135016895</v>
      </c>
      <c r="AH228">
        <f t="shared" si="89"/>
        <v>391.670997572327</v>
      </c>
      <c r="AI228">
        <f t="shared" si="90"/>
        <v>107.46512211174868</v>
      </c>
      <c r="AK228">
        <v>383</v>
      </c>
      <c r="CR228">
        <v>383</v>
      </c>
      <c r="CS228" t="s">
        <v>18</v>
      </c>
      <c r="CT228">
        <v>46.59</v>
      </c>
      <c r="CU228">
        <v>0.46</v>
      </c>
      <c r="CV228">
        <v>1.0900000000000001</v>
      </c>
      <c r="CW228">
        <v>0.11</v>
      </c>
      <c r="CX228">
        <v>42.11</v>
      </c>
      <c r="CY228">
        <v>3.59</v>
      </c>
      <c r="CZ228">
        <v>0.93</v>
      </c>
      <c r="DA228">
        <v>5.07</v>
      </c>
      <c r="DB228">
        <v>0</v>
      </c>
      <c r="DC228">
        <v>0.04</v>
      </c>
      <c r="DD228">
        <v>1.0999999999999999E-2</v>
      </c>
      <c r="DE228">
        <v>5.0000000000000001E-3</v>
      </c>
      <c r="DG228">
        <v>1.9579607073396497</v>
      </c>
      <c r="DH228">
        <v>0</v>
      </c>
      <c r="DI228">
        <v>5.3993332404301778E-2</v>
      </c>
      <c r="DJ228">
        <v>3.6550435714249587E-3</v>
      </c>
      <c r="DK228">
        <v>0.98668988374311628</v>
      </c>
      <c r="DL228">
        <v>0.22490293137899134</v>
      </c>
      <c r="DM228">
        <v>3.3105887129753195E-2</v>
      </c>
      <c r="DN228">
        <v>0.22830394711150712</v>
      </c>
      <c r="DO228">
        <v>0</v>
      </c>
      <c r="DP228">
        <v>3.2595067198016589E-3</v>
      </c>
      <c r="DQ228">
        <v>7.4382999445252857E-4</v>
      </c>
      <c r="DR228">
        <v>1.6851079882332406E-4</v>
      </c>
      <c r="DS228">
        <v>1.1954039743951442E-2</v>
      </c>
    </row>
    <row r="229" spans="2:123">
      <c r="C229" s="2">
        <v>0.98299999999999998</v>
      </c>
      <c r="D229">
        <f t="shared" si="79"/>
        <v>98.3</v>
      </c>
      <c r="E229">
        <f t="shared" si="82"/>
        <v>98.3</v>
      </c>
      <c r="F229">
        <f t="shared" si="82"/>
        <v>98.3</v>
      </c>
      <c r="G229">
        <v>1.7000000000000028</v>
      </c>
      <c r="H229">
        <v>0</v>
      </c>
      <c r="I229">
        <v>0</v>
      </c>
      <c r="J229">
        <v>10.813000000000001</v>
      </c>
      <c r="K229">
        <v>55.048000000000002</v>
      </c>
      <c r="L229">
        <v>32.439</v>
      </c>
      <c r="M229">
        <f t="shared" si="83"/>
        <v>2.7057979359999997</v>
      </c>
      <c r="O229">
        <f>H229/SUM($H229:I229,K229:M229)</f>
        <v>0</v>
      </c>
      <c r="P229">
        <f>I229/SUM($H229:I229,K229:M229)</f>
        <v>0</v>
      </c>
      <c r="Q229">
        <f>K229/SUM($H229:I229,K229:M229)</f>
        <v>0.61033698099776856</v>
      </c>
      <c r="R229">
        <f>L229/SUM($H229:I229,K229:M229)</f>
        <v>0.35966286380225643</v>
      </c>
      <c r="S229">
        <f>M229/SUM($H229:I229,K229:M229)</f>
        <v>3.0000155199975169E-2</v>
      </c>
      <c r="U229">
        <f t="shared" si="80"/>
        <v>4.6507664327168852E-2</v>
      </c>
      <c r="V229">
        <f t="shared" si="84"/>
        <v>3.015015519997517E-2</v>
      </c>
      <c r="W229">
        <f t="shared" si="81"/>
        <v>3.9372018131341474E-2</v>
      </c>
      <c r="Y229">
        <f>U229*(D229-D228)/D229+U228*(D228-D227)/D229+U227*(D227-D226)/D229+U226*(D226-D225)/D229+U225*(D225-D224)/D229+U224*(D224-D223)/D229+U223*(D223-D222)/D229+U222*(D222-D221)/D229+U221*(D221-D220)/D229+U220*(D220-D219)/D229+U219*(D219-D218)/D229+U218*(D218-D217)/D229+U217*(D217-D216)/D229+U216*(D216-D215)/D229+U215*(D215-D214)/D229+U214*(D214-D213)/D229+U213*(D213-D212)/D229+U212*(D212-D211)/D229+U211*(D211-D210)/D229+U210*(D210-D209)/D229+U209*(D209-D208)/D229+U208*(D208-D207)/D229+U207*(D207-D206)/D229+U206*(D206-D205)/D229+U205*(D205-D204)/D229</f>
        <v>4.1594056401181412E-2</v>
      </c>
      <c r="Z229">
        <f>V229*(E229-E228)/E229+V228*(E228-E227)/E229+V227*(E227-E226)/E229+V226*(E226-E225)/E229+V225*(E225-E224)/E229+V224*(E224-E223)/E229+V223*(E223-E222)/E229+V222*(E222-E221)/E229+V221*(E221-E220)/E229+V220*(E220-E219)/E229+V219*(E219-E218)/E229+V218*(E218-E217)/E229+V217*(E217-E216)/E229+V216*(E216-E215)/E229+V215*(E215-E214)/E229+V214*(E214-E213)/E229+V213*(E213-E212)/E229+V212*(E212-E211)/E229+V211*(E211-E210)/E229+V210*(E210-E209)/E229+V209*(E209-E208)/E229+V208*(E208-E207)/E229+V207*(E207-E206)/E229+V206*(E206-E205)/E229+V205*(E205-E204)/E229</f>
        <v>3.015015519997517E-2</v>
      </c>
      <c r="AA229">
        <f>W229*(F229-F228)/F229+W228*(F228-F227)/F229+W227*(F227-F226)/F229+W226*(F226-F225)/F229+W225*(F225-F224)/F229+W224*(F224-F223)/F229+W223*(F223-F222)/F229+W222*(F222-F221)/F229+W221*(F221-F220)/F229+W220*(F220-F219)/F229+W219*(F219-F218)/F229+W218*(F218-F217)/F229+W217*(F217-F216)/F229+W216*(F216-F215)/F229+W215*(F215-F214)/F229+W214*(F214-F213)/F229+W213*(F213-F212)/F229+W212*(F212-F211)/F229+W211*(F211-F210)/F229+W210*(F210-F209)/F229+W209*(F209-F208)/F229+W208*(F208-F207)/F229+W207*(F207-F206)/F229+W206*(F206-F205)/F229+W205*(F205-F204)/F229</f>
        <v>3.5083547460197866E-2</v>
      </c>
      <c r="AC229">
        <f t="shared" si="85"/>
        <v>397.22654075178576</v>
      </c>
      <c r="AD229">
        <f t="shared" si="86"/>
        <v>806.88313237808688</v>
      </c>
      <c r="AE229">
        <f t="shared" si="87"/>
        <v>749.52527792491264</v>
      </c>
      <c r="AG229">
        <f t="shared" si="88"/>
        <v>397.22654075178576</v>
      </c>
      <c r="AH229">
        <f t="shared" si="89"/>
        <v>657.47189084424645</v>
      </c>
      <c r="AI229">
        <f t="shared" si="90"/>
        <v>179.88606670197905</v>
      </c>
      <c r="AK229">
        <v>533</v>
      </c>
      <c r="CR229">
        <v>533</v>
      </c>
      <c r="CS229" t="s">
        <v>18</v>
      </c>
      <c r="CT229">
        <v>45.68</v>
      </c>
      <c r="CU229">
        <v>0.39</v>
      </c>
      <c r="CV229">
        <v>1.07</v>
      </c>
      <c r="CW229">
        <v>0.04</v>
      </c>
      <c r="CX229">
        <v>45.94</v>
      </c>
      <c r="CY229">
        <v>0.75</v>
      </c>
      <c r="CZ229">
        <v>1.1100000000000001</v>
      </c>
      <c r="DA229">
        <v>4.96</v>
      </c>
      <c r="DB229">
        <v>0</v>
      </c>
      <c r="DC229">
        <v>0.05</v>
      </c>
      <c r="DD229">
        <v>1.2E-2</v>
      </c>
      <c r="DE229">
        <v>5.0000000000000001E-3</v>
      </c>
      <c r="DG229">
        <v>1.9613295975791414</v>
      </c>
      <c r="DH229">
        <v>0</v>
      </c>
      <c r="DI229">
        <v>5.4151518247956401E-2</v>
      </c>
      <c r="DJ229">
        <v>1.3579165766260785E-3</v>
      </c>
      <c r="DK229">
        <v>1.0997643823464061</v>
      </c>
      <c r="DL229">
        <v>4.8003748987649766E-2</v>
      </c>
      <c r="DM229">
        <v>4.0369975473701726E-2</v>
      </c>
      <c r="DN229">
        <v>0.22819197250578041</v>
      </c>
      <c r="DO229">
        <v>0</v>
      </c>
      <c r="DP229">
        <v>4.162700057421022E-3</v>
      </c>
      <c r="DQ229">
        <v>8.2903997716092092E-4</v>
      </c>
      <c r="DR229">
        <v>1.7216345226141392E-4</v>
      </c>
      <c r="DS229">
        <v>1.5481115827097783E-2</v>
      </c>
    </row>
    <row r="230" spans="2:123">
      <c r="C230" s="2">
        <v>0.99</v>
      </c>
      <c r="D230">
        <f t="shared" si="79"/>
        <v>99</v>
      </c>
      <c r="E230">
        <f t="shared" si="82"/>
        <v>99</v>
      </c>
      <c r="F230">
        <f t="shared" si="82"/>
        <v>99</v>
      </c>
      <c r="G230">
        <v>1</v>
      </c>
      <c r="H230">
        <v>0</v>
      </c>
      <c r="I230">
        <v>0</v>
      </c>
      <c r="J230">
        <v>15.84</v>
      </c>
      <c r="K230">
        <v>83.16</v>
      </c>
      <c r="L230">
        <v>0</v>
      </c>
      <c r="M230">
        <f t="shared" si="83"/>
        <v>2.5719724799999999</v>
      </c>
      <c r="O230">
        <f>H230/SUM($H230:I230,K230:M230)</f>
        <v>0</v>
      </c>
      <c r="P230">
        <f>I230/SUM($H230:I230,K230:M230)</f>
        <v>0</v>
      </c>
      <c r="Q230">
        <f>K230/SUM($H230:I230,K230:M230)</f>
        <v>0.96999984480002488</v>
      </c>
      <c r="R230">
        <f>L230/SUM($H230:I230,K230:M230)</f>
        <v>0</v>
      </c>
      <c r="S230">
        <f>M230/SUM($H230:I230,K230:M230)</f>
        <v>3.0000155199975169E-2</v>
      </c>
      <c r="U230">
        <f t="shared" si="80"/>
        <v>5.6286797042810373E-2</v>
      </c>
      <c r="V230">
        <f t="shared" si="84"/>
        <v>3.015015519997517E-2</v>
      </c>
      <c r="W230">
        <f t="shared" si="81"/>
        <v>4.5048452788052556E-2</v>
      </c>
      <c r="Y230">
        <f>U230*(D230-D229)/D230+U229*(D229-D228)/D230+U228*(D228-D227)/D230+U227*(D227-D226)/D230+U226*(D226-D225)/D230+U225*(D225-D224)/D230+U224*(D224-D223)/D230+U223*(D223-D222)/D230+U222*(D222-D221)/D230+U221*(D221-D220)/D230+U220*(D220-D219)/D230+U219*(D219-D218)/D230+U218*(D218-D217)/D230+U217*(D217-D216)/D230+U216*(D216-D215)/D230+U215*(D215-D214)/D230+U214*(D214-D213)/D230+U213*(D213-D212)/D230+U212*(D212-D211)/D230+U211*(D211-D210)/D230+U210*(D210-D209)/D230+U209*(D209-D208)/D230+U208*(D208-D207)/D230+U207*(D207-D206)/D230+U206*(D206-D205)/D230+U205*D205/D230</f>
        <v>4.1697944466324244E-2</v>
      </c>
      <c r="Z230">
        <f>V230*(E230-E229)/E230+V229*(E229-E228)/E230+V228*(E228-E227)/E230+V227*(E227-E226)/E230+V226*(E226-E225)/E230+V225*(E225-E224)/E230+V224*(E224-E223)/E230+V223*(E223-E222)/E230+V222*(E222-E221)/E230+V221*(E221-E220)/E230+V220*(E220-E219)/E230+V219*(E219-E218)/E230+V218*(E218-E217)/E230+V217*(E217-E216)/E230+V216*(E216-E215)/E230+V215*(E215-E214)/E230+V214*(E214-E213)/E230+V213*(E213-E212)/E230+V212*(E212-E211)/E230+V211*(E211-E210)/E230+V210*(E210-E209)/E230+V209*(E209-E208)/E230+V208*(E208-E207)/E230+V207*(E207-E206)/E230+V206*(E206-E205)/E230+V205*E205/E230</f>
        <v>3.0150155199975166E-2</v>
      </c>
      <c r="AA230">
        <f>W230*(D230-D229)/$D$32+W229*(D229-D228)/$D$32+W228*(D228-D227)/$D$32+W227*(D227-D226)/$D$32+W226*(D226-D225)/$D$32+W225*(D225-D224)/$D$32+W224*(D224-D223)/$D$32+W223*(D223-D222)/$D$32+W222*(D222-D221)/$D$32+W221*(D221-D220)/$D$32+W220*(D220-D219)/$D$32+W219*(D219-D218)/$D$32+W218*(D218-D217)/$D$32+W217*(D217-D216)/$D$32+W216*(D216-D215)/$D$32+W215*(D215-D214)/$D$32+W214*(D214-D213)/$D$32+W213*(D213-D212)/$D$32+W212*(D212-D211)/$D$32+W211*(D211-D210)/$D$32+W210*(D210-D209)/$D$32+W209*(D209-D208)/$D$32+W208*(D208-D207)/$D$32+W207*(D207-D206)/$D$32+W206*(D206-D205)/$D$32+W205*D205/$D$32</f>
        <v>3.5154006386758453E-2</v>
      </c>
      <c r="AC230">
        <f t="shared" si="85"/>
        <v>660.22824235943085</v>
      </c>
      <c r="AD230">
        <f t="shared" si="86"/>
        <v>1349.930741260845</v>
      </c>
      <c r="AE230">
        <f t="shared" si="87"/>
        <v>1250.2858668655872</v>
      </c>
      <c r="AG230">
        <f t="shared" si="88"/>
        <v>660.22824235943085</v>
      </c>
      <c r="AH230">
        <f t="shared" si="89"/>
        <v>1099.9629083207324</v>
      </c>
      <c r="AI230">
        <f t="shared" si="90"/>
        <v>300.06860804774095</v>
      </c>
      <c r="AK230">
        <v>703</v>
      </c>
      <c r="CR230">
        <v>703</v>
      </c>
      <c r="CS230" t="s">
        <v>18</v>
      </c>
      <c r="CT230">
        <v>45.49</v>
      </c>
      <c r="CU230">
        <v>0.38</v>
      </c>
      <c r="CV230">
        <v>1.07</v>
      </c>
      <c r="CW230">
        <v>0.01</v>
      </c>
      <c r="CX230">
        <v>46.71</v>
      </c>
      <c r="CY230">
        <v>0.09</v>
      </c>
      <c r="CZ230">
        <v>1.23</v>
      </c>
      <c r="DA230">
        <v>4.9400000000000004</v>
      </c>
      <c r="DB230">
        <v>0</v>
      </c>
      <c r="DC230">
        <v>0.06</v>
      </c>
      <c r="DD230">
        <v>1.2E-2</v>
      </c>
      <c r="DE230">
        <v>5.0000000000000001E-3</v>
      </c>
      <c r="DG230">
        <v>1.9627310629166985</v>
      </c>
      <c r="DH230">
        <v>0</v>
      </c>
      <c r="DI230">
        <v>5.4416550682727972E-2</v>
      </c>
      <c r="DJ230">
        <v>3.411406485250212E-4</v>
      </c>
      <c r="DK230">
        <v>1.1236702914756522</v>
      </c>
      <c r="DL230">
        <v>5.7886431057086194E-3</v>
      </c>
      <c r="DM230">
        <v>4.4953239109274006E-2</v>
      </c>
      <c r="DN230">
        <v>0.22838417454036014</v>
      </c>
      <c r="DO230">
        <v>0</v>
      </c>
      <c r="DP230">
        <v>5.0196881486740778E-3</v>
      </c>
      <c r="DQ230">
        <v>8.3309752699108129E-4</v>
      </c>
      <c r="DR230">
        <v>1.7300606758242096E-4</v>
      </c>
      <c r="DS230">
        <v>1.7147613599426494E-2</v>
      </c>
    </row>
    <row r="232" spans="2:123">
      <c r="Z232" s="28" t="s">
        <v>111</v>
      </c>
      <c r="AA232" s="28"/>
      <c r="AB232" s="29"/>
      <c r="AC232" s="30">
        <f>(AC204*100-AC230)/(AC204*100)*AC204</f>
        <v>1.3977175764056915</v>
      </c>
      <c r="AD232" s="30">
        <f>(AD204*100-AD230)/(AD204*100)*AD204</f>
        <v>2.0106925873915498</v>
      </c>
      <c r="AE232" s="30">
        <f>(AE204*100-AE230)/(AE204*100)*AE204</f>
        <v>2.1971413313441279</v>
      </c>
      <c r="AF232" s="29"/>
      <c r="AG232" s="30">
        <f>(AG204*100-AG230)/(AG204*100)*AG204</f>
        <v>1.3977175764056915</v>
      </c>
      <c r="AH232" s="30">
        <f>(AH204*100-AH230)/(AH204*100)*AH204</f>
        <v>1.6383709167926761</v>
      </c>
      <c r="AI232" s="30">
        <f>(AI204*100-AI230)/(AI204*100)*AI204</f>
        <v>0.52731391952259055</v>
      </c>
    </row>
    <row r="234" spans="2:123">
      <c r="B234" s="20" t="s">
        <v>84</v>
      </c>
    </row>
    <row r="235" spans="2:123" ht="18">
      <c r="G235" s="5" t="s">
        <v>70</v>
      </c>
      <c r="L235"/>
      <c r="O235" s="4"/>
      <c r="P235" s="6" t="s">
        <v>26</v>
      </c>
      <c r="S235" s="4"/>
      <c r="V235" s="20" t="s">
        <v>84</v>
      </c>
      <c r="W235" s="20"/>
      <c r="X235" s="20"/>
      <c r="Y235" s="20"/>
      <c r="Z235" s="6" t="s">
        <v>92</v>
      </c>
      <c r="AA235" s="20"/>
      <c r="AB235" s="20"/>
      <c r="AC235" s="20"/>
      <c r="AD235" s="6" t="s">
        <v>91</v>
      </c>
      <c r="AE235" s="6"/>
      <c r="AF235" s="6"/>
      <c r="AG235" s="6"/>
      <c r="AH235" s="6" t="s">
        <v>90</v>
      </c>
      <c r="AK235" t="s">
        <v>19</v>
      </c>
      <c r="AL235" t="s">
        <v>0</v>
      </c>
      <c r="CD235" t="s">
        <v>33</v>
      </c>
      <c r="CE235" t="s">
        <v>34</v>
      </c>
      <c r="CF235" t="s">
        <v>35</v>
      </c>
      <c r="CG235" t="s">
        <v>36</v>
      </c>
      <c r="CH235" t="s">
        <v>37</v>
      </c>
      <c r="CI235" t="s">
        <v>38</v>
      </c>
      <c r="CJ235" t="s">
        <v>39</v>
      </c>
      <c r="CK235" t="s">
        <v>40</v>
      </c>
      <c r="CL235" t="s">
        <v>41</v>
      </c>
      <c r="CM235" t="s">
        <v>42</v>
      </c>
      <c r="CN235" t="s">
        <v>43</v>
      </c>
      <c r="CO235" t="s">
        <v>44</v>
      </c>
      <c r="CP235" t="s">
        <v>86</v>
      </c>
      <c r="DG235" t="s">
        <v>33</v>
      </c>
      <c r="DH235" t="s">
        <v>34</v>
      </c>
      <c r="DI235" t="s">
        <v>35</v>
      </c>
      <c r="DJ235" t="s">
        <v>36</v>
      </c>
      <c r="DK235" t="s">
        <v>37</v>
      </c>
      <c r="DL235" t="s">
        <v>38</v>
      </c>
      <c r="DM235" t="s">
        <v>39</v>
      </c>
      <c r="DN235" t="s">
        <v>40</v>
      </c>
      <c r="DO235" t="s">
        <v>41</v>
      </c>
      <c r="DP235" t="s">
        <v>42</v>
      </c>
      <c r="DQ235" t="s">
        <v>43</v>
      </c>
      <c r="DR235" t="s">
        <v>44</v>
      </c>
      <c r="DS235" t="s">
        <v>86</v>
      </c>
    </row>
    <row r="236" spans="2:123" ht="17">
      <c r="C236" t="s">
        <v>20</v>
      </c>
      <c r="D236" s="4" t="s">
        <v>21</v>
      </c>
      <c r="E236" s="4" t="s">
        <v>21</v>
      </c>
      <c r="F236" s="4" t="s">
        <v>21</v>
      </c>
      <c r="G236" t="s">
        <v>22</v>
      </c>
      <c r="H236" t="s">
        <v>16</v>
      </c>
      <c r="I236" t="s">
        <v>17</v>
      </c>
      <c r="J236" t="s">
        <v>23</v>
      </c>
      <c r="K236" t="s">
        <v>24</v>
      </c>
      <c r="L236" t="s">
        <v>25</v>
      </c>
      <c r="M236" t="s">
        <v>84</v>
      </c>
      <c r="O236" s="4" t="s">
        <v>16</v>
      </c>
      <c r="P236" s="4" t="s">
        <v>17</v>
      </c>
      <c r="Q236" s="4" t="s">
        <v>24</v>
      </c>
      <c r="R236" s="4" t="s">
        <v>25</v>
      </c>
      <c r="S236" s="4" t="s">
        <v>84</v>
      </c>
      <c r="U236" t="s">
        <v>27</v>
      </c>
      <c r="V236" t="s">
        <v>28</v>
      </c>
      <c r="W236" t="s">
        <v>29</v>
      </c>
      <c r="Y236" t="s">
        <v>27</v>
      </c>
      <c r="Z236" t="s">
        <v>28</v>
      </c>
      <c r="AA236" t="s">
        <v>29</v>
      </c>
      <c r="AC236" t="s">
        <v>30</v>
      </c>
      <c r="AD236" t="s">
        <v>31</v>
      </c>
      <c r="AE236" t="s">
        <v>32</v>
      </c>
      <c r="AG236" t="s">
        <v>30</v>
      </c>
      <c r="AH236" t="s">
        <v>31</v>
      </c>
      <c r="AI236" t="s">
        <v>32</v>
      </c>
      <c r="AL236" t="s">
        <v>1</v>
      </c>
      <c r="AM236" t="s">
        <v>2</v>
      </c>
      <c r="AN236" t="s">
        <v>3</v>
      </c>
      <c r="AO236" t="s">
        <v>4</v>
      </c>
      <c r="AP236" t="s">
        <v>5</v>
      </c>
      <c r="AQ236" t="s">
        <v>6</v>
      </c>
      <c r="AR236" t="s">
        <v>7</v>
      </c>
      <c r="AS236" t="s">
        <v>8</v>
      </c>
      <c r="AT236" t="s">
        <v>9</v>
      </c>
      <c r="AU236" t="s">
        <v>10</v>
      </c>
      <c r="AV236" t="s">
        <v>11</v>
      </c>
      <c r="AW236" t="s">
        <v>14</v>
      </c>
      <c r="AX236" t="s">
        <v>15</v>
      </c>
      <c r="AZ236" t="s">
        <v>33</v>
      </c>
      <c r="BA236" t="s">
        <v>34</v>
      </c>
      <c r="BB236" t="s">
        <v>35</v>
      </c>
      <c r="BC236" t="s">
        <v>36</v>
      </c>
      <c r="BD236" t="s">
        <v>37</v>
      </c>
      <c r="BE236" t="s">
        <v>38</v>
      </c>
      <c r="BF236" t="s">
        <v>39</v>
      </c>
      <c r="BG236" t="s">
        <v>40</v>
      </c>
      <c r="BH236" t="s">
        <v>41</v>
      </c>
      <c r="BI236" t="s">
        <v>42</v>
      </c>
      <c r="BJ236" t="s">
        <v>43</v>
      </c>
      <c r="BK236" t="s">
        <v>44</v>
      </c>
    </row>
    <row r="237" spans="2:123">
      <c r="C237">
        <v>0</v>
      </c>
      <c r="D237">
        <f>C237*100</f>
        <v>0</v>
      </c>
      <c r="E237">
        <f t="shared" ref="E237:F237" si="91">D237*100</f>
        <v>0</v>
      </c>
      <c r="F237">
        <f t="shared" si="91"/>
        <v>0</v>
      </c>
      <c r="G237">
        <v>100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f>0.041667*(SUM(H237:I237,K237:L237))</f>
        <v>0</v>
      </c>
      <c r="R237" s="21"/>
      <c r="S237" s="4"/>
      <c r="AC237" s="4">
        <v>8.3699999999999992</v>
      </c>
      <c r="AD237" s="4">
        <v>16.239999999999998</v>
      </c>
      <c r="AE237" s="4">
        <v>15.385</v>
      </c>
      <c r="AG237" s="4">
        <v>8.3699999999999992</v>
      </c>
      <c r="AH237" s="4">
        <v>13.234999999999999</v>
      </c>
      <c r="AI237" s="4">
        <v>3.6930000000000001</v>
      </c>
    </row>
    <row r="238" spans="2:123">
      <c r="C238" s="2">
        <v>0.214</v>
      </c>
      <c r="D238">
        <f t="shared" ref="D238:D263" si="92">C238*100</f>
        <v>21.4</v>
      </c>
      <c r="E238">
        <f>D238</f>
        <v>21.4</v>
      </c>
      <c r="F238">
        <f>E238</f>
        <v>21.4</v>
      </c>
      <c r="G238">
        <v>78.599999999999994</v>
      </c>
      <c r="H238">
        <v>21.400000000000006</v>
      </c>
      <c r="I238">
        <v>0</v>
      </c>
      <c r="J238">
        <v>0</v>
      </c>
      <c r="K238">
        <v>0</v>
      </c>
      <c r="L238">
        <v>0</v>
      </c>
      <c r="M238">
        <f t="shared" ref="M238:M263" si="93">0.041667*(SUM(H238:I238,K238:L238))</f>
        <v>0.89167380000000029</v>
      </c>
      <c r="O238">
        <f>H238/SUM($H238:I238,K238:M238)</f>
        <v>0.95999969280009834</v>
      </c>
      <c r="P238">
        <f>I238/SUM($H238:I238,K238:M238)</f>
        <v>0</v>
      </c>
      <c r="Q238">
        <f>K238/SUM($H238:I238,K238:M238)</f>
        <v>0</v>
      </c>
      <c r="R238">
        <f>L238/SUM($H238:I238,K238:M238)</f>
        <v>0</v>
      </c>
      <c r="S238">
        <f>M238/SUM($H238:I238,K238:M238)</f>
        <v>4.0000307199901698E-2</v>
      </c>
      <c r="U238">
        <f t="shared" ref="U238:U263" si="94">(O238*(0.00000571*(AO238*((26.98*2)/(26.98*2+16*3))*10000)+0.000395))+(Q238*(0.2003*DI238+0.0162))+(P238*(0.2198*CF238))+S238</f>
        <v>4.1539911320802328E-2</v>
      </c>
      <c r="V238">
        <f>0.00015+S238</f>
        <v>4.0150307199901696E-2</v>
      </c>
      <c r="W238">
        <f t="shared" ref="W238:W263" si="95">(O238*(0.000002536*(AO238*((26.98*2)/(26.98*2+16*3))*10000)+0.0008))+(Q238*EXP((-5)+6.3*DS238-1.2*DN238+1))+(P238*(EXP((-5.66)+8.4*CP238+10*CK238)))+S238</f>
        <v>4.1283680887299792E-2</v>
      </c>
      <c r="Y238">
        <f>U238*(D238-D237)/D238</f>
        <v>4.1539911320802328E-2</v>
      </c>
      <c r="Z238">
        <f>V238*(E238-E237)/E238</f>
        <v>4.0150307199901696E-2</v>
      </c>
      <c r="AA238">
        <f>W238*(F238-F237)/F238</f>
        <v>4.1283680887299792E-2</v>
      </c>
      <c r="AC238">
        <f>$AC$237*((1-C238)^(Y238-1))</f>
        <v>10.542868115084268</v>
      </c>
      <c r="AD238">
        <f>$AD$237*((1-C238)^(Z238-1))</f>
        <v>20.462781266788443</v>
      </c>
      <c r="AE238">
        <f>$AE$237*((1-C238)^(AA238-1))</f>
        <v>19.380171339091653</v>
      </c>
      <c r="AG238">
        <f>$AG$237*((1-C238)^(Y238-1))</f>
        <v>10.542868115084268</v>
      </c>
      <c r="AH238">
        <f>$AH$237*((1-C238)^(Z238-1))</f>
        <v>16.676410718346371</v>
      </c>
      <c r="AI238">
        <f>$AI$237*((1-C238)^(AA238-1))</f>
        <v>4.6519969291690275</v>
      </c>
      <c r="AK238">
        <v>24</v>
      </c>
      <c r="AL238" t="s">
        <v>16</v>
      </c>
      <c r="AM238">
        <v>41.68</v>
      </c>
      <c r="AN238">
        <v>0</v>
      </c>
      <c r="AO238">
        <v>0.04</v>
      </c>
      <c r="AP238">
        <v>0.28999999999999998</v>
      </c>
      <c r="AQ238">
        <v>4.67</v>
      </c>
      <c r="AR238">
        <v>53.17</v>
      </c>
      <c r="AS238">
        <v>7.0000000000000007E-2</v>
      </c>
      <c r="AT238">
        <v>0.08</v>
      </c>
      <c r="AU238">
        <v>0</v>
      </c>
      <c r="AV238">
        <v>0</v>
      </c>
      <c r="AW238">
        <v>0</v>
      </c>
      <c r="AX238">
        <v>0</v>
      </c>
      <c r="AZ238">
        <v>0.99781143541499873</v>
      </c>
      <c r="BA238">
        <v>0</v>
      </c>
      <c r="BB238">
        <v>1.128711970033924E-3</v>
      </c>
      <c r="BC238">
        <v>5.4891787853209003E-3</v>
      </c>
      <c r="BD238">
        <v>6.2333544004866265E-2</v>
      </c>
      <c r="BE238">
        <v>1.897478364843064</v>
      </c>
      <c r="BF238">
        <v>1.4194817931572671E-3</v>
      </c>
      <c r="BG238">
        <v>2.0521303934496948E-3</v>
      </c>
      <c r="BH238">
        <v>0</v>
      </c>
      <c r="BI238">
        <v>0</v>
      </c>
      <c r="BJ238">
        <v>0</v>
      </c>
      <c r="BK238">
        <v>0</v>
      </c>
    </row>
    <row r="239" spans="2:123">
      <c r="C239" s="2">
        <v>0.35699999999999998</v>
      </c>
      <c r="D239">
        <f t="shared" si="92"/>
        <v>35.699999999999996</v>
      </c>
      <c r="E239">
        <f t="shared" ref="E239:F263" si="96">D239</f>
        <v>35.699999999999996</v>
      </c>
      <c r="F239">
        <f t="shared" si="96"/>
        <v>35.699999999999996</v>
      </c>
      <c r="G239">
        <v>64.300000000000011</v>
      </c>
      <c r="H239">
        <v>35.699999999999989</v>
      </c>
      <c r="I239">
        <v>0</v>
      </c>
      <c r="J239">
        <v>0</v>
      </c>
      <c r="K239">
        <v>0</v>
      </c>
      <c r="L239">
        <v>0</v>
      </c>
      <c r="M239">
        <f t="shared" si="93"/>
        <v>1.4875118999999997</v>
      </c>
      <c r="O239">
        <f>H239/SUM($H239:I239,K239:M239)</f>
        <v>0.95999969280009823</v>
      </c>
      <c r="P239">
        <f>I239/SUM($H239:I239,K239:M239)</f>
        <v>0</v>
      </c>
      <c r="Q239">
        <f>K239/SUM($H239:I239,K239:M239)</f>
        <v>0</v>
      </c>
      <c r="R239">
        <f>L239/SUM($H239:I239,K239:M239)</f>
        <v>0</v>
      </c>
      <c r="S239">
        <f>M239/SUM($H239:I239,K239:M239)</f>
        <v>4.0000307199901698E-2</v>
      </c>
      <c r="U239">
        <f t="shared" si="94"/>
        <v>4.1830012381363475E-2</v>
      </c>
      <c r="V239">
        <f t="shared" ref="V239:V263" si="97">0.00015+S239</f>
        <v>4.0150307199901696E-2</v>
      </c>
      <c r="W239">
        <f t="shared" si="95"/>
        <v>4.1412524370589301E-2</v>
      </c>
      <c r="Y239">
        <f>U239*(D239-D238)/D239+U238*(D238-D237)/D239</f>
        <v>4.1656114266629345E-2</v>
      </c>
      <c r="Z239">
        <f>V239*(E239-E238)/E239+V238*(E238-E237)/E239</f>
        <v>4.0150307199901696E-2</v>
      </c>
      <c r="AA239">
        <f>W239*(F239-F238)/F239+W238*(F238-F237)/F239</f>
        <v>4.1335290461838731E-2</v>
      </c>
      <c r="AC239">
        <f t="shared" ref="AC239:AC263" si="98">$AC$237*((1-C239)^(Y239-1))</f>
        <v>12.779836552087959</v>
      </c>
      <c r="AD239">
        <f t="shared" ref="AD239:AD263" si="99">$AD$237*((1-C239)^(Z239-1))</f>
        <v>24.812736503826304</v>
      </c>
      <c r="AE239">
        <f t="shared" ref="AE239:AE263" si="100">$AE$237*((1-C239)^(AA239-1))</f>
        <v>23.494103222653443</v>
      </c>
      <c r="AG239">
        <f t="shared" ref="AG239:AG263" si="101">$AG$237*((1-C239)^(Y239-1))</f>
        <v>12.779836552087959</v>
      </c>
      <c r="AH239">
        <f t="shared" ref="AH239:AH263" si="102">$AH$237*((1-C239)^(Z239-1))</f>
        <v>20.221463523900315</v>
      </c>
      <c r="AI239">
        <f t="shared" ref="AI239:AI263" si="103">$AI$237*((1-C239)^(AA239-1))</f>
        <v>5.6395010205563318</v>
      </c>
      <c r="AK239">
        <v>44</v>
      </c>
      <c r="AL239" t="s">
        <v>16</v>
      </c>
      <c r="AM239">
        <v>41.47</v>
      </c>
      <c r="AN239">
        <v>0</v>
      </c>
      <c r="AO239">
        <v>0.05</v>
      </c>
      <c r="AP239">
        <v>0.36</v>
      </c>
      <c r="AQ239">
        <v>5.6</v>
      </c>
      <c r="AR239">
        <v>52.32</v>
      </c>
      <c r="AS239">
        <v>0.08</v>
      </c>
      <c r="AT239">
        <v>0.1</v>
      </c>
      <c r="AU239">
        <v>0</v>
      </c>
      <c r="AV239">
        <v>0</v>
      </c>
      <c r="AW239">
        <v>0</v>
      </c>
      <c r="AX239">
        <v>0</v>
      </c>
      <c r="AZ239">
        <v>0.99743264921648656</v>
      </c>
      <c r="BA239">
        <v>0</v>
      </c>
      <c r="BB239">
        <v>1.4174962604525609E-3</v>
      </c>
      <c r="BC239">
        <v>6.8460593075878318E-3</v>
      </c>
      <c r="BD239">
        <v>7.5096854076377784E-2</v>
      </c>
      <c r="BE239">
        <v>1.8758870521477748</v>
      </c>
      <c r="BF239">
        <v>1.6298609384352201E-3</v>
      </c>
      <c r="BG239">
        <v>2.5771740141894281E-3</v>
      </c>
      <c r="BH239">
        <v>0</v>
      </c>
      <c r="BI239">
        <v>0</v>
      </c>
      <c r="BJ239">
        <v>0</v>
      </c>
      <c r="BK239">
        <v>0</v>
      </c>
      <c r="BM239" t="s">
        <v>45</v>
      </c>
      <c r="BN239" t="s">
        <v>1</v>
      </c>
      <c r="BO239" t="s">
        <v>2</v>
      </c>
      <c r="BP239" t="s">
        <v>3</v>
      </c>
      <c r="BQ239" t="s">
        <v>4</v>
      </c>
      <c r="BR239" t="s">
        <v>5</v>
      </c>
      <c r="BS239" t="s">
        <v>6</v>
      </c>
      <c r="BT239" t="s">
        <v>7</v>
      </c>
      <c r="BU239" t="s">
        <v>8</v>
      </c>
      <c r="BV239" t="s">
        <v>9</v>
      </c>
      <c r="BW239" t="s">
        <v>10</v>
      </c>
      <c r="BX239" t="s">
        <v>11</v>
      </c>
      <c r="BY239" t="s">
        <v>12</v>
      </c>
      <c r="BZ239" t="s">
        <v>13</v>
      </c>
      <c r="CA239" t="s">
        <v>14</v>
      </c>
      <c r="CB239" t="s">
        <v>15</v>
      </c>
    </row>
    <row r="240" spans="2:123">
      <c r="C240" s="2">
        <v>0.38900000000000001</v>
      </c>
      <c r="D240">
        <f t="shared" si="92"/>
        <v>38.9</v>
      </c>
      <c r="E240">
        <f t="shared" si="96"/>
        <v>38.9</v>
      </c>
      <c r="F240">
        <f t="shared" si="96"/>
        <v>38.9</v>
      </c>
      <c r="G240">
        <v>61.1</v>
      </c>
      <c r="H240">
        <v>38.9</v>
      </c>
      <c r="I240">
        <v>0</v>
      </c>
      <c r="J240">
        <v>0</v>
      </c>
      <c r="K240">
        <v>0</v>
      </c>
      <c r="L240">
        <v>0</v>
      </c>
      <c r="M240">
        <f t="shared" si="93"/>
        <v>1.6208463</v>
      </c>
      <c r="O240">
        <f>H240/SUM($H240:I240,K240:M240)</f>
        <v>0.95999969280009834</v>
      </c>
      <c r="P240">
        <f>I240/SUM($H240:I240,K240:M240)</f>
        <v>0</v>
      </c>
      <c r="Q240">
        <f>K240/SUM($H240:I240,K240:M240)</f>
        <v>0</v>
      </c>
      <c r="R240">
        <f>L240/SUM($H240:I240,K240:M240)</f>
        <v>0</v>
      </c>
      <c r="S240">
        <f>M240/SUM($H240:I240,K240:M240)</f>
        <v>4.0000307199901698E-2</v>
      </c>
      <c r="U240">
        <f t="shared" si="94"/>
        <v>4.212011344192463E-2</v>
      </c>
      <c r="V240">
        <f t="shared" si="97"/>
        <v>4.0150307199901696E-2</v>
      </c>
      <c r="W240">
        <f t="shared" si="95"/>
        <v>4.1541367853878804E-2</v>
      </c>
      <c r="Y240">
        <f>U240*(D240-D239)/D240+U239*(D239-D238)/D240+U238*(D238-D237)/D240</f>
        <v>4.169428386459708E-2</v>
      </c>
      <c r="Z240">
        <f>V240*(E240-E239)/E240+V239*(E239-E238)/E240+V238*(E238-E237)/E240</f>
        <v>4.0150307199901696E-2</v>
      </c>
      <c r="AA240">
        <f>W240*(F240-F239)/F240+W239*(F239-F238)/F240+W238*(F238-F237)/F240</f>
        <v>4.1352242843703202E-2</v>
      </c>
      <c r="AC240">
        <f t="shared" si="98"/>
        <v>13.420335999859844</v>
      </c>
      <c r="AD240">
        <f t="shared" si="99"/>
        <v>26.058793448951882</v>
      </c>
      <c r="AE240">
        <f t="shared" si="100"/>
        <v>24.672241903332761</v>
      </c>
      <c r="AG240">
        <f t="shared" si="101"/>
        <v>13.420335999859844</v>
      </c>
      <c r="AH240">
        <f t="shared" si="102"/>
        <v>21.236953897591022</v>
      </c>
      <c r="AI240">
        <f t="shared" si="103"/>
        <v>5.9223002501792585</v>
      </c>
      <c r="AK240">
        <v>49</v>
      </c>
      <c r="AL240" t="s">
        <v>16</v>
      </c>
      <c r="AM240">
        <v>41.4</v>
      </c>
      <c r="AN240">
        <v>0</v>
      </c>
      <c r="AO240">
        <v>0.06</v>
      </c>
      <c r="AP240">
        <v>0.38</v>
      </c>
      <c r="AQ240">
        <v>5.89</v>
      </c>
      <c r="AR240">
        <v>52.07</v>
      </c>
      <c r="AS240">
        <v>0.09</v>
      </c>
      <c r="AT240">
        <v>0.11</v>
      </c>
      <c r="AU240">
        <v>0</v>
      </c>
      <c r="AV240">
        <v>0</v>
      </c>
      <c r="AW240">
        <v>0</v>
      </c>
      <c r="AX240">
        <v>0</v>
      </c>
      <c r="AZ240">
        <v>0.99700528579482461</v>
      </c>
      <c r="BA240">
        <v>0</v>
      </c>
      <c r="BB240">
        <v>1.7031415452326006E-3</v>
      </c>
      <c r="BC240">
        <v>7.2355129979964983E-3</v>
      </c>
      <c r="BD240">
        <v>7.9085449423705656E-2</v>
      </c>
      <c r="BE240">
        <v>1.8692788975722039</v>
      </c>
      <c r="BF240">
        <v>1.8359068785443612E-3</v>
      </c>
      <c r="BG240">
        <v>2.8384680091997679E-3</v>
      </c>
      <c r="BH240">
        <v>0</v>
      </c>
      <c r="BI240">
        <v>0</v>
      </c>
      <c r="BJ240">
        <v>0</v>
      </c>
      <c r="BK240">
        <v>0</v>
      </c>
    </row>
    <row r="241" spans="3:109">
      <c r="C241" s="2">
        <v>0.46899999999999997</v>
      </c>
      <c r="D241">
        <f t="shared" si="92"/>
        <v>46.9</v>
      </c>
      <c r="E241">
        <f t="shared" si="96"/>
        <v>46.9</v>
      </c>
      <c r="F241">
        <f t="shared" si="96"/>
        <v>46.9</v>
      </c>
      <c r="G241">
        <v>53.1</v>
      </c>
      <c r="H241">
        <v>4.6900000000000004</v>
      </c>
      <c r="I241">
        <v>42.21</v>
      </c>
      <c r="J241">
        <v>0</v>
      </c>
      <c r="K241">
        <v>0</v>
      </c>
      <c r="L241">
        <v>0</v>
      </c>
      <c r="M241">
        <f t="shared" si="93"/>
        <v>1.9541823</v>
      </c>
      <c r="O241">
        <f>H241/SUM($H241:I241,K241:M241)</f>
        <v>9.5999969280009839E-2</v>
      </c>
      <c r="P241">
        <f>I241/SUM($H241:I241,K241:M241)</f>
        <v>0.86399972352008858</v>
      </c>
      <c r="Q241">
        <f>K241/SUM($H241:I241,K241:M241)</f>
        <v>0</v>
      </c>
      <c r="R241">
        <f>L241/SUM($H241:I241,K241:M241)</f>
        <v>0</v>
      </c>
      <c r="S241">
        <f>M241/SUM($H241:I241,K241:M241)</f>
        <v>4.0000307199901698E-2</v>
      </c>
      <c r="U241">
        <f t="shared" si="94"/>
        <v>5.2797254784446225E-2</v>
      </c>
      <c r="V241">
        <f t="shared" si="97"/>
        <v>4.0150307199901696E-2</v>
      </c>
      <c r="W241">
        <f t="shared" si="95"/>
        <v>4.506654113231208E-2</v>
      </c>
      <c r="Y241">
        <f>U241*(D241-D240)/D241+U240*(D240-D239)/D241+U239*(D239-D238)/D241+U238*(D238-D237)/D241</f>
        <v>4.3588180823206743E-2</v>
      </c>
      <c r="Z241">
        <f>V241*(E241-E240)/E241+V240*(E240-E239)/E241+V239*(E239-E238)/E241+V238*(E238-E237)/E241</f>
        <v>4.0150307199901696E-2</v>
      </c>
      <c r="AA241">
        <f>W241*(F241-F240)/F241+W240*(F240-F239)/F241+W239*(F239-F238)/F241+W238*(F238-F237)/F241</f>
        <v>4.1985811848156751E-2</v>
      </c>
      <c r="AC241">
        <f t="shared" si="98"/>
        <v>15.333747489842436</v>
      </c>
      <c r="AD241">
        <f t="shared" si="99"/>
        <v>29.816314755548561</v>
      </c>
      <c r="AE241">
        <f t="shared" si="100"/>
        <v>28.213752339759115</v>
      </c>
      <c r="AG241">
        <f t="shared" si="101"/>
        <v>15.333747489842436</v>
      </c>
      <c r="AH241">
        <f t="shared" si="102"/>
        <v>24.299194937788499</v>
      </c>
      <c r="AI241">
        <f t="shared" si="103"/>
        <v>6.7724008703757175</v>
      </c>
      <c r="AK241">
        <v>63</v>
      </c>
      <c r="AL241" t="s">
        <v>16</v>
      </c>
      <c r="AM241">
        <v>41.23</v>
      </c>
      <c r="AN241">
        <v>0</v>
      </c>
      <c r="AO241">
        <v>7.0000000000000007E-2</v>
      </c>
      <c r="AP241">
        <v>0.43</v>
      </c>
      <c r="AQ241">
        <v>6.64</v>
      </c>
      <c r="AR241">
        <v>51.39</v>
      </c>
      <c r="AS241">
        <v>0.1</v>
      </c>
      <c r="AT241">
        <v>0.13</v>
      </c>
      <c r="AU241">
        <v>0</v>
      </c>
      <c r="AV241">
        <v>0</v>
      </c>
      <c r="AW241">
        <v>3.0000000000000001E-3</v>
      </c>
      <c r="AX241">
        <v>2E-3</v>
      </c>
      <c r="AZ241">
        <v>0.99660456826589594</v>
      </c>
      <c r="BA241">
        <v>0</v>
      </c>
      <c r="BB241">
        <v>1.9943893742776619E-3</v>
      </c>
      <c r="BC241">
        <v>8.2180088776861518E-3</v>
      </c>
      <c r="BD241">
        <v>8.9487379500478276E-2</v>
      </c>
      <c r="BE241">
        <v>1.8517295721556857</v>
      </c>
      <c r="BF241">
        <v>2.0474841979273269E-3</v>
      </c>
      <c r="BG241">
        <v>3.3670308077969678E-3</v>
      </c>
      <c r="BH241">
        <v>0</v>
      </c>
      <c r="BI241">
        <v>0</v>
      </c>
      <c r="BJ241">
        <v>1.1668110510185933E-4</v>
      </c>
      <c r="BK241">
        <v>3.8769125584135743E-5</v>
      </c>
      <c r="BM241">
        <v>63</v>
      </c>
      <c r="BN241" t="s">
        <v>17</v>
      </c>
      <c r="BO241">
        <v>57.32</v>
      </c>
      <c r="BP241">
        <v>0.04</v>
      </c>
      <c r="BQ241">
        <v>1.64</v>
      </c>
      <c r="BR241">
        <v>0.43</v>
      </c>
      <c r="BS241">
        <v>4.29</v>
      </c>
      <c r="BT241">
        <v>35.47</v>
      </c>
      <c r="BU241">
        <v>0.08</v>
      </c>
      <c r="BV241">
        <v>0.72</v>
      </c>
      <c r="BW241">
        <v>0</v>
      </c>
      <c r="BX241">
        <v>0.01</v>
      </c>
      <c r="BY241">
        <v>0</v>
      </c>
      <c r="BZ241">
        <v>0</v>
      </c>
      <c r="CA241">
        <v>2E-3</v>
      </c>
      <c r="CB241">
        <v>1E-3</v>
      </c>
      <c r="CD241">
        <v>1.9605073908938755</v>
      </c>
      <c r="CE241">
        <v>0</v>
      </c>
      <c r="CF241">
        <v>6.6116297181951569E-2</v>
      </c>
      <c r="CG241">
        <v>1.1628384122628635E-2</v>
      </c>
      <c r="CH241">
        <v>8.1809505361446183E-2</v>
      </c>
      <c r="CI241">
        <v>1.8084766113234332</v>
      </c>
      <c r="CJ241">
        <v>2.3177324914464932E-3</v>
      </c>
      <c r="CK241">
        <v>2.638693806150014E-2</v>
      </c>
      <c r="CL241">
        <v>0</v>
      </c>
      <c r="CM241">
        <v>6.6319757560186448E-4</v>
      </c>
      <c r="CN241">
        <v>1.1006824403749781E-4</v>
      </c>
      <c r="CO241">
        <v>2.7428924153078572E-5</v>
      </c>
      <c r="CP241">
        <v>2.6623688075827059E-2</v>
      </c>
    </row>
    <row r="242" spans="3:109">
      <c r="C242" s="2">
        <v>0.52</v>
      </c>
      <c r="D242">
        <f t="shared" si="92"/>
        <v>52</v>
      </c>
      <c r="E242">
        <f t="shared" si="96"/>
        <v>52</v>
      </c>
      <c r="F242">
        <f t="shared" si="96"/>
        <v>52</v>
      </c>
      <c r="G242">
        <v>48</v>
      </c>
      <c r="H242">
        <v>4.68</v>
      </c>
      <c r="I242">
        <v>47.32</v>
      </c>
      <c r="J242">
        <v>0</v>
      </c>
      <c r="K242">
        <v>0</v>
      </c>
      <c r="L242">
        <v>0</v>
      </c>
      <c r="M242">
        <f t="shared" si="93"/>
        <v>2.1666840000000001</v>
      </c>
      <c r="O242">
        <f>H242/SUM($H242:I242,K242:M242)</f>
        <v>8.639997235200883E-2</v>
      </c>
      <c r="P242">
        <f>I242/SUM($H242:I242,K242:M242)</f>
        <v>0.87359972044808942</v>
      </c>
      <c r="Q242">
        <f>K242/SUM($H242:I242,K242:M242)</f>
        <v>0</v>
      </c>
      <c r="R242">
        <f>L242/SUM($H242:I242,K242:M242)</f>
        <v>0</v>
      </c>
      <c r="S242">
        <f>M242/SUM($H242:I242,K242:M242)</f>
        <v>4.0000307199901691E-2</v>
      </c>
      <c r="U242">
        <f t="shared" si="94"/>
        <v>5.4025191961511593E-2</v>
      </c>
      <c r="V242">
        <f t="shared" si="97"/>
        <v>4.0150307199901689E-2</v>
      </c>
      <c r="W242">
        <f t="shared" si="95"/>
        <v>4.5255068893684892E-2</v>
      </c>
      <c r="Y242">
        <f>U242*(D242-D241)/D242+U241*(D241-D240)/D242+U240*(D240-D239)/D242+U239*(D239-D238)/D242+U238*(D238-D237)/D242</f>
        <v>4.4611810761771259E-2</v>
      </c>
      <c r="Z242">
        <f>V242*(E242-E241)/E242+V241*(E241-E240)/E242+V240*(E240-E239)/E242+V239*(E239-E238)/E242+V238*(E238-E237)/E242</f>
        <v>4.0150307199901689E-2</v>
      </c>
      <c r="AA242">
        <f>W242*(F242-F241)/F242+W241*(F241-F240)/F242+W240*(F240-F239)/F242+W239*(F239-F238)/F242+W238*(F238-F237)/F242</f>
        <v>4.2306450519929692E-2</v>
      </c>
      <c r="AC242">
        <f t="shared" si="98"/>
        <v>16.875778442793063</v>
      </c>
      <c r="AD242">
        <f t="shared" si="99"/>
        <v>32.850843501211678</v>
      </c>
      <c r="AE242">
        <f t="shared" si="100"/>
        <v>31.072107545244211</v>
      </c>
      <c r="AG242">
        <f t="shared" si="101"/>
        <v>16.875778442793063</v>
      </c>
      <c r="AH242">
        <f t="shared" si="102"/>
        <v>26.772223752372945</v>
      </c>
      <c r="AI242">
        <f t="shared" si="103"/>
        <v>7.4585175927583283</v>
      </c>
      <c r="AK242">
        <v>73</v>
      </c>
      <c r="AL242" t="s">
        <v>16</v>
      </c>
      <c r="AM242">
        <v>41.11</v>
      </c>
      <c r="AN242">
        <v>0</v>
      </c>
      <c r="AO242">
        <v>7.0000000000000007E-2</v>
      </c>
      <c r="AP242">
        <v>0.44</v>
      </c>
      <c r="AQ242">
        <v>7.26</v>
      </c>
      <c r="AR242">
        <v>50.86</v>
      </c>
      <c r="AS242">
        <v>0.11</v>
      </c>
      <c r="AT242">
        <v>0.15</v>
      </c>
      <c r="AU242">
        <v>0</v>
      </c>
      <c r="AV242">
        <v>0</v>
      </c>
      <c r="AW242">
        <v>4.0000000000000001E-3</v>
      </c>
      <c r="AX242">
        <v>2E-3</v>
      </c>
      <c r="AZ242">
        <v>0.99652815066928258</v>
      </c>
      <c r="BA242">
        <v>0</v>
      </c>
      <c r="BB242">
        <v>2.0000576204137668E-3</v>
      </c>
      <c r="BC242">
        <v>8.4330249050799423E-3</v>
      </c>
      <c r="BD242">
        <v>9.8121208359733217E-2</v>
      </c>
      <c r="BE242">
        <v>1.8378406636690534</v>
      </c>
      <c r="BF242">
        <v>2.2586336791164206E-3</v>
      </c>
      <c r="BG242">
        <v>3.8960771915895849E-3</v>
      </c>
      <c r="BH242">
        <v>0</v>
      </c>
      <c r="BI242">
        <v>0</v>
      </c>
      <c r="BJ242">
        <v>1.5601696534428986E-4</v>
      </c>
      <c r="BK242">
        <v>3.887931116230151E-5</v>
      </c>
      <c r="BM242">
        <v>73</v>
      </c>
      <c r="BN242" t="s">
        <v>17</v>
      </c>
      <c r="BO242">
        <v>57.07</v>
      </c>
      <c r="BP242">
        <v>0.04</v>
      </c>
      <c r="BQ242">
        <v>1.78</v>
      </c>
      <c r="BR242">
        <v>0.54</v>
      </c>
      <c r="BS242">
        <v>4.63</v>
      </c>
      <c r="BT242">
        <v>35.08</v>
      </c>
      <c r="BU242">
        <v>0.08</v>
      </c>
      <c r="BV242">
        <v>0.77</v>
      </c>
      <c r="BW242">
        <v>0</v>
      </c>
      <c r="BX242">
        <v>0.01</v>
      </c>
      <c r="BY242">
        <v>0</v>
      </c>
      <c r="BZ242">
        <v>0</v>
      </c>
      <c r="CA242">
        <v>2E-3</v>
      </c>
      <c r="CB242">
        <v>1E-3</v>
      </c>
      <c r="CD242">
        <v>1.9560316800309909</v>
      </c>
      <c r="CE242">
        <v>0</v>
      </c>
      <c r="CF242">
        <v>7.1910181848920715E-2</v>
      </c>
      <c r="CG242">
        <v>1.4633573167913277E-2</v>
      </c>
      <c r="CH242">
        <v>8.847756774359003E-2</v>
      </c>
      <c r="CI242">
        <v>1.7923259898522665</v>
      </c>
      <c r="CJ242">
        <v>2.32257110497428E-3</v>
      </c>
      <c r="CK242">
        <v>2.8278276463064835E-2</v>
      </c>
      <c r="CL242">
        <v>0</v>
      </c>
      <c r="CM242">
        <v>6.6458209981798747E-4</v>
      </c>
      <c r="CN242">
        <v>1.1029802797354092E-4</v>
      </c>
      <c r="CO242">
        <v>2.7486186138208228E-5</v>
      </c>
      <c r="CP242">
        <v>2.7941861879911642E-2</v>
      </c>
    </row>
    <row r="243" spans="3:109">
      <c r="C243" s="2">
        <v>0.56599999999999995</v>
      </c>
      <c r="D243">
        <f t="shared" si="92"/>
        <v>56.599999999999994</v>
      </c>
      <c r="E243">
        <f t="shared" si="96"/>
        <v>56.599999999999994</v>
      </c>
      <c r="F243">
        <f t="shared" si="96"/>
        <v>56.599999999999994</v>
      </c>
      <c r="G243">
        <v>43.400000000000006</v>
      </c>
      <c r="H243">
        <v>4.5279999999999996</v>
      </c>
      <c r="I243">
        <v>52.071999999999996</v>
      </c>
      <c r="J243">
        <v>0</v>
      </c>
      <c r="K243">
        <v>0</v>
      </c>
      <c r="L243">
        <v>0</v>
      </c>
      <c r="M243">
        <f t="shared" si="93"/>
        <v>2.3583522000000001</v>
      </c>
      <c r="O243">
        <f>H243/SUM($H243:I243,K243:M243)</f>
        <v>7.6799975424007863E-2</v>
      </c>
      <c r="P243">
        <f>I243/SUM($H243:I243,K243:M243)</f>
        <v>0.88319971737609049</v>
      </c>
      <c r="Q243">
        <f>K243/SUM($H243:I243,K243:M243)</f>
        <v>0</v>
      </c>
      <c r="R243">
        <f>L243/SUM($H243:I243,K243:M243)</f>
        <v>0</v>
      </c>
      <c r="S243">
        <f>M243/SUM($H243:I243,K243:M243)</f>
        <v>4.0000307199901705E-2</v>
      </c>
      <c r="U243">
        <f t="shared" si="94"/>
        <v>5.5232557181284656E-2</v>
      </c>
      <c r="V243">
        <f t="shared" si="97"/>
        <v>4.0150307199901702E-2</v>
      </c>
      <c r="W243">
        <f t="shared" si="95"/>
        <v>4.5468058637326766E-2</v>
      </c>
      <c r="Y243">
        <f>U243*(D243-D242)/D243+U242*(D242-D241)/D243+U241*(D241-D240)/D243+U240*(D240-D239)/D243+U239*(D239-D238)/D243+U238*(D238-D237)/D243</f>
        <v>4.5474980965477294E-2</v>
      </c>
      <c r="Z243">
        <f>V243*(E243-E242)/E243+V242*(E242-E241)/E243+V241*(E241-E240)/E243+V240*(E240-E239)/E243+V239*(E239-E238)/E243+V238*(E238-E237)/E243</f>
        <v>4.0150307199901696E-2</v>
      </c>
      <c r="AA243">
        <f>W243*(F243-F242)/F243+W242*(F242-F241)/F243+W241*(F241-F240)/F243+W240*(F240-F239)/F243+W239*(F239-F238)/F243+W238*(F238-F237)/F243</f>
        <v>4.2563401002969035E-2</v>
      </c>
      <c r="AC243">
        <f t="shared" si="98"/>
        <v>18.567378078519955</v>
      </c>
      <c r="AD243">
        <f t="shared" si="99"/>
        <v>36.186068141497344</v>
      </c>
      <c r="AE243">
        <f t="shared" si="100"/>
        <v>34.211971459722214</v>
      </c>
      <c r="AG243">
        <f t="shared" si="101"/>
        <v>18.567378078519955</v>
      </c>
      <c r="AH243">
        <f t="shared" si="102"/>
        <v>29.490308611620527</v>
      </c>
      <c r="AI243">
        <f t="shared" si="103"/>
        <v>8.2122073838644223</v>
      </c>
      <c r="AK243">
        <v>83</v>
      </c>
      <c r="AL243" t="s">
        <v>16</v>
      </c>
      <c r="AM243">
        <v>40.96</v>
      </c>
      <c r="AN243">
        <v>0</v>
      </c>
      <c r="AO243">
        <v>0.08</v>
      </c>
      <c r="AP243">
        <v>0.46</v>
      </c>
      <c r="AQ243">
        <v>7.99</v>
      </c>
      <c r="AR243">
        <v>50.22</v>
      </c>
      <c r="AS243">
        <v>0.12</v>
      </c>
      <c r="AT243">
        <v>0.17</v>
      </c>
      <c r="AU243">
        <v>0</v>
      </c>
      <c r="AV243">
        <v>0</v>
      </c>
      <c r="AW243">
        <v>4.0000000000000001E-3</v>
      </c>
      <c r="AX243">
        <v>2E-3</v>
      </c>
      <c r="AZ243">
        <v>0.99634717884245372</v>
      </c>
      <c r="BA243">
        <v>0</v>
      </c>
      <c r="BB243">
        <v>2.2937342913521173E-3</v>
      </c>
      <c r="BC243">
        <v>8.8470237038881967E-3</v>
      </c>
      <c r="BD243">
        <v>0.10836316952485692</v>
      </c>
      <c r="BE243">
        <v>1.8210289986897281</v>
      </c>
      <c r="BF243">
        <v>2.4725382190540798E-3</v>
      </c>
      <c r="BG243">
        <v>4.4309195812750231E-3</v>
      </c>
      <c r="BH243">
        <v>0</v>
      </c>
      <c r="BI243">
        <v>0</v>
      </c>
      <c r="BJ243">
        <v>1.5655987973374073E-4</v>
      </c>
      <c r="BK243">
        <v>3.9014605022397887E-5</v>
      </c>
      <c r="BM243">
        <v>83</v>
      </c>
      <c r="BN243" t="s">
        <v>17</v>
      </c>
      <c r="BO243">
        <v>56.8</v>
      </c>
      <c r="BP243">
        <v>0.05</v>
      </c>
      <c r="BQ243">
        <v>1.91</v>
      </c>
      <c r="BR243">
        <v>0.66</v>
      </c>
      <c r="BS243">
        <v>5.03</v>
      </c>
      <c r="BT243">
        <v>34.619999999999997</v>
      </c>
      <c r="BU243">
        <v>0.09</v>
      </c>
      <c r="BV243">
        <v>0.83</v>
      </c>
      <c r="BW243">
        <v>0</v>
      </c>
      <c r="BX243">
        <v>0.01</v>
      </c>
      <c r="BY243">
        <v>0</v>
      </c>
      <c r="BZ243">
        <v>0</v>
      </c>
      <c r="CA243">
        <v>2E-3</v>
      </c>
      <c r="CB243">
        <v>1E-3</v>
      </c>
      <c r="CD243">
        <v>1.9515849318704344</v>
      </c>
      <c r="CE243">
        <v>0</v>
      </c>
      <c r="CF243">
        <v>7.7352590163133672E-2</v>
      </c>
      <c r="CG243">
        <v>1.792964405277574E-2</v>
      </c>
      <c r="CH243">
        <v>9.6358776751440792E-2</v>
      </c>
      <c r="CI243">
        <v>1.7731912924884907</v>
      </c>
      <c r="CJ243">
        <v>2.6193446728559784E-3</v>
      </c>
      <c r="CK243">
        <v>3.0557049097855164E-2</v>
      </c>
      <c r="CL243">
        <v>0</v>
      </c>
      <c r="CM243">
        <v>6.6622319419312021E-4</v>
      </c>
      <c r="CN243">
        <v>1.1057039383073928E-4</v>
      </c>
      <c r="CO243">
        <v>2.7554059506265567E-5</v>
      </c>
      <c r="CP243">
        <v>2.8937522033568031E-2</v>
      </c>
    </row>
    <row r="244" spans="3:109">
      <c r="C244" s="2">
        <v>0.60699999999999998</v>
      </c>
      <c r="D244">
        <f t="shared" si="92"/>
        <v>60.699999999999996</v>
      </c>
      <c r="E244">
        <f t="shared" si="96"/>
        <v>60.699999999999996</v>
      </c>
      <c r="F244">
        <f t="shared" si="96"/>
        <v>60.699999999999996</v>
      </c>
      <c r="G244">
        <v>39.300000000000004</v>
      </c>
      <c r="H244">
        <v>6.07</v>
      </c>
      <c r="I244">
        <v>54.629999999999995</v>
      </c>
      <c r="J244">
        <v>0</v>
      </c>
      <c r="K244">
        <v>0</v>
      </c>
      <c r="L244">
        <v>0</v>
      </c>
      <c r="M244">
        <f t="shared" si="93"/>
        <v>2.5291869</v>
      </c>
      <c r="O244">
        <f>H244/SUM($H244:I244,K244:M244)</f>
        <v>9.5999969280009839E-2</v>
      </c>
      <c r="P244">
        <f>I244/SUM($H244:I244,K244:M244)</f>
        <v>0.86399972352008847</v>
      </c>
      <c r="Q244">
        <f>K244/SUM($H244:I244,K244:M244)</f>
        <v>0</v>
      </c>
      <c r="R244">
        <f>L244/SUM($H244:I244,K244:M244)</f>
        <v>0</v>
      </c>
      <c r="S244">
        <f>M244/SUM($H244:I244,K244:M244)</f>
        <v>4.0000307199901698E-2</v>
      </c>
      <c r="U244">
        <f t="shared" si="94"/>
        <v>5.6190779668067646E-2</v>
      </c>
      <c r="V244">
        <f t="shared" si="97"/>
        <v>4.0150307199901696E-2</v>
      </c>
      <c r="W244">
        <f t="shared" si="95"/>
        <v>4.5597267274081386E-2</v>
      </c>
      <c r="Y244">
        <f>U244*(D244-D243)/D244+U243*(D243-D242)/D244+U242*(D242-D241)/D244+U241*(D241-D240)/D244+U240*(D240-D239)/D244+U239*(D239-D238)/D244+U238*(D238-D237)/D244</f>
        <v>4.6198782854779116E-2</v>
      </c>
      <c r="Z244">
        <f>V244*(E244-E243)/E244+V243*(E243-E242)/E244+V242*(E242-E241)/E244+V241*(E241-E240)/E244+V240*(E240-E239)/E244+V239*(E239-E238)/E244+V238*(E238-E237)/E244</f>
        <v>4.0150307199901696E-2</v>
      </c>
      <c r="AA244">
        <f>W244*(F244-F243)/F244+W243*(F243-F242)/F244+W242*(F242-F241)/F244+W241*(F241-F240)/F244+W240*(F240-F239)/F244+W239*(F239-F238)/F244+W238*(F238-F237)/F244</f>
        <v>4.2768324424905781E-2</v>
      </c>
      <c r="AC244">
        <f t="shared" si="98"/>
        <v>20.398317022321706</v>
      </c>
      <c r="AD244">
        <f t="shared" si="99"/>
        <v>39.802303854391617</v>
      </c>
      <c r="AE244">
        <f t="shared" si="100"/>
        <v>37.614717045551075</v>
      </c>
      <c r="AG244">
        <f t="shared" si="101"/>
        <v>20.398317022321706</v>
      </c>
      <c r="AH244">
        <f t="shared" si="102"/>
        <v>32.437407112861642</v>
      </c>
      <c r="AI244">
        <f t="shared" si="103"/>
        <v>9.0289990282236019</v>
      </c>
      <c r="AK244">
        <v>93</v>
      </c>
      <c r="AL244" t="s">
        <v>16</v>
      </c>
      <c r="AM244">
        <v>40.78</v>
      </c>
      <c r="AN244">
        <v>0</v>
      </c>
      <c r="AO244">
        <v>0.09</v>
      </c>
      <c r="AP244">
        <v>0.47</v>
      </c>
      <c r="AQ244">
        <v>8.84</v>
      </c>
      <c r="AR244">
        <v>49.49</v>
      </c>
      <c r="AS244">
        <v>0.13</v>
      </c>
      <c r="AT244">
        <v>0.19</v>
      </c>
      <c r="AU244">
        <v>0</v>
      </c>
      <c r="AV244">
        <v>0</v>
      </c>
      <c r="AW244">
        <v>5.0000000000000001E-3</v>
      </c>
      <c r="AX244">
        <v>3.0000000000000001E-3</v>
      </c>
      <c r="AZ244">
        <v>0.99606515332723344</v>
      </c>
      <c r="BA244">
        <v>0</v>
      </c>
      <c r="BB244">
        <v>2.591107358889364E-3</v>
      </c>
      <c r="BC244">
        <v>9.0766793835386703E-3</v>
      </c>
      <c r="BD244">
        <v>0.12038627118231185</v>
      </c>
      <c r="BE244">
        <v>1.8019692893131942</v>
      </c>
      <c r="BF244">
        <v>2.6896445995525757E-3</v>
      </c>
      <c r="BG244">
        <v>4.9726549571394354E-3</v>
      </c>
      <c r="BH244">
        <v>0</v>
      </c>
      <c r="BI244">
        <v>0</v>
      </c>
      <c r="BJ244">
        <v>1.9650801558468306E-4</v>
      </c>
      <c r="BK244">
        <v>5.876358074477503E-5</v>
      </c>
      <c r="BM244">
        <v>93</v>
      </c>
      <c r="BN244" t="s">
        <v>17</v>
      </c>
      <c r="BO244">
        <v>56.48</v>
      </c>
      <c r="BP244">
        <v>0.05</v>
      </c>
      <c r="BQ244">
        <v>2.06</v>
      </c>
      <c r="BR244">
        <v>0.8</v>
      </c>
      <c r="BS244">
        <v>5.5</v>
      </c>
      <c r="BT244">
        <v>34.08</v>
      </c>
      <c r="BU244">
        <v>0.1</v>
      </c>
      <c r="BV244">
        <v>0.9</v>
      </c>
      <c r="BW244">
        <v>0</v>
      </c>
      <c r="BX244">
        <v>0.02</v>
      </c>
      <c r="BY244">
        <v>0</v>
      </c>
      <c r="BZ244">
        <v>0</v>
      </c>
      <c r="CA244">
        <v>2E-3</v>
      </c>
      <c r="CB244">
        <v>1E-3</v>
      </c>
      <c r="CD244">
        <v>1.9464696837976774</v>
      </c>
      <c r="CE244">
        <v>0</v>
      </c>
      <c r="CF244">
        <v>8.3680169109243877E-2</v>
      </c>
      <c r="CG244">
        <v>2.1798748192075897E-2</v>
      </c>
      <c r="CH244">
        <v>0.10568170661433225</v>
      </c>
      <c r="CI244">
        <v>1.7508218096418984</v>
      </c>
      <c r="CJ244">
        <v>2.9192008433143652E-3</v>
      </c>
      <c r="CK244">
        <v>3.3234539415522277E-2</v>
      </c>
      <c r="CL244">
        <v>0</v>
      </c>
      <c r="CM244">
        <v>1.3364834322344052E-3</v>
      </c>
      <c r="CN244">
        <v>1.1090539982579786E-4</v>
      </c>
      <c r="CO244">
        <v>2.7637542749862675E-5</v>
      </c>
      <c r="CP244">
        <v>3.0149852906921251E-2</v>
      </c>
    </row>
    <row r="245" spans="3:109">
      <c r="C245" s="2">
        <v>0.64500000000000002</v>
      </c>
      <c r="D245">
        <f t="shared" si="92"/>
        <v>64.5</v>
      </c>
      <c r="E245">
        <f t="shared" si="96"/>
        <v>64.5</v>
      </c>
      <c r="F245">
        <f t="shared" si="96"/>
        <v>64.5</v>
      </c>
      <c r="G245">
        <v>35.5</v>
      </c>
      <c r="H245">
        <v>5.16</v>
      </c>
      <c r="I245">
        <v>59.34</v>
      </c>
      <c r="J245">
        <v>0</v>
      </c>
      <c r="K245">
        <v>0</v>
      </c>
      <c r="L245">
        <v>0</v>
      </c>
      <c r="M245">
        <f t="shared" si="93"/>
        <v>2.6875215000000003</v>
      </c>
      <c r="O245">
        <f>H245/SUM($H245:I245,K245:M245)</f>
        <v>7.6799975424007863E-2</v>
      </c>
      <c r="P245">
        <f>I245/SUM($H245:I245,K245:M245)</f>
        <v>0.88319971737609049</v>
      </c>
      <c r="Q245">
        <f>K245/SUM($H245:I245,K245:M245)</f>
        <v>0</v>
      </c>
      <c r="R245">
        <f>L245/SUM($H245:I245,K245:M245)</f>
        <v>0</v>
      </c>
      <c r="S245">
        <f>M245/SUM($H245:I245,K245:M245)</f>
        <v>4.0000307199901698E-2</v>
      </c>
      <c r="U245">
        <f t="shared" si="94"/>
        <v>5.8064633209810951E-2</v>
      </c>
      <c r="V245">
        <f t="shared" si="97"/>
        <v>4.0150307199901696E-2</v>
      </c>
      <c r="W245">
        <f t="shared" si="95"/>
        <v>4.5965110468362186E-2</v>
      </c>
      <c r="Y245">
        <f>U245*(D245-D244)/D245+U244*(D244-D243)/D245+U243*(D243-D242)/D245+U242*(D242-D241)/D245+U241*(D241-D240)/D245+U240*(D240-D239)/D245+U239*(D239-D238)/D245+U238*(D238-D237)/D245</f>
        <v>4.6897856209029046E-2</v>
      </c>
      <c r="Z245">
        <f>V245*(E245-E244)/E245+V244*(E244-E243)/E245+V243*(E243-E242)/E245+V242*(E242-E241)/E245+V241*(E241-E240)/E245+V240*(E240-E239)/E245+V239*(E239-E238)/E245+V238*(E238-E237)/E245</f>
        <v>4.0150307199901696E-2</v>
      </c>
      <c r="AA245">
        <f>W245*(F245-F244)/F245+W244*(F244-F243)/F245+W243*(F243-F242)/F245+W242*(F242-F241)/F245+W241*(F241-F240)/F245+W240*(F240-F239)/F245+W239*(F239-F238)/F245+W238*(F238-F237)/F245</f>
        <v>4.2956662207310967E-2</v>
      </c>
      <c r="AC245">
        <f t="shared" si="98"/>
        <v>22.459691101439436</v>
      </c>
      <c r="AD245">
        <f t="shared" si="99"/>
        <v>43.883292241640575</v>
      </c>
      <c r="AE245">
        <f t="shared" si="100"/>
        <v>41.45228341462623</v>
      </c>
      <c r="AG245">
        <f t="shared" si="101"/>
        <v>22.459691101439436</v>
      </c>
      <c r="AH245">
        <f t="shared" si="102"/>
        <v>35.763261873036519</v>
      </c>
      <c r="AI245">
        <f t="shared" si="103"/>
        <v>9.9501646181485004</v>
      </c>
      <c r="AK245">
        <v>103</v>
      </c>
      <c r="AL245" t="s">
        <v>16</v>
      </c>
      <c r="AM245">
        <v>40.590000000000003</v>
      </c>
      <c r="AN245">
        <v>0</v>
      </c>
      <c r="AO245">
        <v>0.1</v>
      </c>
      <c r="AP245">
        <v>0.47</v>
      </c>
      <c r="AQ245">
        <v>9.81</v>
      </c>
      <c r="AR245">
        <v>48.66</v>
      </c>
      <c r="AS245">
        <v>0.14000000000000001</v>
      </c>
      <c r="AT245">
        <v>0.22</v>
      </c>
      <c r="AU245">
        <v>0</v>
      </c>
      <c r="AV245">
        <v>0</v>
      </c>
      <c r="AW245">
        <v>5.0000000000000001E-3</v>
      </c>
      <c r="AX245">
        <v>3.0000000000000001E-3</v>
      </c>
      <c r="AZ245">
        <v>0.99597193746745871</v>
      </c>
      <c r="BA245">
        <v>0</v>
      </c>
      <c r="BB245">
        <v>2.8922139962823555E-3</v>
      </c>
      <c r="BC245">
        <v>9.118313510437237E-3</v>
      </c>
      <c r="BD245">
        <v>0.13420887330957595</v>
      </c>
      <c r="BE245">
        <v>1.779875237745693</v>
      </c>
      <c r="BF245">
        <v>2.9098265765811152E-3</v>
      </c>
      <c r="BG245">
        <v>5.7842217005535639E-3</v>
      </c>
      <c r="BH245">
        <v>0</v>
      </c>
      <c r="BI245">
        <v>0</v>
      </c>
      <c r="BJ245">
        <v>1.9740938483126858E-4</v>
      </c>
      <c r="BK245">
        <v>5.9033125395892633E-5</v>
      </c>
      <c r="BM245">
        <v>103</v>
      </c>
      <c r="BN245" t="s">
        <v>17</v>
      </c>
      <c r="BO245">
        <v>56.11</v>
      </c>
      <c r="BP245">
        <v>0.06</v>
      </c>
      <c r="BQ245">
        <v>2.25</v>
      </c>
      <c r="BR245">
        <v>0.96</v>
      </c>
      <c r="BS245">
        <v>6.01</v>
      </c>
      <c r="BT245">
        <v>33.47</v>
      </c>
      <c r="BU245">
        <v>0.11</v>
      </c>
      <c r="BV245">
        <v>0.99</v>
      </c>
      <c r="BW245">
        <v>0</v>
      </c>
      <c r="BX245">
        <v>0.02</v>
      </c>
      <c r="BY245">
        <v>0</v>
      </c>
      <c r="BZ245">
        <v>0</v>
      </c>
      <c r="CA245">
        <v>2E-3</v>
      </c>
      <c r="CB245">
        <v>1E-3</v>
      </c>
      <c r="CD245">
        <v>1.9401501829914263</v>
      </c>
      <c r="CE245">
        <v>0</v>
      </c>
      <c r="CF245">
        <v>9.1702245720432132E-2</v>
      </c>
      <c r="CG245">
        <v>2.6245504487453362E-2</v>
      </c>
      <c r="CH245">
        <v>0.11586538921450165</v>
      </c>
      <c r="CI245">
        <v>1.7252029757614133</v>
      </c>
      <c r="CJ245">
        <v>3.2218015446608362E-3</v>
      </c>
      <c r="CK245">
        <v>3.6679590124895821E-2</v>
      </c>
      <c r="CL245">
        <v>0</v>
      </c>
      <c r="CM245">
        <v>1.3409287546025976E-3</v>
      </c>
      <c r="CN245">
        <v>1.1127428599580799E-4</v>
      </c>
      <c r="CO245">
        <v>2.772946890773688E-5</v>
      </c>
      <c r="CP245">
        <v>3.1852428711858408E-2</v>
      </c>
    </row>
    <row r="246" spans="3:109">
      <c r="C246" s="2">
        <v>0.67900000000000005</v>
      </c>
      <c r="D246">
        <f t="shared" si="92"/>
        <v>67.900000000000006</v>
      </c>
      <c r="E246">
        <f t="shared" si="96"/>
        <v>67.900000000000006</v>
      </c>
      <c r="F246">
        <f t="shared" si="96"/>
        <v>67.900000000000006</v>
      </c>
      <c r="G246">
        <v>32.099999999999994</v>
      </c>
      <c r="H246">
        <v>6.1110000000000007</v>
      </c>
      <c r="I246">
        <v>61.789000000000009</v>
      </c>
      <c r="J246">
        <v>0</v>
      </c>
      <c r="K246">
        <v>0</v>
      </c>
      <c r="L246">
        <v>0</v>
      </c>
      <c r="M246">
        <f t="shared" si="93"/>
        <v>2.8291893000000004</v>
      </c>
      <c r="O246">
        <f>H246/SUM($H246:I246,K246:M246)</f>
        <v>8.6399972352008858E-2</v>
      </c>
      <c r="P246">
        <f>I246/SUM($H246:I246,K246:M246)</f>
        <v>0.87359972044808953</v>
      </c>
      <c r="Q246">
        <f>K246/SUM($H246:I246,K246:M246)</f>
        <v>0</v>
      </c>
      <c r="R246">
        <f>L246/SUM($H246:I246,K246:M246)</f>
        <v>0</v>
      </c>
      <c r="S246">
        <f>M246/SUM($H246:I246,K246:M246)</f>
        <v>4.0000307199901698E-2</v>
      </c>
      <c r="U246">
        <f t="shared" si="94"/>
        <v>5.9386789005138961E-2</v>
      </c>
      <c r="V246">
        <f t="shared" si="97"/>
        <v>4.0150307199901696E-2</v>
      </c>
      <c r="W246">
        <f t="shared" si="95"/>
        <v>4.6246737390462478E-2</v>
      </c>
      <c r="Y246">
        <f>U246*(D246-D245)/D246+U245*(D245-D244)/D246+U244*(D244-D243)/D246+U243*(D243-D242)/D246+U242*(D242-D241)/D246+U241*(D241-D240)/D246+U240*(D240-D239)/D246+U239*(D239-D238)/D246+U238*(D238-D237)/D246</f>
        <v>4.7523222505152375E-2</v>
      </c>
      <c r="Z246">
        <f>V246*(E246-E245)/E246+V245*(E245-E244)/E246+V244*(E244-E243)/E246+V243*(E243-E242)/E246+V242*(E242-E241)/E246+V241*(E241-E240)/E246+V240*(E240-E239)/E246+V239*(E239-E238)/E246+V238*(E238-E237)/E246</f>
        <v>4.0150307199901702E-2</v>
      </c>
      <c r="AA246">
        <f>W246*(F246-F245)/F246+W245*(F245-F244)/F246+W244*(F244-F243)/F246+W243*(F243-F242)/F246+W242*(F242-F241)/F246+W241*(F241-F240)/F246+W240*(F240-F239)/F246+W239*(F239-F238)/F246+W238*(F238-F237)/F246</f>
        <v>4.3121408240046094E-2</v>
      </c>
      <c r="AC246">
        <f t="shared" si="98"/>
        <v>24.70403844061067</v>
      </c>
      <c r="AD246">
        <f t="shared" si="99"/>
        <v>48.335589315320789</v>
      </c>
      <c r="AE246">
        <f t="shared" si="100"/>
        <v>45.636493751723783</v>
      </c>
      <c r="AG246">
        <f t="shared" si="101"/>
        <v>24.70403844061067</v>
      </c>
      <c r="AH246">
        <f t="shared" si="102"/>
        <v>39.391719494351641</v>
      </c>
      <c r="AI246">
        <f t="shared" si="103"/>
        <v>10.954538279175557</v>
      </c>
      <c r="AK246">
        <v>113</v>
      </c>
      <c r="AL246" t="s">
        <v>16</v>
      </c>
      <c r="AM246">
        <v>40.36</v>
      </c>
      <c r="AN246">
        <v>0</v>
      </c>
      <c r="AO246">
        <v>0.1</v>
      </c>
      <c r="AP246">
        <v>0.47</v>
      </c>
      <c r="AQ246">
        <v>11</v>
      </c>
      <c r="AR246">
        <v>47.65</v>
      </c>
      <c r="AS246">
        <v>0.15</v>
      </c>
      <c r="AT246">
        <v>0.25</v>
      </c>
      <c r="AU246">
        <v>0</v>
      </c>
      <c r="AV246">
        <v>0</v>
      </c>
      <c r="AW246">
        <v>6.0000000000000001E-3</v>
      </c>
      <c r="AX246">
        <v>3.0000000000000001E-3</v>
      </c>
      <c r="AZ246">
        <v>0.99600410772989212</v>
      </c>
      <c r="BA246">
        <v>0</v>
      </c>
      <c r="BB246">
        <v>2.9087898416744994E-3</v>
      </c>
      <c r="BC246">
        <v>9.1705723526876309E-3</v>
      </c>
      <c r="BD246">
        <v>0.15135153490273492</v>
      </c>
      <c r="BE246">
        <v>1.7529207534175559</v>
      </c>
      <c r="BF246">
        <v>3.1355393176324912E-3</v>
      </c>
      <c r="BG246">
        <v>6.6106502375430625E-3</v>
      </c>
      <c r="BH246">
        <v>0</v>
      </c>
      <c r="BI246">
        <v>0</v>
      </c>
      <c r="BJ246">
        <v>2.3824893205821282E-4</v>
      </c>
      <c r="BK246">
        <v>5.9371455810182558E-5</v>
      </c>
      <c r="BM246">
        <v>113</v>
      </c>
      <c r="BN246" t="s">
        <v>17</v>
      </c>
      <c r="BO246">
        <v>55.7</v>
      </c>
      <c r="BP246">
        <v>7.0000000000000007E-2</v>
      </c>
      <c r="BQ246">
        <v>2.4300000000000002</v>
      </c>
      <c r="BR246">
        <v>1.1399999999999999</v>
      </c>
      <c r="BS246">
        <v>6.65</v>
      </c>
      <c r="BT246">
        <v>32.75</v>
      </c>
      <c r="BU246">
        <v>0.12</v>
      </c>
      <c r="BV246">
        <v>1.1100000000000001</v>
      </c>
      <c r="BW246">
        <v>0</v>
      </c>
      <c r="BX246">
        <v>0.02</v>
      </c>
      <c r="BY246">
        <v>0</v>
      </c>
      <c r="BZ246">
        <v>0</v>
      </c>
      <c r="CA246">
        <v>2E-3</v>
      </c>
      <c r="CB246">
        <v>1E-3</v>
      </c>
      <c r="CD246">
        <v>1.9334859990658355</v>
      </c>
      <c r="CE246">
        <v>0</v>
      </c>
      <c r="CF246">
        <v>9.9424744329558778E-2</v>
      </c>
      <c r="CG246">
        <v>3.1288107814326581E-2</v>
      </c>
      <c r="CH246">
        <v>0.12870388430543372</v>
      </c>
      <c r="CI246">
        <v>1.6946754832038298</v>
      </c>
      <c r="CJ246">
        <v>3.5284023472598345E-3</v>
      </c>
      <c r="CK246">
        <v>4.1286019583811832E-2</v>
      </c>
      <c r="CL246">
        <v>0</v>
      </c>
      <c r="CM246">
        <v>1.3461593122222905E-3</v>
      </c>
      <c r="CN246">
        <v>1.1170833333985482E-4</v>
      </c>
      <c r="CO246">
        <v>2.7837633181481901E-5</v>
      </c>
      <c r="CP246">
        <v>3.2910743395394293E-2</v>
      </c>
    </row>
    <row r="247" spans="3:109">
      <c r="C247" s="2">
        <v>0.71</v>
      </c>
      <c r="D247">
        <f t="shared" si="92"/>
        <v>71</v>
      </c>
      <c r="E247">
        <f t="shared" si="96"/>
        <v>71</v>
      </c>
      <c r="F247">
        <f t="shared" si="96"/>
        <v>71</v>
      </c>
      <c r="G247">
        <v>29</v>
      </c>
      <c r="H247">
        <v>7.1000000000000005</v>
      </c>
      <c r="I247">
        <v>63.9</v>
      </c>
      <c r="J247">
        <v>0</v>
      </c>
      <c r="K247">
        <v>0</v>
      </c>
      <c r="L247">
        <v>0</v>
      </c>
      <c r="M247">
        <f t="shared" si="93"/>
        <v>2.9583570000000003</v>
      </c>
      <c r="O247">
        <f>H247/SUM($H247:I247,K247:M247)</f>
        <v>9.5999969280009825E-2</v>
      </c>
      <c r="P247">
        <f>I247/SUM($H247:I247,K247:M247)</f>
        <v>0.86399972352008836</v>
      </c>
      <c r="Q247">
        <f>K247/SUM($H247:I247,K247:M247)</f>
        <v>0</v>
      </c>
      <c r="R247">
        <f>L247/SUM($H247:I247,K247:M247)</f>
        <v>0</v>
      </c>
      <c r="S247">
        <f>M247/SUM($H247:I247,K247:M247)</f>
        <v>4.0000307199901698E-2</v>
      </c>
      <c r="U247">
        <f t="shared" si="94"/>
        <v>6.1198037767620436E-2</v>
      </c>
      <c r="V247">
        <f t="shared" si="97"/>
        <v>4.0150307199901696E-2</v>
      </c>
      <c r="W247">
        <f t="shared" si="95"/>
        <v>4.6718147031092665E-2</v>
      </c>
      <c r="Y247">
        <f>U247*(D247-D246)/D247+U246*(D246-D245)/D247+U245*(D245-D244)/D247+U244*(D244-D243)/D247+U243*(D243-D242)/D247+U242*(D242-D241)/D247+U241*(D241-D240)/D247+U240*(D240-D239)/D247+U239*(D239-D238)/D247+U238*(D238-D237)/D247</f>
        <v>4.8120291903936192E-2</v>
      </c>
      <c r="Z247">
        <f>V247*(E247-E246)/E247+V246*(E246-E245)/E247+V245*(E245-E244)/E247+V244*(E244-E243)/E247+V243*(E243-E242)/E247+V242*(E242-E241)/E247+V241*(E241-E240)/E247+V240*(E240-E239)/E247+V239*(E239-E238)/E247+V238*(E238-E237)/E247</f>
        <v>4.0150307199901689E-2</v>
      </c>
      <c r="AA247">
        <f>W247*(F247-F246)/F247+W246*(F246-F245)/F247+W245*(F245-F244)/F247+W244*(F244-F243)/F247+W243*(F243-F242)/F247+W242*(F242-F241)/F247+W241*(F241-F240)/F247+W240*(F240-F239)/F247+W239*(F239-F238)/F247+W238*(F238-F237)/F247</f>
        <v>4.3278448947824191E-2</v>
      </c>
      <c r="AC247">
        <f t="shared" si="98"/>
        <v>27.193048346803501</v>
      </c>
      <c r="AD247">
        <f t="shared" si="99"/>
        <v>53.284775638325463</v>
      </c>
      <c r="AE247">
        <f t="shared" si="100"/>
        <v>50.284359411353762</v>
      </c>
      <c r="AG247">
        <f t="shared" si="101"/>
        <v>27.193048346803501</v>
      </c>
      <c r="AH247">
        <f t="shared" si="102"/>
        <v>43.425123495889011</v>
      </c>
      <c r="AI247">
        <f t="shared" si="103"/>
        <v>12.070207299715921</v>
      </c>
      <c r="AK247">
        <v>123</v>
      </c>
      <c r="AL247" t="s">
        <v>16</v>
      </c>
      <c r="AM247">
        <v>40.090000000000003</v>
      </c>
      <c r="AN247">
        <v>0</v>
      </c>
      <c r="AO247">
        <v>0.11</v>
      </c>
      <c r="AP247">
        <v>0.45</v>
      </c>
      <c r="AQ247">
        <v>12.37</v>
      </c>
      <c r="AR247">
        <v>46.49</v>
      </c>
      <c r="AS247">
        <v>0.17</v>
      </c>
      <c r="AT247">
        <v>0.28999999999999998</v>
      </c>
      <c r="AU247">
        <v>0</v>
      </c>
      <c r="AV247">
        <v>0</v>
      </c>
      <c r="AW247">
        <v>7.0000000000000001E-3</v>
      </c>
      <c r="AX247">
        <v>3.0000000000000001E-3</v>
      </c>
      <c r="AZ247">
        <v>0.99590849661633385</v>
      </c>
      <c r="BA247">
        <v>0</v>
      </c>
      <c r="BB247">
        <v>3.2209088846800781E-3</v>
      </c>
      <c r="BC247">
        <v>8.838620899933692E-3</v>
      </c>
      <c r="BD247">
        <v>0.17133151432656848</v>
      </c>
      <c r="BE247">
        <v>1.7216003146989567</v>
      </c>
      <c r="BF247">
        <v>3.5772008278402195E-3</v>
      </c>
      <c r="BG247">
        <v>7.7192583862156685E-3</v>
      </c>
      <c r="BH247">
        <v>0</v>
      </c>
      <c r="BI247">
        <v>0</v>
      </c>
      <c r="BJ247">
        <v>2.7980222363634729E-4</v>
      </c>
      <c r="BK247">
        <v>5.9765575728009315E-5</v>
      </c>
      <c r="BM247">
        <v>123</v>
      </c>
      <c r="BN247" t="s">
        <v>17</v>
      </c>
      <c r="BO247">
        <v>55.23</v>
      </c>
      <c r="BP247">
        <v>0.08</v>
      </c>
      <c r="BQ247">
        <v>2.67</v>
      </c>
      <c r="BR247">
        <v>1.32</v>
      </c>
      <c r="BS247">
        <v>7.37</v>
      </c>
      <c r="BT247">
        <v>31.9</v>
      </c>
      <c r="BU247">
        <v>0.13</v>
      </c>
      <c r="BV247">
        <v>1.26</v>
      </c>
      <c r="BW247">
        <v>0</v>
      </c>
      <c r="BX247">
        <v>0.02</v>
      </c>
      <c r="BY247">
        <v>0</v>
      </c>
      <c r="BZ247">
        <v>0</v>
      </c>
      <c r="CA247">
        <v>2E-3</v>
      </c>
      <c r="CB247">
        <v>1E-3</v>
      </c>
      <c r="CD247">
        <v>1.9258941198151349</v>
      </c>
      <c r="CE247">
        <v>0</v>
      </c>
      <c r="CF247">
        <v>0.10974152682078239</v>
      </c>
      <c r="CG247">
        <v>3.6393171738946399E-2</v>
      </c>
      <c r="CH247">
        <v>0.14328773717986165</v>
      </c>
      <c r="CI247">
        <v>1.6582020696402435</v>
      </c>
      <c r="CJ247">
        <v>3.8398276902887464E-3</v>
      </c>
      <c r="CK247">
        <v>4.7078444831538106E-2</v>
      </c>
      <c r="CL247">
        <v>0</v>
      </c>
      <c r="CM247">
        <v>1.3522842423068667E-3</v>
      </c>
      <c r="CN247">
        <v>1.1221659839092193E-4</v>
      </c>
      <c r="CO247">
        <v>2.7964292452348717E-5</v>
      </c>
      <c r="CP247">
        <v>3.5635646635917312E-2</v>
      </c>
    </row>
    <row r="248" spans="3:109">
      <c r="C248" s="2">
        <v>0.73699999999999999</v>
      </c>
      <c r="D248">
        <f t="shared" si="92"/>
        <v>73.7</v>
      </c>
      <c r="E248">
        <f t="shared" si="96"/>
        <v>73.7</v>
      </c>
      <c r="F248">
        <f t="shared" si="96"/>
        <v>73.7</v>
      </c>
      <c r="G248">
        <v>26.299999999999997</v>
      </c>
      <c r="H248">
        <v>6.633</v>
      </c>
      <c r="I248">
        <v>67.067000000000007</v>
      </c>
      <c r="J248">
        <v>0</v>
      </c>
      <c r="K248">
        <v>0</v>
      </c>
      <c r="L248">
        <v>0</v>
      </c>
      <c r="M248">
        <f t="shared" si="93"/>
        <v>3.0708579000000005</v>
      </c>
      <c r="O248">
        <f>H248/SUM($H248:I248,K248:M248)</f>
        <v>8.639997235200883E-2</v>
      </c>
      <c r="P248">
        <f>I248/SUM($H248:I248,K248:M248)</f>
        <v>0.87359972044808942</v>
      </c>
      <c r="Q248">
        <f>K248/SUM($H248:I248,K248:M248)</f>
        <v>0</v>
      </c>
      <c r="R248">
        <f>L248/SUM($H248:I248,K248:M248)</f>
        <v>0</v>
      </c>
      <c r="S248">
        <f>M248/SUM($H248:I248,K248:M248)</f>
        <v>4.0000307199901698E-2</v>
      </c>
      <c r="U248">
        <f t="shared" si="94"/>
        <v>6.384921782068595E-2</v>
      </c>
      <c r="V248">
        <f t="shared" si="97"/>
        <v>4.0150307199901696E-2</v>
      </c>
      <c r="W248">
        <f t="shared" si="95"/>
        <v>4.7545964120651152E-2</v>
      </c>
      <c r="Y248">
        <f>U248*(D248-D247)/D248+U247*(D247-D246)/D248+U246*(D246-D245)/D248+U245*(D245-D244)/D248+U244*(D244-D243)/D248+U243*(D243-D242)/D248+U242*(D242-D241)/D248+U241*(D241-D240)/D248+U240*(D240-D239)/D248+U239*(D239-D238)/D248+U238*(D238-D237)/D248</f>
        <v>4.8696521211605448E-2</v>
      </c>
      <c r="Z248">
        <f>V248*(E248-E247)/E248+V247*(E247-E246)/E248+V246*(E246-E245)/E248+V245*(E245-E244)/E248+V244*(E244-E243)/E248+V243*(E243-E242)/E248+V242*(E242-E241)/E248+V241*(E241-E240)/E248+V240*(E240-E239)/E248+V239*(E239-E238)/E248+V238*(E238-E237)/E248</f>
        <v>4.0150307199901702E-2</v>
      </c>
      <c r="AA248">
        <f>W248*(F248-F247)/F248+W247*(F247-F246)/F248+W246*(F246-F245)/F248+W245*(F245-F244)/F248+W244*(F244-F243)/F248+W243*(F243-F242)/F248+W242*(F242-F241)/F248+W241*(F241-F240)/F248+W240*(F240-F239)/F248+W239*(F239-F238)/F248+W238*(F238-F237)/F248</f>
        <v>4.3434789395132636E-2</v>
      </c>
      <c r="AC248">
        <f t="shared" si="98"/>
        <v>29.821094042031664</v>
      </c>
      <c r="AD248">
        <f t="shared" si="99"/>
        <v>58.524986410798725</v>
      </c>
      <c r="AE248">
        <f t="shared" si="100"/>
        <v>55.201089847791216</v>
      </c>
      <c r="AG248">
        <f t="shared" si="101"/>
        <v>29.821094042031664</v>
      </c>
      <c r="AH248">
        <f t="shared" si="102"/>
        <v>47.695701671608447</v>
      </c>
      <c r="AI248">
        <f t="shared" si="103"/>
        <v>13.250414352154239</v>
      </c>
      <c r="AK248">
        <v>133</v>
      </c>
      <c r="AL248" t="s">
        <v>16</v>
      </c>
      <c r="AM248">
        <v>39.79</v>
      </c>
      <c r="AN248">
        <v>0</v>
      </c>
      <c r="AO248">
        <v>0.13</v>
      </c>
      <c r="AP248">
        <v>0.41</v>
      </c>
      <c r="AQ248">
        <v>13.99</v>
      </c>
      <c r="AR248">
        <v>45.14</v>
      </c>
      <c r="AS248">
        <v>0.19</v>
      </c>
      <c r="AT248">
        <v>0.34</v>
      </c>
      <c r="AU248">
        <v>0</v>
      </c>
      <c r="AV248">
        <v>0</v>
      </c>
      <c r="AW248">
        <v>8.0000000000000002E-3</v>
      </c>
      <c r="AX248">
        <v>4.0000000000000001E-3</v>
      </c>
      <c r="AZ248">
        <v>0.99586250431894141</v>
      </c>
      <c r="BA248">
        <v>0</v>
      </c>
      <c r="BB248">
        <v>3.8350512044788079E-3</v>
      </c>
      <c r="BC248">
        <v>8.1133070107059849E-3</v>
      </c>
      <c r="BD248">
        <v>0.19522135764013859</v>
      </c>
      <c r="BE248">
        <v>1.6841330640710339</v>
      </c>
      <c r="BF248">
        <v>4.0280055709941915E-3</v>
      </c>
      <c r="BG248">
        <v>9.1179783739537036E-3</v>
      </c>
      <c r="BH248">
        <v>0</v>
      </c>
      <c r="BI248">
        <v>0</v>
      </c>
      <c r="BJ248">
        <v>3.2217005329405384E-4</v>
      </c>
      <c r="BK248">
        <v>8.0284536502511924E-5</v>
      </c>
      <c r="BM248">
        <v>133</v>
      </c>
      <c r="BN248" t="s">
        <v>17</v>
      </c>
      <c r="BO248">
        <v>54.71</v>
      </c>
      <c r="BP248">
        <v>0.1</v>
      </c>
      <c r="BQ248">
        <v>2.96</v>
      </c>
      <c r="BR248">
        <v>1.45</v>
      </c>
      <c r="BS248">
        <v>8.1999999999999993</v>
      </c>
      <c r="BT248">
        <v>30.94</v>
      </c>
      <c r="BU248">
        <v>0.15</v>
      </c>
      <c r="BV248">
        <v>1.46</v>
      </c>
      <c r="BW248">
        <v>0</v>
      </c>
      <c r="BX248">
        <v>0.03</v>
      </c>
      <c r="BY248">
        <v>0</v>
      </c>
      <c r="BZ248">
        <v>0</v>
      </c>
      <c r="CA248">
        <v>3.0000000000000001E-3</v>
      </c>
      <c r="CB248">
        <v>1E-3</v>
      </c>
      <c r="CD248">
        <v>1.917100138607629</v>
      </c>
      <c r="CE248">
        <v>0</v>
      </c>
      <c r="CF248">
        <v>0.12225655890430936</v>
      </c>
      <c r="CG248">
        <v>4.0173040054967343E-2</v>
      </c>
      <c r="CH248">
        <v>0.16020501563605946</v>
      </c>
      <c r="CI248">
        <v>1.6161728210994517</v>
      </c>
      <c r="CJ248">
        <v>4.4522584080439777E-3</v>
      </c>
      <c r="CK248">
        <v>5.4818246402911802E-2</v>
      </c>
      <c r="CL248">
        <v>0</v>
      </c>
      <c r="CM248">
        <v>2.0383556725823804E-3</v>
      </c>
      <c r="CN248">
        <v>1.6914886140936659E-4</v>
      </c>
      <c r="CO248">
        <v>2.8101179898273034E-5</v>
      </c>
      <c r="CP248">
        <v>3.9356697511938321E-2</v>
      </c>
    </row>
    <row r="249" spans="3:109">
      <c r="C249" s="2">
        <v>0.76200000000000001</v>
      </c>
      <c r="D249">
        <f t="shared" si="92"/>
        <v>76.2</v>
      </c>
      <c r="E249">
        <f t="shared" si="96"/>
        <v>76.2</v>
      </c>
      <c r="F249">
        <f t="shared" si="96"/>
        <v>76.2</v>
      </c>
      <c r="G249">
        <v>23.799999999999997</v>
      </c>
      <c r="H249">
        <v>5.3340000000000005</v>
      </c>
      <c r="I249">
        <v>70.866</v>
      </c>
      <c r="J249">
        <v>0</v>
      </c>
      <c r="K249">
        <v>0</v>
      </c>
      <c r="L249">
        <v>0</v>
      </c>
      <c r="M249">
        <f t="shared" si="93"/>
        <v>3.1750254000000004</v>
      </c>
      <c r="O249">
        <f>H249/SUM($H249:I249,K249:M249)</f>
        <v>6.7199978496006896E-2</v>
      </c>
      <c r="P249">
        <f>I249/SUM($H249:I249,K249:M249)</f>
        <v>0.89279971430409144</v>
      </c>
      <c r="Q249">
        <f>K249/SUM($H249:I249,K249:M249)</f>
        <v>0</v>
      </c>
      <c r="R249">
        <f>L249/SUM($H249:I249,K249:M249)</f>
        <v>0</v>
      </c>
      <c r="S249">
        <f>M249/SUM($H249:I249,K249:M249)</f>
        <v>4.0000307199901705E-2</v>
      </c>
      <c r="U249">
        <f t="shared" si="94"/>
        <v>6.6902898070297506E-2</v>
      </c>
      <c r="V249">
        <f t="shared" si="97"/>
        <v>4.0150307199901702E-2</v>
      </c>
      <c r="W249">
        <f t="shared" si="95"/>
        <v>4.8835352842090368E-2</v>
      </c>
      <c r="Y249">
        <f>U249*(D249-D248)/D249+U248*(D248-D247)/D249+U247*(D247-D246)/D249+U246*(D246-D245)/D249+U245*(D245-D244)/D249+U244*(D244-D243)/D249+U243*(D243-D242)/D249+U242*(D242-D241)/D249+U241*(D241-D240)/D249+U240*(D240-D239)/D249+U239*(D239-D238)/D249+U238*(D238-D237)/D249</f>
        <v>4.9293843287021855E-2</v>
      </c>
      <c r="Z249">
        <f>V249*(E249-E248)/E249+V248*(E248-E247)/E249+V247*(E247-E246)/E249+V246*(E246-E245)/E249+V245*(E245-E244)/E249+V244*(E244-E243)/E249+V243*(E243-E242)/E249+V242*(E242-E241)/E249+V241*(E241-E240)/E249+V240*(E240-E239)/E249+V239*(E239-E238)/E249+V238*(E238-E237)/E249</f>
        <v>4.0150307199901696E-2</v>
      </c>
      <c r="AA249">
        <f>W249*(F249-F248)/F249+W248*(F248-F247)/F249+W247*(F247-F246)/F249+W246*(F246-F245)/F249+W245*(F245-F244)/F249+W244*(F244-F243)/F249+W243*(F243-F242)/F249+W242*(F242-F241)/F249+W241*(F241-F240)/F249+W240*(F240-F239)/F249+W239*(F239-F238)/F249+W238*(F238-F237)/F249</f>
        <v>4.3611973235255924E-2</v>
      </c>
      <c r="AC249">
        <f t="shared" si="98"/>
        <v>32.765559111496692</v>
      </c>
      <c r="AD249">
        <f t="shared" si="99"/>
        <v>64.413728905984016</v>
      </c>
      <c r="AE249">
        <f t="shared" si="100"/>
        <v>60.720010007316404</v>
      </c>
      <c r="AG249">
        <f t="shared" si="101"/>
        <v>32.765559111496692</v>
      </c>
      <c r="AH249">
        <f t="shared" si="102"/>
        <v>52.494809240806561</v>
      </c>
      <c r="AI249">
        <f t="shared" si="103"/>
        <v>14.575170422945693</v>
      </c>
      <c r="AK249">
        <v>143</v>
      </c>
      <c r="AL249" t="s">
        <v>16</v>
      </c>
      <c r="AM249">
        <v>39.409999999999997</v>
      </c>
      <c r="AN249">
        <v>0</v>
      </c>
      <c r="AO249">
        <v>0.14000000000000001</v>
      </c>
      <c r="AP249">
        <v>0.37</v>
      </c>
      <c r="AQ249">
        <v>16.03</v>
      </c>
      <c r="AR249">
        <v>43.42</v>
      </c>
      <c r="AS249">
        <v>0.21</v>
      </c>
      <c r="AT249">
        <v>0.4</v>
      </c>
      <c r="AU249">
        <v>0</v>
      </c>
      <c r="AV249">
        <v>0</v>
      </c>
      <c r="AW249">
        <v>8.9999999999999993E-3</v>
      </c>
      <c r="AX249">
        <v>4.0000000000000001E-3</v>
      </c>
      <c r="AZ249">
        <v>0.99610982564849337</v>
      </c>
      <c r="BA249">
        <v>0</v>
      </c>
      <c r="BB249">
        <v>4.1709136396063783E-3</v>
      </c>
      <c r="BC249">
        <v>7.3941988363194801E-3</v>
      </c>
      <c r="BD249">
        <v>0.22590117194383433</v>
      </c>
      <c r="BE249">
        <v>1.6359876245547933</v>
      </c>
      <c r="BF249">
        <v>4.4960497042669818E-3</v>
      </c>
      <c r="BG249">
        <v>1.0833155560787301E-2</v>
      </c>
      <c r="BH249">
        <v>0</v>
      </c>
      <c r="BI249">
        <v>0</v>
      </c>
      <c r="BJ249">
        <v>3.660269296184607E-4</v>
      </c>
      <c r="BK249">
        <v>8.1078788715995155E-5</v>
      </c>
      <c r="BM249">
        <v>143</v>
      </c>
      <c r="BN249" t="s">
        <v>17</v>
      </c>
      <c r="BO249">
        <v>54.12</v>
      </c>
      <c r="BP249">
        <v>0.11</v>
      </c>
      <c r="BQ249">
        <v>3.26</v>
      </c>
      <c r="BR249">
        <v>1.57</v>
      </c>
      <c r="BS249">
        <v>9.26</v>
      </c>
      <c r="BT249">
        <v>29.74</v>
      </c>
      <c r="BU249">
        <v>0.17</v>
      </c>
      <c r="BV249">
        <v>1.73</v>
      </c>
      <c r="BW249">
        <v>0</v>
      </c>
      <c r="BX249">
        <v>0.03</v>
      </c>
      <c r="BY249">
        <v>0</v>
      </c>
      <c r="BZ249">
        <v>0</v>
      </c>
      <c r="CA249">
        <v>3.0000000000000001E-3</v>
      </c>
      <c r="CB249">
        <v>2E-3</v>
      </c>
      <c r="CD249">
        <v>1.908547477902482</v>
      </c>
      <c r="CE249">
        <v>0</v>
      </c>
      <c r="CF249">
        <v>0.13550806792475104</v>
      </c>
      <c r="CG249">
        <v>4.3775734765103248E-2</v>
      </c>
      <c r="CH249">
        <v>0.18207081631370536</v>
      </c>
      <c r="CI249">
        <v>1.5634195928287768</v>
      </c>
      <c r="CJ249">
        <v>5.0781452807982883E-3</v>
      </c>
      <c r="CK249">
        <v>6.5371053260080858E-2</v>
      </c>
      <c r="CL249">
        <v>0</v>
      </c>
      <c r="CM249">
        <v>2.0513844668289421E-3</v>
      </c>
      <c r="CN249">
        <v>1.7023002979523074E-4</v>
      </c>
      <c r="CO249">
        <v>5.6561594934853785E-5</v>
      </c>
      <c r="CP249">
        <v>4.4055545827233061E-2</v>
      </c>
    </row>
    <row r="250" spans="3:109">
      <c r="C250" s="2">
        <v>0.78500000000000003</v>
      </c>
      <c r="D250">
        <f t="shared" si="92"/>
        <v>78.5</v>
      </c>
      <c r="E250">
        <f t="shared" si="96"/>
        <v>78.5</v>
      </c>
      <c r="F250">
        <f t="shared" si="96"/>
        <v>78.5</v>
      </c>
      <c r="G250">
        <v>21.5</v>
      </c>
      <c r="H250">
        <v>7.8500000000000005</v>
      </c>
      <c r="I250">
        <v>70.650000000000006</v>
      </c>
      <c r="J250">
        <v>0</v>
      </c>
      <c r="K250">
        <v>0</v>
      </c>
      <c r="L250">
        <v>0</v>
      </c>
      <c r="M250">
        <f t="shared" si="93"/>
        <v>3.2708595000000003</v>
      </c>
      <c r="O250">
        <f>H250/SUM($H250:I250,K250:M250)</f>
        <v>9.5999969280009839E-2</v>
      </c>
      <c r="P250">
        <f>I250/SUM($H250:I250,K250:M250)</f>
        <v>0.86399972352008858</v>
      </c>
      <c r="Q250">
        <f>K250/SUM($H250:I250,K250:M250)</f>
        <v>0</v>
      </c>
      <c r="R250">
        <f>L250/SUM($H250:I250,K250:M250)</f>
        <v>0</v>
      </c>
      <c r="S250">
        <f>M250/SUM($H250:I250,K250:M250)</f>
        <v>4.0000307199901698E-2</v>
      </c>
      <c r="U250">
        <f t="shared" si="94"/>
        <v>6.8951728729473347E-2</v>
      </c>
      <c r="V250">
        <f t="shared" si="97"/>
        <v>4.0150307199901696E-2</v>
      </c>
      <c r="W250">
        <f t="shared" si="95"/>
        <v>5.0480192965927699E-2</v>
      </c>
      <c r="Y250">
        <f>U250*(D250-D249)/D250+U249*(D249-D248)/D250+U248*(D248-D247)/D250+U247*(D247-D246)/D250+U246*(D246-D245)/D250+U245*(D245-D244)/D250+U244*(D244-D243)/D250+U243*(D243-D242)/D250+U242*(D242-D241)/D250+U241*(D241-D240)/D250+U240*(D240-D239)/D250+U239*(D239-D238)/D250+U238*(D238-D237)/D250</f>
        <v>4.9869806809539535E-2</v>
      </c>
      <c r="Z250">
        <f>V250*(E250-E249)/E250+V249*(E249-E248)/E250+V248*(E248-E247)/E250+V247*(E247-E246)/E250+V246*(E246-E245)/E250+V245*(E245-E244)/E250+V244*(E244-E243)/E250+V243*(E243-E242)/E250+V242*(E242-E241)/E250+V241*(E241-E240)/E250+V240*(E240-E239)/E250+V239*(E239-E238)/E250+V238*(E238-E237)/E250</f>
        <v>4.0150307199901696E-2</v>
      </c>
      <c r="AA250">
        <f>W250*(F250-F249)/F250+W249*(F249-F248)/F250+W248*(F248-F247)/F250+W247*(F247-F246)/F250+W246*(F246-F245)/F250+W245*(F245-F244)/F250+W244*(F244-F243)/F250+W243*(F243-F242)/F250+W242*(F242-F241)/F250+W241*(F241-F240)/F250+W240*(F240-F239)/F250+W239*(F239-F238)/F250+W238*(F238-F237)/F250</f>
        <v>4.3813207698702346E-2</v>
      </c>
      <c r="AC250">
        <f t="shared" si="98"/>
        <v>36.057518336563362</v>
      </c>
      <c r="AD250">
        <f t="shared" si="99"/>
        <v>71.014128894933805</v>
      </c>
      <c r="AE250">
        <f t="shared" si="100"/>
        <v>66.897675608266582</v>
      </c>
      <c r="AG250">
        <f t="shared" si="101"/>
        <v>36.057518336563362</v>
      </c>
      <c r="AH250">
        <f t="shared" si="102"/>
        <v>57.873891374658193</v>
      </c>
      <c r="AI250">
        <f t="shared" si="103"/>
        <v>16.0580510901091</v>
      </c>
      <c r="AK250">
        <v>153</v>
      </c>
      <c r="AL250" t="s">
        <v>16</v>
      </c>
      <c r="AM250">
        <v>38.93</v>
      </c>
      <c r="AN250">
        <v>0.01</v>
      </c>
      <c r="AO250">
        <v>0.15</v>
      </c>
      <c r="AP250">
        <v>0.33</v>
      </c>
      <c r="AQ250">
        <v>18.579999999999998</v>
      </c>
      <c r="AR250">
        <v>41.29</v>
      </c>
      <c r="AS250">
        <v>0.24</v>
      </c>
      <c r="AT250">
        <v>0.47</v>
      </c>
      <c r="AU250">
        <v>0</v>
      </c>
      <c r="AV250">
        <v>0</v>
      </c>
      <c r="AW250">
        <v>0.01</v>
      </c>
      <c r="AX250">
        <v>4.0000000000000001E-3</v>
      </c>
      <c r="AZ250">
        <v>0.99603685090424798</v>
      </c>
      <c r="BA250">
        <v>0</v>
      </c>
      <c r="BB250">
        <v>4.5236045764134886E-3</v>
      </c>
      <c r="BC250">
        <v>6.6756499325293598E-3</v>
      </c>
      <c r="BD250">
        <v>0.26504577456474443</v>
      </c>
      <c r="BE250">
        <v>1.5747995846037475</v>
      </c>
      <c r="BF250">
        <v>5.2013162967140614E-3</v>
      </c>
      <c r="BG250">
        <v>1.2884959559392898E-2</v>
      </c>
      <c r="BH250">
        <v>0</v>
      </c>
      <c r="BI250">
        <v>0</v>
      </c>
      <c r="BJ250">
        <v>4.1168092347134327E-4</v>
      </c>
      <c r="BK250">
        <v>8.2072462762777597E-5</v>
      </c>
      <c r="BM250">
        <v>153</v>
      </c>
      <c r="BN250" t="s">
        <v>17</v>
      </c>
      <c r="BO250">
        <v>53.46</v>
      </c>
      <c r="BP250">
        <v>0.13</v>
      </c>
      <c r="BQ250">
        <v>3.58</v>
      </c>
      <c r="BR250">
        <v>1.63</v>
      </c>
      <c r="BS250">
        <v>10.59</v>
      </c>
      <c r="BT250">
        <v>28.26</v>
      </c>
      <c r="BU250">
        <v>0.2</v>
      </c>
      <c r="BV250">
        <v>2.11</v>
      </c>
      <c r="BW250">
        <v>0</v>
      </c>
      <c r="BX250">
        <v>0.04</v>
      </c>
      <c r="BY250">
        <v>0</v>
      </c>
      <c r="BZ250">
        <v>0</v>
      </c>
      <c r="CA250">
        <v>3.0000000000000001E-3</v>
      </c>
      <c r="CB250">
        <v>2E-3</v>
      </c>
      <c r="CD250">
        <v>1.8998402560138297</v>
      </c>
      <c r="CE250">
        <v>0</v>
      </c>
      <c r="CF250">
        <v>0.14995934363697794</v>
      </c>
      <c r="CG250">
        <v>4.5799880777489754E-2</v>
      </c>
      <c r="CH250">
        <v>0.20983033014391694</v>
      </c>
      <c r="CI250">
        <v>1.4970961541711458</v>
      </c>
      <c r="CJ250">
        <v>6.020452675101263E-3</v>
      </c>
      <c r="CK250">
        <v>8.0346097177982551E-2</v>
      </c>
      <c r="CL250">
        <v>0</v>
      </c>
      <c r="CM250">
        <v>2.7563143773583973E-3</v>
      </c>
      <c r="CN250">
        <v>1.7154541950931192E-4</v>
      </c>
      <c r="CO250">
        <v>5.6998653779752244E-5</v>
      </c>
      <c r="CP250">
        <v>4.9799599650807602E-2</v>
      </c>
    </row>
    <row r="251" spans="3:109">
      <c r="C251" s="2">
        <v>0.80600000000000005</v>
      </c>
      <c r="D251">
        <f t="shared" si="92"/>
        <v>80.600000000000009</v>
      </c>
      <c r="E251">
        <f t="shared" si="96"/>
        <v>80.600000000000009</v>
      </c>
      <c r="F251">
        <f t="shared" si="96"/>
        <v>80.600000000000009</v>
      </c>
      <c r="G251">
        <v>19.399999999999991</v>
      </c>
      <c r="H251">
        <v>20.956000000000003</v>
      </c>
      <c r="I251">
        <v>21.762000000000004</v>
      </c>
      <c r="J251">
        <v>37.882000000000005</v>
      </c>
      <c r="K251">
        <v>0</v>
      </c>
      <c r="L251">
        <v>0</v>
      </c>
      <c r="M251">
        <f t="shared" si="93"/>
        <v>1.7799309060000004</v>
      </c>
      <c r="O251">
        <f>H251/SUM($H251:I251,K251:M251)</f>
        <v>0.47094324552457661</v>
      </c>
      <c r="P251">
        <f>I251/SUM($H251:I251,K251:M251)</f>
        <v>0.48905644727552189</v>
      </c>
      <c r="Q251">
        <f>K251/SUM($H251:I251,K251:M251)</f>
        <v>0</v>
      </c>
      <c r="R251">
        <f>L251/SUM($H251:I251,K251:M251)</f>
        <v>0</v>
      </c>
      <c r="S251">
        <f>M251/SUM($H251:I251,K251:M251)</f>
        <v>4.0000307199901705E-2</v>
      </c>
      <c r="U251">
        <f t="shared" si="94"/>
        <v>5.7768541323283656E-2</v>
      </c>
      <c r="V251">
        <f t="shared" si="97"/>
        <v>4.0150307199901702E-2</v>
      </c>
      <c r="W251">
        <f t="shared" si="95"/>
        <v>4.7588837087959399E-2</v>
      </c>
      <c r="Y251">
        <f>U251*(D251-D250)/D251+U250*(D250-D249)/D251+U249*(D249-D248)/D251+U248*(D248-D247)/D251+U247*(D247-D246)/D251+U246*(D246-D245)/D251+U245*(D245-D244)/D251+U244*(D244-D243)/D251+U243*(D243-D242)/D251+U242*(D242-D241)/D251+U241*(D241-D240)/D251+U240*(D240-D239)/D251+U239*(D239-D238)/D251+U238*(D238-D237)/D251</f>
        <v>5.0075605103321957E-2</v>
      </c>
      <c r="Z251">
        <f>V251*(E251-E250)/E251+V250*(E250-E249)/E251+V249*(E249-E248)/E251+V248*(E248-E247)/E251+V247*(E247-E246)/E251+V246*(E246-E245)/E251+V245*(E245-E244)/E251+V244*(E244-E243)/E251+V243*(E243-E242)/E251+V242*(E242-E241)/E251+V241*(E241-E240)/E251+V240*(E240-E239)/E251+V239*(E239-E238)/E251+V238*(E238-E237)/E251</f>
        <v>4.0150307199901696E-2</v>
      </c>
      <c r="AA251">
        <f>W251*(F251-F250)/F251+W250*(F250-F249)/F251+W249*(F249-F248)/F251+W248*(F248-F247)/F251+W247*(F247-F246)/F251+W246*(F246-F245)/F251+W245*(F245-F244)/F251+W244*(F244-F243)/F251+W243*(F243-F242)/F251+W242*(F242-F241)/F251+W241*(F241-F240)/F251+W240*(F240-F239)/F251+W239*(F239-F238)/F251+W238*(F238-F237)/F251</f>
        <v>4.391158017658623E-2</v>
      </c>
      <c r="AC251">
        <f t="shared" si="98"/>
        <v>39.742937956026651</v>
      </c>
      <c r="AD251">
        <f t="shared" si="99"/>
        <v>78.377122624248287</v>
      </c>
      <c r="AE251">
        <f t="shared" si="100"/>
        <v>73.794164364645184</v>
      </c>
      <c r="AG251">
        <f t="shared" si="101"/>
        <v>39.742937956026651</v>
      </c>
      <c r="AH251">
        <f t="shared" si="102"/>
        <v>63.874459232261458</v>
      </c>
      <c r="AI251">
        <f t="shared" si="103"/>
        <v>17.713477347977555</v>
      </c>
      <c r="AK251">
        <v>163</v>
      </c>
      <c r="AL251" t="s">
        <v>16</v>
      </c>
      <c r="AM251">
        <v>38.64</v>
      </c>
      <c r="AN251">
        <v>0.01</v>
      </c>
      <c r="AO251">
        <v>0.15</v>
      </c>
      <c r="AP251">
        <v>0.31</v>
      </c>
      <c r="AQ251">
        <v>20.12</v>
      </c>
      <c r="AR251">
        <v>39.99</v>
      </c>
      <c r="AS251">
        <v>0.26</v>
      </c>
      <c r="AT251">
        <v>0.5</v>
      </c>
      <c r="AU251">
        <v>0</v>
      </c>
      <c r="AV251">
        <v>0</v>
      </c>
      <c r="AW251">
        <v>1.0999999999999999E-2</v>
      </c>
      <c r="AX251">
        <v>4.0000000000000001E-3</v>
      </c>
      <c r="AZ251">
        <v>0.99628839085777599</v>
      </c>
      <c r="BA251">
        <v>0</v>
      </c>
      <c r="BB251">
        <v>4.5587059934784242E-3</v>
      </c>
      <c r="BC251">
        <v>6.3197261210293275E-3</v>
      </c>
      <c r="BD251">
        <v>0.28924116419926121</v>
      </c>
      <c r="BE251">
        <v>1.5370527137328587</v>
      </c>
      <c r="BF251">
        <v>5.67848286837307E-3</v>
      </c>
      <c r="BG251">
        <v>1.3813767923652529E-2</v>
      </c>
      <c r="BH251">
        <v>0</v>
      </c>
      <c r="BI251">
        <v>0</v>
      </c>
      <c r="BJ251">
        <v>4.5636294854694182E-4</v>
      </c>
      <c r="BK251">
        <v>8.2709313242592682E-5</v>
      </c>
      <c r="BM251">
        <v>163</v>
      </c>
      <c r="BN251" t="s">
        <v>17</v>
      </c>
      <c r="BO251">
        <v>53.22</v>
      </c>
      <c r="BP251">
        <v>0.15</v>
      </c>
      <c r="BQ251">
        <v>3.41</v>
      </c>
      <c r="BR251">
        <v>1.6</v>
      </c>
      <c r="BS251">
        <v>11.71</v>
      </c>
      <c r="BT251">
        <v>27.27</v>
      </c>
      <c r="BU251">
        <v>0.22</v>
      </c>
      <c r="BV251">
        <v>2.38</v>
      </c>
      <c r="BW251">
        <v>0</v>
      </c>
      <c r="BX251">
        <v>0.04</v>
      </c>
      <c r="BY251">
        <v>0</v>
      </c>
      <c r="BZ251">
        <v>0</v>
      </c>
      <c r="CA251">
        <v>4.0000000000000001E-3</v>
      </c>
      <c r="CB251">
        <v>2E-3</v>
      </c>
      <c r="CD251">
        <v>1.9027853702026267</v>
      </c>
      <c r="CE251">
        <v>0</v>
      </c>
      <c r="CF251">
        <v>0.14370493589588912</v>
      </c>
      <c r="CG251">
        <v>4.5229681321021321E-2</v>
      </c>
      <c r="CH251">
        <v>0.23342964038770664</v>
      </c>
      <c r="CI251">
        <v>1.4534144618494649</v>
      </c>
      <c r="CJ251">
        <v>6.6626750747768929E-3</v>
      </c>
      <c r="CK251">
        <v>9.1177166072422614E-2</v>
      </c>
      <c r="CL251">
        <v>0</v>
      </c>
      <c r="CM251">
        <v>2.7730362862194422E-3</v>
      </c>
      <c r="CN251">
        <v>2.3011486011498329E-4</v>
      </c>
      <c r="CO251">
        <v>5.7344451161043974E-5</v>
      </c>
      <c r="CP251">
        <v>4.6490306098515843E-2</v>
      </c>
    </row>
    <row r="252" spans="3:109">
      <c r="C252" s="2">
        <v>0.82399999999999995</v>
      </c>
      <c r="D252">
        <f t="shared" si="92"/>
        <v>82.399999999999991</v>
      </c>
      <c r="E252">
        <f t="shared" si="96"/>
        <v>82.399999999999991</v>
      </c>
      <c r="F252">
        <f t="shared" si="96"/>
        <v>82.399999999999991</v>
      </c>
      <c r="G252">
        <v>17.600000000000009</v>
      </c>
      <c r="H252">
        <v>23.071999999999999</v>
      </c>
      <c r="I252">
        <v>17.303999999999998</v>
      </c>
      <c r="J252">
        <v>42.023999999999994</v>
      </c>
      <c r="K252">
        <v>0</v>
      </c>
      <c r="L252">
        <v>0</v>
      </c>
      <c r="M252">
        <f t="shared" si="93"/>
        <v>1.6823467919999999</v>
      </c>
      <c r="O252">
        <f>H252/SUM($H252:I252,K252:M252)</f>
        <v>0.54857125302862764</v>
      </c>
      <c r="P252">
        <f>I252/SUM($H252:I252,K252:M252)</f>
        <v>0.4114284397714707</v>
      </c>
      <c r="Q252">
        <f>K252/SUM($H252:I252,K252:M252)</f>
        <v>0</v>
      </c>
      <c r="R252">
        <f>L252/SUM($H252:I252,K252:M252)</f>
        <v>0</v>
      </c>
      <c r="S252">
        <f>M252/SUM($H252:I252,K252:M252)</f>
        <v>4.0000307199901698E-2</v>
      </c>
      <c r="U252">
        <f t="shared" si="94"/>
        <v>5.5183087502177292E-2</v>
      </c>
      <c r="V252">
        <f t="shared" si="97"/>
        <v>4.0150307199901696E-2</v>
      </c>
      <c r="W252">
        <f t="shared" si="95"/>
        <v>4.6862642295626034E-2</v>
      </c>
      <c r="Y252">
        <f>U252*(D252-D251)/D252+U251*(D251-D250)/D252+U250*(D250-D249)/D252+U249*(D249-D248)/D252+U248*(D248-D247)/D252+U247*(D247-D246)/D252+U246*(D246-D245)/D252+U245*(D245-D244)/D252+U244*(D244-D243)/D252+U243*(D243-D242)/D252+U242*(D242-D241)/D252+U241*(D241-D240)/D252+U240*(D240-D239)/D252+U239*(D239-D238)/D252+U238*(D238-D237)/D252</f>
        <v>5.0187176320772679E-2</v>
      </c>
      <c r="Z252">
        <f>V252*(E252-E251)/E252+V251*(E251-E250)/E252+V250*(E250-E249)/E252+V249*(E249-E248)/E252+V248*(E248-E247)/E252+V247*(E247-E246)/E252+V246*(E246-E245)/E252+V245*(E245-E244)/E252+V244*(E244-E243)/E252+V243*(E243-E242)/E252+V242*(E242-E241)/E252+V241*(E241-E240)/E252+V240*(E240-E239)/E252+V239*(E239-E238)/E252+V238*(E238-E237)/E252</f>
        <v>4.0150307199901696E-2</v>
      </c>
      <c r="AA252">
        <f>W252*(F252-F251)/F252+W251*(F251-F250)/F252+W250*(F250-F249)/F252+W249*(F249-F248)/F252+W248*(F248-F247)/F252+W247*(F247-F246)/F252+W246*(F246-F245)/F252+W245*(F245-F244)/F252+W244*(F244-F243)/F252+W243*(F243-F242)/F252+W242*(F242-F241)/F252+W241*(F241-F240)/F252+W240*(F240-F239)/F252+W239*(F239-F238)/F252+W238*(F238-F237)/F252</f>
        <v>4.3976045125788552E-2</v>
      </c>
      <c r="AC252">
        <f t="shared" si="98"/>
        <v>43.586018756255733</v>
      </c>
      <c r="AD252">
        <f t="shared" si="99"/>
        <v>86.055861949754842</v>
      </c>
      <c r="AE252">
        <f t="shared" si="100"/>
        <v>80.985163589960223</v>
      </c>
      <c r="AG252">
        <f t="shared" si="101"/>
        <v>43.586018756255733</v>
      </c>
      <c r="AH252">
        <f t="shared" si="102"/>
        <v>70.132348085283581</v>
      </c>
      <c r="AI252">
        <f t="shared" si="103"/>
        <v>19.439597604011901</v>
      </c>
      <c r="AK252">
        <v>173</v>
      </c>
      <c r="AL252" t="s">
        <v>16</v>
      </c>
      <c r="AM252">
        <v>38.299999999999997</v>
      </c>
      <c r="AN252">
        <v>0.01</v>
      </c>
      <c r="AO252">
        <v>0.14000000000000001</v>
      </c>
      <c r="AP252">
        <v>0.32</v>
      </c>
      <c r="AQ252">
        <v>21.88</v>
      </c>
      <c r="AR252">
        <v>38.51</v>
      </c>
      <c r="AS252">
        <v>0.28999999999999998</v>
      </c>
      <c r="AT252">
        <v>0.54</v>
      </c>
      <c r="AU252">
        <v>0</v>
      </c>
      <c r="AV252">
        <v>0</v>
      </c>
      <c r="AW252">
        <v>1.2E-2</v>
      </c>
      <c r="AX252">
        <v>5.0000000000000001E-3</v>
      </c>
      <c r="AZ252">
        <v>0.99619234315161165</v>
      </c>
      <c r="BA252">
        <v>0</v>
      </c>
      <c r="BB252">
        <v>4.2921494355525943E-3</v>
      </c>
      <c r="BC252">
        <v>6.5808655105104143E-3</v>
      </c>
      <c r="BD252">
        <v>0.31730426931447331</v>
      </c>
      <c r="BE252">
        <v>1.4931634474650721</v>
      </c>
      <c r="BF252">
        <v>6.3893023969044931E-3</v>
      </c>
      <c r="BG252">
        <v>1.5049857377370912E-2</v>
      </c>
      <c r="BH252">
        <v>0</v>
      </c>
      <c r="BI252">
        <v>0</v>
      </c>
      <c r="BJ252">
        <v>5.0222162819533219E-4</v>
      </c>
      <c r="BK252">
        <v>1.0429437866984006E-4</v>
      </c>
      <c r="BM252">
        <v>173</v>
      </c>
      <c r="BN252" t="s">
        <v>17</v>
      </c>
      <c r="BO252">
        <v>53.14</v>
      </c>
      <c r="BP252">
        <v>0.15</v>
      </c>
      <c r="BQ252">
        <v>3.31</v>
      </c>
      <c r="BR252">
        <v>1.61</v>
      </c>
      <c r="BS252">
        <v>12.13</v>
      </c>
      <c r="BT252">
        <v>26.9</v>
      </c>
      <c r="BU252">
        <v>0.23</v>
      </c>
      <c r="BV252">
        <v>2.48</v>
      </c>
      <c r="BW252">
        <v>0</v>
      </c>
      <c r="BX252">
        <v>0.04</v>
      </c>
      <c r="BY252">
        <v>0</v>
      </c>
      <c r="BZ252">
        <v>0</v>
      </c>
      <c r="CA252">
        <v>4.0000000000000001E-3</v>
      </c>
      <c r="CB252">
        <v>2E-3</v>
      </c>
      <c r="CD252">
        <v>1.9045739888170237</v>
      </c>
      <c r="CE252">
        <v>0</v>
      </c>
      <c r="CF252">
        <v>0.13983203091086865</v>
      </c>
      <c r="CG252">
        <v>4.5623729792876835E-2</v>
      </c>
      <c r="CH252">
        <v>0.24239366878291874</v>
      </c>
      <c r="CI252">
        <v>1.4372025681181615</v>
      </c>
      <c r="CJ252">
        <v>6.9825676915273261E-3</v>
      </c>
      <c r="CK252">
        <v>9.5240612250483178E-2</v>
      </c>
      <c r="CL252">
        <v>0</v>
      </c>
      <c r="CM252">
        <v>2.7798215527418298E-3</v>
      </c>
      <c r="CN252">
        <v>2.3067792186228224E-4</v>
      </c>
      <c r="CO252">
        <v>5.7484765727658676E-5</v>
      </c>
      <c r="CP252">
        <v>4.4406019727892321E-2</v>
      </c>
    </row>
    <row r="253" spans="3:109">
      <c r="C253" s="2">
        <v>0.84099999999999997</v>
      </c>
      <c r="D253">
        <f t="shared" si="92"/>
        <v>84.1</v>
      </c>
      <c r="E253">
        <f t="shared" si="96"/>
        <v>84.1</v>
      </c>
      <c r="F253">
        <f t="shared" si="96"/>
        <v>84.1</v>
      </c>
      <c r="G253">
        <v>15.900000000000006</v>
      </c>
      <c r="H253">
        <v>22.707000000000001</v>
      </c>
      <c r="I253">
        <v>15.137999999999998</v>
      </c>
      <c r="J253">
        <v>46.255000000000003</v>
      </c>
      <c r="K253">
        <v>0</v>
      </c>
      <c r="L253">
        <v>0</v>
      </c>
      <c r="M253">
        <f t="shared" si="93"/>
        <v>1.576887615</v>
      </c>
      <c r="O253">
        <f>H253/SUM($H253:I253,K253:M253)</f>
        <v>0.57599981568005909</v>
      </c>
      <c r="P253">
        <f>I253/SUM($H253:I253,K253:M253)</f>
        <v>0.3839998771200393</v>
      </c>
      <c r="Q253">
        <f>K253/SUM($H253:I253,K253:M253)</f>
        <v>0</v>
      </c>
      <c r="R253">
        <f>L253/SUM($H253:I253,K253:M253)</f>
        <v>0</v>
      </c>
      <c r="S253">
        <f>M253/SUM($H253:I253,K253:M253)</f>
        <v>4.0000307199901698E-2</v>
      </c>
      <c r="U253">
        <f t="shared" si="94"/>
        <v>5.3734004535288121E-2</v>
      </c>
      <c r="V253">
        <f t="shared" si="97"/>
        <v>4.0150307199901696E-2</v>
      </c>
      <c r="W253">
        <f t="shared" si="95"/>
        <v>4.679221936690154E-2</v>
      </c>
      <c r="Y253">
        <f>U253*(D253-D252)/D253+U252*(D252-D251)/D253+U251*(D251-D250)/D253+U250*(D250-D249)/D253+U249*(D249-D248)/D253+U248*(D248-D247)/D253+U247*(D247-D246)/D253+U246*(D246-D245)/D253+U245*(D245-D244)/D253+U244*(D244-D243)/D253+U243*(D243-D242)/D253+U242*(D242-D241)/D253+U241*(D241-D240)/D253+U240*(D240-D239)/D253+U239*(D239-D238)/D253+U238*(D238-D237)/D253</f>
        <v>5.0258872015953131E-2</v>
      </c>
      <c r="Z253">
        <f>V253*(E253-E252)/E253+V252*(E252-E251)/E253+V251*(E251-E250)/E253+V250*(E250-E249)/E253+V249*(E249-E248)/E253+V248*(E248-E247)/E253+V247*(E247-E246)/E253+V246*(E246-E245)/E253+V245*(E245-E244)/E253+V244*(E244-E243)/E253+V243*(E243-E242)/E253+V242*(E242-E241)/E253+V241*(E241-E240)/E253+V240*(E240-E239)/E253+V239*(E239-E238)/E253+V238*(E238-E237)/E253</f>
        <v>4.0150307199901702E-2</v>
      </c>
      <c r="AA253">
        <f>W253*(F253-F252)/F253+W252*(F252-F251)/F253+W251*(F251-F250)/F253+W250*(F250-F249)/F253+W249*(F249-F248)/F253+W248*(F248-F247)/F253+W247*(F247-F246)/F253+W246*(F246-F245)/F253+W245*(F245-F244)/F253+W244*(F244-F243)/F253+W243*(F243-F242)/F253+W242*(F242-F241)/F253+W241*(F241-F240)/F253+W240*(F240-F239)/F253+W239*(F239-F238)/F253+W238*(F238-F237)/F253</f>
        <v>4.4032971358962059E-2</v>
      </c>
      <c r="AC253">
        <f t="shared" si="98"/>
        <v>47.994498048089113</v>
      </c>
      <c r="AD253">
        <f t="shared" si="99"/>
        <v>94.869093280872875</v>
      </c>
      <c r="AE253">
        <f t="shared" si="100"/>
        <v>89.235059736737966</v>
      </c>
      <c r="AG253">
        <f t="shared" si="101"/>
        <v>47.994498048089113</v>
      </c>
      <c r="AH253">
        <f t="shared" si="102"/>
        <v>77.314806008149787</v>
      </c>
      <c r="AI253">
        <f t="shared" si="103"/>
        <v>21.419894417144839</v>
      </c>
      <c r="AK253">
        <v>183</v>
      </c>
      <c r="AL253" t="s">
        <v>16</v>
      </c>
      <c r="AM253">
        <v>37.950000000000003</v>
      </c>
      <c r="AN253">
        <v>0.01</v>
      </c>
      <c r="AO253">
        <v>0.14000000000000001</v>
      </c>
      <c r="AP253">
        <v>0.33</v>
      </c>
      <c r="AQ253">
        <v>23.67</v>
      </c>
      <c r="AR253">
        <v>36.99</v>
      </c>
      <c r="AS253">
        <v>0.32</v>
      </c>
      <c r="AT253">
        <v>0.57999999999999996</v>
      </c>
      <c r="AU253">
        <v>0</v>
      </c>
      <c r="AV253">
        <v>0</v>
      </c>
      <c r="AW253">
        <v>1.2999999999999999E-2</v>
      </c>
      <c r="AX253">
        <v>5.0000000000000001E-3</v>
      </c>
      <c r="AZ253">
        <v>0.99607827162624329</v>
      </c>
      <c r="BA253">
        <v>0</v>
      </c>
      <c r="BB253">
        <v>4.3312384602414208E-3</v>
      </c>
      <c r="BC253">
        <v>6.8483230368445031E-3</v>
      </c>
      <c r="BD253">
        <v>0.34638901970126634</v>
      </c>
      <c r="BE253">
        <v>1.4472895404628328</v>
      </c>
      <c r="BF253">
        <v>7.1144721641019006E-3</v>
      </c>
      <c r="BG253">
        <v>1.6311874781918995E-2</v>
      </c>
      <c r="BH253">
        <v>0</v>
      </c>
      <c r="BI253">
        <v>0</v>
      </c>
      <c r="BJ253">
        <v>5.4902836048818912E-4</v>
      </c>
      <c r="BK253">
        <v>1.0524419777654743E-4</v>
      </c>
      <c r="BM253">
        <v>183</v>
      </c>
      <c r="BN253" t="s">
        <v>17</v>
      </c>
      <c r="BO253">
        <v>52.99</v>
      </c>
      <c r="BP253">
        <v>0.17</v>
      </c>
      <c r="BQ253">
        <v>3.09</v>
      </c>
      <c r="BR253">
        <v>1.63</v>
      </c>
      <c r="BS253">
        <v>12.97</v>
      </c>
      <c r="BT253">
        <v>26.17</v>
      </c>
      <c r="BU253">
        <v>0.25</v>
      </c>
      <c r="BV253">
        <v>2.69</v>
      </c>
      <c r="BW253">
        <v>0</v>
      </c>
      <c r="BX253">
        <v>0.04</v>
      </c>
      <c r="BY253">
        <v>0</v>
      </c>
      <c r="BZ253">
        <v>0</v>
      </c>
      <c r="CA253">
        <v>4.0000000000000001E-3</v>
      </c>
      <c r="CB253">
        <v>2E-3</v>
      </c>
      <c r="CD253">
        <v>1.9080755640004252</v>
      </c>
      <c r="CE253">
        <v>0</v>
      </c>
      <c r="CF253">
        <v>0.13114825079693981</v>
      </c>
      <c r="CG253">
        <v>4.6406398636406179E-2</v>
      </c>
      <c r="CH253">
        <v>0.26039089766870205</v>
      </c>
      <c r="CI253">
        <v>1.4047362142159157</v>
      </c>
      <c r="CJ253">
        <v>7.6252252754139211E-3</v>
      </c>
      <c r="CK253">
        <v>0.10378823566275698</v>
      </c>
      <c r="CL253">
        <v>0</v>
      </c>
      <c r="CM253">
        <v>2.7928156491144945E-3</v>
      </c>
      <c r="CN253">
        <v>2.3175621091460214E-4</v>
      </c>
      <c r="CO253">
        <v>5.7753474553622155E-5</v>
      </c>
      <c r="CP253">
        <v>3.9223814797365031E-2</v>
      </c>
    </row>
    <row r="254" spans="3:109">
      <c r="C254" s="2">
        <v>0.85599999999999998</v>
      </c>
      <c r="D254">
        <f t="shared" si="92"/>
        <v>85.6</v>
      </c>
      <c r="E254">
        <f t="shared" si="96"/>
        <v>85.6</v>
      </c>
      <c r="F254">
        <f t="shared" si="96"/>
        <v>85.6</v>
      </c>
      <c r="G254">
        <v>14.400000000000006</v>
      </c>
      <c r="H254">
        <v>23.111999999999998</v>
      </c>
      <c r="I254">
        <v>14.552</v>
      </c>
      <c r="J254">
        <v>47.936</v>
      </c>
      <c r="K254">
        <v>0</v>
      </c>
      <c r="L254">
        <v>0</v>
      </c>
      <c r="M254">
        <f t="shared" si="93"/>
        <v>1.5693458880000002</v>
      </c>
      <c r="O254">
        <f>H254/SUM($H254:I254,K254:M254)</f>
        <v>0.58909072058187839</v>
      </c>
      <c r="P254">
        <f>I254/SUM($H254:I254,K254:M254)</f>
        <v>0.37090897221821978</v>
      </c>
      <c r="Q254">
        <f>K254/SUM($H254:I254,K254:M254)</f>
        <v>0</v>
      </c>
      <c r="R254">
        <f>L254/SUM($H254:I254,K254:M254)</f>
        <v>0</v>
      </c>
      <c r="S254">
        <f>M254/SUM($H254:I254,K254:M254)</f>
        <v>4.0000307199901698E-2</v>
      </c>
      <c r="U254">
        <f t="shared" si="94"/>
        <v>5.245657528289846E-2</v>
      </c>
      <c r="V254">
        <f t="shared" si="97"/>
        <v>4.0150307199901696E-2</v>
      </c>
      <c r="W254">
        <f t="shared" si="95"/>
        <v>4.6822703673168736E-2</v>
      </c>
      <c r="Y254">
        <f>U254*(D254-D253)/D254+U253*(D253-D252)/D254+U252*(D252-D251)/D254+U251*(D251-D250)/D254+U250*(D250-D249)/D254+U249*(D249-D248)/D254+U248*(D248-D247)/D254+U247*(D247-D246)/D254+U246*(D246-D245)/D254+U245*(D245-D244)/D254+U244*(D244-D243)/D254+U243*(D243-D242)/D254+U242*(D242-D241)/D254+U241*(D241-D240)/D254+U240*(D240-D239)/D254+U239*(D239-D238)/D254+U238*(D238-D237)/D254</f>
        <v>5.0297383171331853E-2</v>
      </c>
      <c r="Z254">
        <f>V254*(E254-E253)/E254+V253*(E253-E252)/E254+V252*(E252-E251)/E254+V251*(E251-E250)/E254+V250*(E250-E249)/E254+V249*(E249-E248)/E254+V248*(E248-E247)/E254+V247*(E247-E246)/E254+V246*(E246-E245)/E254+V245*(E245-E244)/E254+V244*(E244-E243)/E254+V243*(E243-E242)/E254+V242*(E242-E241)/E254+V241*(E241-E240)/E254+V240*(E240-E239)/E254+V239*(E239-E238)/E254+V238*(E238-E237)/E254</f>
        <v>4.0150307199901696E-2</v>
      </c>
      <c r="AA254">
        <f>W254*(F254-F253)/F254+W253*(F253-F252)/F254+W252*(F252-F251)/F254+W251*(F251-F250)/F254+W250*(F250-F249)/F254+W249*(F249-F248)/F254+W248*(F248-F247)/F254+W247*(F247-F246)/F254+W246*(F246-F245)/F254+W245*(F245-F244)/F254+W244*(F244-F243)/F254+W243*(F243-F242)/F254+W242*(F242-F241)/F254+W241*(F241-F240)/F254+W240*(F240-F239)/F254+W239*(F239-F238)/F254+W238*(F238-F237)/F254</f>
        <v>4.4081856855122226E-2</v>
      </c>
      <c r="AC254">
        <f t="shared" si="98"/>
        <v>52.726725572001421</v>
      </c>
      <c r="AD254">
        <f t="shared" si="99"/>
        <v>104.33536226693784</v>
      </c>
      <c r="AE254">
        <f t="shared" si="100"/>
        <v>98.092107258147323</v>
      </c>
      <c r="AG254">
        <f t="shared" si="101"/>
        <v>52.726725572001421</v>
      </c>
      <c r="AH254">
        <f t="shared" si="102"/>
        <v>85.029465492790777</v>
      </c>
      <c r="AI254">
        <f t="shared" si="103"/>
        <v>23.545931238501012</v>
      </c>
      <c r="AK254">
        <v>193</v>
      </c>
      <c r="AL254" t="s">
        <v>16</v>
      </c>
      <c r="AM254">
        <v>37.590000000000003</v>
      </c>
      <c r="AN254">
        <v>0.01</v>
      </c>
      <c r="AO254">
        <v>0.13</v>
      </c>
      <c r="AP254">
        <v>0.34</v>
      </c>
      <c r="AQ254">
        <v>25.53</v>
      </c>
      <c r="AR254">
        <v>35.409999999999997</v>
      </c>
      <c r="AS254">
        <v>0.35</v>
      </c>
      <c r="AT254">
        <v>0.62</v>
      </c>
      <c r="AU254">
        <v>0</v>
      </c>
      <c r="AV254">
        <v>0</v>
      </c>
      <c r="AW254">
        <v>1.2999999999999999E-2</v>
      </c>
      <c r="AX254">
        <v>5.0000000000000001E-3</v>
      </c>
      <c r="AZ254">
        <v>0.99615492015358464</v>
      </c>
      <c r="BA254">
        <v>0</v>
      </c>
      <c r="BB254">
        <v>4.0606941873640862E-3</v>
      </c>
      <c r="BC254">
        <v>7.1239700899209711E-3</v>
      </c>
      <c r="BD254">
        <v>0.37721551396760306</v>
      </c>
      <c r="BE254">
        <v>1.3988459546741954</v>
      </c>
      <c r="BF254">
        <v>7.85658155159695E-3</v>
      </c>
      <c r="BG254">
        <v>1.7605179084347788E-2</v>
      </c>
      <c r="BH254">
        <v>0</v>
      </c>
      <c r="BI254">
        <v>0</v>
      </c>
      <c r="BJ254">
        <v>5.5432906593070328E-4</v>
      </c>
      <c r="BK254">
        <v>1.0626029918786824E-4</v>
      </c>
      <c r="BM254">
        <v>193</v>
      </c>
      <c r="BN254" t="s">
        <v>17</v>
      </c>
      <c r="BO254">
        <v>52.85</v>
      </c>
      <c r="BP254">
        <v>0.18</v>
      </c>
      <c r="BQ254">
        <v>2.85</v>
      </c>
      <c r="BR254">
        <v>1.64</v>
      </c>
      <c r="BS254">
        <v>13.84</v>
      </c>
      <c r="BT254">
        <v>25.42</v>
      </c>
      <c r="BU254">
        <v>0.27</v>
      </c>
      <c r="BV254">
        <v>2.92</v>
      </c>
      <c r="BW254">
        <v>0</v>
      </c>
      <c r="BX254">
        <v>0.04</v>
      </c>
      <c r="BY254">
        <v>0</v>
      </c>
      <c r="BZ254">
        <v>0</v>
      </c>
      <c r="CA254">
        <v>4.0000000000000001E-3</v>
      </c>
      <c r="CB254">
        <v>2E-3</v>
      </c>
      <c r="CD254">
        <v>1.912266532692283</v>
      </c>
      <c r="CE254">
        <v>0</v>
      </c>
      <c r="CF254">
        <v>0.12154879720060735</v>
      </c>
      <c r="CG254">
        <v>4.6917611252588261E-2</v>
      </c>
      <c r="CH254">
        <v>0.27920532398641279</v>
      </c>
      <c r="CI254">
        <v>1.3710976446427434</v>
      </c>
      <c r="CJ254">
        <v>8.2751946243055912E-3</v>
      </c>
      <c r="CK254">
        <v>0.11320887722650556</v>
      </c>
      <c r="CL254">
        <v>0</v>
      </c>
      <c r="CM254">
        <v>2.8063643308988023E-3</v>
      </c>
      <c r="CN254">
        <v>2.3288052112613167E-4</v>
      </c>
      <c r="CO254">
        <v>5.80336518180661E-5</v>
      </c>
      <c r="CP254">
        <v>3.3815329892890322E-2</v>
      </c>
    </row>
    <row r="255" spans="3:109">
      <c r="C255" s="2">
        <v>0.87</v>
      </c>
      <c r="D255">
        <f t="shared" si="92"/>
        <v>87</v>
      </c>
      <c r="E255">
        <f t="shared" si="96"/>
        <v>87</v>
      </c>
      <c r="F255">
        <f t="shared" si="96"/>
        <v>87</v>
      </c>
      <c r="G255">
        <v>13</v>
      </c>
      <c r="H255">
        <v>22.62</v>
      </c>
      <c r="I255">
        <v>15.66</v>
      </c>
      <c r="J255">
        <v>48.720000000000006</v>
      </c>
      <c r="K255">
        <v>0</v>
      </c>
      <c r="L255">
        <v>0</v>
      </c>
      <c r="M255">
        <f t="shared" si="93"/>
        <v>1.5950127600000001</v>
      </c>
      <c r="O255">
        <f>H255/SUM($H255:I255,K255:M255)</f>
        <v>0.56727254574551256</v>
      </c>
      <c r="P255">
        <f>I255/SUM($H255:I255,K255:M255)</f>
        <v>0.39272714705458561</v>
      </c>
      <c r="Q255">
        <f>K255/SUM($H255:I255,K255:M255)</f>
        <v>0</v>
      </c>
      <c r="R255">
        <f>L255/SUM($H255:I255,K255:M255)</f>
        <v>0</v>
      </c>
      <c r="S255">
        <f>M255/SUM($H255:I255,K255:M255)</f>
        <v>4.0000307199901698E-2</v>
      </c>
      <c r="U255">
        <f t="shared" si="94"/>
        <v>5.1904359714915221E-2</v>
      </c>
      <c r="V255">
        <f t="shared" si="97"/>
        <v>4.0150307199901696E-2</v>
      </c>
      <c r="W255">
        <f t="shared" si="95"/>
        <v>4.7391371759629014E-2</v>
      </c>
      <c r="Y255">
        <f>U255*(D255-D254)/D255+U254*(D254-D253)/D255+U253*(D253-D252)/D255+U252*(D252-D251)/D255+U251*(D251-D250)/D255+U250*(D250-D249)/D255+U249*(D249-D248)/D255+U248*(D248-D247)/D255+U247*(D247-D246)/D255+U246*(D246-D245)/D255+U245*(D245-D244)/D255+U244*(D244-D243)/D255+U243*(D243-D242)/D255+U242*(D242-D241)/D255+U241*(D241-D240)/D255+U240*(D240-D239)/D255+U239*(D239-D238)/D255+U238*(D238-D237)/D255</f>
        <v>5.0323242563987208E-2</v>
      </c>
      <c r="Z255">
        <f>V255*(E255-E254)/E255+V254*(E254-E253)/E255+V253*(E253-E252)/E255+V252*(E252-E251)/E255+V251*(E251-E250)/E255+V250*(E250-E249)/E255+V249*(E249-E248)/E255+V248*(E248-E247)/E255+V247*(E247-E246)/E255+V246*(E246-E245)/E255+V245*(E245-E244)/E255+V244*(E244-E243)/E255+V243*(E243-E242)/E255+V242*(E242-E241)/E255+V241*(E241-E240)/E255+V240*(E240-E239)/E255+V239*(E239-E238)/E255+V238*(E238-E237)/E255</f>
        <v>4.0150307199901689E-2</v>
      </c>
      <c r="AA255">
        <f>W255*(F255-F254)/F255+W254*(F254-F253)/F255+W253*(F253-F252)/F255+W252*(F252-F251)/F255+W251*(F251-F250)/F255+W250*(F250-F249)/F255+W249*(F249-F248)/F255+W248*(F248-F247)/F255+W247*(F247-F246)/F255+W246*(F246-F245)/F255+W245*(F245-F244)/F255+W244*(F244-F243)/F255+W243*(F243-F242)/F255+W242*(F242-F241)/F255+W241*(F241-F240)/F255+W240*(F240-F239)/F255+W239*(F239-F238)/F255+W238*(F238-F237)/F255</f>
        <v>4.4135113416803942E-2</v>
      </c>
      <c r="AC255">
        <f t="shared" si="98"/>
        <v>58.102238144119156</v>
      </c>
      <c r="AD255">
        <f t="shared" si="99"/>
        <v>115.09785392425458</v>
      </c>
      <c r="AE255">
        <f t="shared" si="100"/>
        <v>108.15533270938323</v>
      </c>
      <c r="AG255">
        <f t="shared" si="101"/>
        <v>58.102238144119156</v>
      </c>
      <c r="AH255">
        <f t="shared" si="102"/>
        <v>93.800498564501822</v>
      </c>
      <c r="AI255">
        <f t="shared" si="103"/>
        <v>25.96149780277883</v>
      </c>
      <c r="AK255">
        <v>203</v>
      </c>
      <c r="AL255" t="s">
        <v>16</v>
      </c>
      <c r="AM255">
        <v>37.200000000000003</v>
      </c>
      <c r="AN255">
        <v>0.01</v>
      </c>
      <c r="AO255">
        <v>0.12</v>
      </c>
      <c r="AP255">
        <v>0.36</v>
      </c>
      <c r="AQ255">
        <v>27.49</v>
      </c>
      <c r="AR255">
        <v>33.74</v>
      </c>
      <c r="AS255">
        <v>0.39</v>
      </c>
      <c r="AT255">
        <v>0.67</v>
      </c>
      <c r="AU255">
        <v>0</v>
      </c>
      <c r="AV255">
        <v>0</v>
      </c>
      <c r="AW255">
        <v>1.4E-2</v>
      </c>
      <c r="AX255">
        <v>5.0000000000000001E-3</v>
      </c>
      <c r="AZ255">
        <v>0.9959545158558214</v>
      </c>
      <c r="BA255">
        <v>0</v>
      </c>
      <c r="BB255">
        <v>3.7868681492917084E-3</v>
      </c>
      <c r="BC255">
        <v>7.6205738783246555E-3</v>
      </c>
      <c r="BD255">
        <v>0.41035098248797663</v>
      </c>
      <c r="BE255">
        <v>1.3465765568066386</v>
      </c>
      <c r="BF255">
        <v>8.8444777180067217E-3</v>
      </c>
      <c r="BG255">
        <v>1.9220539204127612E-2</v>
      </c>
      <c r="BH255">
        <v>0</v>
      </c>
      <c r="BI255">
        <v>0</v>
      </c>
      <c r="BJ255">
        <v>6.031069611086889E-4</v>
      </c>
      <c r="BK255">
        <v>1.0735271711980698E-4</v>
      </c>
      <c r="BM255">
        <v>203</v>
      </c>
      <c r="BN255" t="s">
        <v>17</v>
      </c>
      <c r="BO255">
        <v>52.7</v>
      </c>
      <c r="BP255">
        <v>0.19</v>
      </c>
      <c r="BQ255">
        <v>2.6</v>
      </c>
      <c r="BR255">
        <v>1.63</v>
      </c>
      <c r="BS255">
        <v>14.75</v>
      </c>
      <c r="BT255">
        <v>24.61</v>
      </c>
      <c r="BU255">
        <v>0.28999999999999998</v>
      </c>
      <c r="BV255">
        <v>3.19</v>
      </c>
      <c r="BW255">
        <v>0</v>
      </c>
      <c r="BX255">
        <v>0.04</v>
      </c>
      <c r="BY255">
        <v>0</v>
      </c>
      <c r="BZ255">
        <v>0</v>
      </c>
      <c r="CA255">
        <v>4.0000000000000001E-3</v>
      </c>
      <c r="CB255">
        <v>2E-3</v>
      </c>
      <c r="CD255">
        <v>1.9170005556301482</v>
      </c>
      <c r="CE255">
        <v>0</v>
      </c>
      <c r="CF255">
        <v>0.11147753176574828</v>
      </c>
      <c r="CG255">
        <v>4.6880025547323331E-2</v>
      </c>
      <c r="CH255">
        <v>0.29914917973310939</v>
      </c>
      <c r="CI255">
        <v>1.3344817630037711</v>
      </c>
      <c r="CJ255">
        <v>8.935536667667018E-3</v>
      </c>
      <c r="CK255">
        <v>0.12433588950155638</v>
      </c>
      <c r="CL255">
        <v>0</v>
      </c>
      <c r="CM255">
        <v>2.8213193185979836E-3</v>
      </c>
      <c r="CN255">
        <v>2.3412153081631143E-4</v>
      </c>
      <c r="CO255">
        <v>5.8342910505372675E-5</v>
      </c>
      <c r="CP255">
        <v>2.8478087395896426E-2</v>
      </c>
      <c r="CR255" t="s">
        <v>45</v>
      </c>
      <c r="CS255" t="s">
        <v>1</v>
      </c>
      <c r="CT255" t="s">
        <v>2</v>
      </c>
      <c r="CU255" t="s">
        <v>3</v>
      </c>
      <c r="CV255" t="s">
        <v>4</v>
      </c>
      <c r="CW255" t="s">
        <v>5</v>
      </c>
      <c r="CX255" t="s">
        <v>6</v>
      </c>
      <c r="CY255" t="s">
        <v>7</v>
      </c>
      <c r="CZ255" t="s">
        <v>8</v>
      </c>
      <c r="DA255" t="s">
        <v>9</v>
      </c>
      <c r="DB255" t="s">
        <v>10</v>
      </c>
      <c r="DC255" t="s">
        <v>11</v>
      </c>
      <c r="DD255" t="s">
        <v>14</v>
      </c>
      <c r="DE255" t="s">
        <v>15</v>
      </c>
    </row>
    <row r="256" spans="3:109">
      <c r="C256" s="2">
        <v>0.89400000000000002</v>
      </c>
      <c r="D256">
        <f t="shared" si="92"/>
        <v>89.4</v>
      </c>
      <c r="E256">
        <f t="shared" si="96"/>
        <v>89.4</v>
      </c>
      <c r="F256">
        <f t="shared" si="96"/>
        <v>89.4</v>
      </c>
      <c r="G256">
        <v>10.599999999999994</v>
      </c>
      <c r="H256">
        <v>20.562000000000001</v>
      </c>
      <c r="I256">
        <v>20.562000000000001</v>
      </c>
      <c r="J256">
        <v>48.276000000000003</v>
      </c>
      <c r="K256">
        <v>0</v>
      </c>
      <c r="L256">
        <v>0</v>
      </c>
      <c r="M256">
        <f t="shared" si="93"/>
        <v>1.7135137080000002</v>
      </c>
      <c r="O256">
        <f>H256/SUM($H256:I256,K256:M256)</f>
        <v>0.47999984640004917</v>
      </c>
      <c r="P256">
        <f>I256/SUM($H256:I256,K256:M256)</f>
        <v>0.47999984640004917</v>
      </c>
      <c r="Q256">
        <f>K256/SUM($H256:I256,K256:M256)</f>
        <v>0</v>
      </c>
      <c r="R256">
        <f>L256/SUM($H256:I256,K256:M256)</f>
        <v>0</v>
      </c>
      <c r="S256">
        <f>M256/SUM($H256:I256,K256:M256)</f>
        <v>4.0000307199901698E-2</v>
      </c>
      <c r="U256">
        <f t="shared" si="94"/>
        <v>5.1538563394420402E-2</v>
      </c>
      <c r="V256">
        <f t="shared" si="97"/>
        <v>4.0150307199901696E-2</v>
      </c>
      <c r="W256">
        <f t="shared" si="95"/>
        <v>5.0300187797001926E-2</v>
      </c>
      <c r="Y256">
        <f>U256*(D256-D255)/D256+U255*(D255-D254)/D256+U254*(D254-D253)/D256+U253*(D253-D252)/D256+U252*(D252-D251)/D256+U251*(D251-D250)/D256+U250*(D250-D249)/D256+U249*(D249-D248)/D256+U248*(D248-D247)/D256+U247*(D247-D246)/D256+U246*(D246-D245)/D256+U245*(D245-D244)/D256+U244*(D244-D243)/D256+U243*(D243-D242)/D256+U242*(D242-D241)/D256+U241*(D241-D240)/D256+U240*(D240-D239)/D256+U239*(D239-D238)/D256+U238*(D238-D237)/D256</f>
        <v>5.0355868626549179E-2</v>
      </c>
      <c r="Z256">
        <f>V256*(E256-E255)/E256+V255*(E255-E254)/E256+V254*(E254-E253)/E256+V253*(E253-E252)/E256+V252*(E252-E251)/E256+V251*(E251-E250)/E256+V250*(E250-E249)/E256+V249*(E249-E248)/E256+V248*(E248-E247)/E256+V247*(E247-E246)/E256+V246*(E246-E245)/E256+V245*(E245-E244)/E256+V244*(E244-E243)/E256+V243*(E243-E242)/E256+V242*(E242-E241)/E256+V241*(E241-E240)/E256+V240*(E240-E239)/E256+V239*(E239-E238)/E256+V238*(E238-E237)/E256</f>
        <v>4.0150307199901702E-2</v>
      </c>
      <c r="AA256">
        <f>W256*(F256-F255)/F256+W255*(F255-F254)/F256+W254*(F254-F253)/F256+W253*(F253-F252)/F256+W252*(F252-F251)/F256+W251*(F251-F250)/F256+W250*(F250-F249)/F256+W249*(F249-F248)/F256+W248*(F248-F247)/F256+W247*(F247-F246)/F256+W246*(F246-F245)/F256+W245*(F245-F244)/F256+W244*(F244-F243)/F256+W243*(F243-F242)/F256+W242*(F242-F241)/F256+W241*(F241-F240)/F256+W240*(F240-F239)/F256+W239*(F239-F238)/F256+W238*(F238-F237)/F256</f>
        <v>4.4300618769292477E-2</v>
      </c>
      <c r="AC256">
        <f t="shared" si="98"/>
        <v>70.524176380122867</v>
      </c>
      <c r="AD256">
        <f t="shared" si="99"/>
        <v>140.00575589884693</v>
      </c>
      <c r="AE256">
        <f t="shared" si="100"/>
        <v>131.40505793167469</v>
      </c>
      <c r="AG256">
        <f t="shared" si="101"/>
        <v>70.524176380122867</v>
      </c>
      <c r="AH256">
        <f t="shared" si="102"/>
        <v>114.09951843111078</v>
      </c>
      <c r="AI256">
        <f t="shared" si="103"/>
        <v>31.54233857274453</v>
      </c>
      <c r="AK256">
        <v>223</v>
      </c>
      <c r="AL256" t="s">
        <v>16</v>
      </c>
      <c r="AM256">
        <v>36.340000000000003</v>
      </c>
      <c r="AN256">
        <v>0.01</v>
      </c>
      <c r="AO256">
        <v>0.11</v>
      </c>
      <c r="AP256">
        <v>0.38</v>
      </c>
      <c r="AQ256">
        <v>31.92</v>
      </c>
      <c r="AR256">
        <v>29.97</v>
      </c>
      <c r="AS256">
        <v>0.47</v>
      </c>
      <c r="AT256">
        <v>0.78</v>
      </c>
      <c r="AU256">
        <v>0</v>
      </c>
      <c r="AV256">
        <v>0</v>
      </c>
      <c r="AW256">
        <v>1.6E-2</v>
      </c>
      <c r="AX256">
        <v>5.0000000000000001E-3</v>
      </c>
      <c r="AZ256">
        <v>0.99587095797710179</v>
      </c>
      <c r="BA256">
        <v>0</v>
      </c>
      <c r="BB256">
        <v>3.5531472220606251E-3</v>
      </c>
      <c r="BC256">
        <v>8.2336111536659394E-3</v>
      </c>
      <c r="BD256">
        <v>0.48771397453030257</v>
      </c>
      <c r="BE256">
        <v>1.2243181655934914</v>
      </c>
      <c r="BF256">
        <v>1.0910057068573419E-2</v>
      </c>
      <c r="BG256">
        <v>2.2903768544434495E-2</v>
      </c>
      <c r="BH256">
        <v>0</v>
      </c>
      <c r="BI256">
        <v>0</v>
      </c>
      <c r="BJ256">
        <v>7.0551762462795582E-4</v>
      </c>
      <c r="BK256">
        <v>1.0988404048666673E-4</v>
      </c>
      <c r="BM256">
        <v>223</v>
      </c>
      <c r="BN256" t="s">
        <v>17</v>
      </c>
      <c r="BO256">
        <v>52.31</v>
      </c>
      <c r="BP256">
        <v>0.22</v>
      </c>
      <c r="BQ256">
        <v>2.13</v>
      </c>
      <c r="BR256">
        <v>1.57</v>
      </c>
      <c r="BS256">
        <v>16.8</v>
      </c>
      <c r="BT256">
        <v>22.66</v>
      </c>
      <c r="BU256">
        <v>0.34</v>
      </c>
      <c r="BV256">
        <v>3.93</v>
      </c>
      <c r="BW256">
        <v>0</v>
      </c>
      <c r="BX256">
        <v>0.04</v>
      </c>
      <c r="BY256">
        <v>0</v>
      </c>
      <c r="BZ256">
        <v>0</v>
      </c>
      <c r="CA256">
        <v>5.0000000000000001E-3</v>
      </c>
      <c r="CB256">
        <v>2E-3</v>
      </c>
      <c r="CD256">
        <v>1.926090340127361</v>
      </c>
      <c r="CE256">
        <v>0</v>
      </c>
      <c r="CF256">
        <v>9.2442974134596817E-2</v>
      </c>
      <c r="CG256">
        <v>4.5706734800897833E-2</v>
      </c>
      <c r="CH256">
        <v>0.3448938000037608</v>
      </c>
      <c r="CI256">
        <v>1.2437733426567383</v>
      </c>
      <c r="CJ256">
        <v>1.0604296689722544E-2</v>
      </c>
      <c r="CK256">
        <v>0.15505246770232886</v>
      </c>
      <c r="CL256">
        <v>0</v>
      </c>
      <c r="CM256">
        <v>2.8558313200422046E-3</v>
      </c>
      <c r="CN256">
        <v>2.9623180013424796E-4</v>
      </c>
      <c r="CO256">
        <v>5.9056594560328242E-5</v>
      </c>
      <c r="CP256">
        <v>1.8533314261957839E-2</v>
      </c>
    </row>
    <row r="257" spans="2:123">
      <c r="C257" s="2">
        <v>0.90400000000000003</v>
      </c>
      <c r="D257">
        <f t="shared" si="92"/>
        <v>90.4</v>
      </c>
      <c r="E257">
        <f t="shared" si="96"/>
        <v>90.4</v>
      </c>
      <c r="F257">
        <f t="shared" si="96"/>
        <v>90.4</v>
      </c>
      <c r="G257">
        <v>9.5999999999999943</v>
      </c>
      <c r="H257">
        <v>8.136000000000001</v>
      </c>
      <c r="I257">
        <v>0</v>
      </c>
      <c r="J257">
        <v>65.088000000000008</v>
      </c>
      <c r="K257">
        <v>17.176000000000002</v>
      </c>
      <c r="L257">
        <v>0</v>
      </c>
      <c r="M257">
        <f t="shared" si="93"/>
        <v>1.0546751040000002</v>
      </c>
      <c r="O257">
        <f>H257/SUM($H257:I257,K257:M257)</f>
        <v>0.30857132982860297</v>
      </c>
      <c r="P257">
        <f>I257/SUM($H257:I257,K257:M257)</f>
        <v>0</v>
      </c>
      <c r="Q257">
        <f>K257/SUM($H257:I257,K257:M257)</f>
        <v>0.6514283629714952</v>
      </c>
      <c r="R257">
        <f>L257/SUM($H257:I257,K257:M257)</f>
        <v>0</v>
      </c>
      <c r="S257">
        <f>M257/SUM($H257:I257,K257:M257)</f>
        <v>4.0000307199901691E-2</v>
      </c>
      <c r="U257">
        <f t="shared" si="94"/>
        <v>6.2443978533646791E-2</v>
      </c>
      <c r="V257">
        <f t="shared" si="97"/>
        <v>4.0150307199901689E-2</v>
      </c>
      <c r="W257">
        <f t="shared" si="95"/>
        <v>5.1242842324395507E-2</v>
      </c>
      <c r="Y257">
        <f>U257*(D257-D256)/D257+U256*(D256-D255)/D257+U255*(D255-D254)/D257+U254*(D254-D253)/D257+U253*(D253-D252)/D257+U252*(D252-D251)/D257+U251*(D251-D250)/D257+U250*(D250-D249)/D257+U249*(D249-D248)/D257+U248*(D248-D247)/D257+U247*(D247-D246)/D257+U246*(D246-D245)/D257+U245*(D245-D244)/D257+U244*(D244-D243)/D257+U243*(D243-D242)/D257+U242*(D242-D241)/D257+U241*(D241-D240)/D257+U240*(D240-D239)/D257+U239*(D239-D238)/D257+U238*(D238-D237)/D257</f>
        <v>5.0489586656494945E-2</v>
      </c>
      <c r="Z257">
        <f>V257*(E257-E256)/E257+V256*(E256-E255)/E257+V255*(E255-E254)/E257+V254*(E254-E253)/E257+V253*(E253-E252)/E257+V252*(E252-E251)/E257+V251*(E251-E250)/E257+V250*(E250-E249)/E257+V249*(E249-E248)/E257+V248*(E248-E247)/E257+V247*(E247-E246)/E257+V246*(E246-E245)/E257+V245*(E245-E244)/E257+V244*(E244-E243)/E257+V243*(E243-E242)/E257+V242*(E242-E241)/E257+V241*(E241-E240)/E257+V240*(E240-E239)/E257+V239*(E239-E238)/E257+V238*(E238-E237)/E257</f>
        <v>4.0150307199901696E-2</v>
      </c>
      <c r="AA257">
        <f>W257*(F257-F256)/F257+W256*(F256-F255)/F257+W255*(F255-F254)/F257+W254*(F254-F253)/F257+W253*(F253-F252)/F257+W252*(F252-F251)/F257+W251*(F251-F250)/F257+W250*(F250-F249)/F257+W249*(F249-F248)/F257+W248*(F248-F247)/F257+W247*(F247-F246)/F257+W246*(F246-F245)/F257+W245*(F245-F244)/F257+W244*(F244-F243)/F257+W243*(F243-F242)/F257+W242*(F242-F241)/F257+W241*(F241-F240)/F257+W240*(F240-F239)/F257+W239*(F239-F238)/F257+W238*(F238-F237)/F257</f>
        <v>4.4377413277645383E-2</v>
      </c>
      <c r="AC257">
        <f t="shared" si="98"/>
        <v>77.458578057568076</v>
      </c>
      <c r="AD257">
        <f t="shared" si="99"/>
        <v>153.97587091841402</v>
      </c>
      <c r="AE257">
        <f t="shared" si="100"/>
        <v>144.43155846224715</v>
      </c>
      <c r="AG257">
        <f t="shared" si="101"/>
        <v>77.458578057568076</v>
      </c>
      <c r="AH257">
        <f>$AH$237*((1-C257)^(Z257-1))</f>
        <v>125.48464603480355</v>
      </c>
      <c r="AI257">
        <f t="shared" si="103"/>
        <v>34.669206720902096</v>
      </c>
      <c r="AK257">
        <v>233</v>
      </c>
      <c r="AL257" t="s">
        <v>16</v>
      </c>
      <c r="AM257">
        <v>35.869999999999997</v>
      </c>
      <c r="AN257">
        <v>0.01</v>
      </c>
      <c r="AO257">
        <v>0.1</v>
      </c>
      <c r="AP257">
        <v>0.39</v>
      </c>
      <c r="AQ257">
        <v>34.380000000000003</v>
      </c>
      <c r="AR257">
        <v>27.88</v>
      </c>
      <c r="AS257">
        <v>0.52</v>
      </c>
      <c r="AT257">
        <v>0.84</v>
      </c>
      <c r="AU257">
        <v>0</v>
      </c>
      <c r="AV257">
        <v>0</v>
      </c>
      <c r="AW257">
        <v>1.6E-2</v>
      </c>
      <c r="AX257">
        <v>6.0000000000000001E-3</v>
      </c>
      <c r="AZ257">
        <v>0.99593162731372875</v>
      </c>
      <c r="BA257">
        <v>0</v>
      </c>
      <c r="BB257">
        <v>3.2726572278016048E-3</v>
      </c>
      <c r="BC257">
        <v>8.5615296756048759E-3</v>
      </c>
      <c r="BD257">
        <v>0.5322163257687722</v>
      </c>
      <c r="BE257">
        <v>1.1539322811700132</v>
      </c>
      <c r="BF257">
        <v>1.2229607280255066E-2</v>
      </c>
      <c r="BG257">
        <v>2.4990309379028831E-2</v>
      </c>
      <c r="BH257">
        <v>0</v>
      </c>
      <c r="BI257">
        <v>0</v>
      </c>
      <c r="BJ257">
        <v>7.1480547531750259E-4</v>
      </c>
      <c r="BK257">
        <v>1.3359674267182103E-4</v>
      </c>
      <c r="CR257">
        <v>233</v>
      </c>
      <c r="CS257" t="s">
        <v>18</v>
      </c>
      <c r="CT257">
        <v>52.08</v>
      </c>
      <c r="CU257">
        <v>0.23</v>
      </c>
      <c r="CV257">
        <v>1.9</v>
      </c>
      <c r="CW257">
        <v>1.51</v>
      </c>
      <c r="CX257">
        <v>17.96</v>
      </c>
      <c r="CY257">
        <v>21.5</v>
      </c>
      <c r="CZ257">
        <v>0.37</v>
      </c>
      <c r="DA257">
        <v>4.41</v>
      </c>
      <c r="DB257">
        <v>0</v>
      </c>
      <c r="DC257">
        <v>0.03</v>
      </c>
      <c r="DD257">
        <v>5.0000000000000001E-3</v>
      </c>
      <c r="DE257">
        <v>2E-3</v>
      </c>
      <c r="DG257">
        <v>1.9312724199556728</v>
      </c>
      <c r="DH257">
        <v>0</v>
      </c>
      <c r="DI257">
        <v>8.3047877371099074E-2</v>
      </c>
      <c r="DJ257">
        <v>4.4272915446341654E-2</v>
      </c>
      <c r="DK257">
        <v>0.3713325908473073</v>
      </c>
      <c r="DL257">
        <v>1.1885034006207233</v>
      </c>
      <c r="DM257">
        <v>1.1622118704465551E-2</v>
      </c>
      <c r="DN257">
        <v>0.17522874537080266</v>
      </c>
      <c r="DO257">
        <v>0</v>
      </c>
      <c r="DP257">
        <v>2.1571206951539368E-3</v>
      </c>
      <c r="DQ257">
        <v>2.9834056474682246E-4</v>
      </c>
      <c r="DR257">
        <v>5.9476996612678943E-5</v>
      </c>
      <c r="DS257">
        <v>1.4320297326771855E-2</v>
      </c>
    </row>
    <row r="258" spans="2:123">
      <c r="C258" s="2">
        <v>0.91300000000000003</v>
      </c>
      <c r="D258">
        <f t="shared" si="92"/>
        <v>91.3</v>
      </c>
      <c r="E258">
        <f t="shared" si="96"/>
        <v>91.3</v>
      </c>
      <c r="F258">
        <f t="shared" si="96"/>
        <v>91.3</v>
      </c>
      <c r="G258">
        <v>8.7000000000000028</v>
      </c>
      <c r="H258">
        <v>15.521000000000001</v>
      </c>
      <c r="I258">
        <v>0</v>
      </c>
      <c r="J258">
        <v>44.736999999999995</v>
      </c>
      <c r="K258">
        <v>31.042000000000002</v>
      </c>
      <c r="L258">
        <v>0</v>
      </c>
      <c r="M258">
        <f t="shared" si="93"/>
        <v>1.9401405210000002</v>
      </c>
      <c r="O258">
        <f>H258/SUM($H258:I258,K258:M258)</f>
        <v>0.31999989760003272</v>
      </c>
      <c r="P258">
        <f>I258/SUM($H258:I258,K258:M258)</f>
        <v>0</v>
      </c>
      <c r="Q258">
        <f>K258/SUM($H258:I258,K258:M258)</f>
        <v>0.63999979520006545</v>
      </c>
      <c r="R258">
        <f>L258/SUM($H258:I258,K258:M258)</f>
        <v>0</v>
      </c>
      <c r="S258">
        <f>M258/SUM($H258:I258,K258:M258)</f>
        <v>4.0000307199901698E-2</v>
      </c>
      <c r="U258">
        <f t="shared" si="94"/>
        <v>6.0768605421993437E-2</v>
      </c>
      <c r="V258">
        <f t="shared" si="97"/>
        <v>4.0150307199901696E-2</v>
      </c>
      <c r="W258">
        <f t="shared" si="95"/>
        <v>5.0775321665403557E-2</v>
      </c>
      <c r="Y258">
        <f>U258*(D258-D257)/D258+U257*(D257-D256)/D258+U256*(D256-D255)/D258+U255*(D255-D254)/D258+U254*(D254-D253)/D258+U253*(D253-D252)/D258+U252*(D252-D251)/D258+U251*(D251-D250)/D258+U250*(D250-D249)/D258+U249*(D249-D248)/D258+U248*(D248-D247)/D258+U247*(D247-D246)/D258+U246*(D246-D245)/D258+U245*(D245-D244)/D258+U244*(D244-D243)/D258+U243*(D243-D242)/D258+U242*(D242-D241)/D258+U241*(D241-D240)/D258+U240*(D240-D239)/D258+U239*(D239-D238)/D258+U238*(D238-D237)/D258</f>
        <v>5.0590913237973024E-2</v>
      </c>
      <c r="Z258">
        <f>V258*(E258-E257)/E258+V257*(E257-E256)/E258+V256*(E256-E255)/E258+V255*(E255-E254)/E258+V254*(E254-E253)/E258+V253*(E253-E252)/E258+V252*(E252-E251)/E258+V251*(E251-E250)/E258+V250*(E250-E249)/E258+V249*(E249-E248)/E258+V248*(E248-E247)/E258+V247*(E247-E246)/E258+V246*(E246-E245)/E258+V245*(E245-E244)/E258+V244*(E244-E243)/E258+V243*(E243-E242)/E258+V242*(E242-E241)/E258+V241*(E241-E240)/E258+V240*(E240-E239)/E258+V239*(E239-E238)/E258+V238*(E238-E237)/E258</f>
        <v>4.0150307199901696E-2</v>
      </c>
      <c r="AA258">
        <f>W258*(F258-F257)/F258+W257*(F257-F256)/F258+W256*(F256-F255)/F258+W255*(F255-F254)/F258+W254*(F254-F253)/F258+W253*(F253-F252)/F258+W252*(F252-F251)/F258+W251*(F251-F250)/F258+W250*(F250-F249)/F258+W249*(F249-F248)/F258+W248*(F248-F247)/F258+W247*(F247-F246)/F258+W246*(F246-F245)/F258+W245*(F245-F244)/F258+W244*(F244-F243)/F258+W243*(F243-F242)/F258+W242*(F242-F241)/F258+W241*(F241-F240)/F258+W240*(F240-F239)/F258+W239*(F239-F238)/F258+W238*(F238-F237)/F258</f>
        <v>4.4440481377853294E-2</v>
      </c>
      <c r="AC258">
        <f t="shared" si="98"/>
        <v>85.026737597765774</v>
      </c>
      <c r="AD258">
        <f t="shared" si="99"/>
        <v>169.2342045747512</v>
      </c>
      <c r="AE258">
        <f t="shared" si="100"/>
        <v>158.65361532824116</v>
      </c>
      <c r="AG258">
        <f t="shared" si="101"/>
        <v>85.026737597765774</v>
      </c>
      <c r="AH258">
        <f t="shared" si="102"/>
        <v>137.91962423317932</v>
      </c>
      <c r="AI258">
        <f t="shared" si="103"/>
        <v>38.08305501509227</v>
      </c>
      <c r="AK258">
        <v>243</v>
      </c>
      <c r="AL258" t="s">
        <v>16</v>
      </c>
      <c r="AM258">
        <v>35.49</v>
      </c>
      <c r="AN258">
        <v>0.01</v>
      </c>
      <c r="AO258">
        <v>0.09</v>
      </c>
      <c r="AP258">
        <v>0.37</v>
      </c>
      <c r="AQ258">
        <v>36.380000000000003</v>
      </c>
      <c r="AR258">
        <v>26.21</v>
      </c>
      <c r="AS258">
        <v>0.56999999999999995</v>
      </c>
      <c r="AT258">
        <v>0.87</v>
      </c>
      <c r="AU258">
        <v>0</v>
      </c>
      <c r="AV258">
        <v>0</v>
      </c>
      <c r="AW258">
        <v>1.7000000000000001E-2</v>
      </c>
      <c r="AX258">
        <v>6.0000000000000001E-3</v>
      </c>
      <c r="AZ258">
        <v>0.9960483345732607</v>
      </c>
      <c r="BA258">
        <v>0</v>
      </c>
      <c r="BB258">
        <v>2.9772773715235762E-3</v>
      </c>
      <c r="BC258">
        <v>8.2104082087866397E-3</v>
      </c>
      <c r="BD258">
        <v>0.56927391144739747</v>
      </c>
      <c r="BE258">
        <v>1.0965560645252426</v>
      </c>
      <c r="BF258">
        <v>1.3550655049361746E-2</v>
      </c>
      <c r="BG258">
        <v>2.6163019564954152E-2</v>
      </c>
      <c r="BH258">
        <v>0</v>
      </c>
      <c r="BI258">
        <v>0</v>
      </c>
      <c r="BJ258">
        <v>7.6770271397468741E-4</v>
      </c>
      <c r="BK258">
        <v>1.3504301828397343E-4</v>
      </c>
      <c r="CR258">
        <v>243</v>
      </c>
      <c r="CS258" t="s">
        <v>18</v>
      </c>
      <c r="CT258">
        <v>52.03</v>
      </c>
      <c r="CU258">
        <v>0.24</v>
      </c>
      <c r="CV258">
        <v>1.67</v>
      </c>
      <c r="CW258">
        <v>1.28</v>
      </c>
      <c r="CX258">
        <v>18.97</v>
      </c>
      <c r="CY258">
        <v>20.72</v>
      </c>
      <c r="CZ258">
        <v>0.39</v>
      </c>
      <c r="DA258">
        <v>4.66</v>
      </c>
      <c r="DB258">
        <v>0</v>
      </c>
      <c r="DC258">
        <v>0.03</v>
      </c>
      <c r="DD258">
        <v>6.0000000000000001E-3</v>
      </c>
      <c r="DE258">
        <v>3.0000000000000001E-3</v>
      </c>
      <c r="DG258">
        <v>1.9389574152937872</v>
      </c>
      <c r="DH258">
        <v>0</v>
      </c>
      <c r="DI258">
        <v>7.3355602594285987E-2</v>
      </c>
      <c r="DJ258">
        <v>3.7714905719575927E-2</v>
      </c>
      <c r="DK258">
        <v>0.39415400917730081</v>
      </c>
      <c r="DL258">
        <v>1.1510484435998085</v>
      </c>
      <c r="DM258">
        <v>1.2310907605989994E-2</v>
      </c>
      <c r="DN258">
        <v>0.18607779914916486</v>
      </c>
      <c r="DO258">
        <v>0</v>
      </c>
      <c r="DP258">
        <v>2.167785602226351E-3</v>
      </c>
      <c r="DQ258">
        <v>3.5977868958626119E-4</v>
      </c>
      <c r="DR258">
        <v>8.9656580559181401E-5</v>
      </c>
      <c r="DS258">
        <v>1.2313017888073166E-2</v>
      </c>
    </row>
    <row r="259" spans="2:123">
      <c r="C259" s="2">
        <v>0.92100000000000004</v>
      </c>
      <c r="D259">
        <f t="shared" si="92"/>
        <v>92.100000000000009</v>
      </c>
      <c r="E259">
        <f t="shared" si="96"/>
        <v>92.100000000000009</v>
      </c>
      <c r="F259">
        <f t="shared" si="96"/>
        <v>92.100000000000009</v>
      </c>
      <c r="G259">
        <v>7.8999999999999915</v>
      </c>
      <c r="H259">
        <v>16.577999999999999</v>
      </c>
      <c r="I259">
        <v>0</v>
      </c>
      <c r="J259">
        <v>39.603000000000002</v>
      </c>
      <c r="K259">
        <v>35.919000000000004</v>
      </c>
      <c r="L259">
        <v>0</v>
      </c>
      <c r="M259">
        <f t="shared" si="93"/>
        <v>2.187392499</v>
      </c>
      <c r="O259">
        <f>H259/SUM($H259:I259,K259:M259)</f>
        <v>0.30315779772634682</v>
      </c>
      <c r="P259">
        <f>I259/SUM($H259:I259,K259:M259)</f>
        <v>0</v>
      </c>
      <c r="Q259">
        <f>K259/SUM($H259:I259,K259:M259)</f>
        <v>0.65684189507375157</v>
      </c>
      <c r="R259">
        <f>L259/SUM($H259:I259,K259:M259)</f>
        <v>0</v>
      </c>
      <c r="S259">
        <f>M259/SUM($H259:I259,K259:M259)</f>
        <v>4.0000307199901698E-2</v>
      </c>
      <c r="U259">
        <f t="shared" si="94"/>
        <v>6.0165467462336412E-2</v>
      </c>
      <c r="V259">
        <f t="shared" si="97"/>
        <v>4.0150307199901696E-2</v>
      </c>
      <c r="W259">
        <f t="shared" si="95"/>
        <v>5.0750789662520196E-2</v>
      </c>
      <c r="Y259">
        <f>U259*(D259-D258)/D259+U258*(D258-D257)/D259+U257*(D257-D256)/D259+U256*(D256-D255)/D259+U255*(D255-D254)/D259+U254*(D254-D253)/D259+U253*(D253-D252)/D259+U252*(D252-D251)/D259+U251*(D251-D250)/D259+U250*(D250-D249)/D259+U249*(D249-D248)/D259+U248*(D248-D247)/D259+U247*(D247-D246)/D259+U246*(D246-D245)/D259+U245*(D245-D244)/D259+U244*(D244-D243)/D259+U243*(D243-D242)/D259+U242*(D242-D241)/D259+U241*(D241-D240)/D259+U240*(D240-D239)/D259+U239*(D239-D238)/D259+U238*(D238-D237)/D259</f>
        <v>5.0674079832755778E-2</v>
      </c>
      <c r="Z259">
        <f>V259*(E259-E258)/E259+V258*(E258-E257)/E259+V257*(E257-E256)/E259+V256*(E256-E255)/E259+V255*(E255-E254)/E259+V254*(E254-E253)/E259+V253*(E253-E252)/E259+V252*(E252-E251)/E259+V251*(E251-E250)/E259+V250*(E250-E249)/E259+V249*(E249-E248)/E259+V248*(E248-E247)/E259+V247*(E247-E246)/E259+V246*(E246-E245)/E259+V245*(E245-E244)/E259+V244*(E244-E243)/E259+V243*(E243-E242)/E259+V242*(E242-E241)/E259+V241*(E241-E240)/E259+V240*(E240-E239)/E259+V239*(E239-E238)/E259+V238*(E238-E237)/E259</f>
        <v>4.0150307199901696E-2</v>
      </c>
      <c r="AA259">
        <f>W259*(F259-F258)/F259+W258*(F258-F257)/F259+W257*(F257-F256)/F259+W256*(F256-F255)/F259+W255*(F255-F254)/F259+W254*(F254-F253)/F259+W253*(F253-F252)/F259+W252*(F252-F251)/F259+W251*(F251-F250)/F259+W250*(F250-F249)/F259+W249*(F249-F248)/F259+W248*(F248-F247)/F259+W247*(F247-F246)/F259+W246*(F246-F245)/F259+W245*(F245-F244)/F259+W244*(F244-F243)/F259+W243*(F243-F242)/F259+W242*(F242-F241)/F259+W241*(F241-F240)/F259+W240*(F240-F239)/F259+W239*(F239-F238)/F259+W238*(F238-F237)/F259</f>
        <v>4.4495294044821089E-2</v>
      </c>
      <c r="AC259">
        <f t="shared" si="98"/>
        <v>93.161534621394608</v>
      </c>
      <c r="AD259">
        <f t="shared" si="99"/>
        <v>185.65144021946975</v>
      </c>
      <c r="AE259">
        <f t="shared" si="100"/>
        <v>173.94822543590061</v>
      </c>
      <c r="AG259">
        <f t="shared" si="101"/>
        <v>93.161534621394608</v>
      </c>
      <c r="AH259">
        <f t="shared" si="102"/>
        <v>151.29906473551</v>
      </c>
      <c r="AI259">
        <f t="shared" si="103"/>
        <v>41.754357915812868</v>
      </c>
      <c r="AK259">
        <v>253</v>
      </c>
      <c r="AL259" t="s">
        <v>16</v>
      </c>
      <c r="AM259">
        <v>35.020000000000003</v>
      </c>
      <c r="AN259">
        <v>0.01</v>
      </c>
      <c r="AO259">
        <v>0.08</v>
      </c>
      <c r="AP259">
        <v>0.33</v>
      </c>
      <c r="AQ259">
        <v>38.880000000000003</v>
      </c>
      <c r="AR259">
        <v>24.12</v>
      </c>
      <c r="AS259">
        <v>0.62</v>
      </c>
      <c r="AT259">
        <v>0.91</v>
      </c>
      <c r="AU259">
        <v>0</v>
      </c>
      <c r="AV259">
        <v>0</v>
      </c>
      <c r="AW259">
        <v>1.7000000000000001E-2</v>
      </c>
      <c r="AX259">
        <v>6.0000000000000001E-3</v>
      </c>
      <c r="AZ259">
        <v>0.99645355411048075</v>
      </c>
      <c r="BA259">
        <v>0</v>
      </c>
      <c r="BB259">
        <v>2.6830778787842258E-3</v>
      </c>
      <c r="BC259">
        <v>7.4240941424241038E-3</v>
      </c>
      <c r="BD259">
        <v>0.61680991683195596</v>
      </c>
      <c r="BE259">
        <v>1.0230753669937132</v>
      </c>
      <c r="BF259">
        <v>1.494320065574082E-2</v>
      </c>
      <c r="BG259">
        <v>2.7744474932458553E-2</v>
      </c>
      <c r="BH259">
        <v>0</v>
      </c>
      <c r="BI259">
        <v>0</v>
      </c>
      <c r="BJ259">
        <v>7.7832249110561572E-4</v>
      </c>
      <c r="BK259">
        <v>1.3691109394810475E-4</v>
      </c>
      <c r="CR259">
        <v>253</v>
      </c>
      <c r="CS259" t="s">
        <v>18</v>
      </c>
      <c r="CT259">
        <v>51.84</v>
      </c>
      <c r="CU259">
        <v>0.25</v>
      </c>
      <c r="CV259">
        <v>1.49</v>
      </c>
      <c r="CW259">
        <v>1.06</v>
      </c>
      <c r="CX259">
        <v>20.36</v>
      </c>
      <c r="CY259">
        <v>19.59</v>
      </c>
      <c r="CZ259">
        <v>0.42</v>
      </c>
      <c r="DA259">
        <v>4.95</v>
      </c>
      <c r="DB259">
        <v>0</v>
      </c>
      <c r="DC259">
        <v>0.03</v>
      </c>
      <c r="DD259">
        <v>6.0000000000000001E-3</v>
      </c>
      <c r="DE259">
        <v>3.0000000000000001E-3</v>
      </c>
      <c r="DG259">
        <v>1.9455310565471466</v>
      </c>
      <c r="DH259">
        <v>0</v>
      </c>
      <c r="DI259">
        <v>6.5911594238268603E-2</v>
      </c>
      <c r="DJ259">
        <v>3.1453403909598637E-2</v>
      </c>
      <c r="DK259">
        <v>0.42602503532916286</v>
      </c>
      <c r="DL259">
        <v>1.0959658373259793</v>
      </c>
      <c r="DM259">
        <v>1.3351605300179113E-2</v>
      </c>
      <c r="DN259">
        <v>0.1990547625829511</v>
      </c>
      <c r="DO259">
        <v>0</v>
      </c>
      <c r="DP259">
        <v>2.1831071774183063E-3</v>
      </c>
      <c r="DQ259">
        <v>3.6232155002379602E-4</v>
      </c>
      <c r="DR259">
        <v>9.02902594797722E-5</v>
      </c>
      <c r="DS259">
        <v>1.1442650785415245E-2</v>
      </c>
    </row>
    <row r="260" spans="2:123">
      <c r="C260" s="2">
        <v>0.92900000000000005</v>
      </c>
      <c r="D260">
        <f t="shared" si="92"/>
        <v>92.9</v>
      </c>
      <c r="E260">
        <f t="shared" si="96"/>
        <v>92.9</v>
      </c>
      <c r="F260">
        <f t="shared" si="96"/>
        <v>92.9</v>
      </c>
      <c r="G260">
        <v>7.0999999999999943</v>
      </c>
      <c r="H260">
        <v>15.793000000000003</v>
      </c>
      <c r="I260">
        <v>0</v>
      </c>
      <c r="J260">
        <v>35.302</v>
      </c>
      <c r="K260">
        <v>41.805000000000007</v>
      </c>
      <c r="L260">
        <v>0</v>
      </c>
      <c r="M260">
        <f t="shared" si="93"/>
        <v>2.3999358660000008</v>
      </c>
      <c r="O260">
        <f>H260/SUM($H260:I260,K260:M260)</f>
        <v>0.26322572221938179</v>
      </c>
      <c r="P260">
        <f>I260/SUM($H260:I260,K260:M260)</f>
        <v>0</v>
      </c>
      <c r="Q260">
        <f>K260/SUM($H260:I260,K260:M260)</f>
        <v>0.69677397058071644</v>
      </c>
      <c r="R260">
        <f>L260/SUM($H260:I260,K260:M260)</f>
        <v>0</v>
      </c>
      <c r="S260">
        <f>M260/SUM($H260:I260,K260:M260)</f>
        <v>4.0000307199901698E-2</v>
      </c>
      <c r="U260">
        <f t="shared" si="94"/>
        <v>6.0435150704102117E-2</v>
      </c>
      <c r="V260">
        <f t="shared" si="97"/>
        <v>4.0150307199901696E-2</v>
      </c>
      <c r="W260">
        <f t="shared" si="95"/>
        <v>5.1104947651959727E-2</v>
      </c>
      <c r="Y260">
        <f>U260*(D260-D259)/D260+U259*(D259-D258)/D260+U258*(D258-D257)/D260+U257*(D257-D256)/D260+U256*(D256-D255)/D260+U255*(D255-D254)/D260+U254*(D254-D253)/D260+U253*(D253-D252)/D260+U252*(D252-D251)/D260+U251*(D251-D250)/D260+U250*(D250-D249)/D260+U249*(D249-D248)/D260+U248*(D248-D247)/D260+U247*(D247-D246)/D260+U246*(D246-D245)/D260+U245*(D245-D244)/D260+U244*(D244-D243)/D260+U243*(D243-D242)/D260+U242*(D242-D241)/D260+U241*(D241-D240)/D260+U240*(D240-D239)/D260+U239*(D239-D238)/D260+U238*(D238-D237)/D260</f>
        <v>5.0758136417223779E-2</v>
      </c>
      <c r="Z260">
        <f>V260*(E260-E259)/E260+V259*(E259-E258)/E260+V258*(E258-E257)/E260+V257*(E257-E256)/E260+V256*(E256-E255)/E260+V255*(E255-E254)/E260+V254*(E254-E253)/E260+V253*(E253-E252)/E260+V252*(E252-E251)/E260+V251*(E251-E250)/E260+V250*(E250-E249)/E260+V249*(E249-E248)/E260+V248*(E248-E247)/E260+V247*(E247-E246)/E260+V246*(E246-E245)/E260+V245*(E245-E244)/E260+V244*(E244-E243)/E260+V243*(E243-E242)/E260+V242*(E242-E241)/E260+V241*(E241-E240)/E260+V240*(E240-E239)/E260+V239*(E239-E238)/E260+V238*(E238-E237)/E260</f>
        <v>4.0150307199901702E-2</v>
      </c>
      <c r="AA260">
        <f>W260*(F260-F259)/F260+W259*(F259-F258)/F260+W258*(F258-F257)/F260+W257*(F257-F256)/F260+W256*(F256-F255)/F260+W255*(F255-F254)/F260+W254*(F254-F253)/F260+W253*(F253-F252)/F260+W252*(F252-F251)/F260+W251*(F251-F250)/F260+W250*(F250-F249)/F260+W249*(F249-F248)/F260+W248*(F248-F247)/F260+W247*(F247-F246)/F260+W246*(F246-F245)/F260+W245*(F245-F244)/F260+W244*(F244-F243)/F260+W243*(F243-F242)/F260+W242*(F242-F241)/F260+W241*(F241-F240)/F260+W240*(F240-F239)/F260+W239*(F239-F238)/F260+W238*(F238-F237)/F260</f>
        <v>4.4552212482772767E-2</v>
      </c>
      <c r="AC260">
        <f t="shared" si="98"/>
        <v>103.07637191302196</v>
      </c>
      <c r="AD260">
        <f t="shared" si="99"/>
        <v>205.68629056434014</v>
      </c>
      <c r="AE260">
        <f t="shared" si="100"/>
        <v>192.60172377975144</v>
      </c>
      <c r="AG260">
        <f t="shared" si="101"/>
        <v>103.07637191302196</v>
      </c>
      <c r="AH260">
        <f t="shared" si="102"/>
        <v>167.62672756274887</v>
      </c>
      <c r="AI260">
        <f t="shared" si="103"/>
        <v>46.231924986585774</v>
      </c>
      <c r="AK260">
        <v>263</v>
      </c>
      <c r="AL260" t="s">
        <v>16</v>
      </c>
      <c r="AM260">
        <v>34.5</v>
      </c>
      <c r="AN260">
        <v>0.01</v>
      </c>
      <c r="AO260">
        <v>0.08</v>
      </c>
      <c r="AP260">
        <v>0.28999999999999998</v>
      </c>
      <c r="AQ260">
        <v>41.67</v>
      </c>
      <c r="AR260">
        <v>21.8</v>
      </c>
      <c r="AS260">
        <v>0.67</v>
      </c>
      <c r="AT260">
        <v>0.95</v>
      </c>
      <c r="AU260">
        <v>0</v>
      </c>
      <c r="AV260">
        <v>0</v>
      </c>
      <c r="AW260">
        <v>1.7999999999999999E-2</v>
      </c>
      <c r="AX260">
        <v>6.0000000000000001E-3</v>
      </c>
      <c r="AZ260">
        <v>0.99673487310445774</v>
      </c>
      <c r="BA260">
        <v>0</v>
      </c>
      <c r="BB260">
        <v>2.7242873772537965E-3</v>
      </c>
      <c r="BC260">
        <v>6.6244094478282185E-3</v>
      </c>
      <c r="BD260">
        <v>0.67122516636722884</v>
      </c>
      <c r="BE260">
        <v>0.93887215229914667</v>
      </c>
      <c r="BF260">
        <v>1.6396319817787396E-2</v>
      </c>
      <c r="BG260">
        <v>2.9408871693959213E-2</v>
      </c>
      <c r="BH260">
        <v>0</v>
      </c>
      <c r="BI260">
        <v>0</v>
      </c>
      <c r="BJ260">
        <v>8.3676364602462629E-4</v>
      </c>
      <c r="BK260">
        <v>1.3901391681475896E-4</v>
      </c>
      <c r="CR260">
        <v>263</v>
      </c>
      <c r="CS260" t="s">
        <v>18</v>
      </c>
      <c r="CT260">
        <v>51.54</v>
      </c>
      <c r="CU260">
        <v>0.26</v>
      </c>
      <c r="CV260">
        <v>1.35</v>
      </c>
      <c r="CW260">
        <v>0.85</v>
      </c>
      <c r="CX260">
        <v>22.01</v>
      </c>
      <c r="CY260">
        <v>18.23</v>
      </c>
      <c r="CZ260">
        <v>0.46</v>
      </c>
      <c r="DA260">
        <v>5.25</v>
      </c>
      <c r="DB260">
        <v>0</v>
      </c>
      <c r="DC260">
        <v>0.03</v>
      </c>
      <c r="DD260">
        <v>6.0000000000000001E-3</v>
      </c>
      <c r="DE260">
        <v>3.0000000000000001E-3</v>
      </c>
      <c r="DG260">
        <v>1.9510351934726835</v>
      </c>
      <c r="DH260">
        <v>0</v>
      </c>
      <c r="DI260">
        <v>6.023609791634385E-2</v>
      </c>
      <c r="DJ260">
        <v>2.5440651374356027E-2</v>
      </c>
      <c r="DK260">
        <v>0.4645419132230032</v>
      </c>
      <c r="DL260">
        <v>1.0287190061185456</v>
      </c>
      <c r="DM260">
        <v>1.474991578711897E-2</v>
      </c>
      <c r="DN260">
        <v>0.21294830700612685</v>
      </c>
      <c r="DO260">
        <v>0</v>
      </c>
      <c r="DP260">
        <v>2.2020266550322395E-3</v>
      </c>
      <c r="DQ260">
        <v>3.6546153990868447E-4</v>
      </c>
      <c r="DR260">
        <v>9.1072742612370358E-5</v>
      </c>
      <c r="DS260">
        <v>1.1271291389027355E-2</v>
      </c>
    </row>
    <row r="261" spans="2:123">
      <c r="C261" s="2">
        <v>0.97099999999999997</v>
      </c>
      <c r="D261">
        <f t="shared" si="92"/>
        <v>97.1</v>
      </c>
      <c r="E261">
        <f t="shared" si="96"/>
        <v>97.1</v>
      </c>
      <c r="F261">
        <f t="shared" si="96"/>
        <v>97.1</v>
      </c>
      <c r="G261">
        <v>2.9000000000000057</v>
      </c>
      <c r="H261">
        <v>0</v>
      </c>
      <c r="I261">
        <v>0</v>
      </c>
      <c r="J261">
        <v>16.507000000000001</v>
      </c>
      <c r="K261">
        <v>80.592999999999989</v>
      </c>
      <c r="L261">
        <v>0</v>
      </c>
      <c r="M261">
        <f t="shared" si="93"/>
        <v>3.3580685309999998</v>
      </c>
      <c r="O261">
        <f>H261/SUM($H261:I261,K261:M261)</f>
        <v>0</v>
      </c>
      <c r="P261">
        <f>I261/SUM($H261:I261,K261:M261)</f>
        <v>0</v>
      </c>
      <c r="Q261">
        <f>K261/SUM($H261:I261,K261:M261)</f>
        <v>0.95999969280009834</v>
      </c>
      <c r="R261">
        <f>L261/SUM($H261:I261,K261:M261)</f>
        <v>0</v>
      </c>
      <c r="S261">
        <f>M261/SUM($H261:I261,K261:M261)</f>
        <v>4.0000307199901698E-2</v>
      </c>
      <c r="U261">
        <f t="shared" si="94"/>
        <v>6.5934568802296367E-2</v>
      </c>
      <c r="V261">
        <f t="shared" si="97"/>
        <v>4.0150307199901696E-2</v>
      </c>
      <c r="W261">
        <f t="shared" si="95"/>
        <v>5.44154419407748E-2</v>
      </c>
      <c r="Y261">
        <f>U261*(D261-D260)/D261+U260*(D260-D259)/D261+U259*(D259-D258)/D261+U258*(D258-D257)/D261+U257*(D257-D256)/D261+U256*(D256-D255)/D261+U255*(D255-D254)/D261+U254*(D254-D253)/D261+U253*(D253-D252)/D261+U252*(D252-D251)/D261+U251*(D251-D250)/D261+U250*(D250-D249)/D261+U249*(D249-D248)/D261+U248*(D248-D247)/D261+U247*(D247-D246)/D261+U246*(D246-D245)/D261+U245*(D245-D244)/D261+U244*(D244-D243)/D261+U243*(D243-D242)/D261+U242*(D242-D241)/D261+U241*(D241-D240)/D261+U240*(D240-D239)/D261+U239*(D239-D238)/D261+U238*(D238-D237)/D261</f>
        <v>5.1414583544075514E-2</v>
      </c>
      <c r="Z261">
        <f>V261*(E261-E260)/E261+V260*(E260-E259)/E261+V259*(E259-E258)/E261+V258*(E258-E257)/E261+V257*(E257-E256)/E261+V256*(E256-E255)/E261+V255*(E255-E254)/E261+V254*(E254-E253)/E261+V253*(E253-E252)/E261+V252*(E252-E251)/E261+V251*(E251-E250)/E261+V250*(E250-E249)/E261+V249*(E249-E248)/E261+V248*(E248-E247)/E261+V247*(E247-E246)/E261+V246*(E246-E245)/E261+V245*(E245-E244)/E261+V244*(E244-E243)/E261+V243*(E243-E242)/E261+V242*(E242-E241)/E261+V241*(E241-E240)/E261+V240*(E240-E239)/E261+V239*(E239-E238)/E261+V238*(E238-E237)/E261</f>
        <v>4.0150307199901696E-2</v>
      </c>
      <c r="AA261">
        <f>W261*(F261-F260)/F261+W260*(F260-F259)/F261+W259*(F259-F258)/F261+W258*(F258-F257)/F261+W257*(F257-F256)/F261+W256*(F256-F255)/F261+W255*(F255-F254)/F261+W254*(F254-F253)/F261+W253*(F253-F252)/F261+W252*(F252-F251)/F261+W251*(F251-F250)/F261+W250*(F250-F249)/F261+W249*(F249-F248)/F261+W248*(F248-F247)/F261+W247*(F247-F246)/F261+W246*(F246-F245)/F261+W245*(F245-F244)/F261+W244*(F244-F243)/F261+W243*(F243-F242)/F261+W242*(F242-F241)/F261+W241*(F241-F240)/F261+W240*(F240-F239)/F261+W239*(F239-F238)/F261+W238*(F238-F237)/F261</f>
        <v>4.4978840327506125E-2</v>
      </c>
      <c r="AC261">
        <f t="shared" si="98"/>
        <v>240.587075755836</v>
      </c>
      <c r="AD261">
        <f t="shared" si="99"/>
        <v>485.7947692520334</v>
      </c>
      <c r="AE261">
        <f t="shared" si="100"/>
        <v>452.41807522735684</v>
      </c>
      <c r="AG261">
        <f t="shared" si="101"/>
        <v>240.587075755836</v>
      </c>
      <c r="AH261">
        <f t="shared" si="102"/>
        <v>395.90478885779942</v>
      </c>
      <c r="AI261">
        <f t="shared" si="103"/>
        <v>108.59798191840291</v>
      </c>
      <c r="AK261">
        <v>383</v>
      </c>
      <c r="CR261">
        <v>383</v>
      </c>
      <c r="CS261" t="s">
        <v>18</v>
      </c>
      <c r="CT261">
        <v>46.59</v>
      </c>
      <c r="CU261">
        <v>0.46</v>
      </c>
      <c r="CV261">
        <v>1.0900000000000001</v>
      </c>
      <c r="CW261">
        <v>0.11</v>
      </c>
      <c r="CX261">
        <v>42.11</v>
      </c>
      <c r="CY261">
        <v>3.59</v>
      </c>
      <c r="CZ261">
        <v>0.93</v>
      </c>
      <c r="DA261">
        <v>5.07</v>
      </c>
      <c r="DB261">
        <v>0</v>
      </c>
      <c r="DC261">
        <v>0.04</v>
      </c>
      <c r="DD261">
        <v>1.0999999999999999E-2</v>
      </c>
      <c r="DE261">
        <v>5.0000000000000001E-3</v>
      </c>
      <c r="DG261">
        <v>1.9579607073396497</v>
      </c>
      <c r="DH261">
        <v>0</v>
      </c>
      <c r="DI261">
        <v>5.3993332404301778E-2</v>
      </c>
      <c r="DJ261">
        <v>3.6550435714249587E-3</v>
      </c>
      <c r="DK261">
        <v>0.98668988374311628</v>
      </c>
      <c r="DL261">
        <v>0.22490293137899134</v>
      </c>
      <c r="DM261">
        <v>3.3105887129753195E-2</v>
      </c>
      <c r="DN261">
        <v>0.22830394711150712</v>
      </c>
      <c r="DO261">
        <v>0</v>
      </c>
      <c r="DP261">
        <v>3.2595067198016589E-3</v>
      </c>
      <c r="DQ261">
        <v>7.4382999445252857E-4</v>
      </c>
      <c r="DR261">
        <v>1.6851079882332406E-4</v>
      </c>
      <c r="DS261">
        <v>1.1954039743951442E-2</v>
      </c>
    </row>
    <row r="262" spans="2:123">
      <c r="C262" s="2">
        <v>0.98299999999999998</v>
      </c>
      <c r="D262">
        <f t="shared" si="92"/>
        <v>98.3</v>
      </c>
      <c r="E262">
        <f t="shared" si="96"/>
        <v>98.3</v>
      </c>
      <c r="F262">
        <f t="shared" si="96"/>
        <v>98.3</v>
      </c>
      <c r="G262">
        <v>1.7000000000000028</v>
      </c>
      <c r="H262">
        <v>0</v>
      </c>
      <c r="I262">
        <v>0</v>
      </c>
      <c r="J262">
        <v>10.813000000000001</v>
      </c>
      <c r="K262">
        <v>55.048000000000002</v>
      </c>
      <c r="L262">
        <v>32.439</v>
      </c>
      <c r="M262">
        <f t="shared" si="93"/>
        <v>3.6453208290000001</v>
      </c>
      <c r="O262">
        <f>H262/SUM($H262:I262,K262:M262)</f>
        <v>0</v>
      </c>
      <c r="P262">
        <f>I262/SUM($H262:I262,K262:M262)</f>
        <v>0</v>
      </c>
      <c r="Q262">
        <f>K262/SUM($H262:I262,K262:M262)</f>
        <v>0.60404475052590456</v>
      </c>
      <c r="R262">
        <f>L262/SUM($H262:I262,K262:M262)</f>
        <v>0.35595494227419378</v>
      </c>
      <c r="S262">
        <f>M262/SUM($H262:I262,K262:M262)</f>
        <v>4.0000307199901698E-2</v>
      </c>
      <c r="U262">
        <f t="shared" si="94"/>
        <v>5.6337633206657717E-2</v>
      </c>
      <c r="V262">
        <f t="shared" si="97"/>
        <v>4.0150307199901696E-2</v>
      </c>
      <c r="W262">
        <f t="shared" si="95"/>
        <v>4.9275551503606824E-2</v>
      </c>
      <c r="Y262">
        <f>U262*(D262-D261)/D262+U261*(D261-D260)/D262+U260*(D260-D259)/D262+U259*(D259-D258)/D262+U258*(D258-D257)/D262+U257*(D257-D256)/D262+U256*(D256-D255)/D262+U255*(D255-D254)/D262+U254*(D254-D253)/D262+U253*(D253-D252)/D262+U252*(D252-D251)/D262+U251*(D251-D250)/D262+U250*(D250-D249)/D262+U249*(D249-D248)/D262+U248*(D248-D247)/D262+U247*(D247-D246)/D262+U246*(D246-D245)/D262+U245*(D245-D244)/D262+U244*(D244-D243)/D262+U243*(D243-D242)/D262+U242*(D242-D241)/D262+U241*(D241-D240)/D262+U240*(D240-D239)/D262+U239*(D239-D238)/D262+U238*(D238-D237)/D262</f>
        <v>5.1474681810556686E-2</v>
      </c>
      <c r="Z262">
        <f>V262*(E262-E261)/E262+V261*(E261-E260)/E262+V260*(E260-E259)/E262+V259*(E259-E258)/E262+V258*(E258-E257)/E262+V257*(E257-E256)/E262+V256*(E256-E255)/E262+V255*(E255-E254)/E262+V254*(E254-E253)/E262+V253*(E253-E252)/E262+V252*(E252-E251)/E262+V251*(E251-E250)/E262+V250*(E250-E249)/E262+V249*(E249-E248)/E262+V248*(E248-E247)/E262+V247*(E247-E246)/E262+V246*(E246-E245)/E262+V245*(E245-E244)/E262+V244*(E244-E243)/E262+V243*(E243-E242)/E262+V242*(E242-E241)/E262+V241*(E241-E240)/E262+V240*(E240-E239)/E262+V239*(E239-E238)/E262+V238*(E238-E237)/E262</f>
        <v>4.0150307199901689E-2</v>
      </c>
      <c r="AA262">
        <f>W262*(F262-F261)/F262+W261*(F261-F260)/F262+W260*(F260-F259)/F262+W259*(F259-F258)/F262+W258*(F258-F257)/F262+W257*(F257-F256)/F262+W256*(F256-F255)/F262+W255*(F255-F254)/F262+W254*(F254-F253)/F262+W253*(F253-F252)/F262+W252*(F252-F251)/F262+W251*(F251-F250)/F262+W250*(F250-F249)/F262+W249*(F249-F248)/F262+W248*(F248-F247)/F262+W247*(F247-F246)/F262+W246*(F246-F245)/F262+W245*(F245-F244)/F262+W244*(F244-F243)/F262+W243*(F243-F242)/F262+W242*(F242-F241)/F262+W241*(F241-F240)/F262+W240*(F240-F239)/F262+W239*(F239-F238)/F262+W238*(F238-F237)/F262</f>
        <v>4.5031292549391373E-2</v>
      </c>
      <c r="AC262">
        <f t="shared" si="98"/>
        <v>399.19901212729474</v>
      </c>
      <c r="AD262">
        <f t="shared" si="99"/>
        <v>811.12742229212927</v>
      </c>
      <c r="AE262">
        <f t="shared" si="100"/>
        <v>753.29208963210419</v>
      </c>
      <c r="AG262">
        <f t="shared" si="101"/>
        <v>399.19901212729474</v>
      </c>
      <c r="AH262">
        <f t="shared" si="102"/>
        <v>661.03888140617812</v>
      </c>
      <c r="AI262">
        <f t="shared" si="103"/>
        <v>180.81947916875924</v>
      </c>
      <c r="AK262">
        <v>533</v>
      </c>
      <c r="CR262">
        <v>533</v>
      </c>
      <c r="CS262" t="s">
        <v>18</v>
      </c>
      <c r="CT262">
        <v>45.68</v>
      </c>
      <c r="CU262">
        <v>0.39</v>
      </c>
      <c r="CV262">
        <v>1.07</v>
      </c>
      <c r="CW262">
        <v>0.04</v>
      </c>
      <c r="CX262">
        <v>45.94</v>
      </c>
      <c r="CY262">
        <v>0.75</v>
      </c>
      <c r="CZ262">
        <v>1.1100000000000001</v>
      </c>
      <c r="DA262">
        <v>4.96</v>
      </c>
      <c r="DB262">
        <v>0</v>
      </c>
      <c r="DC262">
        <v>0.05</v>
      </c>
      <c r="DD262">
        <v>1.2E-2</v>
      </c>
      <c r="DE262">
        <v>5.0000000000000001E-3</v>
      </c>
      <c r="DG262">
        <v>1.9613295975791414</v>
      </c>
      <c r="DH262">
        <v>0</v>
      </c>
      <c r="DI262">
        <v>5.4151518247956401E-2</v>
      </c>
      <c r="DJ262">
        <v>1.3579165766260785E-3</v>
      </c>
      <c r="DK262">
        <v>1.0997643823464061</v>
      </c>
      <c r="DL262">
        <v>4.8003748987649766E-2</v>
      </c>
      <c r="DM262">
        <v>4.0369975473701726E-2</v>
      </c>
      <c r="DN262">
        <v>0.22819197250578041</v>
      </c>
      <c r="DO262">
        <v>0</v>
      </c>
      <c r="DP262">
        <v>4.162700057421022E-3</v>
      </c>
      <c r="DQ262">
        <v>8.2903997716092092E-4</v>
      </c>
      <c r="DR262">
        <v>1.7216345226141392E-4</v>
      </c>
      <c r="DS262">
        <v>1.5481115827097783E-2</v>
      </c>
    </row>
    <row r="263" spans="2:123">
      <c r="C263" s="2">
        <v>0.99</v>
      </c>
      <c r="D263">
        <f t="shared" si="92"/>
        <v>99</v>
      </c>
      <c r="E263">
        <f t="shared" si="96"/>
        <v>99</v>
      </c>
      <c r="F263">
        <f t="shared" si="96"/>
        <v>99</v>
      </c>
      <c r="G263">
        <v>1</v>
      </c>
      <c r="H263">
        <v>0</v>
      </c>
      <c r="I263">
        <v>0</v>
      </c>
      <c r="J263">
        <v>15.84</v>
      </c>
      <c r="K263">
        <v>83.16</v>
      </c>
      <c r="L263">
        <v>0</v>
      </c>
      <c r="M263">
        <f t="shared" si="93"/>
        <v>3.4650277200000001</v>
      </c>
      <c r="O263">
        <f>H263/SUM($H263:I263,K263:M263)</f>
        <v>0</v>
      </c>
      <c r="P263">
        <f>I263/SUM($H263:I263,K263:M263)</f>
        <v>0</v>
      </c>
      <c r="Q263">
        <f>K263/SUM($H263:I263,K263:M263)</f>
        <v>0.95999969280009834</v>
      </c>
      <c r="R263">
        <f>L263/SUM($H263:I263,K263:M263)</f>
        <v>0</v>
      </c>
      <c r="S263">
        <f>M263/SUM($H263:I263,K263:M263)</f>
        <v>4.0000307199901705E-2</v>
      </c>
      <c r="U263">
        <f t="shared" si="94"/>
        <v>6.6015948572576866E-2</v>
      </c>
      <c r="V263">
        <f t="shared" si="97"/>
        <v>4.0150307199901702E-2</v>
      </c>
      <c r="W263">
        <f t="shared" si="95"/>
        <v>5.4893465316537299E-2</v>
      </c>
      <c r="Y263">
        <f>U263*(D263-D262)/D263+U262*(D262-D261)/D263+U261*(D261-D260)/D263+U260*(D260-D259)/D263+U259*(D259-D258)/D263+U258*(D258-D257)/D263+U257*(D257-D256)/D263+U256*(D256-D255)/D263+U255*(D255-D254)/D263+U254*(D254-D253)/D263+U253*(D253-D252)/D263+U252*(D252-D251)/D263+U251*(D251-D250)/D263+U250*(D250-D249)/D263+U249*(D249-D248)/D263+U248*(D248-D247)/D263+U247*(D247-D246)/D263+U246*(D246-D245)/D263+U245*(D245-D244)/D263+U244*(D244-D243)/D263+U243*(D243-D242)/D263+U242*(D242-D241)/D263+U241*(D241-D240)/D263+U240*(D240-D239)/D263+U239*(D239-D238)/D263+U238*D238/D263</f>
        <v>5.1577498848267941E-2</v>
      </c>
      <c r="Z263">
        <f>V263*(E263-E262)/E263+V262*(E262-E261)/E263+V261*(E261-E260)/E263+V260*(E260-E259)/E263+V259*(E259-E258)/E263+V258*(E258-E257)/E263+V257*(E257-E256)/E263+V256*(E256-E255)/E263+V255*(E255-E254)/E263+V254*(E254-E253)/E263+V253*(E253-E252)/E263+V252*(E252-E251)/E263+V251*(E251-E250)/E263+V250*(E250-E249)/E263+V249*(E249-E248)/E263+V248*(E248-E247)/E263+V247*(E247-E246)/E263+V246*(E246-E245)/E263+V245*(E245-E244)/E263+V244*(E244-E243)/E263+V243*(E243-E242)/E263+V242*(E242-E241)/E263+V241*(E241-E240)/E263+V240*(E240-E239)/E263+V239*(E239-E238)/E263+V238*E238/E263</f>
        <v>4.0150307199901696E-2</v>
      </c>
      <c r="AA263">
        <f>W263*(D263-D262)/$D$32+W262*(D262-D261)/$D$32+W261*(D261-D260)/$D$32+W260*(D260-D259)/$D$32+W259*(D259-D258)/$D$32+W258*(D258-D257)/$D$32+W257*(D257-D256)/$D$32+W256*(D256-D255)/$D$32+W255*(D255-D254)/$D$32+W254*(D254-D253)/$D$32+W253*(D253-D252)/$D$32+W252*(D252-D251)/$D$32+W251*(D251-D250)/$D$32+W250*(D250-D249)/$D$32+W249*(D249-D248)/$D$32+W248*(D248-D247)/$D$32+W247*(D247-D246)/$D$32+W246*(D246-D245)/$D$32+W245*(D245-D244)/$D$32+W244*(D244-D243)/$D$32+W243*(D243-D242)/$D$32+W242*(D242-D241)/$D$32+W241*(D241-D240)/$D$32+W240*(D240-D239)/$D$32+W239*(D239-D238)/$D$32+W238*D238/$D$32</f>
        <v>4.510102508410857E-2</v>
      </c>
      <c r="AC263">
        <f t="shared" si="98"/>
        <v>660.04031106437958</v>
      </c>
      <c r="AD263">
        <f t="shared" si="99"/>
        <v>1349.8496880474133</v>
      </c>
      <c r="AE263">
        <f t="shared" si="100"/>
        <v>1249.9580861913619</v>
      </c>
      <c r="AG263">
        <f t="shared" si="101"/>
        <v>660.04031106437958</v>
      </c>
      <c r="AH263">
        <f t="shared" si="102"/>
        <v>1100.0776244647484</v>
      </c>
      <c r="AI263">
        <f t="shared" si="103"/>
        <v>300.03868783260964</v>
      </c>
      <c r="AK263">
        <v>703</v>
      </c>
      <c r="CR263">
        <v>703</v>
      </c>
      <c r="CS263" t="s">
        <v>18</v>
      </c>
      <c r="CT263">
        <v>45.49</v>
      </c>
      <c r="CU263">
        <v>0.38</v>
      </c>
      <c r="CV263">
        <v>1.07</v>
      </c>
      <c r="CW263">
        <v>0.01</v>
      </c>
      <c r="CX263">
        <v>46.71</v>
      </c>
      <c r="CY263">
        <v>0.09</v>
      </c>
      <c r="CZ263">
        <v>1.23</v>
      </c>
      <c r="DA263">
        <v>4.9400000000000004</v>
      </c>
      <c r="DB263">
        <v>0</v>
      </c>
      <c r="DC263">
        <v>0.06</v>
      </c>
      <c r="DD263">
        <v>1.2E-2</v>
      </c>
      <c r="DE263">
        <v>5.0000000000000001E-3</v>
      </c>
      <c r="DG263">
        <v>1.9627310629166985</v>
      </c>
      <c r="DH263">
        <v>0</v>
      </c>
      <c r="DI263">
        <v>5.4416550682727972E-2</v>
      </c>
      <c r="DJ263">
        <v>3.411406485250212E-4</v>
      </c>
      <c r="DK263">
        <v>1.1236702914756522</v>
      </c>
      <c r="DL263">
        <v>5.7886431057086194E-3</v>
      </c>
      <c r="DM263">
        <v>4.4953239109274006E-2</v>
      </c>
      <c r="DN263">
        <v>0.22838417454036014</v>
      </c>
      <c r="DO263">
        <v>0</v>
      </c>
      <c r="DP263">
        <v>5.0196881486740778E-3</v>
      </c>
      <c r="DQ263">
        <v>8.3309752699108129E-4</v>
      </c>
      <c r="DR263">
        <v>1.7300606758242096E-4</v>
      </c>
      <c r="DS263">
        <v>1.7147613599426494E-2</v>
      </c>
    </row>
    <row r="265" spans="2:123">
      <c r="Z265" s="28" t="s">
        <v>111</v>
      </c>
      <c r="AA265" s="28"/>
      <c r="AB265" s="29"/>
      <c r="AC265" s="30">
        <f>(AC237*100-AC263)/(AC237*100)*AC237</f>
        <v>1.7695968893562031</v>
      </c>
      <c r="AD265" s="30">
        <f>(AD237*100-AD263)/(AD237*100)*AD237</f>
        <v>2.7415031195258641</v>
      </c>
      <c r="AE265" s="30">
        <f>(AE237*100-AE263)/(AE237*100)*AE237</f>
        <v>2.8854191380863812</v>
      </c>
      <c r="AF265" s="29"/>
      <c r="AG265" s="30">
        <f>(AG237*100-AG263)/(AG237*100)*AG237</f>
        <v>1.7695968893562031</v>
      </c>
      <c r="AH265" s="30">
        <f>(AH237*100-AH263)/(AH237*100)*AH237</f>
        <v>2.2342237553525157</v>
      </c>
      <c r="AI265" s="30">
        <f>(AI237*100-AI263)/(AI237*100)*AI237</f>
        <v>0.69261312167390365</v>
      </c>
    </row>
    <row r="267" spans="2:123">
      <c r="B267" s="20" t="s">
        <v>85</v>
      </c>
    </row>
    <row r="268" spans="2:123" ht="18">
      <c r="G268" s="5" t="s">
        <v>70</v>
      </c>
      <c r="L268"/>
      <c r="O268" s="4"/>
      <c r="P268" s="6" t="s">
        <v>26</v>
      </c>
      <c r="S268" s="4"/>
      <c r="V268" s="20" t="s">
        <v>85</v>
      </c>
      <c r="W268" s="20"/>
      <c r="X268" s="20"/>
      <c r="Y268" s="20"/>
      <c r="Z268" s="6" t="s">
        <v>87</v>
      </c>
      <c r="AA268" s="20"/>
      <c r="AB268" s="20"/>
      <c r="AC268" s="20"/>
      <c r="AD268" s="6" t="s">
        <v>88</v>
      </c>
      <c r="AE268" s="6"/>
      <c r="AF268" s="6"/>
      <c r="AG268" s="6"/>
      <c r="AH268" s="6" t="s">
        <v>89</v>
      </c>
      <c r="AK268" t="s">
        <v>19</v>
      </c>
      <c r="AL268" t="s">
        <v>0</v>
      </c>
      <c r="CD268" t="s">
        <v>33</v>
      </c>
      <c r="CE268" t="s">
        <v>34</v>
      </c>
      <c r="CF268" t="s">
        <v>35</v>
      </c>
      <c r="CG268" t="s">
        <v>36</v>
      </c>
      <c r="CH268" t="s">
        <v>37</v>
      </c>
      <c r="CI268" t="s">
        <v>38</v>
      </c>
      <c r="CJ268" t="s">
        <v>39</v>
      </c>
      <c r="CK268" t="s">
        <v>40</v>
      </c>
      <c r="CL268" t="s">
        <v>41</v>
      </c>
      <c r="CM268" t="s">
        <v>42</v>
      </c>
      <c r="CN268" t="s">
        <v>43</v>
      </c>
      <c r="CO268" t="s">
        <v>44</v>
      </c>
      <c r="CP268" t="s">
        <v>86</v>
      </c>
      <c r="DG268" t="s">
        <v>33</v>
      </c>
      <c r="DH268" t="s">
        <v>34</v>
      </c>
      <c r="DI268" t="s">
        <v>35</v>
      </c>
      <c r="DJ268" t="s">
        <v>36</v>
      </c>
      <c r="DK268" t="s">
        <v>37</v>
      </c>
      <c r="DL268" t="s">
        <v>38</v>
      </c>
      <c r="DM268" t="s">
        <v>39</v>
      </c>
      <c r="DN268" t="s">
        <v>40</v>
      </c>
      <c r="DO268" t="s">
        <v>41</v>
      </c>
      <c r="DP268" t="s">
        <v>42</v>
      </c>
      <c r="DQ268" t="s">
        <v>43</v>
      </c>
      <c r="DR268" t="s">
        <v>44</v>
      </c>
      <c r="DS268" t="s">
        <v>86</v>
      </c>
    </row>
    <row r="269" spans="2:123" ht="17">
      <c r="C269" t="s">
        <v>20</v>
      </c>
      <c r="D269" s="4" t="s">
        <v>21</v>
      </c>
      <c r="E269" s="4" t="s">
        <v>21</v>
      </c>
      <c r="F269" s="4" t="s">
        <v>21</v>
      </c>
      <c r="G269" t="s">
        <v>22</v>
      </c>
      <c r="H269" t="s">
        <v>16</v>
      </c>
      <c r="I269" t="s">
        <v>17</v>
      </c>
      <c r="J269" t="s">
        <v>23</v>
      </c>
      <c r="K269" t="s">
        <v>24</v>
      </c>
      <c r="L269" t="s">
        <v>25</v>
      </c>
      <c r="M269" t="s">
        <v>85</v>
      </c>
      <c r="O269" s="4" t="s">
        <v>16</v>
      </c>
      <c r="P269" s="4" t="s">
        <v>17</v>
      </c>
      <c r="Q269" s="4" t="s">
        <v>24</v>
      </c>
      <c r="R269" s="4" t="s">
        <v>25</v>
      </c>
      <c r="S269" s="4" t="s">
        <v>85</v>
      </c>
      <c r="U269" t="s">
        <v>27</v>
      </c>
      <c r="V269" t="s">
        <v>28</v>
      </c>
      <c r="W269" t="s">
        <v>29</v>
      </c>
      <c r="Y269" t="s">
        <v>27</v>
      </c>
      <c r="Z269" t="s">
        <v>28</v>
      </c>
      <c r="AA269" t="s">
        <v>29</v>
      </c>
      <c r="AC269" t="s">
        <v>30</v>
      </c>
      <c r="AD269" t="s">
        <v>31</v>
      </c>
      <c r="AE269" t="s">
        <v>32</v>
      </c>
      <c r="AG269" t="s">
        <v>30</v>
      </c>
      <c r="AH269" t="s">
        <v>31</v>
      </c>
      <c r="AI269" t="s">
        <v>32</v>
      </c>
      <c r="AL269" t="s">
        <v>1</v>
      </c>
      <c r="AM269" t="s">
        <v>2</v>
      </c>
      <c r="AN269" t="s">
        <v>3</v>
      </c>
      <c r="AO269" t="s">
        <v>4</v>
      </c>
      <c r="AP269" t="s">
        <v>5</v>
      </c>
      <c r="AQ269" t="s">
        <v>6</v>
      </c>
      <c r="AR269" t="s">
        <v>7</v>
      </c>
      <c r="AS269" t="s">
        <v>8</v>
      </c>
      <c r="AT269" t="s">
        <v>9</v>
      </c>
      <c r="AU269" t="s">
        <v>10</v>
      </c>
      <c r="AV269" t="s">
        <v>11</v>
      </c>
      <c r="AW269" t="s">
        <v>14</v>
      </c>
      <c r="AX269" t="s">
        <v>15</v>
      </c>
      <c r="AZ269" t="s">
        <v>33</v>
      </c>
      <c r="BA269" t="s">
        <v>34</v>
      </c>
      <c r="BB269" t="s">
        <v>35</v>
      </c>
      <c r="BC269" t="s">
        <v>36</v>
      </c>
      <c r="BD269" t="s">
        <v>37</v>
      </c>
      <c r="BE269" t="s">
        <v>38</v>
      </c>
      <c r="BF269" t="s">
        <v>39</v>
      </c>
      <c r="BG269" t="s">
        <v>40</v>
      </c>
      <c r="BH269" t="s">
        <v>41</v>
      </c>
      <c r="BI269" t="s">
        <v>42</v>
      </c>
      <c r="BJ269" t="s">
        <v>43</v>
      </c>
      <c r="BK269" t="s">
        <v>44</v>
      </c>
    </row>
    <row r="270" spans="2:123">
      <c r="C270">
        <v>0</v>
      </c>
      <c r="D270">
        <f>C270*100</f>
        <v>0</v>
      </c>
      <c r="E270">
        <f t="shared" ref="E270:F270" si="104">D270*100</f>
        <v>0</v>
      </c>
      <c r="F270">
        <f t="shared" si="104"/>
        <v>0</v>
      </c>
      <c r="G270">
        <v>100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f>0.001*(SUM(H270:I270,K270:L270))</f>
        <v>0</v>
      </c>
      <c r="R270" s="21"/>
      <c r="S270" s="4"/>
      <c r="AC270" s="4">
        <v>8.76</v>
      </c>
      <c r="AD270" s="4">
        <v>17.010000000000002</v>
      </c>
      <c r="AE270" s="4">
        <v>16.106999999999999</v>
      </c>
      <c r="AG270" s="4">
        <v>8.76</v>
      </c>
      <c r="AH270" s="4">
        <v>13.858000000000001</v>
      </c>
      <c r="AI270" s="4">
        <v>3.87</v>
      </c>
    </row>
    <row r="271" spans="2:123">
      <c r="C271" s="2">
        <v>0.214</v>
      </c>
      <c r="D271">
        <f t="shared" ref="D271:D296" si="105">C271*100</f>
        <v>21.4</v>
      </c>
      <c r="E271">
        <f>D271</f>
        <v>21.4</v>
      </c>
      <c r="F271">
        <f>E271</f>
        <v>21.4</v>
      </c>
      <c r="G271">
        <v>78.599999999999994</v>
      </c>
      <c r="H271">
        <v>21.400000000000006</v>
      </c>
      <c r="I271">
        <v>0</v>
      </c>
      <c r="J271">
        <v>0</v>
      </c>
      <c r="K271">
        <v>0</v>
      </c>
      <c r="L271">
        <v>0</v>
      </c>
      <c r="M271">
        <f>0.052632*(SUM(H271:I271,K271:L271))</f>
        <v>1.1263248000000003</v>
      </c>
      <c r="O271">
        <f>H271/SUM($H271:I271,K271:M271)</f>
        <v>0.94999962000015203</v>
      </c>
      <c r="P271">
        <f>I271/SUM($H271:I271,K271:M271)</f>
        <v>0</v>
      </c>
      <c r="Q271">
        <f>K271/SUM($H271:I271,K271:M271)</f>
        <v>0</v>
      </c>
      <c r="R271">
        <f>L271/SUM($H271:I271,K271:M271)</f>
        <v>0</v>
      </c>
      <c r="S271">
        <f>M271/SUM($H271:I271,K271:M271)</f>
        <v>5.0000379999848008E-2</v>
      </c>
      <c r="U271">
        <f t="shared" ref="U271:U296" si="106">(O271*(0.00000571*(AO271*((26.98*2)/(26.98*2+16*3))*10000)+0.000395))+(Q271*(0.2003*DI271+0.0162))+(P271*(0.2198*CF271))+S271</f>
        <v>5.1523946455937317E-2</v>
      </c>
      <c r="V271">
        <f>0.00015+S271</f>
        <v>5.0150379999848005E-2</v>
      </c>
      <c r="W271">
        <f t="shared" ref="W271:W296" si="107">(O271*(0.000002536*(AO271*((26.98*2)/(26.98*2+16*3))*10000)+0.0008))+(Q271*EXP((-5)+6.3*DS271-1.2*DN271+1))+(P271*(EXP((-5.66)+8.4*CP271+10*CK271)))+S271</f>
        <v>5.1270385109735334E-2</v>
      </c>
      <c r="Y271">
        <f>U271*(D271-D270)/D271</f>
        <v>5.1523946455937317E-2</v>
      </c>
      <c r="Z271">
        <f>V271*(E271-E270)/E271</f>
        <v>5.0150379999848012E-2</v>
      </c>
      <c r="AA271">
        <f>W271*(F271-F270)/F271</f>
        <v>5.1270385109735327E-2</v>
      </c>
      <c r="AC271">
        <f>$AC$270*((1-C271)^(Y271-1))</f>
        <v>11.007617170239534</v>
      </c>
      <c r="AD271">
        <f>$AD$270*((1-C271)^(Z271-1))</f>
        <v>21.381450719840569</v>
      </c>
      <c r="AE271">
        <f>$AE$270*((1-C271)^(AA271-1))</f>
        <v>20.240926428322286</v>
      </c>
      <c r="AG271">
        <f>$AG$270*((1-C271)^(Y271-1))</f>
        <v>11.007617170239534</v>
      </c>
      <c r="AH271">
        <f>$AH$270*((1-C271)^(Z271-1))</f>
        <v>17.419408822783691</v>
      </c>
      <c r="AI271">
        <f>$AI$270*((1-C271)^(AA271-1))</f>
        <v>4.8632510881981279</v>
      </c>
      <c r="AK271">
        <v>24</v>
      </c>
      <c r="AL271" t="s">
        <v>16</v>
      </c>
      <c r="AM271">
        <v>41.68</v>
      </c>
      <c r="AN271">
        <v>0</v>
      </c>
      <c r="AO271">
        <v>0.04</v>
      </c>
      <c r="AP271">
        <v>0.28999999999999998</v>
      </c>
      <c r="AQ271">
        <v>4.67</v>
      </c>
      <c r="AR271">
        <v>53.17</v>
      </c>
      <c r="AS271">
        <v>7.0000000000000007E-2</v>
      </c>
      <c r="AT271">
        <v>0.08</v>
      </c>
      <c r="AU271">
        <v>0</v>
      </c>
      <c r="AV271">
        <v>0</v>
      </c>
      <c r="AW271">
        <v>0</v>
      </c>
      <c r="AX271">
        <v>0</v>
      </c>
      <c r="AZ271">
        <v>0.99781143541499873</v>
      </c>
      <c r="BA271">
        <v>0</v>
      </c>
      <c r="BB271">
        <v>1.128711970033924E-3</v>
      </c>
      <c r="BC271">
        <v>5.4891787853209003E-3</v>
      </c>
      <c r="BD271">
        <v>6.2333544004866265E-2</v>
      </c>
      <c r="BE271">
        <v>1.897478364843064</v>
      </c>
      <c r="BF271">
        <v>1.4194817931572671E-3</v>
      </c>
      <c r="BG271">
        <v>2.0521303934496948E-3</v>
      </c>
      <c r="BH271">
        <v>0</v>
      </c>
      <c r="BI271">
        <v>0</v>
      </c>
      <c r="BJ271">
        <v>0</v>
      </c>
      <c r="BK271">
        <v>0</v>
      </c>
    </row>
    <row r="272" spans="2:123">
      <c r="C272" s="2">
        <v>0.35699999999999998</v>
      </c>
      <c r="D272">
        <f t="shared" si="105"/>
        <v>35.699999999999996</v>
      </c>
      <c r="E272">
        <f t="shared" ref="E272:F296" si="108">D272</f>
        <v>35.699999999999996</v>
      </c>
      <c r="F272">
        <f t="shared" si="108"/>
        <v>35.699999999999996</v>
      </c>
      <c r="G272">
        <v>64.300000000000011</v>
      </c>
      <c r="H272">
        <v>35.699999999999989</v>
      </c>
      <c r="I272">
        <v>0</v>
      </c>
      <c r="J272">
        <v>0</v>
      </c>
      <c r="K272">
        <v>0</v>
      </c>
      <c r="L272">
        <v>0</v>
      </c>
      <c r="M272">
        <f t="shared" ref="M272:M296" si="109">0.052632*(SUM(H272:I272,K272:L272))</f>
        <v>1.8789623999999994</v>
      </c>
      <c r="O272">
        <f>H272/SUM($H272:I272,K272:M272)</f>
        <v>0.94999962000015203</v>
      </c>
      <c r="P272">
        <f>I272/SUM($H272:I272,K272:M272)</f>
        <v>0</v>
      </c>
      <c r="Q272">
        <f>K272/SUM($H272:I272,K272:M272)</f>
        <v>0</v>
      </c>
      <c r="R272">
        <f>L272/SUM($H272:I272,K272:M272)</f>
        <v>0</v>
      </c>
      <c r="S272">
        <f>M272/SUM($H272:I272,K272:M272)</f>
        <v>5.0000379999848001E-2</v>
      </c>
      <c r="U272">
        <f t="shared" si="106"/>
        <v>5.1811025607484615E-2</v>
      </c>
      <c r="V272">
        <f t="shared" ref="V272:V296" si="110">0.00015+S272</f>
        <v>5.0150379999847998E-2</v>
      </c>
      <c r="W272">
        <f t="shared" si="107"/>
        <v>5.1397886463207129E-2</v>
      </c>
      <c r="Y272">
        <f>U272*(D272-D271)/D272+U271*(D271-D270)/D272</f>
        <v>5.1638938945212563E-2</v>
      </c>
      <c r="Z272">
        <f>V272*(E272-E271)/E272+V271*(E271-E270)/E272</f>
        <v>5.0150379999848005E-2</v>
      </c>
      <c r="AA272">
        <f>W272*(F272-F271)/F272+W271*(F271-F270)/F272</f>
        <v>5.1321457080453728E-2</v>
      </c>
      <c r="AC272">
        <f t="shared" ref="AC272:AC296" si="111">$AC$270*((1-C272)^(Y272-1))</f>
        <v>13.316477247414342</v>
      </c>
      <c r="AD272">
        <f t="shared" ref="AD272:AD296" si="112">$AD$270*((1-C272)^(Z272-1))</f>
        <v>25.874683613673742</v>
      </c>
      <c r="AE272">
        <f t="shared" ref="AE272:AE296" si="113">$AE$270*((1-C272)^(AA272-1))</f>
        <v>24.488421590955749</v>
      </c>
      <c r="AG272">
        <f t="shared" ref="AG272:AG296" si="114">$AG$270*((1-C272)^(Y272-1))</f>
        <v>13.316477247414342</v>
      </c>
      <c r="AH272">
        <f t="shared" ref="AH272:AH296" si="115">$AH$270*((1-C272)^(Z272-1))</f>
        <v>21.080033246225202</v>
      </c>
      <c r="AI272">
        <f t="shared" ref="AI272:AI296" si="116">$AI$270*((1-C272)^(AA272-1))</f>
        <v>5.8837891324889027</v>
      </c>
      <c r="AK272">
        <v>44</v>
      </c>
      <c r="AL272" t="s">
        <v>16</v>
      </c>
      <c r="AM272">
        <v>41.47</v>
      </c>
      <c r="AN272">
        <v>0</v>
      </c>
      <c r="AO272">
        <v>0.05</v>
      </c>
      <c r="AP272">
        <v>0.36</v>
      </c>
      <c r="AQ272">
        <v>5.6</v>
      </c>
      <c r="AR272">
        <v>52.32</v>
      </c>
      <c r="AS272">
        <v>0.08</v>
      </c>
      <c r="AT272">
        <v>0.1</v>
      </c>
      <c r="AU272">
        <v>0</v>
      </c>
      <c r="AV272">
        <v>0</v>
      </c>
      <c r="AW272">
        <v>0</v>
      </c>
      <c r="AX272">
        <v>0</v>
      </c>
      <c r="AZ272">
        <v>0.99743264921648656</v>
      </c>
      <c r="BA272">
        <v>0</v>
      </c>
      <c r="BB272">
        <v>1.4174962604525609E-3</v>
      </c>
      <c r="BC272">
        <v>6.8460593075878318E-3</v>
      </c>
      <c r="BD272">
        <v>7.5096854076377784E-2</v>
      </c>
      <c r="BE272">
        <v>1.8758870521477748</v>
      </c>
      <c r="BF272">
        <v>1.6298609384352201E-3</v>
      </c>
      <c r="BG272">
        <v>2.5771740141894281E-3</v>
      </c>
      <c r="BH272">
        <v>0</v>
      </c>
      <c r="BI272">
        <v>0</v>
      </c>
      <c r="BJ272">
        <v>0</v>
      </c>
      <c r="BK272">
        <v>0</v>
      </c>
      <c r="BM272" t="s">
        <v>45</v>
      </c>
      <c r="BN272" t="s">
        <v>1</v>
      </c>
      <c r="BO272" t="s">
        <v>2</v>
      </c>
      <c r="BP272" t="s">
        <v>3</v>
      </c>
      <c r="BQ272" t="s">
        <v>4</v>
      </c>
      <c r="BR272" t="s">
        <v>5</v>
      </c>
      <c r="BS272" t="s">
        <v>6</v>
      </c>
      <c r="BT272" t="s">
        <v>7</v>
      </c>
      <c r="BU272" t="s">
        <v>8</v>
      </c>
      <c r="BV272" t="s">
        <v>9</v>
      </c>
      <c r="BW272" t="s">
        <v>10</v>
      </c>
      <c r="BX272" t="s">
        <v>11</v>
      </c>
      <c r="BY272" t="s">
        <v>12</v>
      </c>
      <c r="BZ272" t="s">
        <v>13</v>
      </c>
      <c r="CA272" t="s">
        <v>14</v>
      </c>
      <c r="CB272" t="s">
        <v>15</v>
      </c>
    </row>
    <row r="273" spans="3:109">
      <c r="C273" s="2">
        <v>0.38900000000000001</v>
      </c>
      <c r="D273">
        <f t="shared" si="105"/>
        <v>38.9</v>
      </c>
      <c r="E273">
        <f t="shared" si="108"/>
        <v>38.9</v>
      </c>
      <c r="F273">
        <f t="shared" si="108"/>
        <v>38.9</v>
      </c>
      <c r="G273">
        <v>61.1</v>
      </c>
      <c r="H273">
        <v>38.9</v>
      </c>
      <c r="I273">
        <v>0</v>
      </c>
      <c r="J273">
        <v>0</v>
      </c>
      <c r="K273">
        <v>0</v>
      </c>
      <c r="L273">
        <v>0</v>
      </c>
      <c r="M273">
        <f t="shared" si="109"/>
        <v>2.0473847999999997</v>
      </c>
      <c r="O273">
        <f>H273/SUM($H273:I273,K273:M273)</f>
        <v>0.94999962000015203</v>
      </c>
      <c r="P273">
        <f>I273/SUM($H273:I273,K273:M273)</f>
        <v>0</v>
      </c>
      <c r="Q273">
        <f>K273/SUM($H273:I273,K273:M273)</f>
        <v>0</v>
      </c>
      <c r="R273">
        <f>L273/SUM($H273:I273,K273:M273)</f>
        <v>0</v>
      </c>
      <c r="S273">
        <f>M273/SUM($H273:I273,K273:M273)</f>
        <v>5.0000379999848001E-2</v>
      </c>
      <c r="U273">
        <f t="shared" si="106"/>
        <v>5.2098104759031927E-2</v>
      </c>
      <c r="V273">
        <f t="shared" si="110"/>
        <v>5.0150379999847998E-2</v>
      </c>
      <c r="W273">
        <f t="shared" si="107"/>
        <v>5.1525387816678925E-2</v>
      </c>
      <c r="Y273">
        <f>U273*(D273-D272)/D273+U272*(D272-D271)/D273+U271*(D271-D270)/D273</f>
        <v>5.1676710940179713E-2</v>
      </c>
      <c r="Z273">
        <f>V273*(E273-E272)/E273+V272*(E272-E271)/E273+V271*(E271-E270)/E273</f>
        <v>5.0150379999848005E-2</v>
      </c>
      <c r="AA273">
        <f>W273*(F273-F272)/F273+W272*(F272-F271)/F273+W271*(F271-F270)/F273</f>
        <v>5.1338232873665055E-2</v>
      </c>
      <c r="AC273">
        <f t="shared" si="111"/>
        <v>13.976750396363606</v>
      </c>
      <c r="AD273">
        <f t="shared" si="112"/>
        <v>27.160201570839916</v>
      </c>
      <c r="AE273">
        <f t="shared" si="113"/>
        <v>25.703317582148941</v>
      </c>
      <c r="AG273">
        <f t="shared" si="114"/>
        <v>13.976750396363606</v>
      </c>
      <c r="AH273">
        <f t="shared" si="115"/>
        <v>22.127341173938831</v>
      </c>
      <c r="AI273">
        <f t="shared" si="116"/>
        <v>6.1756900132188743</v>
      </c>
      <c r="AK273">
        <v>49</v>
      </c>
      <c r="AL273" t="s">
        <v>16</v>
      </c>
      <c r="AM273">
        <v>41.4</v>
      </c>
      <c r="AN273">
        <v>0</v>
      </c>
      <c r="AO273">
        <v>0.06</v>
      </c>
      <c r="AP273">
        <v>0.38</v>
      </c>
      <c r="AQ273">
        <v>5.89</v>
      </c>
      <c r="AR273">
        <v>52.07</v>
      </c>
      <c r="AS273">
        <v>0.09</v>
      </c>
      <c r="AT273">
        <v>0.11</v>
      </c>
      <c r="AU273">
        <v>0</v>
      </c>
      <c r="AV273">
        <v>0</v>
      </c>
      <c r="AW273">
        <v>0</v>
      </c>
      <c r="AX273">
        <v>0</v>
      </c>
      <c r="AZ273">
        <v>0.99700528579482461</v>
      </c>
      <c r="BA273">
        <v>0</v>
      </c>
      <c r="BB273">
        <v>1.7031415452326006E-3</v>
      </c>
      <c r="BC273">
        <v>7.2355129979964983E-3</v>
      </c>
      <c r="BD273">
        <v>7.9085449423705656E-2</v>
      </c>
      <c r="BE273">
        <v>1.8692788975722039</v>
      </c>
      <c r="BF273">
        <v>1.8359068785443612E-3</v>
      </c>
      <c r="BG273">
        <v>2.8384680091997679E-3</v>
      </c>
      <c r="BH273">
        <v>0</v>
      </c>
      <c r="BI273">
        <v>0</v>
      </c>
      <c r="BJ273">
        <v>0</v>
      </c>
      <c r="BK273">
        <v>0</v>
      </c>
    </row>
    <row r="274" spans="3:109">
      <c r="C274" s="2">
        <v>0.46899999999999997</v>
      </c>
      <c r="D274">
        <f t="shared" si="105"/>
        <v>46.9</v>
      </c>
      <c r="E274">
        <f t="shared" si="108"/>
        <v>46.9</v>
      </c>
      <c r="F274">
        <f t="shared" si="108"/>
        <v>46.9</v>
      </c>
      <c r="G274">
        <v>53.1</v>
      </c>
      <c r="H274">
        <v>4.6900000000000004</v>
      </c>
      <c r="I274">
        <v>42.21</v>
      </c>
      <c r="J274">
        <v>0</v>
      </c>
      <c r="K274">
        <v>0</v>
      </c>
      <c r="L274">
        <v>0</v>
      </c>
      <c r="M274">
        <f t="shared" si="109"/>
        <v>2.4684407999999998</v>
      </c>
      <c r="O274">
        <f>H274/SUM($H274:I274,K274:M274)</f>
        <v>9.4999962000015203E-2</v>
      </c>
      <c r="P274">
        <f>I274/SUM($H274:I274,K274:M274)</f>
        <v>0.85499965800013678</v>
      </c>
      <c r="Q274">
        <f>K274/SUM($H274:I274,K274:M274)</f>
        <v>0</v>
      </c>
      <c r="R274">
        <f>L274/SUM($H274:I274,K274:M274)</f>
        <v>0</v>
      </c>
      <c r="S274">
        <f>M274/SUM($H274:I274,K274:M274)</f>
        <v>5.0000379999847994E-2</v>
      </c>
      <c r="U274">
        <f t="shared" si="106"/>
        <v>6.2664025033962234E-2</v>
      </c>
      <c r="V274">
        <f t="shared" si="110"/>
        <v>5.0150379999847991E-2</v>
      </c>
      <c r="W274">
        <f t="shared" si="107"/>
        <v>5.5013840261052403E-2</v>
      </c>
      <c r="Y274">
        <f>U274*(D274-D273)/D274+U273*(D273-D272)/D274+U272*(D272-D271)/D274+U271*(D271-D270)/D274</f>
        <v>5.3550879655537065E-2</v>
      </c>
      <c r="Z274">
        <f>V274*(E274-E273)/E274+V273*(E273-E272)/E274+V272*(E272-E271)/E274+V271*(E271-E270)/E274</f>
        <v>5.0150379999848005E-2</v>
      </c>
      <c r="AA274">
        <f>W274*(F274-F273)/F274+W273*(F273-F272)/F274+W272*(F272-F271)/F274+W271*(F271-F270)/F274</f>
        <v>5.1965202150831336E-2</v>
      </c>
      <c r="AC274">
        <f t="shared" si="111"/>
        <v>15.947336376084829</v>
      </c>
      <c r="AD274">
        <f t="shared" si="112"/>
        <v>31.032958332524444</v>
      </c>
      <c r="AE274">
        <f t="shared" si="113"/>
        <v>29.35179184214164</v>
      </c>
      <c r="AG274">
        <f t="shared" si="114"/>
        <v>15.947336376084829</v>
      </c>
      <c r="AH274">
        <f t="shared" si="115"/>
        <v>25.282465406944372</v>
      </c>
      <c r="AI274">
        <f t="shared" si="116"/>
        <v>7.0523023796540727</v>
      </c>
      <c r="AK274">
        <v>63</v>
      </c>
      <c r="AL274" t="s">
        <v>16</v>
      </c>
      <c r="AM274">
        <v>41.23</v>
      </c>
      <c r="AN274">
        <v>0</v>
      </c>
      <c r="AO274">
        <v>7.0000000000000007E-2</v>
      </c>
      <c r="AP274">
        <v>0.43</v>
      </c>
      <c r="AQ274">
        <v>6.64</v>
      </c>
      <c r="AR274">
        <v>51.39</v>
      </c>
      <c r="AS274">
        <v>0.1</v>
      </c>
      <c r="AT274">
        <v>0.13</v>
      </c>
      <c r="AU274">
        <v>0</v>
      </c>
      <c r="AV274">
        <v>0</v>
      </c>
      <c r="AW274">
        <v>3.0000000000000001E-3</v>
      </c>
      <c r="AX274">
        <v>2E-3</v>
      </c>
      <c r="AZ274">
        <v>0.99660456826589594</v>
      </c>
      <c r="BA274">
        <v>0</v>
      </c>
      <c r="BB274">
        <v>1.9943893742776619E-3</v>
      </c>
      <c r="BC274">
        <v>8.2180088776861518E-3</v>
      </c>
      <c r="BD274">
        <v>8.9487379500478276E-2</v>
      </c>
      <c r="BE274">
        <v>1.8517295721556857</v>
      </c>
      <c r="BF274">
        <v>2.0474841979273269E-3</v>
      </c>
      <c r="BG274">
        <v>3.3670308077969678E-3</v>
      </c>
      <c r="BH274">
        <v>0</v>
      </c>
      <c r="BI274">
        <v>0</v>
      </c>
      <c r="BJ274">
        <v>1.1668110510185933E-4</v>
      </c>
      <c r="BK274">
        <v>3.8769125584135743E-5</v>
      </c>
      <c r="BM274">
        <v>63</v>
      </c>
      <c r="BN274" t="s">
        <v>17</v>
      </c>
      <c r="BO274">
        <v>57.32</v>
      </c>
      <c r="BP274">
        <v>0.04</v>
      </c>
      <c r="BQ274">
        <v>1.64</v>
      </c>
      <c r="BR274">
        <v>0.43</v>
      </c>
      <c r="BS274">
        <v>4.29</v>
      </c>
      <c r="BT274">
        <v>35.47</v>
      </c>
      <c r="BU274">
        <v>0.08</v>
      </c>
      <c r="BV274">
        <v>0.72</v>
      </c>
      <c r="BW274">
        <v>0</v>
      </c>
      <c r="BX274">
        <v>0.01</v>
      </c>
      <c r="BY274">
        <v>0</v>
      </c>
      <c r="BZ274">
        <v>0</v>
      </c>
      <c r="CA274">
        <v>2E-3</v>
      </c>
      <c r="CB274">
        <v>1E-3</v>
      </c>
      <c r="CD274">
        <v>1.9605073908938755</v>
      </c>
      <c r="CE274">
        <v>0</v>
      </c>
      <c r="CF274">
        <v>6.6116297181951569E-2</v>
      </c>
      <c r="CG274">
        <v>1.1628384122628635E-2</v>
      </c>
      <c r="CH274">
        <v>8.1809505361446183E-2</v>
      </c>
      <c r="CI274">
        <v>1.8084766113234332</v>
      </c>
      <c r="CJ274">
        <v>2.3177324914464932E-3</v>
      </c>
      <c r="CK274">
        <v>2.638693806150014E-2</v>
      </c>
      <c r="CL274">
        <v>0</v>
      </c>
      <c r="CM274">
        <v>6.6319757560186448E-4</v>
      </c>
      <c r="CN274">
        <v>1.1006824403749781E-4</v>
      </c>
      <c r="CO274">
        <v>2.7428924153078572E-5</v>
      </c>
      <c r="CP274">
        <v>2.6623688075827059E-2</v>
      </c>
    </row>
    <row r="275" spans="3:109">
      <c r="C275" s="2">
        <v>0.52</v>
      </c>
      <c r="D275">
        <f t="shared" si="105"/>
        <v>52</v>
      </c>
      <c r="E275">
        <f t="shared" si="108"/>
        <v>52</v>
      </c>
      <c r="F275">
        <f t="shared" si="108"/>
        <v>52</v>
      </c>
      <c r="G275">
        <v>48</v>
      </c>
      <c r="H275">
        <v>4.68</v>
      </c>
      <c r="I275">
        <v>47.32</v>
      </c>
      <c r="J275">
        <v>0</v>
      </c>
      <c r="K275">
        <v>0</v>
      </c>
      <c r="L275">
        <v>0</v>
      </c>
      <c r="M275">
        <f t="shared" si="109"/>
        <v>2.7368639999999997</v>
      </c>
      <c r="O275">
        <f>H275/SUM($H275:I275,K275:M275)</f>
        <v>8.5499965800013678E-2</v>
      </c>
      <c r="P275">
        <f>I275/SUM($H275:I275,K275:M275)</f>
        <v>0.86449965420013841</v>
      </c>
      <c r="Q275">
        <f>K275/SUM($H275:I275,K275:M275)</f>
        <v>0</v>
      </c>
      <c r="R275">
        <f>L275/SUM($H275:I275,K275:M275)</f>
        <v>0</v>
      </c>
      <c r="S275">
        <f>M275/SUM($H275:I275,K275:M275)</f>
        <v>5.0000379999848001E-2</v>
      </c>
      <c r="U275">
        <f t="shared" si="106"/>
        <v>6.387917110155486E-2</v>
      </c>
      <c r="V275">
        <f t="shared" si="110"/>
        <v>5.0150379999847998E-2</v>
      </c>
      <c r="W275">
        <f t="shared" si="107"/>
        <v>5.5200404176652493E-2</v>
      </c>
      <c r="Y275">
        <f>U275*(D275-D274)/D275+U274*(D274-D273)/D275+U273*(D273-D272)/D275+U272*(D272-D271)/D275+U271*(D271-D270)/D275</f>
        <v>5.4563846701204198E-2</v>
      </c>
      <c r="Z275">
        <f>V275*(E275-E274)/E275+V274*(E274-E273)/E275+V273*(E273-E272)/E275+V272*(E272-E271)/E275+V271*(E271-E270)/E275</f>
        <v>5.0150379999848005E-2</v>
      </c>
      <c r="AA275">
        <f>W275*(F275-F274)/F275+W274*(F274-F273)/F275+W273*(F273-F272)/F275+W272*(F272-F271)/F275+W271*(F271-F270)/F275</f>
        <v>5.2282500811056107E-2</v>
      </c>
      <c r="AC275">
        <f t="shared" si="111"/>
        <v>17.533562449918385</v>
      </c>
      <c r="AD275">
        <f t="shared" si="112"/>
        <v>34.15680207441391</v>
      </c>
      <c r="AE275">
        <f t="shared" si="113"/>
        <v>32.292964565613289</v>
      </c>
      <c r="AG275">
        <f t="shared" si="114"/>
        <v>17.533562449918385</v>
      </c>
      <c r="AH275">
        <f t="shared" si="115"/>
        <v>27.827452272029863</v>
      </c>
      <c r="AI275">
        <f t="shared" si="116"/>
        <v>7.7589726745466834</v>
      </c>
      <c r="AK275">
        <v>73</v>
      </c>
      <c r="AL275" t="s">
        <v>16</v>
      </c>
      <c r="AM275">
        <v>41.11</v>
      </c>
      <c r="AN275">
        <v>0</v>
      </c>
      <c r="AO275">
        <v>7.0000000000000007E-2</v>
      </c>
      <c r="AP275">
        <v>0.44</v>
      </c>
      <c r="AQ275">
        <v>7.26</v>
      </c>
      <c r="AR275">
        <v>50.86</v>
      </c>
      <c r="AS275">
        <v>0.11</v>
      </c>
      <c r="AT275">
        <v>0.15</v>
      </c>
      <c r="AU275">
        <v>0</v>
      </c>
      <c r="AV275">
        <v>0</v>
      </c>
      <c r="AW275">
        <v>4.0000000000000001E-3</v>
      </c>
      <c r="AX275">
        <v>2E-3</v>
      </c>
      <c r="AZ275">
        <v>0.99652815066928258</v>
      </c>
      <c r="BA275">
        <v>0</v>
      </c>
      <c r="BB275">
        <v>2.0000576204137668E-3</v>
      </c>
      <c r="BC275">
        <v>8.4330249050799423E-3</v>
      </c>
      <c r="BD275">
        <v>9.8121208359733217E-2</v>
      </c>
      <c r="BE275">
        <v>1.8378406636690534</v>
      </c>
      <c r="BF275">
        <v>2.2586336791164206E-3</v>
      </c>
      <c r="BG275">
        <v>3.8960771915895849E-3</v>
      </c>
      <c r="BH275">
        <v>0</v>
      </c>
      <c r="BI275">
        <v>0</v>
      </c>
      <c r="BJ275">
        <v>1.5601696534428986E-4</v>
      </c>
      <c r="BK275">
        <v>3.887931116230151E-5</v>
      </c>
      <c r="BM275">
        <v>73</v>
      </c>
      <c r="BN275" t="s">
        <v>17</v>
      </c>
      <c r="BO275">
        <v>57.07</v>
      </c>
      <c r="BP275">
        <v>0.04</v>
      </c>
      <c r="BQ275">
        <v>1.78</v>
      </c>
      <c r="BR275">
        <v>0.54</v>
      </c>
      <c r="BS275">
        <v>4.63</v>
      </c>
      <c r="BT275">
        <v>35.08</v>
      </c>
      <c r="BU275">
        <v>0.08</v>
      </c>
      <c r="BV275">
        <v>0.77</v>
      </c>
      <c r="BW275">
        <v>0</v>
      </c>
      <c r="BX275">
        <v>0.01</v>
      </c>
      <c r="BY275">
        <v>0</v>
      </c>
      <c r="BZ275">
        <v>0</v>
      </c>
      <c r="CA275">
        <v>2E-3</v>
      </c>
      <c r="CB275">
        <v>1E-3</v>
      </c>
      <c r="CD275">
        <v>1.9560316800309909</v>
      </c>
      <c r="CE275">
        <v>0</v>
      </c>
      <c r="CF275">
        <v>7.1910181848920715E-2</v>
      </c>
      <c r="CG275">
        <v>1.4633573167913277E-2</v>
      </c>
      <c r="CH275">
        <v>8.847756774359003E-2</v>
      </c>
      <c r="CI275">
        <v>1.7923259898522665</v>
      </c>
      <c r="CJ275">
        <v>2.32257110497428E-3</v>
      </c>
      <c r="CK275">
        <v>2.8278276463064835E-2</v>
      </c>
      <c r="CL275">
        <v>0</v>
      </c>
      <c r="CM275">
        <v>6.6458209981798747E-4</v>
      </c>
      <c r="CN275">
        <v>1.1029802797354092E-4</v>
      </c>
      <c r="CO275">
        <v>2.7486186138208228E-5</v>
      </c>
      <c r="CP275">
        <v>2.7941861879911642E-2</v>
      </c>
    </row>
    <row r="276" spans="3:109">
      <c r="C276" s="2">
        <v>0.56599999999999995</v>
      </c>
      <c r="D276">
        <f t="shared" si="105"/>
        <v>56.599999999999994</v>
      </c>
      <c r="E276">
        <f t="shared" si="108"/>
        <v>56.599999999999994</v>
      </c>
      <c r="F276">
        <f t="shared" si="108"/>
        <v>56.599999999999994</v>
      </c>
      <c r="G276">
        <v>43.400000000000006</v>
      </c>
      <c r="H276">
        <v>4.5279999999999996</v>
      </c>
      <c r="I276">
        <v>52.071999999999996</v>
      </c>
      <c r="J276">
        <v>0</v>
      </c>
      <c r="K276">
        <v>0</v>
      </c>
      <c r="L276">
        <v>0</v>
      </c>
      <c r="M276">
        <f t="shared" si="109"/>
        <v>2.9789711999999997</v>
      </c>
      <c r="O276">
        <f>H276/SUM($H276:I276,K276:M276)</f>
        <v>7.5999969600012166E-2</v>
      </c>
      <c r="P276">
        <f>I276/SUM($H276:I276,K276:M276)</f>
        <v>0.87399965040013994</v>
      </c>
      <c r="Q276">
        <f>K276/SUM($H276:I276,K276:M276)</f>
        <v>0</v>
      </c>
      <c r="R276">
        <f>L276/SUM($H276:I276,K276:M276)</f>
        <v>0</v>
      </c>
      <c r="S276">
        <f>M276/SUM($H276:I276,K276:M276)</f>
        <v>5.0000379999848001E-2</v>
      </c>
      <c r="U276">
        <f t="shared" si="106"/>
        <v>6.507395950470557E-2</v>
      </c>
      <c r="V276">
        <f t="shared" si="110"/>
        <v>5.0150379999847998E-2</v>
      </c>
      <c r="W276">
        <f t="shared" si="107"/>
        <v>5.5411175260269736E-2</v>
      </c>
      <c r="Y276">
        <f>U276*(D276-D275)/D276+U275*(D275-D274)/D276+U274*(D274-D273)/D276+U273*(D273-D272)/D276+U272*(D272-D271)/D276+U271*(D271-D270)/D276</f>
        <v>5.5418025480287347E-2</v>
      </c>
      <c r="Z276">
        <f>V276*(E276-E275)/E276+V275*(E275-E274)/E276+V274*(E274-E273)/E276+V273*(E273-E272)/E276+V272*(E272-E271)/E276+V271*(E271-E270)/E276</f>
        <v>5.0150379999847998E-2</v>
      </c>
      <c r="AA276">
        <f>W276*(F276-F275)/F276+W275*(F275-F274)/F276+W274*(F274-F273)/F276+W273*(F273-F272)/F276+W272*(F272-F271)/F276+W271*(F271-F270)/F276</f>
        <v>5.2536774706221874E-2</v>
      </c>
      <c r="AC276">
        <f t="shared" si="111"/>
        <v>19.271910639584352</v>
      </c>
      <c r="AD276">
        <f t="shared" si="112"/>
        <v>37.586731040125038</v>
      </c>
      <c r="AE276">
        <f t="shared" si="113"/>
        <v>35.520560386325286</v>
      </c>
      <c r="AG276">
        <f t="shared" si="114"/>
        <v>19.271910639584352</v>
      </c>
      <c r="AH276">
        <f t="shared" si="115"/>
        <v>30.621805923224738</v>
      </c>
      <c r="AI276">
        <f t="shared" si="116"/>
        <v>8.5344613332761448</v>
      </c>
      <c r="AK276">
        <v>83</v>
      </c>
      <c r="AL276" t="s">
        <v>16</v>
      </c>
      <c r="AM276">
        <v>40.96</v>
      </c>
      <c r="AN276">
        <v>0</v>
      </c>
      <c r="AO276">
        <v>0.08</v>
      </c>
      <c r="AP276">
        <v>0.46</v>
      </c>
      <c r="AQ276">
        <v>7.99</v>
      </c>
      <c r="AR276">
        <v>50.22</v>
      </c>
      <c r="AS276">
        <v>0.12</v>
      </c>
      <c r="AT276">
        <v>0.17</v>
      </c>
      <c r="AU276">
        <v>0</v>
      </c>
      <c r="AV276">
        <v>0</v>
      </c>
      <c r="AW276">
        <v>4.0000000000000001E-3</v>
      </c>
      <c r="AX276">
        <v>2E-3</v>
      </c>
      <c r="AZ276">
        <v>0.99634717884245372</v>
      </c>
      <c r="BA276">
        <v>0</v>
      </c>
      <c r="BB276">
        <v>2.2937342913521173E-3</v>
      </c>
      <c r="BC276">
        <v>8.8470237038881967E-3</v>
      </c>
      <c r="BD276">
        <v>0.10836316952485692</v>
      </c>
      <c r="BE276">
        <v>1.8210289986897281</v>
      </c>
      <c r="BF276">
        <v>2.4725382190540798E-3</v>
      </c>
      <c r="BG276">
        <v>4.4309195812750231E-3</v>
      </c>
      <c r="BH276">
        <v>0</v>
      </c>
      <c r="BI276">
        <v>0</v>
      </c>
      <c r="BJ276">
        <v>1.5655987973374073E-4</v>
      </c>
      <c r="BK276">
        <v>3.9014605022397887E-5</v>
      </c>
      <c r="BM276">
        <v>83</v>
      </c>
      <c r="BN276" t="s">
        <v>17</v>
      </c>
      <c r="BO276">
        <v>56.8</v>
      </c>
      <c r="BP276">
        <v>0.05</v>
      </c>
      <c r="BQ276">
        <v>1.91</v>
      </c>
      <c r="BR276">
        <v>0.66</v>
      </c>
      <c r="BS276">
        <v>5.03</v>
      </c>
      <c r="BT276">
        <v>34.619999999999997</v>
      </c>
      <c r="BU276">
        <v>0.09</v>
      </c>
      <c r="BV276">
        <v>0.83</v>
      </c>
      <c r="BW276">
        <v>0</v>
      </c>
      <c r="BX276">
        <v>0.01</v>
      </c>
      <c r="BY276">
        <v>0</v>
      </c>
      <c r="BZ276">
        <v>0</v>
      </c>
      <c r="CA276">
        <v>2E-3</v>
      </c>
      <c r="CB276">
        <v>1E-3</v>
      </c>
      <c r="CD276">
        <v>1.9515849318704344</v>
      </c>
      <c r="CE276">
        <v>0</v>
      </c>
      <c r="CF276">
        <v>7.7352590163133672E-2</v>
      </c>
      <c r="CG276">
        <v>1.792964405277574E-2</v>
      </c>
      <c r="CH276">
        <v>9.6358776751440792E-2</v>
      </c>
      <c r="CI276">
        <v>1.7731912924884907</v>
      </c>
      <c r="CJ276">
        <v>2.6193446728559784E-3</v>
      </c>
      <c r="CK276">
        <v>3.0557049097855164E-2</v>
      </c>
      <c r="CL276">
        <v>0</v>
      </c>
      <c r="CM276">
        <v>6.6622319419312021E-4</v>
      </c>
      <c r="CN276">
        <v>1.1057039383073928E-4</v>
      </c>
      <c r="CO276">
        <v>2.7554059506265567E-5</v>
      </c>
      <c r="CP276">
        <v>2.8937522033568031E-2</v>
      </c>
    </row>
    <row r="277" spans="3:109">
      <c r="C277" s="2">
        <v>0.60699999999999998</v>
      </c>
      <c r="D277">
        <f t="shared" si="105"/>
        <v>60.699999999999996</v>
      </c>
      <c r="E277">
        <f t="shared" si="108"/>
        <v>60.699999999999996</v>
      </c>
      <c r="F277">
        <f t="shared" si="108"/>
        <v>60.699999999999996</v>
      </c>
      <c r="G277">
        <v>39.300000000000004</v>
      </c>
      <c r="H277">
        <v>6.07</v>
      </c>
      <c r="I277">
        <v>54.629999999999995</v>
      </c>
      <c r="J277">
        <v>0</v>
      </c>
      <c r="K277">
        <v>0</v>
      </c>
      <c r="L277">
        <v>0</v>
      </c>
      <c r="M277">
        <f t="shared" si="109"/>
        <v>3.1947623999999997</v>
      </c>
      <c r="O277">
        <f>H277/SUM($H277:I277,K277:M277)</f>
        <v>9.4999962000015203E-2</v>
      </c>
      <c r="P277">
        <f>I277/SUM($H277:I277,K277:M277)</f>
        <v>0.85499965800013678</v>
      </c>
      <c r="Q277">
        <f>K277/SUM($H277:I277,K277:M277)</f>
        <v>0</v>
      </c>
      <c r="R277">
        <f>L277/SUM($H277:I277,K277:M277)</f>
        <v>0</v>
      </c>
      <c r="S277">
        <f>M277/SUM($H277:I277,K277:M277)</f>
        <v>5.0000379999847994E-2</v>
      </c>
      <c r="U277">
        <f t="shared" si="106"/>
        <v>6.6022200431391981E-2</v>
      </c>
      <c r="V277">
        <f t="shared" si="110"/>
        <v>5.0150379999847991E-2</v>
      </c>
      <c r="W277">
        <f t="shared" si="107"/>
        <v>5.553903796349581E-2</v>
      </c>
      <c r="Y277">
        <f>U277*(D277-D276)/D277+U276*(D276-D275)/D277+U275*(D275-D274)/D277+U274*(D274-D273)/D277+U273*(D273-D272)/D277+U272*(D272-D271)/D277+U271*(D271-D270)/D277</f>
        <v>5.6134287709274651E-2</v>
      </c>
      <c r="Z277">
        <f>V277*(E277-E276)/E277+V276*(E276-E275)/E277+V275*(E275-E274)/E277+V274*(E274-E273)/E277+V273*(E273-E272)/E277+V272*(E272-E271)/E277+V271*(E271-E270)/E277</f>
        <v>5.0150379999848005E-2</v>
      </c>
      <c r="AA277">
        <f>W277*(F277-F276)/F277+W276*(F276-F275)/F277+W275*(F275-F274)/F277+W274*(F274-F273)/F277+W273*(F273-F272)/F277+W272*(F272-F271)/F277+W271*(F271-F270)/F277</f>
        <v>5.2739563492957019E-2</v>
      </c>
      <c r="AC277">
        <f t="shared" si="111"/>
        <v>21.151592481230807</v>
      </c>
      <c r="AD277">
        <f t="shared" si="112"/>
        <v>41.301934679746019</v>
      </c>
      <c r="AE277">
        <f t="shared" si="113"/>
        <v>39.01490452428731</v>
      </c>
      <c r="AG277">
        <f t="shared" si="114"/>
        <v>21.151592481230807</v>
      </c>
      <c r="AH277">
        <f t="shared" si="115"/>
        <v>33.648572063017063</v>
      </c>
      <c r="AI277">
        <f t="shared" si="116"/>
        <v>9.3740411317434589</v>
      </c>
      <c r="AK277">
        <v>93</v>
      </c>
      <c r="AL277" t="s">
        <v>16</v>
      </c>
      <c r="AM277">
        <v>40.78</v>
      </c>
      <c r="AN277">
        <v>0</v>
      </c>
      <c r="AO277">
        <v>0.09</v>
      </c>
      <c r="AP277">
        <v>0.47</v>
      </c>
      <c r="AQ277">
        <v>8.84</v>
      </c>
      <c r="AR277">
        <v>49.49</v>
      </c>
      <c r="AS277">
        <v>0.13</v>
      </c>
      <c r="AT277">
        <v>0.19</v>
      </c>
      <c r="AU277">
        <v>0</v>
      </c>
      <c r="AV277">
        <v>0</v>
      </c>
      <c r="AW277">
        <v>5.0000000000000001E-3</v>
      </c>
      <c r="AX277">
        <v>3.0000000000000001E-3</v>
      </c>
      <c r="AZ277">
        <v>0.99606515332723344</v>
      </c>
      <c r="BA277">
        <v>0</v>
      </c>
      <c r="BB277">
        <v>2.591107358889364E-3</v>
      </c>
      <c r="BC277">
        <v>9.0766793835386703E-3</v>
      </c>
      <c r="BD277">
        <v>0.12038627118231185</v>
      </c>
      <c r="BE277">
        <v>1.8019692893131942</v>
      </c>
      <c r="BF277">
        <v>2.6896445995525757E-3</v>
      </c>
      <c r="BG277">
        <v>4.9726549571394354E-3</v>
      </c>
      <c r="BH277">
        <v>0</v>
      </c>
      <c r="BI277">
        <v>0</v>
      </c>
      <c r="BJ277">
        <v>1.9650801558468306E-4</v>
      </c>
      <c r="BK277">
        <v>5.876358074477503E-5</v>
      </c>
      <c r="BM277">
        <v>93</v>
      </c>
      <c r="BN277" t="s">
        <v>17</v>
      </c>
      <c r="BO277">
        <v>56.48</v>
      </c>
      <c r="BP277">
        <v>0.05</v>
      </c>
      <c r="BQ277">
        <v>2.06</v>
      </c>
      <c r="BR277">
        <v>0.8</v>
      </c>
      <c r="BS277">
        <v>5.5</v>
      </c>
      <c r="BT277">
        <v>34.08</v>
      </c>
      <c r="BU277">
        <v>0.1</v>
      </c>
      <c r="BV277">
        <v>0.9</v>
      </c>
      <c r="BW277">
        <v>0</v>
      </c>
      <c r="BX277">
        <v>0.02</v>
      </c>
      <c r="BY277">
        <v>0</v>
      </c>
      <c r="BZ277">
        <v>0</v>
      </c>
      <c r="CA277">
        <v>2E-3</v>
      </c>
      <c r="CB277">
        <v>1E-3</v>
      </c>
      <c r="CD277">
        <v>1.9464696837976774</v>
      </c>
      <c r="CE277">
        <v>0</v>
      </c>
      <c r="CF277">
        <v>8.3680169109243877E-2</v>
      </c>
      <c r="CG277">
        <v>2.1798748192075897E-2</v>
      </c>
      <c r="CH277">
        <v>0.10568170661433225</v>
      </c>
      <c r="CI277">
        <v>1.7508218096418984</v>
      </c>
      <c r="CJ277">
        <v>2.9192008433143652E-3</v>
      </c>
      <c r="CK277">
        <v>3.3234539415522277E-2</v>
      </c>
      <c r="CL277">
        <v>0</v>
      </c>
      <c r="CM277">
        <v>1.3364834322344052E-3</v>
      </c>
      <c r="CN277">
        <v>1.1090539982579786E-4</v>
      </c>
      <c r="CO277">
        <v>2.7637542749862675E-5</v>
      </c>
      <c r="CP277">
        <v>3.0149852906921251E-2</v>
      </c>
    </row>
    <row r="278" spans="3:109">
      <c r="C278" s="2">
        <v>0.64500000000000002</v>
      </c>
      <c r="D278">
        <f t="shared" si="105"/>
        <v>64.5</v>
      </c>
      <c r="E278">
        <f t="shared" si="108"/>
        <v>64.5</v>
      </c>
      <c r="F278">
        <f t="shared" si="108"/>
        <v>64.5</v>
      </c>
      <c r="G278">
        <v>35.5</v>
      </c>
      <c r="H278">
        <v>5.16</v>
      </c>
      <c r="I278">
        <v>59.34</v>
      </c>
      <c r="J278">
        <v>0</v>
      </c>
      <c r="K278">
        <v>0</v>
      </c>
      <c r="L278">
        <v>0</v>
      </c>
      <c r="M278">
        <f t="shared" si="109"/>
        <v>3.3947639999999999</v>
      </c>
      <c r="O278">
        <f>H278/SUM($H278:I278,K278:M278)</f>
        <v>7.5999969600012166E-2</v>
      </c>
      <c r="P278">
        <f>I278/SUM($H278:I278,K278:M278)</f>
        <v>0.87399965040013994</v>
      </c>
      <c r="Q278">
        <f>K278/SUM($H278:I278,K278:M278)</f>
        <v>0</v>
      </c>
      <c r="R278">
        <f>L278/SUM($H278:I278,K278:M278)</f>
        <v>0</v>
      </c>
      <c r="S278">
        <f>M278/SUM($H278:I278,K278:M278)</f>
        <v>5.0000379999848001E-2</v>
      </c>
      <c r="U278">
        <f t="shared" si="106"/>
        <v>6.7876534517062131E-2</v>
      </c>
      <c r="V278">
        <f t="shared" si="110"/>
        <v>5.0150379999847998E-2</v>
      </c>
      <c r="W278">
        <f t="shared" si="107"/>
        <v>5.5903049428715289E-2</v>
      </c>
      <c r="Y278">
        <f>U278*(D278-D277)/D278+U277*(D277-D276)/D278+U276*(D276-D275)/D278+U275*(D275-D274)/D278+U274*(D274-D273)/D278+U273*(D273-D272)/D278+U272*(D272-D271)/D278+U271*(D271-D270)/D278</f>
        <v>5.6826078994074533E-2</v>
      </c>
      <c r="Z278">
        <f>V278*(E278-E277)/E278+V277*(E277-E276)/E278+V276*(E276-E275)/E278+V275*(E275-E274)/E278+V274*(E274-E273)/E278+V273*(E273-E272)/E278+V272*(E272-E271)/E278+V271*(E271-E270)/E278</f>
        <v>5.0150379999848005E-2</v>
      </c>
      <c r="AA278">
        <f>W278*(F278-F277)/F278+W277*(F277-F276)/F278+W276*(F276-F275)/F278+W275*(F275-F274)/F278+W274*(F274-F273)/F278+W273*(F273-F272)/F278+W272*(F272-F271)/F278+W271*(F271-F270)/F278</f>
        <v>5.2925939408552086E-2</v>
      </c>
      <c r="AC278">
        <f t="shared" si="111"/>
        <v>23.26574661771404</v>
      </c>
      <c r="AD278">
        <f t="shared" si="112"/>
        <v>45.490398525612406</v>
      </c>
      <c r="AE278">
        <f t="shared" si="113"/>
        <v>42.951834612617461</v>
      </c>
      <c r="AG278">
        <f t="shared" si="114"/>
        <v>23.26574661771404</v>
      </c>
      <c r="AH278">
        <f t="shared" si="115"/>
        <v>37.060901985181467</v>
      </c>
      <c r="AI278">
        <f t="shared" si="116"/>
        <v>10.319960262670243</v>
      </c>
      <c r="AK278">
        <v>103</v>
      </c>
      <c r="AL278" t="s">
        <v>16</v>
      </c>
      <c r="AM278">
        <v>40.590000000000003</v>
      </c>
      <c r="AN278">
        <v>0</v>
      </c>
      <c r="AO278">
        <v>0.1</v>
      </c>
      <c r="AP278">
        <v>0.47</v>
      </c>
      <c r="AQ278">
        <v>9.81</v>
      </c>
      <c r="AR278">
        <v>48.66</v>
      </c>
      <c r="AS278">
        <v>0.14000000000000001</v>
      </c>
      <c r="AT278">
        <v>0.22</v>
      </c>
      <c r="AU278">
        <v>0</v>
      </c>
      <c r="AV278">
        <v>0</v>
      </c>
      <c r="AW278">
        <v>5.0000000000000001E-3</v>
      </c>
      <c r="AX278">
        <v>3.0000000000000001E-3</v>
      </c>
      <c r="AZ278">
        <v>0.99597193746745871</v>
      </c>
      <c r="BA278">
        <v>0</v>
      </c>
      <c r="BB278">
        <v>2.8922139962823555E-3</v>
      </c>
      <c r="BC278">
        <v>9.118313510437237E-3</v>
      </c>
      <c r="BD278">
        <v>0.13420887330957595</v>
      </c>
      <c r="BE278">
        <v>1.779875237745693</v>
      </c>
      <c r="BF278">
        <v>2.9098265765811152E-3</v>
      </c>
      <c r="BG278">
        <v>5.7842217005535639E-3</v>
      </c>
      <c r="BH278">
        <v>0</v>
      </c>
      <c r="BI278">
        <v>0</v>
      </c>
      <c r="BJ278">
        <v>1.9740938483126858E-4</v>
      </c>
      <c r="BK278">
        <v>5.9033125395892633E-5</v>
      </c>
      <c r="BM278">
        <v>103</v>
      </c>
      <c r="BN278" t="s">
        <v>17</v>
      </c>
      <c r="BO278">
        <v>56.11</v>
      </c>
      <c r="BP278">
        <v>0.06</v>
      </c>
      <c r="BQ278">
        <v>2.25</v>
      </c>
      <c r="BR278">
        <v>0.96</v>
      </c>
      <c r="BS278">
        <v>6.01</v>
      </c>
      <c r="BT278">
        <v>33.47</v>
      </c>
      <c r="BU278">
        <v>0.11</v>
      </c>
      <c r="BV278">
        <v>0.99</v>
      </c>
      <c r="BW278">
        <v>0</v>
      </c>
      <c r="BX278">
        <v>0.02</v>
      </c>
      <c r="BY278">
        <v>0</v>
      </c>
      <c r="BZ278">
        <v>0</v>
      </c>
      <c r="CA278">
        <v>2E-3</v>
      </c>
      <c r="CB278">
        <v>1E-3</v>
      </c>
      <c r="CD278">
        <v>1.9401501829914263</v>
      </c>
      <c r="CE278">
        <v>0</v>
      </c>
      <c r="CF278">
        <v>9.1702245720432132E-2</v>
      </c>
      <c r="CG278">
        <v>2.6245504487453362E-2</v>
      </c>
      <c r="CH278">
        <v>0.11586538921450165</v>
      </c>
      <c r="CI278">
        <v>1.7252029757614133</v>
      </c>
      <c r="CJ278">
        <v>3.2218015446608362E-3</v>
      </c>
      <c r="CK278">
        <v>3.6679590124895821E-2</v>
      </c>
      <c r="CL278">
        <v>0</v>
      </c>
      <c r="CM278">
        <v>1.3409287546025976E-3</v>
      </c>
      <c r="CN278">
        <v>1.1127428599580799E-4</v>
      </c>
      <c r="CO278">
        <v>2.772946890773688E-5</v>
      </c>
      <c r="CP278">
        <v>3.1852428711858408E-2</v>
      </c>
    </row>
    <row r="279" spans="3:109">
      <c r="C279" s="2">
        <v>0.67900000000000005</v>
      </c>
      <c r="D279">
        <f t="shared" si="105"/>
        <v>67.900000000000006</v>
      </c>
      <c r="E279">
        <f t="shared" si="108"/>
        <v>67.900000000000006</v>
      </c>
      <c r="F279">
        <f t="shared" si="108"/>
        <v>67.900000000000006</v>
      </c>
      <c r="G279">
        <v>32.099999999999994</v>
      </c>
      <c r="H279">
        <v>6.1110000000000007</v>
      </c>
      <c r="I279">
        <v>61.789000000000009</v>
      </c>
      <c r="J279">
        <v>0</v>
      </c>
      <c r="K279">
        <v>0</v>
      </c>
      <c r="L279">
        <v>0</v>
      </c>
      <c r="M279">
        <f t="shared" si="109"/>
        <v>3.5737128</v>
      </c>
      <c r="O279">
        <f>H279/SUM($H279:I279,K279:M279)</f>
        <v>8.5499965800013691E-2</v>
      </c>
      <c r="P279">
        <f>I279/SUM($H279:I279,K279:M279)</f>
        <v>0.86449965420013841</v>
      </c>
      <c r="Q279">
        <f>K279/SUM($H279:I279,K279:M279)</f>
        <v>0</v>
      </c>
      <c r="R279">
        <f>L279/SUM($H279:I279,K279:M279)</f>
        <v>0</v>
      </c>
      <c r="S279">
        <f>M279/SUM($H279:I279,K279:M279)</f>
        <v>5.0000379999848001E-2</v>
      </c>
      <c r="U279">
        <f t="shared" si="106"/>
        <v>6.918491775151818E-2</v>
      </c>
      <c r="V279">
        <f t="shared" si="110"/>
        <v>5.0150379999847998E-2</v>
      </c>
      <c r="W279">
        <f t="shared" si="107"/>
        <v>5.6181742714748246E-2</v>
      </c>
      <c r="Y279">
        <f>U279*(D279-D278)/D279+U278*(D278-D277)/D279+U277*(D277-D276)/D279+U276*(D276-D275)/D279+U275*(D275-D274)/D279+U274*(D274-D273)/D279+U273*(D273-D272)/D279+U272*(D272-D271)/D279+U271*(D271-D270)/D279</f>
        <v>5.7444931008438428E-2</v>
      </c>
      <c r="Z279">
        <f>V279*(E279-E278)/E279+V278*(E278-E277)/E279+V277*(E277-E276)/E279+V276*(E276-E275)/E279+V275*(E275-E274)/E279+V274*(E274-E273)/E279+V273*(E273-E272)/E279+V272*(E272-E271)/E279+V271*(E271-E270)/E279</f>
        <v>5.0150379999848005E-2</v>
      </c>
      <c r="AA279">
        <f>W279*(F279-F278)/F279+W278*(F278-F277)/F279+W277*(F277-F276)/F279+W276*(F276-F275)/F279+W275*(F275-F274)/F279+W274*(F274-F273)/F279+W273*(F273-F272)/F279+W272*(F272-F271)/F279+W271*(F271-F270)/F279</f>
        <v>5.3088969323737162E-2</v>
      </c>
      <c r="AC279">
        <f t="shared" si="111"/>
        <v>25.565264445257867</v>
      </c>
      <c r="AD279">
        <f t="shared" si="112"/>
        <v>50.055329096351592</v>
      </c>
      <c r="AE279">
        <f t="shared" si="113"/>
        <v>47.240065062248426</v>
      </c>
      <c r="AG279">
        <f t="shared" si="114"/>
        <v>25.565264445257867</v>
      </c>
      <c r="AH279">
        <f t="shared" si="115"/>
        <v>40.779938307891847</v>
      </c>
      <c r="AI279">
        <f t="shared" si="116"/>
        <v>11.35028570130387</v>
      </c>
      <c r="AK279">
        <v>113</v>
      </c>
      <c r="AL279" t="s">
        <v>16</v>
      </c>
      <c r="AM279">
        <v>40.36</v>
      </c>
      <c r="AN279">
        <v>0</v>
      </c>
      <c r="AO279">
        <v>0.1</v>
      </c>
      <c r="AP279">
        <v>0.47</v>
      </c>
      <c r="AQ279">
        <v>11</v>
      </c>
      <c r="AR279">
        <v>47.65</v>
      </c>
      <c r="AS279">
        <v>0.15</v>
      </c>
      <c r="AT279">
        <v>0.25</v>
      </c>
      <c r="AU279">
        <v>0</v>
      </c>
      <c r="AV279">
        <v>0</v>
      </c>
      <c r="AW279">
        <v>6.0000000000000001E-3</v>
      </c>
      <c r="AX279">
        <v>3.0000000000000001E-3</v>
      </c>
      <c r="AZ279">
        <v>0.99600410772989212</v>
      </c>
      <c r="BA279">
        <v>0</v>
      </c>
      <c r="BB279">
        <v>2.9087898416744994E-3</v>
      </c>
      <c r="BC279">
        <v>9.1705723526876309E-3</v>
      </c>
      <c r="BD279">
        <v>0.15135153490273492</v>
      </c>
      <c r="BE279">
        <v>1.7529207534175559</v>
      </c>
      <c r="BF279">
        <v>3.1355393176324912E-3</v>
      </c>
      <c r="BG279">
        <v>6.6106502375430625E-3</v>
      </c>
      <c r="BH279">
        <v>0</v>
      </c>
      <c r="BI279">
        <v>0</v>
      </c>
      <c r="BJ279">
        <v>2.3824893205821282E-4</v>
      </c>
      <c r="BK279">
        <v>5.9371455810182558E-5</v>
      </c>
      <c r="BM279">
        <v>113</v>
      </c>
      <c r="BN279" t="s">
        <v>17</v>
      </c>
      <c r="BO279">
        <v>55.7</v>
      </c>
      <c r="BP279">
        <v>7.0000000000000007E-2</v>
      </c>
      <c r="BQ279">
        <v>2.4300000000000002</v>
      </c>
      <c r="BR279">
        <v>1.1399999999999999</v>
      </c>
      <c r="BS279">
        <v>6.65</v>
      </c>
      <c r="BT279">
        <v>32.75</v>
      </c>
      <c r="BU279">
        <v>0.12</v>
      </c>
      <c r="BV279">
        <v>1.1100000000000001</v>
      </c>
      <c r="BW279">
        <v>0</v>
      </c>
      <c r="BX279">
        <v>0.02</v>
      </c>
      <c r="BY279">
        <v>0</v>
      </c>
      <c r="BZ279">
        <v>0</v>
      </c>
      <c r="CA279">
        <v>2E-3</v>
      </c>
      <c r="CB279">
        <v>1E-3</v>
      </c>
      <c r="CD279">
        <v>1.9334859990658355</v>
      </c>
      <c r="CE279">
        <v>0</v>
      </c>
      <c r="CF279">
        <v>9.9424744329558778E-2</v>
      </c>
      <c r="CG279">
        <v>3.1288107814326581E-2</v>
      </c>
      <c r="CH279">
        <v>0.12870388430543372</v>
      </c>
      <c r="CI279">
        <v>1.6946754832038298</v>
      </c>
      <c r="CJ279">
        <v>3.5284023472598345E-3</v>
      </c>
      <c r="CK279">
        <v>4.1286019583811832E-2</v>
      </c>
      <c r="CL279">
        <v>0</v>
      </c>
      <c r="CM279">
        <v>1.3461593122222905E-3</v>
      </c>
      <c r="CN279">
        <v>1.1170833333985482E-4</v>
      </c>
      <c r="CO279">
        <v>2.7837633181481901E-5</v>
      </c>
      <c r="CP279">
        <v>3.2910743395394293E-2</v>
      </c>
    </row>
    <row r="280" spans="3:109">
      <c r="C280" s="2">
        <v>0.71</v>
      </c>
      <c r="D280">
        <f t="shared" si="105"/>
        <v>71</v>
      </c>
      <c r="E280">
        <f t="shared" si="108"/>
        <v>71</v>
      </c>
      <c r="F280">
        <f t="shared" si="108"/>
        <v>71</v>
      </c>
      <c r="G280">
        <v>29</v>
      </c>
      <c r="H280">
        <v>7.1000000000000005</v>
      </c>
      <c r="I280">
        <v>63.9</v>
      </c>
      <c r="J280">
        <v>0</v>
      </c>
      <c r="K280">
        <v>0</v>
      </c>
      <c r="L280">
        <v>0</v>
      </c>
      <c r="M280">
        <f t="shared" si="109"/>
        <v>3.736872</v>
      </c>
      <c r="O280">
        <f>H280/SUM($H280:I280,K280:M280)</f>
        <v>9.4999962000015203E-2</v>
      </c>
      <c r="P280">
        <f>I280/SUM($H280:I280,K280:M280)</f>
        <v>0.85499965800013678</v>
      </c>
      <c r="Q280">
        <f>K280/SUM($H280:I280,K280:M280)</f>
        <v>0</v>
      </c>
      <c r="R280">
        <f>L280/SUM($H280:I280,K280:M280)</f>
        <v>0</v>
      </c>
      <c r="S280">
        <f>M280/SUM($H280:I280,K280:M280)</f>
        <v>5.0000379999847994E-2</v>
      </c>
      <c r="U280">
        <f t="shared" si="106"/>
        <v>7.0977299195999988E-2</v>
      </c>
      <c r="V280">
        <f t="shared" si="110"/>
        <v>5.0150379999847991E-2</v>
      </c>
      <c r="W280">
        <f t="shared" si="107"/>
        <v>5.6648241800968613E-2</v>
      </c>
      <c r="Y280">
        <f>U280*(D280-D279)/D280+U279*(D279-D278)/D280+U278*(D278-D277)/D280+U277*(D277-D276)/D280+U276*(D276-D275)/D280+U275*(D275-D274)/D280+U274*(D274-D273)/D280+U273*(D273-D272)/D280+U272*(D272-D271)/D280+U271*(D271-D270)/D280</f>
        <v>5.8035780887050276E-2</v>
      </c>
      <c r="Z280">
        <f>V280*(E280-E279)/E280+V279*(E279-E278)/E280+V278*(E278-E277)/E280+V277*(E277-E276)/E280+V276*(E276-E275)/E280+V275*(E275-E274)/E280+V274*(E274-E273)/E280+V273*(E273-E272)/E280+V272*(E272-E271)/E280+V271*(E271-E270)/E280</f>
        <v>5.0150379999847998E-2</v>
      </c>
      <c r="AA280">
        <f>W280*(F280-F279)/F280+W279*(F279-F278)/F280+W278*(F278-F277)/F280+W277*(F277-F276)/F280+W276*(F276-F275)/F280+W275*(F275-F274)/F280+W274*(F274-F273)/F280+W273*(F273-F272)/F280+W272*(F272-F271)/F280+W271*(F271-F270)/F280</f>
        <v>5.3244374178376845E-2</v>
      </c>
      <c r="AC280">
        <f t="shared" si="111"/>
        <v>28.112919969417458</v>
      </c>
      <c r="AD280">
        <f t="shared" si="112"/>
        <v>55.124589832763689</v>
      </c>
      <c r="AE280">
        <f t="shared" si="113"/>
        <v>51.998687127435851</v>
      </c>
      <c r="AG280">
        <f t="shared" si="114"/>
        <v>28.112919969417458</v>
      </c>
      <c r="AH280">
        <f t="shared" si="115"/>
        <v>44.909851023071084</v>
      </c>
      <c r="AI280">
        <f t="shared" si="116"/>
        <v>12.493631289698687</v>
      </c>
      <c r="AK280">
        <v>123</v>
      </c>
      <c r="AL280" t="s">
        <v>16</v>
      </c>
      <c r="AM280">
        <v>40.090000000000003</v>
      </c>
      <c r="AN280">
        <v>0</v>
      </c>
      <c r="AO280">
        <v>0.11</v>
      </c>
      <c r="AP280">
        <v>0.45</v>
      </c>
      <c r="AQ280">
        <v>12.37</v>
      </c>
      <c r="AR280">
        <v>46.49</v>
      </c>
      <c r="AS280">
        <v>0.17</v>
      </c>
      <c r="AT280">
        <v>0.28999999999999998</v>
      </c>
      <c r="AU280">
        <v>0</v>
      </c>
      <c r="AV280">
        <v>0</v>
      </c>
      <c r="AW280">
        <v>7.0000000000000001E-3</v>
      </c>
      <c r="AX280">
        <v>3.0000000000000001E-3</v>
      </c>
      <c r="AZ280">
        <v>0.99590849661633385</v>
      </c>
      <c r="BA280">
        <v>0</v>
      </c>
      <c r="BB280">
        <v>3.2209088846800781E-3</v>
      </c>
      <c r="BC280">
        <v>8.838620899933692E-3</v>
      </c>
      <c r="BD280">
        <v>0.17133151432656848</v>
      </c>
      <c r="BE280">
        <v>1.7216003146989567</v>
      </c>
      <c r="BF280">
        <v>3.5772008278402195E-3</v>
      </c>
      <c r="BG280">
        <v>7.7192583862156685E-3</v>
      </c>
      <c r="BH280">
        <v>0</v>
      </c>
      <c r="BI280">
        <v>0</v>
      </c>
      <c r="BJ280">
        <v>2.7980222363634729E-4</v>
      </c>
      <c r="BK280">
        <v>5.9765575728009315E-5</v>
      </c>
      <c r="BM280">
        <v>123</v>
      </c>
      <c r="BN280" t="s">
        <v>17</v>
      </c>
      <c r="BO280">
        <v>55.23</v>
      </c>
      <c r="BP280">
        <v>0.08</v>
      </c>
      <c r="BQ280">
        <v>2.67</v>
      </c>
      <c r="BR280">
        <v>1.32</v>
      </c>
      <c r="BS280">
        <v>7.37</v>
      </c>
      <c r="BT280">
        <v>31.9</v>
      </c>
      <c r="BU280">
        <v>0.13</v>
      </c>
      <c r="BV280">
        <v>1.26</v>
      </c>
      <c r="BW280">
        <v>0</v>
      </c>
      <c r="BX280">
        <v>0.02</v>
      </c>
      <c r="BY280">
        <v>0</v>
      </c>
      <c r="BZ280">
        <v>0</v>
      </c>
      <c r="CA280">
        <v>2E-3</v>
      </c>
      <c r="CB280">
        <v>1E-3</v>
      </c>
      <c r="CD280">
        <v>1.9258941198151349</v>
      </c>
      <c r="CE280">
        <v>0</v>
      </c>
      <c r="CF280">
        <v>0.10974152682078239</v>
      </c>
      <c r="CG280">
        <v>3.6393171738946399E-2</v>
      </c>
      <c r="CH280">
        <v>0.14328773717986165</v>
      </c>
      <c r="CI280">
        <v>1.6582020696402435</v>
      </c>
      <c r="CJ280">
        <v>3.8398276902887464E-3</v>
      </c>
      <c r="CK280">
        <v>4.7078444831538106E-2</v>
      </c>
      <c r="CL280">
        <v>0</v>
      </c>
      <c r="CM280">
        <v>1.3522842423068667E-3</v>
      </c>
      <c r="CN280">
        <v>1.1221659839092193E-4</v>
      </c>
      <c r="CO280">
        <v>2.7964292452348717E-5</v>
      </c>
      <c r="CP280">
        <v>3.5635646635917312E-2</v>
      </c>
    </row>
    <row r="281" spans="3:109">
      <c r="C281" s="2">
        <v>0.73699999999999999</v>
      </c>
      <c r="D281">
        <f t="shared" si="105"/>
        <v>73.7</v>
      </c>
      <c r="E281">
        <f t="shared" si="108"/>
        <v>73.7</v>
      </c>
      <c r="F281">
        <f t="shared" si="108"/>
        <v>73.7</v>
      </c>
      <c r="G281">
        <v>26.299999999999997</v>
      </c>
      <c r="H281">
        <v>6.633</v>
      </c>
      <c r="I281">
        <v>67.067000000000007</v>
      </c>
      <c r="J281">
        <v>0</v>
      </c>
      <c r="K281">
        <v>0</v>
      </c>
      <c r="L281">
        <v>0</v>
      </c>
      <c r="M281">
        <f t="shared" si="109"/>
        <v>3.8789783999999998</v>
      </c>
      <c r="O281">
        <f>H281/SUM($H281:I281,K281:M281)</f>
        <v>8.5499965800013678E-2</v>
      </c>
      <c r="P281">
        <f>I281/SUM($H281:I281,K281:M281)</f>
        <v>0.86449965420013841</v>
      </c>
      <c r="Q281">
        <f>K281/SUM($H281:I281,K281:M281)</f>
        <v>0</v>
      </c>
      <c r="R281">
        <f>L281/SUM($H281:I281,K281:M281)</f>
        <v>0</v>
      </c>
      <c r="S281">
        <f>M281/SUM($H281:I281,K281:M281)</f>
        <v>5.0000379999848001E-2</v>
      </c>
      <c r="U281">
        <f t="shared" si="106"/>
        <v>7.3600862580294413E-2</v>
      </c>
      <c r="V281">
        <f t="shared" si="110"/>
        <v>5.0150379999847998E-2</v>
      </c>
      <c r="W281">
        <f t="shared" si="107"/>
        <v>5.7467435730308714E-2</v>
      </c>
      <c r="Y281">
        <f>U281*(D281-D280)/D281+U280*(D280-D279)/D281+U279*(D279-D278)/D281+U278*(D278-D277)/D281+U277*(D277-D276)/D281+U276*(D276-D275)/D281+U275*(D275-D274)/D281+U274*(D274-D273)/D281+U273*(D273-D272)/D281+U272*(D272-D271)/D281+U271*(D271-D270)/D281</f>
        <v>5.860600776047984E-2</v>
      </c>
      <c r="Z281">
        <f>V281*(E281-E280)/E281+V280*(E280-E279)/E281+V279*(E279-E278)/E281+V278*(E278-E277)/E281+V277*(E277-E276)/E281+V276*(E276-E275)/E281+V275*(E275-E274)/E281+V274*(E274-E273)/E281+V273*(E273-E272)/E281+V272*(E272-E271)/E281+V271*(E271-E270)/E281</f>
        <v>5.0150379999847998E-2</v>
      </c>
      <c r="AA281">
        <f>W281*(F281-F280)/F281+W280*(F280-F279)/F281+W279*(F279-F278)/F281+W278*(F278-F277)/F281+W277*(F277-F276)/F281+W276*(F276-F275)/F281+W275*(F275-F274)/F281+W274*(F274-F273)/F281+W273*(F273-F272)/F281+W272*(F272-F271)/F281+W271*(F271-F270)/F281</f>
        <v>5.3399086066982224E-2</v>
      </c>
      <c r="AC281">
        <f t="shared" si="111"/>
        <v>30.800252706967715</v>
      </c>
      <c r="AD281">
        <f t="shared" si="112"/>
        <v>60.486593361907204</v>
      </c>
      <c r="AE281">
        <f t="shared" si="113"/>
        <v>57.027597708338028</v>
      </c>
      <c r="AG281">
        <f t="shared" si="114"/>
        <v>30.800252706967715</v>
      </c>
      <c r="AH281">
        <f t="shared" si="115"/>
        <v>49.278260482616695</v>
      </c>
      <c r="AI281">
        <f t="shared" si="116"/>
        <v>13.701918614966672</v>
      </c>
      <c r="AK281">
        <v>133</v>
      </c>
      <c r="AL281" t="s">
        <v>16</v>
      </c>
      <c r="AM281">
        <v>39.79</v>
      </c>
      <c r="AN281">
        <v>0</v>
      </c>
      <c r="AO281">
        <v>0.13</v>
      </c>
      <c r="AP281">
        <v>0.41</v>
      </c>
      <c r="AQ281">
        <v>13.99</v>
      </c>
      <c r="AR281">
        <v>45.14</v>
      </c>
      <c r="AS281">
        <v>0.19</v>
      </c>
      <c r="AT281">
        <v>0.34</v>
      </c>
      <c r="AU281">
        <v>0</v>
      </c>
      <c r="AV281">
        <v>0</v>
      </c>
      <c r="AW281">
        <v>8.0000000000000002E-3</v>
      </c>
      <c r="AX281">
        <v>4.0000000000000001E-3</v>
      </c>
      <c r="AZ281">
        <v>0.99586250431894141</v>
      </c>
      <c r="BA281">
        <v>0</v>
      </c>
      <c r="BB281">
        <v>3.8350512044788079E-3</v>
      </c>
      <c r="BC281">
        <v>8.1133070107059849E-3</v>
      </c>
      <c r="BD281">
        <v>0.19522135764013859</v>
      </c>
      <c r="BE281">
        <v>1.6841330640710339</v>
      </c>
      <c r="BF281">
        <v>4.0280055709941915E-3</v>
      </c>
      <c r="BG281">
        <v>9.1179783739537036E-3</v>
      </c>
      <c r="BH281">
        <v>0</v>
      </c>
      <c r="BI281">
        <v>0</v>
      </c>
      <c r="BJ281">
        <v>3.2217005329405384E-4</v>
      </c>
      <c r="BK281">
        <v>8.0284536502511924E-5</v>
      </c>
      <c r="BM281">
        <v>133</v>
      </c>
      <c r="BN281" t="s">
        <v>17</v>
      </c>
      <c r="BO281">
        <v>54.71</v>
      </c>
      <c r="BP281">
        <v>0.1</v>
      </c>
      <c r="BQ281">
        <v>2.96</v>
      </c>
      <c r="BR281">
        <v>1.45</v>
      </c>
      <c r="BS281">
        <v>8.1999999999999993</v>
      </c>
      <c r="BT281">
        <v>30.94</v>
      </c>
      <c r="BU281">
        <v>0.15</v>
      </c>
      <c r="BV281">
        <v>1.46</v>
      </c>
      <c r="BW281">
        <v>0</v>
      </c>
      <c r="BX281">
        <v>0.03</v>
      </c>
      <c r="BY281">
        <v>0</v>
      </c>
      <c r="BZ281">
        <v>0</v>
      </c>
      <c r="CA281">
        <v>3.0000000000000001E-3</v>
      </c>
      <c r="CB281">
        <v>1E-3</v>
      </c>
      <c r="CD281">
        <v>1.917100138607629</v>
      </c>
      <c r="CE281">
        <v>0</v>
      </c>
      <c r="CF281">
        <v>0.12225655890430936</v>
      </c>
      <c r="CG281">
        <v>4.0173040054967343E-2</v>
      </c>
      <c r="CH281">
        <v>0.16020501563605946</v>
      </c>
      <c r="CI281">
        <v>1.6161728210994517</v>
      </c>
      <c r="CJ281">
        <v>4.4522584080439777E-3</v>
      </c>
      <c r="CK281">
        <v>5.4818246402911802E-2</v>
      </c>
      <c r="CL281">
        <v>0</v>
      </c>
      <c r="CM281">
        <v>2.0383556725823804E-3</v>
      </c>
      <c r="CN281">
        <v>1.6914886140936659E-4</v>
      </c>
      <c r="CO281">
        <v>2.8101179898273034E-5</v>
      </c>
      <c r="CP281">
        <v>3.9356697511938321E-2</v>
      </c>
    </row>
    <row r="282" spans="3:109">
      <c r="C282" s="2">
        <v>0.76200000000000001</v>
      </c>
      <c r="D282">
        <f t="shared" si="105"/>
        <v>76.2</v>
      </c>
      <c r="E282">
        <f t="shared" si="108"/>
        <v>76.2</v>
      </c>
      <c r="F282">
        <f t="shared" si="108"/>
        <v>76.2</v>
      </c>
      <c r="G282">
        <v>23.799999999999997</v>
      </c>
      <c r="H282">
        <v>5.3340000000000005</v>
      </c>
      <c r="I282">
        <v>70.866</v>
      </c>
      <c r="J282">
        <v>0</v>
      </c>
      <c r="K282">
        <v>0</v>
      </c>
      <c r="L282">
        <v>0</v>
      </c>
      <c r="M282">
        <f t="shared" si="109"/>
        <v>4.0105583999999999</v>
      </c>
      <c r="O282">
        <f>H282/SUM($H282:I282,K282:M282)</f>
        <v>6.6499973400010653E-2</v>
      </c>
      <c r="P282">
        <f>I282/SUM($H282:I282,K282:M282)</f>
        <v>0.88349964660014135</v>
      </c>
      <c r="Q282">
        <f>K282/SUM($H282:I282,K282:M282)</f>
        <v>0</v>
      </c>
      <c r="R282">
        <f>L282/SUM($H282:I282,K282:M282)</f>
        <v>0</v>
      </c>
      <c r="S282">
        <f>M282/SUM($H282:I282,K282:M282)</f>
        <v>5.0000379999848001E-2</v>
      </c>
      <c r="U282">
        <f t="shared" si="106"/>
        <v>7.6622733418889588E-2</v>
      </c>
      <c r="V282">
        <f t="shared" si="110"/>
        <v>5.0150379999847998E-2</v>
      </c>
      <c r="W282">
        <f t="shared" si="107"/>
        <v>5.8743393217156367E-2</v>
      </c>
      <c r="Y282">
        <f>U282*(D282-D281)/D282+U281*(D281-D280)/D282+U280*(D280-D279)/D282+U279*(D279-D278)/D282+U278*(D278-D277)/D282+U277*(D277-D276)/D282+U276*(D276-D275)/D282+U275*(D275-D274)/D282+U274*(D274-D273)/D282+U273*(D273-D272)/D282+U272*(D272-D271)/D282+U271*(D271-D270)/D282</f>
        <v>5.9197107683656006E-2</v>
      </c>
      <c r="Z282">
        <f>V282*(E282-E281)/E282+V281*(E281-E280)/E282+V280*(E280-E279)/E282+V279*(E279-E278)/E282+V278*(E278-E277)/E282+V277*(E277-E276)/E282+V276*(E276-E275)/E282+V275*(E275-E274)/E282+V274*(E274-E273)/E282+V273*(E273-E272)/E282+V272*(E272-E271)/E282+V271*(E271-E270)/E282</f>
        <v>5.0150379999848005E-2</v>
      </c>
      <c r="AA282">
        <f>W282*(F282-F281)/F282+W281*(F281-F280)/F282+W280*(F280-F279)/F282+W279*(F279-F278)/F282+W278*(F278-F277)/F282+W277*(F277-F276)/F282+W276*(F276-F275)/F282+W275*(F275-F274)/F282+W274*(F274-F273)/F282+W273*(F273-F272)/F282+W272*(F272-F271)/F282+W271*(F271-F270)/F282</f>
        <v>5.3574424228077171E-2</v>
      </c>
      <c r="AC282">
        <f t="shared" si="111"/>
        <v>33.80822017959219</v>
      </c>
      <c r="AD282">
        <f t="shared" si="112"/>
        <v>66.506249007079433</v>
      </c>
      <c r="AE282">
        <f t="shared" si="113"/>
        <v>62.666894149559766</v>
      </c>
      <c r="AG282">
        <f t="shared" si="114"/>
        <v>33.80822017959219</v>
      </c>
      <c r="AH282">
        <f t="shared" si="115"/>
        <v>54.182457303945135</v>
      </c>
      <c r="AI282">
        <f t="shared" si="116"/>
        <v>15.056862256087186</v>
      </c>
      <c r="AK282">
        <v>143</v>
      </c>
      <c r="AL282" t="s">
        <v>16</v>
      </c>
      <c r="AM282">
        <v>39.409999999999997</v>
      </c>
      <c r="AN282">
        <v>0</v>
      </c>
      <c r="AO282">
        <v>0.14000000000000001</v>
      </c>
      <c r="AP282">
        <v>0.37</v>
      </c>
      <c r="AQ282">
        <v>16.03</v>
      </c>
      <c r="AR282">
        <v>43.42</v>
      </c>
      <c r="AS282">
        <v>0.21</v>
      </c>
      <c r="AT282">
        <v>0.4</v>
      </c>
      <c r="AU282">
        <v>0</v>
      </c>
      <c r="AV282">
        <v>0</v>
      </c>
      <c r="AW282">
        <v>8.9999999999999993E-3</v>
      </c>
      <c r="AX282">
        <v>4.0000000000000001E-3</v>
      </c>
      <c r="AZ282">
        <v>0.99610982564849337</v>
      </c>
      <c r="BA282">
        <v>0</v>
      </c>
      <c r="BB282">
        <v>4.1709136396063783E-3</v>
      </c>
      <c r="BC282">
        <v>7.3941988363194801E-3</v>
      </c>
      <c r="BD282">
        <v>0.22590117194383433</v>
      </c>
      <c r="BE282">
        <v>1.6359876245547933</v>
      </c>
      <c r="BF282">
        <v>4.4960497042669818E-3</v>
      </c>
      <c r="BG282">
        <v>1.0833155560787301E-2</v>
      </c>
      <c r="BH282">
        <v>0</v>
      </c>
      <c r="BI282">
        <v>0</v>
      </c>
      <c r="BJ282">
        <v>3.660269296184607E-4</v>
      </c>
      <c r="BK282">
        <v>8.1078788715995155E-5</v>
      </c>
      <c r="BM282">
        <v>143</v>
      </c>
      <c r="BN282" t="s">
        <v>17</v>
      </c>
      <c r="BO282">
        <v>54.12</v>
      </c>
      <c r="BP282">
        <v>0.11</v>
      </c>
      <c r="BQ282">
        <v>3.26</v>
      </c>
      <c r="BR282">
        <v>1.57</v>
      </c>
      <c r="BS282">
        <v>9.26</v>
      </c>
      <c r="BT282">
        <v>29.74</v>
      </c>
      <c r="BU282">
        <v>0.17</v>
      </c>
      <c r="BV282">
        <v>1.73</v>
      </c>
      <c r="BW282">
        <v>0</v>
      </c>
      <c r="BX282">
        <v>0.03</v>
      </c>
      <c r="BY282">
        <v>0</v>
      </c>
      <c r="BZ282">
        <v>0</v>
      </c>
      <c r="CA282">
        <v>3.0000000000000001E-3</v>
      </c>
      <c r="CB282">
        <v>2E-3</v>
      </c>
      <c r="CD282">
        <v>1.908547477902482</v>
      </c>
      <c r="CE282">
        <v>0</v>
      </c>
      <c r="CF282">
        <v>0.13550806792475104</v>
      </c>
      <c r="CG282">
        <v>4.3775734765103248E-2</v>
      </c>
      <c r="CH282">
        <v>0.18207081631370536</v>
      </c>
      <c r="CI282">
        <v>1.5634195928287768</v>
      </c>
      <c r="CJ282">
        <v>5.0781452807982883E-3</v>
      </c>
      <c r="CK282">
        <v>6.5371053260080858E-2</v>
      </c>
      <c r="CL282">
        <v>0</v>
      </c>
      <c r="CM282">
        <v>2.0513844668289421E-3</v>
      </c>
      <c r="CN282">
        <v>1.7023002979523074E-4</v>
      </c>
      <c r="CO282">
        <v>5.6561594934853785E-5</v>
      </c>
      <c r="CP282">
        <v>4.4055545827233061E-2</v>
      </c>
    </row>
    <row r="283" spans="3:109">
      <c r="C283" s="2">
        <v>0.78500000000000003</v>
      </c>
      <c r="D283">
        <f t="shared" si="105"/>
        <v>78.5</v>
      </c>
      <c r="E283">
        <f t="shared" si="108"/>
        <v>78.5</v>
      </c>
      <c r="F283">
        <f t="shared" si="108"/>
        <v>78.5</v>
      </c>
      <c r="G283">
        <v>21.5</v>
      </c>
      <c r="H283">
        <v>7.8500000000000005</v>
      </c>
      <c r="I283">
        <v>70.650000000000006</v>
      </c>
      <c r="J283">
        <v>0</v>
      </c>
      <c r="K283">
        <v>0</v>
      </c>
      <c r="L283">
        <v>0</v>
      </c>
      <c r="M283">
        <f t="shared" si="109"/>
        <v>4.1316119999999996</v>
      </c>
      <c r="O283">
        <f>H283/SUM($H283:I283,K283:M283)</f>
        <v>9.4999962000015203E-2</v>
      </c>
      <c r="P283">
        <f>I283/SUM($H283:I283,K283:M283)</f>
        <v>0.85499965800013678</v>
      </c>
      <c r="Q283">
        <f>K283/SUM($H283:I283,K283:M283)</f>
        <v>0</v>
      </c>
      <c r="R283">
        <f>L283/SUM($H283:I283,K283:M283)</f>
        <v>0</v>
      </c>
      <c r="S283">
        <f>M283/SUM($H283:I283,K283:M283)</f>
        <v>5.0000379999847994E-2</v>
      </c>
      <c r="U283">
        <f t="shared" si="106"/>
        <v>7.8650221929833314E-2</v>
      </c>
      <c r="V283">
        <f t="shared" si="110"/>
        <v>5.0150379999847991E-2</v>
      </c>
      <c r="W283">
        <f t="shared" si="107"/>
        <v>6.0371099459487265E-2</v>
      </c>
      <c r="Y283">
        <f>U283*(D283-D282)/D283+U282*(D282-D281)/D283+U281*(D281-D280)/D283+U280*(D280-D279)/D283+U279*(D279-D278)/D283+U278*(D278-D277)/D283+U277*(D277-D276)/D283+U276*(D276-D275)/D283+U275*(D275-D274)/D283+U274*(D274-D273)/D283+U273*(D273-D272)/D283+U272*(D272-D271)/D283+U271*(D271-D270)/D283</f>
        <v>5.976707154055038E-2</v>
      </c>
      <c r="Z283">
        <f>V283*(E283-E282)/E283+V282*(E282-E281)/E283+V281*(E281-E280)/E283+V280*(E280-E279)/E283+V279*(E279-E278)/E283+V278*(E278-E277)/E283+V277*(E277-E276)/E283+V276*(E276-E275)/E283+V275*(E275-E274)/E283+V274*(E274-E273)/E283+V273*(E273-E272)/E283+V272*(E272-E271)/E283+V271*(E271-E270)/E283</f>
        <v>5.0150379999847998E-2</v>
      </c>
      <c r="AA283">
        <f>W283*(F283-F282)/F283+W282*(F282-F281)/F283+W281*(F281-F280)/F283+W280*(F280-F279)/F283+W279*(F279-F278)/F283+W278*(F278-F277)/F283+W277*(F277-F276)/F283+W276*(F276-F275)/F283+W275*(F275-F274)/F283+W274*(F274-F273)/F283+W273*(F273-F272)/F283+W272*(F272-F271)/F283+W271*(F271-F270)/F283</f>
        <v>5.3773562483264981E-2</v>
      </c>
      <c r="AC283">
        <f t="shared" si="111"/>
        <v>37.167850699294192</v>
      </c>
      <c r="AD283">
        <f t="shared" si="112"/>
        <v>73.246586272850166</v>
      </c>
      <c r="AE283">
        <f t="shared" si="113"/>
        <v>68.972987361401053</v>
      </c>
      <c r="AG283">
        <f t="shared" si="114"/>
        <v>37.167850699294192</v>
      </c>
      <c r="AH283">
        <f t="shared" si="115"/>
        <v>59.673791450273818</v>
      </c>
      <c r="AI283">
        <f t="shared" si="116"/>
        <v>16.572015961297701</v>
      </c>
      <c r="AK283">
        <v>153</v>
      </c>
      <c r="AL283" t="s">
        <v>16</v>
      </c>
      <c r="AM283">
        <v>38.93</v>
      </c>
      <c r="AN283">
        <v>0.01</v>
      </c>
      <c r="AO283">
        <v>0.15</v>
      </c>
      <c r="AP283">
        <v>0.33</v>
      </c>
      <c r="AQ283">
        <v>18.579999999999998</v>
      </c>
      <c r="AR283">
        <v>41.29</v>
      </c>
      <c r="AS283">
        <v>0.24</v>
      </c>
      <c r="AT283">
        <v>0.47</v>
      </c>
      <c r="AU283">
        <v>0</v>
      </c>
      <c r="AV283">
        <v>0</v>
      </c>
      <c r="AW283">
        <v>0.01</v>
      </c>
      <c r="AX283">
        <v>4.0000000000000001E-3</v>
      </c>
      <c r="AZ283">
        <v>0.99603685090424798</v>
      </c>
      <c r="BA283">
        <v>0</v>
      </c>
      <c r="BB283">
        <v>4.5236045764134886E-3</v>
      </c>
      <c r="BC283">
        <v>6.6756499325293598E-3</v>
      </c>
      <c r="BD283">
        <v>0.26504577456474443</v>
      </c>
      <c r="BE283">
        <v>1.5747995846037475</v>
      </c>
      <c r="BF283">
        <v>5.2013162967140614E-3</v>
      </c>
      <c r="BG283">
        <v>1.2884959559392898E-2</v>
      </c>
      <c r="BH283">
        <v>0</v>
      </c>
      <c r="BI283">
        <v>0</v>
      </c>
      <c r="BJ283">
        <v>4.1168092347134327E-4</v>
      </c>
      <c r="BK283">
        <v>8.2072462762777597E-5</v>
      </c>
      <c r="BM283">
        <v>153</v>
      </c>
      <c r="BN283" t="s">
        <v>17</v>
      </c>
      <c r="BO283">
        <v>53.46</v>
      </c>
      <c r="BP283">
        <v>0.13</v>
      </c>
      <c r="BQ283">
        <v>3.58</v>
      </c>
      <c r="BR283">
        <v>1.63</v>
      </c>
      <c r="BS283">
        <v>10.59</v>
      </c>
      <c r="BT283">
        <v>28.26</v>
      </c>
      <c r="BU283">
        <v>0.2</v>
      </c>
      <c r="BV283">
        <v>2.11</v>
      </c>
      <c r="BW283">
        <v>0</v>
      </c>
      <c r="BX283">
        <v>0.04</v>
      </c>
      <c r="BY283">
        <v>0</v>
      </c>
      <c r="BZ283">
        <v>0</v>
      </c>
      <c r="CA283">
        <v>3.0000000000000001E-3</v>
      </c>
      <c r="CB283">
        <v>2E-3</v>
      </c>
      <c r="CD283">
        <v>1.8998402560138297</v>
      </c>
      <c r="CE283">
        <v>0</v>
      </c>
      <c r="CF283">
        <v>0.14995934363697794</v>
      </c>
      <c r="CG283">
        <v>4.5799880777489754E-2</v>
      </c>
      <c r="CH283">
        <v>0.20983033014391694</v>
      </c>
      <c r="CI283">
        <v>1.4970961541711458</v>
      </c>
      <c r="CJ283">
        <v>6.020452675101263E-3</v>
      </c>
      <c r="CK283">
        <v>8.0346097177982551E-2</v>
      </c>
      <c r="CL283">
        <v>0</v>
      </c>
      <c r="CM283">
        <v>2.7563143773583973E-3</v>
      </c>
      <c r="CN283">
        <v>1.7154541950931192E-4</v>
      </c>
      <c r="CO283">
        <v>5.6998653779752244E-5</v>
      </c>
      <c r="CP283">
        <v>4.9799599650807602E-2</v>
      </c>
    </row>
    <row r="284" spans="3:109">
      <c r="C284" s="2">
        <v>0.80600000000000005</v>
      </c>
      <c r="D284">
        <f t="shared" si="105"/>
        <v>80.600000000000009</v>
      </c>
      <c r="E284">
        <f t="shared" si="108"/>
        <v>80.600000000000009</v>
      </c>
      <c r="F284">
        <f t="shared" si="108"/>
        <v>80.600000000000009</v>
      </c>
      <c r="G284">
        <v>19.399999999999991</v>
      </c>
      <c r="H284">
        <v>20.956000000000003</v>
      </c>
      <c r="I284">
        <v>21.762000000000004</v>
      </c>
      <c r="J284">
        <v>37.882000000000005</v>
      </c>
      <c r="K284">
        <v>0</v>
      </c>
      <c r="L284">
        <v>0</v>
      </c>
      <c r="M284">
        <f t="shared" si="109"/>
        <v>2.248333776</v>
      </c>
      <c r="O284">
        <f>H284/SUM($H284:I284,K284:M284)</f>
        <v>0.46603754943403686</v>
      </c>
      <c r="P284">
        <f>I284/SUM($H284:I284,K284:M284)</f>
        <v>0.48396207056611518</v>
      </c>
      <c r="Q284">
        <f>K284/SUM($H284:I284,K284:M284)</f>
        <v>0</v>
      </c>
      <c r="R284">
        <f>L284/SUM($H284:I284,K284:M284)</f>
        <v>0</v>
      </c>
      <c r="S284">
        <f>M284/SUM($H284:I284,K284:M284)</f>
        <v>5.0000379999847994E-2</v>
      </c>
      <c r="U284">
        <f t="shared" si="106"/>
        <v>6.7583526944460071E-2</v>
      </c>
      <c r="V284">
        <f t="shared" si="110"/>
        <v>5.0150379999847991E-2</v>
      </c>
      <c r="W284">
        <f t="shared" si="107"/>
        <v>5.750986210081338E-2</v>
      </c>
      <c r="Y284">
        <f>U284*(D284-D283)/D284+U283*(D283-D282)/D284+U282*(D282-D281)/D284+U281*(D281-D280)/D284+U280*(D280-D279)/D284+U279*(D279-D278)/D284+U278*(D278-D277)/D284+U277*(D277-D276)/D284+U276*(D276-D275)/D284+U275*(D275-D274)/D284+U274*(D274-D273)/D284+U273*(D273-D272)/D284+U272*(D272-D271)/D284+U271*(D271-D270)/D284</f>
        <v>5.9970726085813532E-2</v>
      </c>
      <c r="Z284">
        <f>V284*(E284-E283)/E284+V283*(E283-E282)/E284+V282*(E282-E281)/E284+V281*(E281-E280)/E284+V280*(E280-E279)/E284+V279*(E279-E278)/E284+V278*(E278-E277)/E284+V277*(E277-E276)/E284+V276*(E276-E275)/E284+V275*(E275-E274)/E284+V274*(E274-E273)/E284+V273*(E273-E272)/E284+V272*(E272-E271)/E284+V271*(E271-E270)/E284</f>
        <v>5.0150379999848005E-2</v>
      </c>
      <c r="AA284">
        <f>W284*(F284-F283)/F284+W283*(F283-F282)/F284+W282*(F282-F281)/F284+W281*(F281-F280)/F284+W280*(F280-F279)/F284+W279*(F279-F278)/F284+W278*(F278-F277)/F284+W277*(F277-F276)/F284+W276*(F276-F275)/F284+W275*(F275-F274)/F284+W274*(F274-F273)/F284+W273*(F273-F272)/F284+W272*(F272-F271)/F284+W271*(F271-F270)/F284</f>
        <v>5.3870910240049745E-2</v>
      </c>
      <c r="AC284">
        <f t="shared" si="111"/>
        <v>40.925248850226062</v>
      </c>
      <c r="AD284">
        <f t="shared" si="112"/>
        <v>80.758002761845063</v>
      </c>
      <c r="AE284">
        <f t="shared" si="113"/>
        <v>76.005699392206537</v>
      </c>
      <c r="AG284">
        <f t="shared" si="114"/>
        <v>40.925248850226062</v>
      </c>
      <c r="AH284">
        <f t="shared" si="115"/>
        <v>65.793321709209224</v>
      </c>
      <c r="AI284">
        <f t="shared" si="116"/>
        <v>18.261753066855363</v>
      </c>
      <c r="AK284">
        <v>163</v>
      </c>
      <c r="AL284" t="s">
        <v>16</v>
      </c>
      <c r="AM284">
        <v>38.64</v>
      </c>
      <c r="AN284">
        <v>0.01</v>
      </c>
      <c r="AO284">
        <v>0.15</v>
      </c>
      <c r="AP284">
        <v>0.31</v>
      </c>
      <c r="AQ284">
        <v>20.12</v>
      </c>
      <c r="AR284">
        <v>39.99</v>
      </c>
      <c r="AS284">
        <v>0.26</v>
      </c>
      <c r="AT284">
        <v>0.5</v>
      </c>
      <c r="AU284">
        <v>0</v>
      </c>
      <c r="AV284">
        <v>0</v>
      </c>
      <c r="AW284">
        <v>1.0999999999999999E-2</v>
      </c>
      <c r="AX284">
        <v>4.0000000000000001E-3</v>
      </c>
      <c r="AZ284">
        <v>0.99628839085777599</v>
      </c>
      <c r="BA284">
        <v>0</v>
      </c>
      <c r="BB284">
        <v>4.5587059934784242E-3</v>
      </c>
      <c r="BC284">
        <v>6.3197261210293275E-3</v>
      </c>
      <c r="BD284">
        <v>0.28924116419926121</v>
      </c>
      <c r="BE284">
        <v>1.5370527137328587</v>
      </c>
      <c r="BF284">
        <v>5.67848286837307E-3</v>
      </c>
      <c r="BG284">
        <v>1.3813767923652529E-2</v>
      </c>
      <c r="BH284">
        <v>0</v>
      </c>
      <c r="BI284">
        <v>0</v>
      </c>
      <c r="BJ284">
        <v>4.5636294854694182E-4</v>
      </c>
      <c r="BK284">
        <v>8.2709313242592682E-5</v>
      </c>
      <c r="BM284">
        <v>163</v>
      </c>
      <c r="BN284" t="s">
        <v>17</v>
      </c>
      <c r="BO284">
        <v>53.22</v>
      </c>
      <c r="BP284">
        <v>0.15</v>
      </c>
      <c r="BQ284">
        <v>3.41</v>
      </c>
      <c r="BR284">
        <v>1.6</v>
      </c>
      <c r="BS284">
        <v>11.71</v>
      </c>
      <c r="BT284">
        <v>27.27</v>
      </c>
      <c r="BU284">
        <v>0.22</v>
      </c>
      <c r="BV284">
        <v>2.38</v>
      </c>
      <c r="BW284">
        <v>0</v>
      </c>
      <c r="BX284">
        <v>0.04</v>
      </c>
      <c r="BY284">
        <v>0</v>
      </c>
      <c r="BZ284">
        <v>0</v>
      </c>
      <c r="CA284">
        <v>4.0000000000000001E-3</v>
      </c>
      <c r="CB284">
        <v>2E-3</v>
      </c>
      <c r="CD284">
        <v>1.9027853702026267</v>
      </c>
      <c r="CE284">
        <v>0</v>
      </c>
      <c r="CF284">
        <v>0.14370493589588912</v>
      </c>
      <c r="CG284">
        <v>4.5229681321021321E-2</v>
      </c>
      <c r="CH284">
        <v>0.23342964038770664</v>
      </c>
      <c r="CI284">
        <v>1.4534144618494649</v>
      </c>
      <c r="CJ284">
        <v>6.6626750747768929E-3</v>
      </c>
      <c r="CK284">
        <v>9.1177166072422614E-2</v>
      </c>
      <c r="CL284">
        <v>0</v>
      </c>
      <c r="CM284">
        <v>2.7730362862194422E-3</v>
      </c>
      <c r="CN284">
        <v>2.3011486011498329E-4</v>
      </c>
      <c r="CO284">
        <v>5.7344451161043974E-5</v>
      </c>
      <c r="CP284">
        <v>4.6490306098515843E-2</v>
      </c>
    </row>
    <row r="285" spans="3:109">
      <c r="C285" s="2">
        <v>0.82399999999999995</v>
      </c>
      <c r="D285">
        <f t="shared" si="105"/>
        <v>82.399999999999991</v>
      </c>
      <c r="E285">
        <f t="shared" si="108"/>
        <v>82.399999999999991</v>
      </c>
      <c r="F285">
        <f t="shared" si="108"/>
        <v>82.399999999999991</v>
      </c>
      <c r="G285">
        <v>17.600000000000009</v>
      </c>
      <c r="H285">
        <v>23.071999999999999</v>
      </c>
      <c r="I285">
        <v>17.303999999999998</v>
      </c>
      <c r="J285">
        <v>42.023999999999994</v>
      </c>
      <c r="K285">
        <v>0</v>
      </c>
      <c r="L285">
        <v>0</v>
      </c>
      <c r="M285">
        <f t="shared" si="109"/>
        <v>2.1250696319999998</v>
      </c>
      <c r="O285">
        <f>H285/SUM($H285:I285,K285:M285)</f>
        <v>0.54285692571437261</v>
      </c>
      <c r="P285">
        <f>I285/SUM($H285:I285,K285:M285)</f>
        <v>0.40714269428577943</v>
      </c>
      <c r="Q285">
        <f>K285/SUM($H285:I285,K285:M285)</f>
        <v>0</v>
      </c>
      <c r="R285">
        <f>L285/SUM($H285:I285,K285:M285)</f>
        <v>0</v>
      </c>
      <c r="S285">
        <f>M285/SUM($H285:I285,K285:M285)</f>
        <v>5.0000379999848001E-2</v>
      </c>
      <c r="U285">
        <f t="shared" si="106"/>
        <v>6.5025005138671932E-2</v>
      </c>
      <c r="V285">
        <f t="shared" si="110"/>
        <v>5.0150379999847998E-2</v>
      </c>
      <c r="W285">
        <f t="shared" si="107"/>
        <v>5.6791231895057234E-2</v>
      </c>
      <c r="Y285">
        <f>U285*(D285-D284)/D285+U284*(D284-D283)/D285+U283*(D283-D282)/D285+U282*(D282-D281)/D285+U281*(D281-D280)/D285+U280*(D280-D279)/D285+U279*(D279-D278)/D285+U278*(D278-D277)/D285+U277*(D277-D276)/D285+U276*(D276-D275)/D285+U275*(D275-D274)/D285+U274*(D274-D273)/D285+U273*(D273-D272)/D285+U272*(D272-D271)/D285+U271*(D271-D270)/D285</f>
        <v>6.0081135094249762E-2</v>
      </c>
      <c r="Z285">
        <f>V285*(E285-E284)/E285+V284*(E284-E283)/E285+V283*(E283-E282)/E285+V282*(E282-E281)/E285+V281*(E281-E280)/E285+V280*(E280-E279)/E285+V279*(E279-E278)/E285+V278*(E278-E277)/E285+V277*(E277-E276)/E285+V276*(E276-E275)/E285+V275*(E275-E274)/E285+V274*(E274-E273)/E285+V273*(E273-E272)/E285+V272*(E272-E271)/E285+V271*(E271-E270)/E285</f>
        <v>5.0150379999847991E-2</v>
      </c>
      <c r="AA285">
        <f>W285*(F285-F284)/F285+W284*(F284-F283)/F285+W283*(F283-F282)/F285+W282*(F282-F281)/F285+W281*(F281-F280)/F285+W280*(F280-F279)/F285+W279*(F279-F278)/F285+W278*(F278-F277)/F285+W277*(F277-F276)/F285+W276*(F276-F275)/F285+W275*(F275-F274)/F285+W274*(F274-F273)/F285+W273*(F273-F272)/F285+W272*(F272-F271)/F285+W271*(F271-F270)/F285</f>
        <v>5.3934703674261078E-2</v>
      </c>
      <c r="AC285">
        <f t="shared" si="111"/>
        <v>44.839522904145689</v>
      </c>
      <c r="AD285">
        <f t="shared" si="112"/>
        <v>88.583700666606674</v>
      </c>
      <c r="AE285">
        <f t="shared" si="113"/>
        <v>83.331450267698301</v>
      </c>
      <c r="AG285">
        <f t="shared" si="114"/>
        <v>44.839522904145689</v>
      </c>
      <c r="AH285">
        <f t="shared" si="115"/>
        <v>72.168896169184904</v>
      </c>
      <c r="AI285">
        <f t="shared" si="116"/>
        <v>20.021898090022503</v>
      </c>
      <c r="AK285">
        <v>173</v>
      </c>
      <c r="AL285" t="s">
        <v>16</v>
      </c>
      <c r="AM285">
        <v>38.299999999999997</v>
      </c>
      <c r="AN285">
        <v>0.01</v>
      </c>
      <c r="AO285">
        <v>0.14000000000000001</v>
      </c>
      <c r="AP285">
        <v>0.32</v>
      </c>
      <c r="AQ285">
        <v>21.88</v>
      </c>
      <c r="AR285">
        <v>38.51</v>
      </c>
      <c r="AS285">
        <v>0.28999999999999998</v>
      </c>
      <c r="AT285">
        <v>0.54</v>
      </c>
      <c r="AU285">
        <v>0</v>
      </c>
      <c r="AV285">
        <v>0</v>
      </c>
      <c r="AW285">
        <v>1.2E-2</v>
      </c>
      <c r="AX285">
        <v>5.0000000000000001E-3</v>
      </c>
      <c r="AZ285">
        <v>0.99619234315161165</v>
      </c>
      <c r="BA285">
        <v>0</v>
      </c>
      <c r="BB285">
        <v>4.2921494355525943E-3</v>
      </c>
      <c r="BC285">
        <v>6.5808655105104143E-3</v>
      </c>
      <c r="BD285">
        <v>0.31730426931447331</v>
      </c>
      <c r="BE285">
        <v>1.4931634474650721</v>
      </c>
      <c r="BF285">
        <v>6.3893023969044931E-3</v>
      </c>
      <c r="BG285">
        <v>1.5049857377370912E-2</v>
      </c>
      <c r="BH285">
        <v>0</v>
      </c>
      <c r="BI285">
        <v>0</v>
      </c>
      <c r="BJ285">
        <v>5.0222162819533219E-4</v>
      </c>
      <c r="BK285">
        <v>1.0429437866984006E-4</v>
      </c>
      <c r="BM285">
        <v>173</v>
      </c>
      <c r="BN285" t="s">
        <v>17</v>
      </c>
      <c r="BO285">
        <v>53.14</v>
      </c>
      <c r="BP285">
        <v>0.15</v>
      </c>
      <c r="BQ285">
        <v>3.31</v>
      </c>
      <c r="BR285">
        <v>1.61</v>
      </c>
      <c r="BS285">
        <v>12.13</v>
      </c>
      <c r="BT285">
        <v>26.9</v>
      </c>
      <c r="BU285">
        <v>0.23</v>
      </c>
      <c r="BV285">
        <v>2.48</v>
      </c>
      <c r="BW285">
        <v>0</v>
      </c>
      <c r="BX285">
        <v>0.04</v>
      </c>
      <c r="BY285">
        <v>0</v>
      </c>
      <c r="BZ285">
        <v>0</v>
      </c>
      <c r="CA285">
        <v>4.0000000000000001E-3</v>
      </c>
      <c r="CB285">
        <v>2E-3</v>
      </c>
      <c r="CD285">
        <v>1.9045739888170237</v>
      </c>
      <c r="CE285">
        <v>0</v>
      </c>
      <c r="CF285">
        <v>0.13983203091086865</v>
      </c>
      <c r="CG285">
        <v>4.5623729792876835E-2</v>
      </c>
      <c r="CH285">
        <v>0.24239366878291874</v>
      </c>
      <c r="CI285">
        <v>1.4372025681181615</v>
      </c>
      <c r="CJ285">
        <v>6.9825676915273261E-3</v>
      </c>
      <c r="CK285">
        <v>9.5240612250483178E-2</v>
      </c>
      <c r="CL285">
        <v>0</v>
      </c>
      <c r="CM285">
        <v>2.7798215527418298E-3</v>
      </c>
      <c r="CN285">
        <v>2.3067792186228224E-4</v>
      </c>
      <c r="CO285">
        <v>5.7484765727658676E-5</v>
      </c>
      <c r="CP285">
        <v>4.4406019727892321E-2</v>
      </c>
    </row>
    <row r="286" spans="3:109">
      <c r="C286" s="2">
        <v>0.84099999999999997</v>
      </c>
      <c r="D286">
        <f t="shared" si="105"/>
        <v>84.1</v>
      </c>
      <c r="E286">
        <f t="shared" si="108"/>
        <v>84.1</v>
      </c>
      <c r="F286">
        <f t="shared" si="108"/>
        <v>84.1</v>
      </c>
      <c r="G286">
        <v>15.900000000000006</v>
      </c>
      <c r="H286">
        <v>22.707000000000001</v>
      </c>
      <c r="I286">
        <v>15.137999999999998</v>
      </c>
      <c r="J286">
        <v>46.255000000000003</v>
      </c>
      <c r="K286">
        <v>0</v>
      </c>
      <c r="L286">
        <v>0</v>
      </c>
      <c r="M286">
        <f t="shared" si="109"/>
        <v>1.9918580399999999</v>
      </c>
      <c r="O286">
        <f>H286/SUM($H286:I286,K286:M286)</f>
        <v>0.56999977200009133</v>
      </c>
      <c r="P286">
        <f>I286/SUM($H286:I286,K286:M286)</f>
        <v>0.37999984800006081</v>
      </c>
      <c r="Q286">
        <f>K286/SUM($H286:I286,K286:M286)</f>
        <v>0</v>
      </c>
      <c r="R286">
        <f>L286/SUM($H286:I286,K286:M286)</f>
        <v>0</v>
      </c>
      <c r="S286">
        <f>M286/SUM($H286:I286,K286:M286)</f>
        <v>5.0000379999848001E-2</v>
      </c>
      <c r="U286">
        <f t="shared" si="106"/>
        <v>6.3591016900740205E-2</v>
      </c>
      <c r="V286">
        <f t="shared" si="110"/>
        <v>5.0150379999847998E-2</v>
      </c>
      <c r="W286">
        <f t="shared" si="107"/>
        <v>5.6721542544082099E-2</v>
      </c>
      <c r="Y286">
        <f>U286*(D286-D285)/D286+U285*(D285-D284)/D286+U284*(D284-D283)/D286+U283*(D283-D282)/D286+U282*(D282-D281)/D286+U281*(D281-D280)/D286+U280*(D280-D279)/D286+U279*(D279-D278)/D286+U278*(D278-D277)/D286+U277*(D277-D276)/D286+U276*(D276-D275)/D286+U275*(D275-D274)/D286+U274*(D274-D273)/D286+U273*(D273-D272)/D286+U272*(D272-D271)/D286+U271*(D271-D270)/D286</f>
        <v>6.0152083953596176E-2</v>
      </c>
      <c r="Z286">
        <f>V286*(E286-E285)/E286+V285*(E285-E284)/E286+V284*(E284-E283)/E286+V283*(E283-E282)/E286+V282*(E282-E281)/E286+V281*(E281-E280)/E286+V280*(E280-E279)/E286+V279*(E279-E278)/E286+V278*(E278-E277)/E286+V277*(E277-E276)/E286+V276*(E276-E275)/E286+V275*(E275-E274)/E286+V274*(E274-E273)/E286+V273*(E273-E272)/E286+V272*(E272-E271)/E286+V271*(E271-E270)/E286</f>
        <v>5.0150379999847998E-2</v>
      </c>
      <c r="AA286">
        <f>W286*(F286-F285)/F286+W285*(F285-F284)/F286+W284*(F284-F283)/F286+W283*(F283-F282)/F286+W282*(F282-F281)/F286+W281*(F281-F280)/F286+W280*(F280-F279)/F286+W279*(F279-F278)/F286+W278*(F278-F277)/F286+W277*(F277-F276)/F286+W276*(F276-F275)/F286+W275*(F275-F274)/F286+W274*(F274-F273)/F286+W273*(F273-F272)/F286+W272*(F272-F271)/F286+W271*(F271-F270)/F286</f>
        <v>5.3991036921332364E-2</v>
      </c>
      <c r="AC286">
        <f t="shared" si="111"/>
        <v>49.325256759686006</v>
      </c>
      <c r="AD286">
        <f t="shared" si="112"/>
        <v>97.55666638875303</v>
      </c>
      <c r="AE286">
        <f t="shared" si="113"/>
        <v>91.727622478244754</v>
      </c>
      <c r="AG286">
        <f t="shared" si="114"/>
        <v>49.325256759686006</v>
      </c>
      <c r="AH286">
        <f t="shared" si="115"/>
        <v>79.47914654999056</v>
      </c>
      <c r="AI286">
        <f t="shared" si="116"/>
        <v>22.039231327423309</v>
      </c>
      <c r="AK286">
        <v>183</v>
      </c>
      <c r="AL286" t="s">
        <v>16</v>
      </c>
      <c r="AM286">
        <v>37.950000000000003</v>
      </c>
      <c r="AN286">
        <v>0.01</v>
      </c>
      <c r="AO286">
        <v>0.14000000000000001</v>
      </c>
      <c r="AP286">
        <v>0.33</v>
      </c>
      <c r="AQ286">
        <v>23.67</v>
      </c>
      <c r="AR286">
        <v>36.99</v>
      </c>
      <c r="AS286">
        <v>0.32</v>
      </c>
      <c r="AT286">
        <v>0.57999999999999996</v>
      </c>
      <c r="AU286">
        <v>0</v>
      </c>
      <c r="AV286">
        <v>0</v>
      </c>
      <c r="AW286">
        <v>1.2999999999999999E-2</v>
      </c>
      <c r="AX286">
        <v>5.0000000000000001E-3</v>
      </c>
      <c r="AZ286">
        <v>0.99607827162624329</v>
      </c>
      <c r="BA286">
        <v>0</v>
      </c>
      <c r="BB286">
        <v>4.3312384602414208E-3</v>
      </c>
      <c r="BC286">
        <v>6.8483230368445031E-3</v>
      </c>
      <c r="BD286">
        <v>0.34638901970126634</v>
      </c>
      <c r="BE286">
        <v>1.4472895404628328</v>
      </c>
      <c r="BF286">
        <v>7.1144721641019006E-3</v>
      </c>
      <c r="BG286">
        <v>1.6311874781918995E-2</v>
      </c>
      <c r="BH286">
        <v>0</v>
      </c>
      <c r="BI286">
        <v>0</v>
      </c>
      <c r="BJ286">
        <v>5.4902836048818912E-4</v>
      </c>
      <c r="BK286">
        <v>1.0524419777654743E-4</v>
      </c>
      <c r="BM286">
        <v>183</v>
      </c>
      <c r="BN286" t="s">
        <v>17</v>
      </c>
      <c r="BO286">
        <v>52.99</v>
      </c>
      <c r="BP286">
        <v>0.17</v>
      </c>
      <c r="BQ286">
        <v>3.09</v>
      </c>
      <c r="BR286">
        <v>1.63</v>
      </c>
      <c r="BS286">
        <v>12.97</v>
      </c>
      <c r="BT286">
        <v>26.17</v>
      </c>
      <c r="BU286">
        <v>0.25</v>
      </c>
      <c r="BV286">
        <v>2.69</v>
      </c>
      <c r="BW286">
        <v>0</v>
      </c>
      <c r="BX286">
        <v>0.04</v>
      </c>
      <c r="BY286">
        <v>0</v>
      </c>
      <c r="BZ286">
        <v>0</v>
      </c>
      <c r="CA286">
        <v>4.0000000000000001E-3</v>
      </c>
      <c r="CB286">
        <v>2E-3</v>
      </c>
      <c r="CD286">
        <v>1.9080755640004252</v>
      </c>
      <c r="CE286">
        <v>0</v>
      </c>
      <c r="CF286">
        <v>0.13114825079693981</v>
      </c>
      <c r="CG286">
        <v>4.6406398636406179E-2</v>
      </c>
      <c r="CH286">
        <v>0.26039089766870205</v>
      </c>
      <c r="CI286">
        <v>1.4047362142159157</v>
      </c>
      <c r="CJ286">
        <v>7.6252252754139211E-3</v>
      </c>
      <c r="CK286">
        <v>0.10378823566275698</v>
      </c>
      <c r="CL286">
        <v>0</v>
      </c>
      <c r="CM286">
        <v>2.7928156491144945E-3</v>
      </c>
      <c r="CN286">
        <v>2.3175621091460214E-4</v>
      </c>
      <c r="CO286">
        <v>5.7753474553622155E-5</v>
      </c>
      <c r="CP286">
        <v>3.9223814797365031E-2</v>
      </c>
    </row>
    <row r="287" spans="3:109">
      <c r="C287" s="2">
        <v>0.85599999999999998</v>
      </c>
      <c r="D287">
        <f t="shared" si="105"/>
        <v>85.6</v>
      </c>
      <c r="E287">
        <f t="shared" si="108"/>
        <v>85.6</v>
      </c>
      <c r="F287">
        <f t="shared" si="108"/>
        <v>85.6</v>
      </c>
      <c r="G287">
        <v>14.400000000000006</v>
      </c>
      <c r="H287">
        <v>23.111999999999998</v>
      </c>
      <c r="I287">
        <v>14.552</v>
      </c>
      <c r="J287">
        <v>47.936</v>
      </c>
      <c r="K287">
        <v>0</v>
      </c>
      <c r="L287">
        <v>0</v>
      </c>
      <c r="M287">
        <f t="shared" si="109"/>
        <v>1.9823316479999999</v>
      </c>
      <c r="O287">
        <f>H287/SUM($H287:I287,K287:M287)</f>
        <v>0.58295431227282046</v>
      </c>
      <c r="P287">
        <f>I287/SUM($H287:I287,K287:M287)</f>
        <v>0.36704530772733146</v>
      </c>
      <c r="Q287">
        <f>K287/SUM($H287:I287,K287:M287)</f>
        <v>0</v>
      </c>
      <c r="R287">
        <f>L287/SUM($H287:I287,K287:M287)</f>
        <v>0</v>
      </c>
      <c r="S287">
        <f>M287/SUM($H287:I287,K287:M287)</f>
        <v>5.0000379999848001E-2</v>
      </c>
      <c r="U287">
        <f t="shared" si="106"/>
        <v>6.2326894304192713E-2</v>
      </c>
      <c r="V287">
        <f t="shared" si="110"/>
        <v>5.0150379999847998E-2</v>
      </c>
      <c r="W287">
        <f t="shared" si="107"/>
        <v>5.6751709303079004E-2</v>
      </c>
      <c r="Y287">
        <f>U287*(D287-D286)/D287+U286*(D286-D285)/D287+U285*(D285-D284)/D287+U284*(D284-D283)/D287+U283*(D283-D282)/D287+U282*(D282-D281)/D287+U281*(D281-D280)/D287+U280*(D280-D279)/D287+U279*(D279-D278)/D287+U278*(D278-D277)/D287+U277*(D277-D276)/D287+U276*(D276-D275)/D287+U275*(D275-D274)/D287+U274*(D274-D273)/D287+U273*(D273-D272)/D287+U272*(D272-D271)/D287+U271*(D271-D270)/D287</f>
        <v>6.0190193948057566E-2</v>
      </c>
      <c r="Z287">
        <f>V287*(E287-E286)/E287+V286*(E286-E285)/E287+V285*(E285-E284)/E287+V284*(E284-E283)/E287+V283*(E283-E282)/E287+V282*(E282-E281)/E287+V281*(E281-E280)/E287+V280*(E280-E279)/E287+V279*(E279-E278)/E287+V278*(E278-E277)/E287+V277*(E277-E276)/E287+V276*(E276-E275)/E287+V275*(E275-E274)/E287+V274*(E274-E273)/E287+V273*(E273-E272)/E287+V272*(E272-E271)/E287+V271*(E271-E270)/E287</f>
        <v>5.0150379999847998E-2</v>
      </c>
      <c r="AA287">
        <f>W287*(F287-F286)/F287+W286*(F286-F285)/F287+W285*(F285-F284)/F287+W284*(F284-F283)/F287+W283*(F283-F282)/F287+W282*(F282-F281)/F287+W281*(F281-F280)/F287+W280*(F280-F279)/F287+W279*(F279-F278)/F287+W278*(F278-F277)/F287+W277*(F277-F276)/F287+W276*(F276-F275)/F287+W275*(F275-F274)/F287+W274*(F274-F273)/F287+W273*(F273-F272)/F287+W272*(F272-F271)/F287+W271*(F271-F270)/F287</f>
        <v>5.4039413189704094E-2</v>
      </c>
      <c r="AC287">
        <f t="shared" si="111"/>
        <v>54.135641719608238</v>
      </c>
      <c r="AD287">
        <f t="shared" si="112"/>
        <v>107.18484411624448</v>
      </c>
      <c r="AE287">
        <f t="shared" si="113"/>
        <v>100.73272198270959</v>
      </c>
      <c r="AG287">
        <f t="shared" si="114"/>
        <v>54.135641719608238</v>
      </c>
      <c r="AH287">
        <f t="shared" si="115"/>
        <v>87.323196341147323</v>
      </c>
      <c r="AI287">
        <f t="shared" si="116"/>
        <v>24.202870433543563</v>
      </c>
      <c r="AK287">
        <v>193</v>
      </c>
      <c r="AL287" t="s">
        <v>16</v>
      </c>
      <c r="AM287">
        <v>37.590000000000003</v>
      </c>
      <c r="AN287">
        <v>0.01</v>
      </c>
      <c r="AO287">
        <v>0.13</v>
      </c>
      <c r="AP287">
        <v>0.34</v>
      </c>
      <c r="AQ287">
        <v>25.53</v>
      </c>
      <c r="AR287">
        <v>35.409999999999997</v>
      </c>
      <c r="AS287">
        <v>0.35</v>
      </c>
      <c r="AT287">
        <v>0.62</v>
      </c>
      <c r="AU287">
        <v>0</v>
      </c>
      <c r="AV287">
        <v>0</v>
      </c>
      <c r="AW287">
        <v>1.2999999999999999E-2</v>
      </c>
      <c r="AX287">
        <v>5.0000000000000001E-3</v>
      </c>
      <c r="AZ287">
        <v>0.99615492015358464</v>
      </c>
      <c r="BA287">
        <v>0</v>
      </c>
      <c r="BB287">
        <v>4.0606941873640862E-3</v>
      </c>
      <c r="BC287">
        <v>7.1239700899209711E-3</v>
      </c>
      <c r="BD287">
        <v>0.37721551396760306</v>
      </c>
      <c r="BE287">
        <v>1.3988459546741954</v>
      </c>
      <c r="BF287">
        <v>7.85658155159695E-3</v>
      </c>
      <c r="BG287">
        <v>1.7605179084347788E-2</v>
      </c>
      <c r="BH287">
        <v>0</v>
      </c>
      <c r="BI287">
        <v>0</v>
      </c>
      <c r="BJ287">
        <v>5.5432906593070328E-4</v>
      </c>
      <c r="BK287">
        <v>1.0626029918786824E-4</v>
      </c>
      <c r="BM287">
        <v>193</v>
      </c>
      <c r="BN287" t="s">
        <v>17</v>
      </c>
      <c r="BO287">
        <v>52.85</v>
      </c>
      <c r="BP287">
        <v>0.18</v>
      </c>
      <c r="BQ287">
        <v>2.85</v>
      </c>
      <c r="BR287">
        <v>1.64</v>
      </c>
      <c r="BS287">
        <v>13.84</v>
      </c>
      <c r="BT287">
        <v>25.42</v>
      </c>
      <c r="BU287">
        <v>0.27</v>
      </c>
      <c r="BV287">
        <v>2.92</v>
      </c>
      <c r="BW287">
        <v>0</v>
      </c>
      <c r="BX287">
        <v>0.04</v>
      </c>
      <c r="BY287">
        <v>0</v>
      </c>
      <c r="BZ287">
        <v>0</v>
      </c>
      <c r="CA287">
        <v>4.0000000000000001E-3</v>
      </c>
      <c r="CB287">
        <v>2E-3</v>
      </c>
      <c r="CD287">
        <v>1.912266532692283</v>
      </c>
      <c r="CE287">
        <v>0</v>
      </c>
      <c r="CF287">
        <v>0.12154879720060735</v>
      </c>
      <c r="CG287">
        <v>4.6917611252588261E-2</v>
      </c>
      <c r="CH287">
        <v>0.27920532398641279</v>
      </c>
      <c r="CI287">
        <v>1.3710976446427434</v>
      </c>
      <c r="CJ287">
        <v>8.2751946243055912E-3</v>
      </c>
      <c r="CK287">
        <v>0.11320887722650556</v>
      </c>
      <c r="CL287">
        <v>0</v>
      </c>
      <c r="CM287">
        <v>2.8063643308988023E-3</v>
      </c>
      <c r="CN287">
        <v>2.3288052112613167E-4</v>
      </c>
      <c r="CO287">
        <v>5.80336518180661E-5</v>
      </c>
      <c r="CP287">
        <v>3.3815329892890322E-2</v>
      </c>
    </row>
    <row r="288" spans="3:109">
      <c r="C288" s="2">
        <v>0.87</v>
      </c>
      <c r="D288">
        <f t="shared" si="105"/>
        <v>87</v>
      </c>
      <c r="E288">
        <f t="shared" si="108"/>
        <v>87</v>
      </c>
      <c r="F288">
        <f t="shared" si="108"/>
        <v>87</v>
      </c>
      <c r="G288">
        <v>13</v>
      </c>
      <c r="H288">
        <v>22.62</v>
      </c>
      <c r="I288">
        <v>15.66</v>
      </c>
      <c r="J288">
        <v>48.720000000000006</v>
      </c>
      <c r="K288">
        <v>0</v>
      </c>
      <c r="L288">
        <v>0</v>
      </c>
      <c r="M288">
        <f t="shared" si="109"/>
        <v>2.01475296</v>
      </c>
      <c r="O288">
        <f>H288/SUM($H288:I288,K288:M288)</f>
        <v>0.56136341181827165</v>
      </c>
      <c r="P288">
        <f>I288/SUM($H288:I288,K288:M288)</f>
        <v>0.38863620818188033</v>
      </c>
      <c r="Q288">
        <f>K288/SUM($H288:I288,K288:M288)</f>
        <v>0</v>
      </c>
      <c r="R288">
        <f>L288/SUM($H288:I288,K288:M288)</f>
        <v>0</v>
      </c>
      <c r="S288">
        <f>M288/SUM($H288:I288,K288:M288)</f>
        <v>5.0000379999847994E-2</v>
      </c>
      <c r="U288">
        <f t="shared" si="106"/>
        <v>6.1780431025426345E-2</v>
      </c>
      <c r="V288">
        <f t="shared" si="110"/>
        <v>5.0150379999847991E-2</v>
      </c>
      <c r="W288">
        <f t="shared" si="107"/>
        <v>5.7314453718619103E-2</v>
      </c>
      <c r="Y288">
        <f>U288*(D288-D287)/D288+U287*(D287-D286)/D288+U286*(D286-D285)/D288+U285*(D285-D284)/D288+U284*(D284-D283)/D288+U283*(D283-D282)/D288+U282*(D282-D281)/D288+U281*(D281-D280)/D288+U280*(D280-D279)/D288+U279*(D279-D278)/D288+U278*(D278-D277)/D288+U277*(D277-D276)/D288+U276*(D276-D275)/D288+U275*(D275-D274)/D288+U274*(D274-D273)/D288+U273*(D273-D272)/D288+U272*(D272-D271)/D288+U271*(D271-D270)/D288</f>
        <v>6.0215783969992227E-2</v>
      </c>
      <c r="Z288">
        <f>V288*(E288-E287)/E288+V287*(E287-E286)/E288+V286*(E286-E285)/E288+V285*(E285-E284)/E288+V284*(E284-E283)/E288+V283*(E283-E282)/E288+V282*(E282-E281)/E288+V281*(E281-E280)/E288+V280*(E280-E279)/E288+V279*(E279-E278)/E288+V278*(E278-E277)/E288+V277*(E277-E276)/E288+V276*(E276-E275)/E288+V275*(E275-E274)/E288+V274*(E274-E273)/E288+V273*(E273-E272)/E288+V272*(E272-E271)/E288+V271*(E271-E270)/E288</f>
        <v>5.0150379999848005E-2</v>
      </c>
      <c r="AA288">
        <f>W288*(F288-F287)/F288+W287*(F287-F286)/F288+W286*(F286-F285)/F288+W285*(F285-F284)/F288+W284*(F284-F283)/F288+W283*(F283-F282)/F288+W282*(F282-F281)/F288+W281*(F281-F280)/F288+W280*(F280-F279)/F288+W279*(F279-F278)/F288+W278*(F278-F277)/F288+W277*(F277-F276)/F288+W276*(F276-F275)/F288+W275*(F275-F274)/F288+W274*(F274-F273)/F288+W273*(F273-F272)/F288+W272*(F272-F271)/F288+W271*(F271-F270)/F288</f>
        <v>5.4092114991318815E-2</v>
      </c>
      <c r="AC288">
        <f t="shared" si="111"/>
        <v>59.594496953490271</v>
      </c>
      <c r="AD288">
        <f t="shared" si="112"/>
        <v>118.12039313051937</v>
      </c>
      <c r="AE288">
        <f t="shared" si="113"/>
        <v>110.95391433979697</v>
      </c>
      <c r="AG288">
        <f t="shared" si="114"/>
        <v>59.594496953490271</v>
      </c>
      <c r="AH288">
        <f t="shared" si="115"/>
        <v>96.232357907274391</v>
      </c>
      <c r="AI288">
        <f t="shared" si="116"/>
        <v>26.658697988142688</v>
      </c>
      <c r="AK288">
        <v>203</v>
      </c>
      <c r="AL288" t="s">
        <v>16</v>
      </c>
      <c r="AM288">
        <v>37.200000000000003</v>
      </c>
      <c r="AN288">
        <v>0.01</v>
      </c>
      <c r="AO288">
        <v>0.12</v>
      </c>
      <c r="AP288">
        <v>0.36</v>
      </c>
      <c r="AQ288">
        <v>27.49</v>
      </c>
      <c r="AR288">
        <v>33.74</v>
      </c>
      <c r="AS288">
        <v>0.39</v>
      </c>
      <c r="AT288">
        <v>0.67</v>
      </c>
      <c r="AU288">
        <v>0</v>
      </c>
      <c r="AV288">
        <v>0</v>
      </c>
      <c r="AW288">
        <v>1.4E-2</v>
      </c>
      <c r="AX288">
        <v>5.0000000000000001E-3</v>
      </c>
      <c r="AZ288">
        <v>0.9959545158558214</v>
      </c>
      <c r="BA288">
        <v>0</v>
      </c>
      <c r="BB288">
        <v>3.7868681492917084E-3</v>
      </c>
      <c r="BC288">
        <v>7.6205738783246555E-3</v>
      </c>
      <c r="BD288">
        <v>0.41035098248797663</v>
      </c>
      <c r="BE288">
        <v>1.3465765568066386</v>
      </c>
      <c r="BF288">
        <v>8.8444777180067217E-3</v>
      </c>
      <c r="BG288">
        <v>1.9220539204127612E-2</v>
      </c>
      <c r="BH288">
        <v>0</v>
      </c>
      <c r="BI288">
        <v>0</v>
      </c>
      <c r="BJ288">
        <v>6.031069611086889E-4</v>
      </c>
      <c r="BK288">
        <v>1.0735271711980698E-4</v>
      </c>
      <c r="BM288">
        <v>203</v>
      </c>
      <c r="BN288" t="s">
        <v>17</v>
      </c>
      <c r="BO288">
        <v>52.7</v>
      </c>
      <c r="BP288">
        <v>0.19</v>
      </c>
      <c r="BQ288">
        <v>2.6</v>
      </c>
      <c r="BR288">
        <v>1.63</v>
      </c>
      <c r="BS288">
        <v>14.75</v>
      </c>
      <c r="BT288">
        <v>24.61</v>
      </c>
      <c r="BU288">
        <v>0.28999999999999998</v>
      </c>
      <c r="BV288">
        <v>3.19</v>
      </c>
      <c r="BW288">
        <v>0</v>
      </c>
      <c r="BX288">
        <v>0.04</v>
      </c>
      <c r="BY288">
        <v>0</v>
      </c>
      <c r="BZ288">
        <v>0</v>
      </c>
      <c r="CA288">
        <v>4.0000000000000001E-3</v>
      </c>
      <c r="CB288">
        <v>2E-3</v>
      </c>
      <c r="CD288">
        <v>1.9170005556301482</v>
      </c>
      <c r="CE288">
        <v>0</v>
      </c>
      <c r="CF288">
        <v>0.11147753176574828</v>
      </c>
      <c r="CG288">
        <v>4.6880025547323331E-2</v>
      </c>
      <c r="CH288">
        <v>0.29914917973310939</v>
      </c>
      <c r="CI288">
        <v>1.3344817630037711</v>
      </c>
      <c r="CJ288">
        <v>8.935536667667018E-3</v>
      </c>
      <c r="CK288">
        <v>0.12433588950155638</v>
      </c>
      <c r="CL288">
        <v>0</v>
      </c>
      <c r="CM288">
        <v>2.8213193185979836E-3</v>
      </c>
      <c r="CN288">
        <v>2.3412153081631143E-4</v>
      </c>
      <c r="CO288">
        <v>5.8342910505372675E-5</v>
      </c>
      <c r="CP288">
        <v>2.8478087395896426E-2</v>
      </c>
      <c r="CR288" t="s">
        <v>45</v>
      </c>
      <c r="CS288" t="s">
        <v>1</v>
      </c>
      <c r="CT288" t="s">
        <v>2</v>
      </c>
      <c r="CU288" t="s">
        <v>3</v>
      </c>
      <c r="CV288" t="s">
        <v>4</v>
      </c>
      <c r="CW288" t="s">
        <v>5</v>
      </c>
      <c r="CX288" t="s">
        <v>6</v>
      </c>
      <c r="CY288" t="s">
        <v>7</v>
      </c>
      <c r="CZ288" t="s">
        <v>8</v>
      </c>
      <c r="DA288" t="s">
        <v>9</v>
      </c>
      <c r="DB288" t="s">
        <v>10</v>
      </c>
      <c r="DC288" t="s">
        <v>11</v>
      </c>
      <c r="DD288" t="s">
        <v>14</v>
      </c>
      <c r="DE288" t="s">
        <v>15</v>
      </c>
    </row>
    <row r="289" spans="3:123">
      <c r="C289" s="2">
        <v>0.89400000000000002</v>
      </c>
      <c r="D289">
        <f t="shared" si="105"/>
        <v>89.4</v>
      </c>
      <c r="E289">
        <f t="shared" si="108"/>
        <v>89.4</v>
      </c>
      <c r="F289">
        <f t="shared" si="108"/>
        <v>89.4</v>
      </c>
      <c r="G289">
        <v>10.599999999999994</v>
      </c>
      <c r="H289">
        <v>20.562000000000001</v>
      </c>
      <c r="I289">
        <v>20.562000000000001</v>
      </c>
      <c r="J289">
        <v>48.276000000000003</v>
      </c>
      <c r="K289">
        <v>0</v>
      </c>
      <c r="L289">
        <v>0</v>
      </c>
      <c r="M289">
        <f t="shared" si="109"/>
        <v>2.1644383679999999</v>
      </c>
      <c r="O289">
        <f>H289/SUM($H289:I289,K289:M289)</f>
        <v>0.47499981000007602</v>
      </c>
      <c r="P289">
        <f>I289/SUM($H289:I289,K289:M289)</f>
        <v>0.47499981000007602</v>
      </c>
      <c r="Q289">
        <f>K289/SUM($H289:I289,K289:M289)</f>
        <v>0</v>
      </c>
      <c r="R289">
        <f>L289/SUM($H289:I289,K289:M289)</f>
        <v>0</v>
      </c>
      <c r="S289">
        <f>M289/SUM($H289:I289,K289:M289)</f>
        <v>5.0000379999847994E-2</v>
      </c>
      <c r="U289">
        <f t="shared" si="106"/>
        <v>6.1418445112228874E-2</v>
      </c>
      <c r="V289">
        <f t="shared" si="110"/>
        <v>5.0150379999847991E-2</v>
      </c>
      <c r="W289">
        <f t="shared" si="107"/>
        <v>6.0192969358654869E-2</v>
      </c>
      <c r="Y289">
        <f>U289*(D289-D288)/D289+U288*(D288-D287)/D289+U287*(D287-D286)/D289+U286*(D286-D285)/D289+U285*(D285-D284)/D289+U284*(D284-D283)/D289+U283*(D283-D282)/D289+U282*(D282-D281)/D289+U281*(D281-D280)/D289+U280*(D280-D279)/D289+U279*(D279-D278)/D289+U278*(D278-D277)/D289+U277*(D277-D276)/D289+U276*(D276-D275)/D289+U275*(D275-D274)/D289+U274*(D274-D273)/D289+U273*(D273-D272)/D289+U272*(D272-D271)/D289+U271*(D271-D270)/D289</f>
        <v>6.0248070175152955E-2</v>
      </c>
      <c r="Z289">
        <f>V289*(E289-E288)/E289+V288*(E288-E287)/E289+V287*(E287-E286)/E289+V286*(E286-E285)/E289+V285*(E285-E284)/E289+V284*(E284-E283)/E289+V283*(E283-E282)/E289+V282*(E282-E281)/E289+V281*(E281-E280)/E289+V280*(E280-E279)/E289+V279*(E279-E278)/E289+V278*(E278-E277)/E289+V277*(E277-E276)/E289+V276*(E276-E275)/E289+V275*(E275-E274)/E289+V274*(E274-E273)/E289+V273*(E273-E272)/E289+V272*(E272-E271)/E289+V271*(E271-E270)/E289</f>
        <v>5.0150379999848005E-2</v>
      </c>
      <c r="AA289">
        <f>W289*(F289-F288)/F289+W288*(F288-F287)/F289+W287*(F287-F286)/F289+W286*(F286-F285)/F289+W285*(F285-F284)/F289+W284*(F284-F283)/F289+W283*(F283-F282)/F289+W282*(F282-F281)/F289+W281*(F281-F280)/F289+W280*(F280-F279)/F289+W279*(F279-F278)/F289+W278*(F278-F277)/F289+W277*(F277-F276)/F289+W276*(F276-F275)/F289+W275*(F275-F274)/F289+W274*(F274-F273)/F289+W273*(F273-F272)/F289+W272*(F272-F271)/F289+W271*(F271-F270)/F289</f>
        <v>5.4255896316616425E-2</v>
      </c>
      <c r="AC289">
        <f t="shared" si="111"/>
        <v>72.189627404261302</v>
      </c>
      <c r="AD289">
        <f t="shared" si="112"/>
        <v>143.38943949529948</v>
      </c>
      <c r="AE289">
        <f t="shared" si="113"/>
        <v>134.5320901083719</v>
      </c>
      <c r="AG289">
        <f t="shared" si="114"/>
        <v>72.189627404261302</v>
      </c>
      <c r="AH289">
        <f t="shared" si="115"/>
        <v>116.81898016025046</v>
      </c>
      <c r="AI289">
        <f t="shared" si="116"/>
        <v>32.323783989532458</v>
      </c>
      <c r="AK289">
        <v>223</v>
      </c>
      <c r="AL289" t="s">
        <v>16</v>
      </c>
      <c r="AM289">
        <v>36.340000000000003</v>
      </c>
      <c r="AN289">
        <v>0.01</v>
      </c>
      <c r="AO289">
        <v>0.11</v>
      </c>
      <c r="AP289">
        <v>0.38</v>
      </c>
      <c r="AQ289">
        <v>31.92</v>
      </c>
      <c r="AR289">
        <v>29.97</v>
      </c>
      <c r="AS289">
        <v>0.47</v>
      </c>
      <c r="AT289">
        <v>0.78</v>
      </c>
      <c r="AU289">
        <v>0</v>
      </c>
      <c r="AV289">
        <v>0</v>
      </c>
      <c r="AW289">
        <v>1.6E-2</v>
      </c>
      <c r="AX289">
        <v>5.0000000000000001E-3</v>
      </c>
      <c r="AZ289">
        <v>0.99587095797710179</v>
      </c>
      <c r="BA289">
        <v>0</v>
      </c>
      <c r="BB289">
        <v>3.5531472220606251E-3</v>
      </c>
      <c r="BC289">
        <v>8.2336111536659394E-3</v>
      </c>
      <c r="BD289">
        <v>0.48771397453030257</v>
      </c>
      <c r="BE289">
        <v>1.2243181655934914</v>
      </c>
      <c r="BF289">
        <v>1.0910057068573419E-2</v>
      </c>
      <c r="BG289">
        <v>2.2903768544434495E-2</v>
      </c>
      <c r="BH289">
        <v>0</v>
      </c>
      <c r="BI289">
        <v>0</v>
      </c>
      <c r="BJ289">
        <v>7.0551762462795582E-4</v>
      </c>
      <c r="BK289">
        <v>1.0988404048666673E-4</v>
      </c>
      <c r="BM289">
        <v>223</v>
      </c>
      <c r="BN289" t="s">
        <v>17</v>
      </c>
      <c r="BO289">
        <v>52.31</v>
      </c>
      <c r="BP289">
        <v>0.22</v>
      </c>
      <c r="BQ289">
        <v>2.13</v>
      </c>
      <c r="BR289">
        <v>1.57</v>
      </c>
      <c r="BS289">
        <v>16.8</v>
      </c>
      <c r="BT289">
        <v>22.66</v>
      </c>
      <c r="BU289">
        <v>0.34</v>
      </c>
      <c r="BV289">
        <v>3.93</v>
      </c>
      <c r="BW289">
        <v>0</v>
      </c>
      <c r="BX289">
        <v>0.04</v>
      </c>
      <c r="BY289">
        <v>0</v>
      </c>
      <c r="BZ289">
        <v>0</v>
      </c>
      <c r="CA289">
        <v>5.0000000000000001E-3</v>
      </c>
      <c r="CB289">
        <v>2E-3</v>
      </c>
      <c r="CD289">
        <v>1.926090340127361</v>
      </c>
      <c r="CE289">
        <v>0</v>
      </c>
      <c r="CF289">
        <v>9.2442974134596817E-2</v>
      </c>
      <c r="CG289">
        <v>4.5706734800897833E-2</v>
      </c>
      <c r="CH289">
        <v>0.3448938000037608</v>
      </c>
      <c r="CI289">
        <v>1.2437733426567383</v>
      </c>
      <c r="CJ289">
        <v>1.0604296689722544E-2</v>
      </c>
      <c r="CK289">
        <v>0.15505246770232886</v>
      </c>
      <c r="CL289">
        <v>0</v>
      </c>
      <c r="CM289">
        <v>2.8558313200422046E-3</v>
      </c>
      <c r="CN289">
        <v>2.9623180013424796E-4</v>
      </c>
      <c r="CO289">
        <v>5.9056594560328242E-5</v>
      </c>
      <c r="CP289">
        <v>1.8533314261957839E-2</v>
      </c>
    </row>
    <row r="290" spans="3:123">
      <c r="C290" s="2">
        <v>0.90400000000000003</v>
      </c>
      <c r="D290">
        <f t="shared" si="105"/>
        <v>90.4</v>
      </c>
      <c r="E290">
        <f t="shared" si="108"/>
        <v>90.4</v>
      </c>
      <c r="F290">
        <f t="shared" si="108"/>
        <v>90.4</v>
      </c>
      <c r="G290">
        <v>9.5999999999999943</v>
      </c>
      <c r="H290">
        <v>8.136000000000001</v>
      </c>
      <c r="I290">
        <v>0</v>
      </c>
      <c r="J290">
        <v>65.088000000000008</v>
      </c>
      <c r="K290">
        <v>17.176000000000002</v>
      </c>
      <c r="L290">
        <v>0</v>
      </c>
      <c r="M290">
        <f t="shared" si="109"/>
        <v>1.3322211840000002</v>
      </c>
      <c r="O290">
        <f>H290/SUM($H290:I290,K290:M290)</f>
        <v>0.30535702071433451</v>
      </c>
      <c r="P290">
        <f>I290/SUM($H290:I290,K290:M290)</f>
        <v>0</v>
      </c>
      <c r="Q290">
        <f>K290/SUM($H290:I290,K290:M290)</f>
        <v>0.64464259928581735</v>
      </c>
      <c r="R290">
        <f>L290/SUM($H290:I290,K290:M290)</f>
        <v>0</v>
      </c>
      <c r="S290">
        <f>M290/SUM($H290:I290,K290:M290)</f>
        <v>5.0000379999847994E-2</v>
      </c>
      <c r="U290">
        <f t="shared" si="106"/>
        <v>7.2210261313743307E-2</v>
      </c>
      <c r="V290">
        <f t="shared" si="110"/>
        <v>5.0150379999847991E-2</v>
      </c>
      <c r="W290">
        <f t="shared" si="107"/>
        <v>6.1125804493427985E-2</v>
      </c>
      <c r="Y290">
        <f>U290*(D290-D289)/D290+U289*(D289-D288)/D290+U288*(D288-D287)/D290+U287*(D287-D286)/D290+U286*(D286-D285)/D290+U285*(D285-D284)/D290+U284*(D284-D283)/D290+U283*(D283-D282)/D290+U282*(D282-D281)/D290+U281*(D281-D280)/D290+U280*(D280-D279)/D290+U279*(D279-D278)/D290+U278*(D278-D277)/D290+U277*(D277-D276)/D290+U276*(D276-D275)/D290+U275*(D275-D274)/D290+U274*(D274-D273)/D290+U273*(D273-D272)/D290+U272*(D272-D271)/D290+U271*(D271-D270)/D290</f>
        <v>6.0380395298367459E-2</v>
      </c>
      <c r="Z290">
        <f>V290*(E290-E289)/E290+V289*(E289-E288)/E290+V288*(E288-E287)/E290+V287*(E287-E286)/E290+V286*(E286-E285)/E290+V285*(E285-E284)/E290+V284*(E284-E283)/E290+V283*(E283-E282)/E290+V282*(E282-E281)/E290+V281*(E281-E280)/E290+V280*(E280-E279)/E290+V279*(E279-E278)/E290+V278*(E278-E277)/E290+V277*(E277-E276)/E290+V276*(E276-E275)/E290+V275*(E275-E274)/E290+V274*(E274-E273)/E290+V273*(E273-E272)/E290+V272*(E272-E271)/E290+V271*(E271-E270)/E290</f>
        <v>5.0150379999847998E-2</v>
      </c>
      <c r="AA290">
        <f>W290*(F290-F289)/F290+W289*(F289-F288)/F290+W288*(F288-F287)/F290+W287*(F287-F286)/F290+W286*(F286-F285)/F290+W285*(F285-F284)/F290+W284*(F284-F283)/F290+W283*(F283-F282)/F290+W282*(F282-F281)/F290+W281*(F281-F280)/F290+W280*(F280-F279)/F290+W279*(F279-F278)/F290+W278*(F278-F277)/F290+W277*(F277-F276)/F290+W276*(F276-F275)/F290+W275*(F275-F274)/F290+W274*(F274-F273)/F290+W273*(F273-F272)/F290+W272*(F272-F271)/F290+W271*(F271-F270)/F290</f>
        <v>5.4331890876094427E-2</v>
      </c>
      <c r="AC290">
        <f t="shared" si="111"/>
        <v>79.210363788388804</v>
      </c>
      <c r="AD290">
        <f t="shared" si="112"/>
        <v>157.54099939182845</v>
      </c>
      <c r="AE290">
        <f t="shared" si="113"/>
        <v>147.72306071349863</v>
      </c>
      <c r="AG290">
        <f t="shared" si="114"/>
        <v>79.210363788388804</v>
      </c>
      <c r="AH290">
        <f t="shared" si="115"/>
        <v>128.34821690605284</v>
      </c>
      <c r="AI290">
        <f t="shared" si="116"/>
        <v>35.493154837104349</v>
      </c>
      <c r="AK290">
        <v>233</v>
      </c>
      <c r="AL290" t="s">
        <v>16</v>
      </c>
      <c r="AM290">
        <v>35.869999999999997</v>
      </c>
      <c r="AN290">
        <v>0.01</v>
      </c>
      <c r="AO290">
        <v>0.1</v>
      </c>
      <c r="AP290">
        <v>0.39</v>
      </c>
      <c r="AQ290">
        <v>34.380000000000003</v>
      </c>
      <c r="AR290">
        <v>27.88</v>
      </c>
      <c r="AS290">
        <v>0.52</v>
      </c>
      <c r="AT290">
        <v>0.84</v>
      </c>
      <c r="AU290">
        <v>0</v>
      </c>
      <c r="AV290">
        <v>0</v>
      </c>
      <c r="AW290">
        <v>1.6E-2</v>
      </c>
      <c r="AX290">
        <v>6.0000000000000001E-3</v>
      </c>
      <c r="AZ290">
        <v>0.99593162731372875</v>
      </c>
      <c r="BA290">
        <v>0</v>
      </c>
      <c r="BB290">
        <v>3.2726572278016048E-3</v>
      </c>
      <c r="BC290">
        <v>8.5615296756048759E-3</v>
      </c>
      <c r="BD290">
        <v>0.5322163257687722</v>
      </c>
      <c r="BE290">
        <v>1.1539322811700132</v>
      </c>
      <c r="BF290">
        <v>1.2229607280255066E-2</v>
      </c>
      <c r="BG290">
        <v>2.4990309379028831E-2</v>
      </c>
      <c r="BH290">
        <v>0</v>
      </c>
      <c r="BI290">
        <v>0</v>
      </c>
      <c r="BJ290">
        <v>7.1480547531750259E-4</v>
      </c>
      <c r="BK290">
        <v>1.3359674267182103E-4</v>
      </c>
      <c r="CR290">
        <v>233</v>
      </c>
      <c r="CS290" t="s">
        <v>18</v>
      </c>
      <c r="CT290">
        <v>52.08</v>
      </c>
      <c r="CU290">
        <v>0.23</v>
      </c>
      <c r="CV290">
        <v>1.9</v>
      </c>
      <c r="CW290">
        <v>1.51</v>
      </c>
      <c r="CX290">
        <v>17.96</v>
      </c>
      <c r="CY290">
        <v>21.5</v>
      </c>
      <c r="CZ290">
        <v>0.37</v>
      </c>
      <c r="DA290">
        <v>4.41</v>
      </c>
      <c r="DB290">
        <v>0</v>
      </c>
      <c r="DC290">
        <v>0.03</v>
      </c>
      <c r="DD290">
        <v>5.0000000000000001E-3</v>
      </c>
      <c r="DE290">
        <v>2E-3</v>
      </c>
      <c r="DG290">
        <v>1.9312724199556728</v>
      </c>
      <c r="DH290">
        <v>0</v>
      </c>
      <c r="DI290">
        <v>8.3047877371099074E-2</v>
      </c>
      <c r="DJ290">
        <v>4.4272915446341654E-2</v>
      </c>
      <c r="DK290">
        <v>0.3713325908473073</v>
      </c>
      <c r="DL290">
        <v>1.1885034006207233</v>
      </c>
      <c r="DM290">
        <v>1.1622118704465551E-2</v>
      </c>
      <c r="DN290">
        <v>0.17522874537080266</v>
      </c>
      <c r="DO290">
        <v>0</v>
      </c>
      <c r="DP290">
        <v>2.1571206951539368E-3</v>
      </c>
      <c r="DQ290">
        <v>2.9834056474682246E-4</v>
      </c>
      <c r="DR290">
        <v>5.9476996612678943E-5</v>
      </c>
      <c r="DS290">
        <v>1.4320297326771855E-2</v>
      </c>
    </row>
    <row r="291" spans="3:123">
      <c r="C291" s="2">
        <v>0.91300000000000003</v>
      </c>
      <c r="D291">
        <f t="shared" si="105"/>
        <v>91.3</v>
      </c>
      <c r="E291">
        <f t="shared" si="108"/>
        <v>91.3</v>
      </c>
      <c r="F291">
        <f t="shared" si="108"/>
        <v>91.3</v>
      </c>
      <c r="G291">
        <v>8.7000000000000028</v>
      </c>
      <c r="H291">
        <v>15.521000000000001</v>
      </c>
      <c r="I291">
        <v>0</v>
      </c>
      <c r="J291">
        <v>44.736999999999995</v>
      </c>
      <c r="K291">
        <v>31.042000000000002</v>
      </c>
      <c r="L291">
        <v>0</v>
      </c>
      <c r="M291">
        <f t="shared" si="109"/>
        <v>2.4507038159999999</v>
      </c>
      <c r="O291">
        <f>H291/SUM($H291:I291,K291:M291)</f>
        <v>0.31666654000005068</v>
      </c>
      <c r="P291">
        <f>I291/SUM($H291:I291,K291:M291)</f>
        <v>0</v>
      </c>
      <c r="Q291">
        <f>K291/SUM($H291:I291,K291:M291)</f>
        <v>0.63333308000010136</v>
      </c>
      <c r="R291">
        <f>L291/SUM($H291:I291,K291:M291)</f>
        <v>0</v>
      </c>
      <c r="S291">
        <f>M291/SUM($H291:I291,K291:M291)</f>
        <v>5.0000379999847994E-2</v>
      </c>
      <c r="U291">
        <f t="shared" si="106"/>
        <v>7.0552340137969988E-2</v>
      </c>
      <c r="V291">
        <f t="shared" si="110"/>
        <v>5.0150379999847991E-2</v>
      </c>
      <c r="W291">
        <f t="shared" si="107"/>
        <v>6.0663153878312573E-2</v>
      </c>
      <c r="Y291">
        <f>U291*(D291-D290)/D291+U290*(D290-D289)/D291+U289*(D289-D288)/D291+U288*(D288-D287)/D291+U287*(D287-D286)/D291+U286*(D286-D285)/D291+U285*(D285-D284)/D291+U284*(D284-D283)/D291+U283*(D283-D282)/D291+U282*(D282-D281)/D291+U281*(D281-D280)/D291+U280*(D280-D279)/D291+U279*(D279-D278)/D291+U278*(D278-D277)/D291+U277*(D277-D276)/D291+U276*(D276-D275)/D291+U275*(D275-D274)/D291+U274*(D274-D273)/D291+U273*(D273-D272)/D291+U272*(D272-D271)/D291+U271*(D271-D270)/D291</f>
        <v>6.0480666386600102E-2</v>
      </c>
      <c r="Z291">
        <f>V291*(E291-E290)/E291+V290*(E290-E289)/E291+V289*(E289-E288)/E291+V288*(E288-E287)/E291+V287*(E287-E286)/E291+V286*(E286-E285)/E291+V285*(E285-E284)/E291+V284*(E284-E283)/E291+V283*(E283-E282)/E291+V282*(E282-E281)/E291+V281*(E281-E280)/E291+V280*(E280-E279)/E291+V279*(E279-E278)/E291+V278*(E278-E277)/E291+V277*(E277-E276)/E291+V276*(E276-E275)/E291+V275*(E275-E274)/E291+V274*(E274-E273)/E291+V273*(E273-E272)/E291+V272*(E272-E271)/E291+V271*(E271-E270)/E291</f>
        <v>5.0150379999847991E-2</v>
      </c>
      <c r="AA291">
        <f>W291*(F291-F290)/F291+W290*(F290-F289)/F291+W289*(F289-F288)/F291+W288*(F288-F287)/F291+W287*(F287-F286)/F291+W286*(F286-F285)/F291+W285*(F285-F284)/F291+W284*(F284-F283)/F291+W283*(F283-F282)/F291+W282*(F282-F281)/F291+W281*(F281-F280)/F291+W280*(F280-F279)/F291+W279*(F279-F278)/F291+W278*(F278-F277)/F291+W277*(F277-F276)/F291+W276*(F276-F275)/F291+W275*(F275-F274)/F291+W274*(F274-F273)/F291+W273*(F273-F272)/F291+W272*(F272-F271)/F291+W271*(F271-F270)/F291</f>
        <v>5.4394302011932294E-2</v>
      </c>
      <c r="AC291">
        <f t="shared" si="111"/>
        <v>86.865289474546671</v>
      </c>
      <c r="AD291">
        <f t="shared" si="112"/>
        <v>172.9822527098529</v>
      </c>
      <c r="AE291">
        <f t="shared" si="113"/>
        <v>162.11055626144383</v>
      </c>
      <c r="AG291">
        <f t="shared" si="114"/>
        <v>86.865289474546671</v>
      </c>
      <c r="AH291">
        <f t="shared" si="115"/>
        <v>140.92816331882076</v>
      </c>
      <c r="AI291">
        <f t="shared" si="116"/>
        <v>38.950012586564078</v>
      </c>
      <c r="AK291">
        <v>243</v>
      </c>
      <c r="AL291" t="s">
        <v>16</v>
      </c>
      <c r="AM291">
        <v>35.49</v>
      </c>
      <c r="AN291">
        <v>0.01</v>
      </c>
      <c r="AO291">
        <v>0.09</v>
      </c>
      <c r="AP291">
        <v>0.37</v>
      </c>
      <c r="AQ291">
        <v>36.380000000000003</v>
      </c>
      <c r="AR291">
        <v>26.21</v>
      </c>
      <c r="AS291">
        <v>0.56999999999999995</v>
      </c>
      <c r="AT291">
        <v>0.87</v>
      </c>
      <c r="AU291">
        <v>0</v>
      </c>
      <c r="AV291">
        <v>0</v>
      </c>
      <c r="AW291">
        <v>1.7000000000000001E-2</v>
      </c>
      <c r="AX291">
        <v>6.0000000000000001E-3</v>
      </c>
      <c r="AZ291">
        <v>0.9960483345732607</v>
      </c>
      <c r="BA291">
        <v>0</v>
      </c>
      <c r="BB291">
        <v>2.9772773715235762E-3</v>
      </c>
      <c r="BC291">
        <v>8.2104082087866397E-3</v>
      </c>
      <c r="BD291">
        <v>0.56927391144739747</v>
      </c>
      <c r="BE291">
        <v>1.0965560645252426</v>
      </c>
      <c r="BF291">
        <v>1.3550655049361746E-2</v>
      </c>
      <c r="BG291">
        <v>2.6163019564954152E-2</v>
      </c>
      <c r="BH291">
        <v>0</v>
      </c>
      <c r="BI291">
        <v>0</v>
      </c>
      <c r="BJ291">
        <v>7.6770271397468741E-4</v>
      </c>
      <c r="BK291">
        <v>1.3504301828397343E-4</v>
      </c>
      <c r="CR291">
        <v>243</v>
      </c>
      <c r="CS291" t="s">
        <v>18</v>
      </c>
      <c r="CT291">
        <v>52.03</v>
      </c>
      <c r="CU291">
        <v>0.24</v>
      </c>
      <c r="CV291">
        <v>1.67</v>
      </c>
      <c r="CW291">
        <v>1.28</v>
      </c>
      <c r="CX291">
        <v>18.97</v>
      </c>
      <c r="CY291">
        <v>20.72</v>
      </c>
      <c r="CZ291">
        <v>0.39</v>
      </c>
      <c r="DA291">
        <v>4.66</v>
      </c>
      <c r="DB291">
        <v>0</v>
      </c>
      <c r="DC291">
        <v>0.03</v>
      </c>
      <c r="DD291">
        <v>6.0000000000000001E-3</v>
      </c>
      <c r="DE291">
        <v>3.0000000000000001E-3</v>
      </c>
      <c r="DG291">
        <v>1.9389574152937872</v>
      </c>
      <c r="DH291">
        <v>0</v>
      </c>
      <c r="DI291">
        <v>7.3355602594285987E-2</v>
      </c>
      <c r="DJ291">
        <v>3.7714905719575927E-2</v>
      </c>
      <c r="DK291">
        <v>0.39415400917730081</v>
      </c>
      <c r="DL291">
        <v>1.1510484435998085</v>
      </c>
      <c r="DM291">
        <v>1.2310907605989994E-2</v>
      </c>
      <c r="DN291">
        <v>0.18607779914916486</v>
      </c>
      <c r="DO291">
        <v>0</v>
      </c>
      <c r="DP291">
        <v>2.167785602226351E-3</v>
      </c>
      <c r="DQ291">
        <v>3.5977868958626119E-4</v>
      </c>
      <c r="DR291">
        <v>8.9656580559181401E-5</v>
      </c>
      <c r="DS291">
        <v>1.2313017888073166E-2</v>
      </c>
    </row>
    <row r="292" spans="3:123">
      <c r="C292" s="2">
        <v>0.92100000000000004</v>
      </c>
      <c r="D292">
        <f t="shared" si="105"/>
        <v>92.100000000000009</v>
      </c>
      <c r="E292">
        <f t="shared" si="108"/>
        <v>92.100000000000009</v>
      </c>
      <c r="F292">
        <f t="shared" si="108"/>
        <v>92.100000000000009</v>
      </c>
      <c r="G292">
        <v>7.8999999999999915</v>
      </c>
      <c r="H292">
        <v>16.577999999999999</v>
      </c>
      <c r="I292">
        <v>0</v>
      </c>
      <c r="J292">
        <v>39.603000000000002</v>
      </c>
      <c r="K292">
        <v>35.919000000000004</v>
      </c>
      <c r="L292">
        <v>0</v>
      </c>
      <c r="M292">
        <f t="shared" si="109"/>
        <v>2.763022104</v>
      </c>
      <c r="O292">
        <f>H292/SUM($H292:I292,K292:M292)</f>
        <v>0.29999988000004796</v>
      </c>
      <c r="P292">
        <f>I292/SUM($H292:I292,K292:M292)</f>
        <v>0</v>
      </c>
      <c r="Q292">
        <f>K292/SUM($H292:I292,K292:M292)</f>
        <v>0.64999974000010408</v>
      </c>
      <c r="R292">
        <f>L292/SUM($H292:I292,K292:M292)</f>
        <v>0</v>
      </c>
      <c r="S292">
        <f>M292/SUM($H292:I292,K292:M292)</f>
        <v>5.0000379999848001E-2</v>
      </c>
      <c r="U292">
        <f t="shared" si="106"/>
        <v>6.995548491314113E-2</v>
      </c>
      <c r="V292">
        <f t="shared" si="110"/>
        <v>5.0150379999847998E-2</v>
      </c>
      <c r="W292">
        <f t="shared" si="107"/>
        <v>6.0638877419068038E-2</v>
      </c>
      <c r="Y292">
        <f>U292*(D292-D291)/D292+U291*(D291-D290)/D292+U290*(D290-D289)/D292+U289*(D289-D288)/D292+U288*(D288-D287)/D292+U287*(D287-D286)/D292+U286*(D286-D285)/D292+U285*(D285-D284)/D292+U284*(D284-D283)/D292+U283*(D283-D282)/D292+U282*(D282-D281)/D292+U281*(D281-D280)/D292+U280*(D280-D279)/D292+U279*(D279-D278)/D292+U278*(D278-D277)/D292+U277*(D277-D276)/D292+U276*(D276-D275)/D292+U275*(D275-D274)/D292+U274*(D274-D273)/D292+U273*(D273-D272)/D292+U272*(D272-D271)/D292+U271*(D271-D270)/D292</f>
        <v>6.0562966656103182E-2</v>
      </c>
      <c r="Z292">
        <f>V292*(E292-E291)/E292+V291*(E291-E290)/E292+V290*(E290-E289)/E292+V289*(E289-E288)/E292+V288*(E288-E287)/E292+V287*(E287-E286)/E292+V286*(E286-E285)/E292+V285*(E285-E284)/E292+V284*(E284-E283)/E292+V283*(E283-E282)/E292+V282*(E282-E281)/E292+V281*(E281-E280)/E292+V280*(E280-E279)/E292+V279*(E279-E278)/E292+V278*(E278-E277)/E292+V277*(E277-E276)/E292+V276*(E276-E275)/E292+V275*(E275-E274)/E292+V274*(E274-E273)/E292+V273*(E273-E272)/E292+V272*(E272-E271)/E292+V271*(E271-E270)/E292</f>
        <v>5.0150379999847998E-2</v>
      </c>
      <c r="AA292">
        <f>W292*(F292-F291)/F292+W291*(F291-F290)/F292+W290*(F290-F289)/F292+W289*(F289-F288)/F292+W288*(F288-F287)/F292+W287*(F287-F286)/F292+W286*(F286-F285)/F292+W285*(F285-F284)/F292+W284*(F284-F283)/F292+W283*(F283-F282)/F292+W282*(F282-F281)/F292+W281*(F281-F280)/F292+W280*(F280-F279)/F292+W279*(F279-F278)/F292+W278*(F278-F277)/F292+W277*(F277-F276)/F292+W276*(F276-F275)/F292+W275*(F275-F274)/F292+W274*(F274-F273)/F292+W273*(F273-F272)/F292+W272*(F272-F271)/F292+W271*(F271-F270)/F292</f>
        <v>5.4448543709279831E-2</v>
      </c>
      <c r="AC292">
        <f t="shared" si="111"/>
        <v>95.085444525715403</v>
      </c>
      <c r="AD292">
        <f t="shared" si="112"/>
        <v>189.58012358758765</v>
      </c>
      <c r="AE292">
        <f t="shared" si="113"/>
        <v>177.56810824903178</v>
      </c>
      <c r="AG292">
        <f t="shared" si="114"/>
        <v>95.085444525715403</v>
      </c>
      <c r="AH292">
        <f t="shared" si="115"/>
        <v>154.45040286165724</v>
      </c>
      <c r="AI292">
        <f t="shared" si="116"/>
        <v>42.663970877491344</v>
      </c>
      <c r="AK292">
        <v>253</v>
      </c>
      <c r="AL292" t="s">
        <v>16</v>
      </c>
      <c r="AM292">
        <v>35.020000000000003</v>
      </c>
      <c r="AN292">
        <v>0.01</v>
      </c>
      <c r="AO292">
        <v>0.08</v>
      </c>
      <c r="AP292">
        <v>0.33</v>
      </c>
      <c r="AQ292">
        <v>38.880000000000003</v>
      </c>
      <c r="AR292">
        <v>24.12</v>
      </c>
      <c r="AS292">
        <v>0.62</v>
      </c>
      <c r="AT292">
        <v>0.91</v>
      </c>
      <c r="AU292">
        <v>0</v>
      </c>
      <c r="AV292">
        <v>0</v>
      </c>
      <c r="AW292">
        <v>1.7000000000000001E-2</v>
      </c>
      <c r="AX292">
        <v>6.0000000000000001E-3</v>
      </c>
      <c r="AZ292">
        <v>0.99645355411048075</v>
      </c>
      <c r="BA292">
        <v>0</v>
      </c>
      <c r="BB292">
        <v>2.6830778787842258E-3</v>
      </c>
      <c r="BC292">
        <v>7.4240941424241038E-3</v>
      </c>
      <c r="BD292">
        <v>0.61680991683195596</v>
      </c>
      <c r="BE292">
        <v>1.0230753669937132</v>
      </c>
      <c r="BF292">
        <v>1.494320065574082E-2</v>
      </c>
      <c r="BG292">
        <v>2.7744474932458553E-2</v>
      </c>
      <c r="BH292">
        <v>0</v>
      </c>
      <c r="BI292">
        <v>0</v>
      </c>
      <c r="BJ292">
        <v>7.7832249110561572E-4</v>
      </c>
      <c r="BK292">
        <v>1.3691109394810475E-4</v>
      </c>
      <c r="CR292">
        <v>253</v>
      </c>
      <c r="CS292" t="s">
        <v>18</v>
      </c>
      <c r="CT292">
        <v>51.84</v>
      </c>
      <c r="CU292">
        <v>0.25</v>
      </c>
      <c r="CV292">
        <v>1.49</v>
      </c>
      <c r="CW292">
        <v>1.06</v>
      </c>
      <c r="CX292">
        <v>20.36</v>
      </c>
      <c r="CY292">
        <v>19.59</v>
      </c>
      <c r="CZ292">
        <v>0.42</v>
      </c>
      <c r="DA292">
        <v>4.95</v>
      </c>
      <c r="DB292">
        <v>0</v>
      </c>
      <c r="DC292">
        <v>0.03</v>
      </c>
      <c r="DD292">
        <v>6.0000000000000001E-3</v>
      </c>
      <c r="DE292">
        <v>3.0000000000000001E-3</v>
      </c>
      <c r="DG292">
        <v>1.9455310565471466</v>
      </c>
      <c r="DH292">
        <v>0</v>
      </c>
      <c r="DI292">
        <v>6.5911594238268603E-2</v>
      </c>
      <c r="DJ292">
        <v>3.1453403909598637E-2</v>
      </c>
      <c r="DK292">
        <v>0.42602503532916286</v>
      </c>
      <c r="DL292">
        <v>1.0959658373259793</v>
      </c>
      <c r="DM292">
        <v>1.3351605300179113E-2</v>
      </c>
      <c r="DN292">
        <v>0.1990547625829511</v>
      </c>
      <c r="DO292">
        <v>0</v>
      </c>
      <c r="DP292">
        <v>2.1831071774183063E-3</v>
      </c>
      <c r="DQ292">
        <v>3.6232155002379602E-4</v>
      </c>
      <c r="DR292">
        <v>9.02902594797722E-5</v>
      </c>
      <c r="DS292">
        <v>1.1442650785415245E-2</v>
      </c>
    </row>
    <row r="293" spans="3:123">
      <c r="C293" s="2">
        <v>0.92900000000000005</v>
      </c>
      <c r="D293">
        <f t="shared" si="105"/>
        <v>92.9</v>
      </c>
      <c r="E293">
        <f t="shared" si="108"/>
        <v>92.9</v>
      </c>
      <c r="F293">
        <f t="shared" si="108"/>
        <v>92.9</v>
      </c>
      <c r="G293">
        <v>7.0999999999999943</v>
      </c>
      <c r="H293">
        <v>15.793000000000003</v>
      </c>
      <c r="I293">
        <v>0</v>
      </c>
      <c r="J293">
        <v>35.302</v>
      </c>
      <c r="K293">
        <v>41.805000000000007</v>
      </c>
      <c r="L293">
        <v>0</v>
      </c>
      <c r="M293">
        <f t="shared" si="109"/>
        <v>3.0314979360000005</v>
      </c>
      <c r="O293">
        <f>H293/SUM($H293:I293,K293:M293)</f>
        <v>0.26048376677423524</v>
      </c>
      <c r="P293">
        <f>I293/SUM($H293:I293,K293:M293)</f>
        <v>0</v>
      </c>
      <c r="Q293">
        <f>K293/SUM($H293:I293,K293:M293)</f>
        <v>0.68951585322591669</v>
      </c>
      <c r="R293">
        <f>L293/SUM($H293:I293,K293:M293)</f>
        <v>0</v>
      </c>
      <c r="S293">
        <f>M293/SUM($H293:I293,K293:M293)</f>
        <v>5.0000379999847994E-2</v>
      </c>
      <c r="U293">
        <f t="shared" si="106"/>
        <v>7.0222358933121856E-2</v>
      </c>
      <c r="V293">
        <f t="shared" si="110"/>
        <v>5.0150379999847991E-2</v>
      </c>
      <c r="W293">
        <f t="shared" si="107"/>
        <v>6.0989346234746736E-2</v>
      </c>
      <c r="Y293">
        <f>U293*(D293-D292)/D293+U292*(D292-D291)/D293+U291*(D291-D290)/D293+U290*(D290-D289)/D293+U289*(D289-D288)/D293+U288*(D288-D287)/D293+U287*(D287-D286)/D293+U286*(D286-D285)/D293+U285*(D285-D284)/D293+U284*(D284-D283)/D293+U283*(D283-D282)/D293+U282*(D282-D281)/D293+U281*(D281-D280)/D293+U280*(D280-D279)/D293+U279*(D279-D278)/D293+U278*(D278-D277)/D293+U277*(D277-D276)/D293+U276*(D276-D275)/D293+U275*(D275-D274)/D293+U274*(D274-D273)/D293+U273*(D273-D272)/D293+U272*(D272-D271)/D293+U271*(D271-D270)/D293</f>
        <v>6.0646147644495163E-2</v>
      </c>
      <c r="Z293">
        <f>V293*(E293-E292)/E293+V292*(E292-E291)/E293+V291*(E291-E290)/E293+V290*(E290-E289)/E293+V289*(E289-E288)/E293+V288*(E288-E287)/E293+V287*(E287-E286)/E293+V286*(E286-E285)/E293+V285*(E285-E284)/E293+V284*(E284-E283)/E293+V283*(E283-E282)/E293+V282*(E282-E281)/E293+V281*(E281-E280)/E293+V280*(E280-E279)/E293+V279*(E279-E278)/E293+V278*(E278-E277)/E293+V277*(E277-E276)/E293+V276*(E276-E275)/E293+V275*(E275-E274)/E293+V274*(E274-E273)/E293+V273*(E273-E272)/E293+V272*(E272-E271)/E293+V271*(E271-E270)/E293</f>
        <v>5.0150379999847998E-2</v>
      </c>
      <c r="AA293">
        <f>W293*(F293-F292)/F293+W292*(F292-F291)/F293+W291*(F291-F290)/F293+W290*(F290-F289)/F293+W289*(F289-F288)/F293+W288*(F288-F287)/F293+W287*(F287-F286)/F293+W286*(F286-F285)/F293+W285*(F285-F284)/F293+W284*(F284-F283)/F293+W283*(F283-F282)/F293+W282*(F282-F281)/F293+W281*(F281-F280)/F293+W280*(F280-F279)/F293+W279*(F279-F278)/F293+W278*(F278-F277)/F293+W277*(F277-F276)/F293+W276*(F276-F275)/F293+W275*(F275-F274)/F293+W274*(F274-F273)/F293+W273*(F273-F272)/F293+W272*(F272-F271)/F293+W271*(F271-F270)/F293</f>
        <v>5.450486924233014E-2</v>
      </c>
      <c r="AC293">
        <f t="shared" si="111"/>
        <v>105.09426123942258</v>
      </c>
      <c r="AD293">
        <f t="shared" si="112"/>
        <v>209.81480733601464</v>
      </c>
      <c r="AE293">
        <f t="shared" si="113"/>
        <v>196.40127212818561</v>
      </c>
      <c r="AG293">
        <f t="shared" si="114"/>
        <v>105.09426123942258</v>
      </c>
      <c r="AH293">
        <f t="shared" si="115"/>
        <v>170.93554380143979</v>
      </c>
      <c r="AI293">
        <f t="shared" si="116"/>
        <v>47.188981383006045</v>
      </c>
      <c r="AK293">
        <v>263</v>
      </c>
      <c r="AL293" t="s">
        <v>16</v>
      </c>
      <c r="AM293">
        <v>34.5</v>
      </c>
      <c r="AN293">
        <v>0.01</v>
      </c>
      <c r="AO293">
        <v>0.08</v>
      </c>
      <c r="AP293">
        <v>0.28999999999999998</v>
      </c>
      <c r="AQ293">
        <v>41.67</v>
      </c>
      <c r="AR293">
        <v>21.8</v>
      </c>
      <c r="AS293">
        <v>0.67</v>
      </c>
      <c r="AT293">
        <v>0.95</v>
      </c>
      <c r="AU293">
        <v>0</v>
      </c>
      <c r="AV293">
        <v>0</v>
      </c>
      <c r="AW293">
        <v>1.7999999999999999E-2</v>
      </c>
      <c r="AX293">
        <v>6.0000000000000001E-3</v>
      </c>
      <c r="AZ293">
        <v>0.99673487310445774</v>
      </c>
      <c r="BA293">
        <v>0</v>
      </c>
      <c r="BB293">
        <v>2.7242873772537965E-3</v>
      </c>
      <c r="BC293">
        <v>6.6244094478282185E-3</v>
      </c>
      <c r="BD293">
        <v>0.67122516636722884</v>
      </c>
      <c r="BE293">
        <v>0.93887215229914667</v>
      </c>
      <c r="BF293">
        <v>1.6396319817787396E-2</v>
      </c>
      <c r="BG293">
        <v>2.9408871693959213E-2</v>
      </c>
      <c r="BH293">
        <v>0</v>
      </c>
      <c r="BI293">
        <v>0</v>
      </c>
      <c r="BJ293">
        <v>8.3676364602462629E-4</v>
      </c>
      <c r="BK293">
        <v>1.3901391681475896E-4</v>
      </c>
      <c r="CR293">
        <v>263</v>
      </c>
      <c r="CS293" t="s">
        <v>18</v>
      </c>
      <c r="CT293">
        <v>51.54</v>
      </c>
      <c r="CU293">
        <v>0.26</v>
      </c>
      <c r="CV293">
        <v>1.35</v>
      </c>
      <c r="CW293">
        <v>0.85</v>
      </c>
      <c r="CX293">
        <v>22.01</v>
      </c>
      <c r="CY293">
        <v>18.23</v>
      </c>
      <c r="CZ293">
        <v>0.46</v>
      </c>
      <c r="DA293">
        <v>5.25</v>
      </c>
      <c r="DB293">
        <v>0</v>
      </c>
      <c r="DC293">
        <v>0.03</v>
      </c>
      <c r="DD293">
        <v>6.0000000000000001E-3</v>
      </c>
      <c r="DE293">
        <v>3.0000000000000001E-3</v>
      </c>
      <c r="DG293">
        <v>1.9510351934726835</v>
      </c>
      <c r="DH293">
        <v>0</v>
      </c>
      <c r="DI293">
        <v>6.023609791634385E-2</v>
      </c>
      <c r="DJ293">
        <v>2.5440651374356027E-2</v>
      </c>
      <c r="DK293">
        <v>0.4645419132230032</v>
      </c>
      <c r="DL293">
        <v>1.0287190061185456</v>
      </c>
      <c r="DM293">
        <v>1.474991578711897E-2</v>
      </c>
      <c r="DN293">
        <v>0.21294830700612685</v>
      </c>
      <c r="DO293">
        <v>0</v>
      </c>
      <c r="DP293">
        <v>2.2020266550322395E-3</v>
      </c>
      <c r="DQ293">
        <v>3.6546153990868447E-4</v>
      </c>
      <c r="DR293">
        <v>9.1072742612370358E-5</v>
      </c>
      <c r="DS293">
        <v>1.1271291389027355E-2</v>
      </c>
    </row>
    <row r="294" spans="3:123">
      <c r="C294" s="2">
        <v>0.97099999999999997</v>
      </c>
      <c r="D294">
        <f t="shared" si="105"/>
        <v>97.1</v>
      </c>
      <c r="E294">
        <f t="shared" si="108"/>
        <v>97.1</v>
      </c>
      <c r="F294">
        <f t="shared" si="108"/>
        <v>97.1</v>
      </c>
      <c r="G294">
        <v>2.9000000000000057</v>
      </c>
      <c r="H294">
        <v>0</v>
      </c>
      <c r="I294">
        <v>0</v>
      </c>
      <c r="J294">
        <v>16.507000000000001</v>
      </c>
      <c r="K294">
        <v>80.592999999999989</v>
      </c>
      <c r="L294">
        <v>0</v>
      </c>
      <c r="M294">
        <f t="shared" si="109"/>
        <v>4.2417707759999992</v>
      </c>
      <c r="O294">
        <f>H294/SUM($H294:I294,K294:M294)</f>
        <v>0</v>
      </c>
      <c r="P294">
        <f>I294/SUM($H294:I294,K294:M294)</f>
        <v>0</v>
      </c>
      <c r="Q294">
        <f>K294/SUM($H294:I294,K294:M294)</f>
        <v>0.94999962000015203</v>
      </c>
      <c r="R294">
        <f>L294/SUM($H294:I294,K294:M294)</f>
        <v>0</v>
      </c>
      <c r="S294">
        <f>M294/SUM($H294:I294,K294:M294)</f>
        <v>5.0000379999848001E-2</v>
      </c>
      <c r="U294">
        <f t="shared" si="106"/>
        <v>7.5664490990756172E-2</v>
      </c>
      <c r="V294">
        <f t="shared" si="110"/>
        <v>5.0150379999847998E-2</v>
      </c>
      <c r="W294">
        <f t="shared" si="107"/>
        <v>6.426535594597263E-2</v>
      </c>
      <c r="Y294">
        <f>U294*(D294-D293)/D294+U293*(D293-D292)/D294+U292*(D292-D291)/D294+U291*(D291-D290)/D294+U290*(D290-D289)/D294+U289*(D289-D288)/D294+U288*(D288-D287)/D294+U287*(D287-D286)/D294+U286*(D286-D285)/D294+U285*(D285-D284)/D294+U284*(D284-D283)/D294+U283*(D283-D282)/D294+U282*(D282-D281)/D294+U281*(D281-D280)/D294+U280*(D280-D279)/D294+U279*(D279-D278)/D294+U278*(D278-D277)/D294+U277*(D277-D276)/D294+U276*(D276-D275)/D294+U275*(D275-D274)/D294+U274*(D274-D273)/D294+U273*(D273-D272)/D294+U272*(D272-D271)/D294+U271*(D271-D270)/D294</f>
        <v>6.1295756728473483E-2</v>
      </c>
      <c r="Z294">
        <f>V294*(E294-E293)/E294+V293*(E293-E292)/E294+V292*(E292-E291)/E294+V291*(E291-E290)/E294+V290*(E290-E289)/E294+V289*(E289-E288)/E294+V288*(E288-E287)/E294+V287*(E287-E286)/E294+V286*(E286-E285)/E294+V285*(E285-E284)/E294+V284*(E284-E283)/E294+V283*(E283-E282)/E294+V282*(E282-E281)/E294+V281*(E281-E280)/E294+V280*(E280-E279)/E294+V279*(E279-E278)/E294+V278*(E278-E277)/E294+V277*(E277-E276)/E294+V276*(E276-E275)/E294+V275*(E275-E274)/E294+V274*(E274-E273)/E294+V273*(E273-E272)/E294+V272*(E272-E271)/E294+V271*(E271-E270)/E294</f>
        <v>5.0150379999847998E-2</v>
      </c>
      <c r="AA294">
        <f>W294*(F294-F293)/F294+W293*(F293-F292)/F294+W292*(F292-F291)/F294+W291*(F291-F290)/F294+W290*(F290-F289)/F294+W289*(F289-F288)/F294+W288*(F288-F287)/F294+W287*(F287-F286)/F294+W286*(F286-F285)/F294+W285*(F285-F284)/F294+W284*(F284-F283)/F294+W283*(F283-F282)/F294+W282*(F282-F281)/F294+W281*(F281-F280)/F294+W280*(F280-F279)/F294+W279*(F279-F278)/F294+W278*(F278-F277)/F294+W277*(F277-F276)/F294+W276*(F276-F275)/F294+W275*(F275-F274)/F294+W274*(F274-F273)/F294+W273*(F273-F272)/F294+W272*(F272-F271)/F294+W271*(F271-F270)/F294</f>
        <v>5.4927053013239489E-2</v>
      </c>
      <c r="AC294">
        <f t="shared" si="111"/>
        <v>243.14068169832407</v>
      </c>
      <c r="AD294">
        <f t="shared" si="112"/>
        <v>491.12833513493143</v>
      </c>
      <c r="AE294">
        <f t="shared" si="113"/>
        <v>457.25737000895947</v>
      </c>
      <c r="AG294">
        <f t="shared" si="114"/>
        <v>243.14068169832407</v>
      </c>
      <c r="AH294">
        <f t="shared" si="115"/>
        <v>400.12089760728276</v>
      </c>
      <c r="AI294">
        <f t="shared" si="116"/>
        <v>109.86440814147099</v>
      </c>
      <c r="AK294">
        <v>383</v>
      </c>
      <c r="CR294">
        <v>383</v>
      </c>
      <c r="CS294" t="s">
        <v>18</v>
      </c>
      <c r="CT294">
        <v>46.59</v>
      </c>
      <c r="CU294">
        <v>0.46</v>
      </c>
      <c r="CV294">
        <v>1.0900000000000001</v>
      </c>
      <c r="CW294">
        <v>0.11</v>
      </c>
      <c r="CX294">
        <v>42.11</v>
      </c>
      <c r="CY294">
        <v>3.59</v>
      </c>
      <c r="CZ294">
        <v>0.93</v>
      </c>
      <c r="DA294">
        <v>5.07</v>
      </c>
      <c r="DB294">
        <v>0</v>
      </c>
      <c r="DC294">
        <v>0.04</v>
      </c>
      <c r="DD294">
        <v>1.0999999999999999E-2</v>
      </c>
      <c r="DE294">
        <v>5.0000000000000001E-3</v>
      </c>
      <c r="DG294">
        <v>1.9579607073396497</v>
      </c>
      <c r="DH294">
        <v>0</v>
      </c>
      <c r="DI294">
        <v>5.3993332404301778E-2</v>
      </c>
      <c r="DJ294">
        <v>3.6550435714249587E-3</v>
      </c>
      <c r="DK294">
        <v>0.98668988374311628</v>
      </c>
      <c r="DL294">
        <v>0.22490293137899134</v>
      </c>
      <c r="DM294">
        <v>3.3105887129753195E-2</v>
      </c>
      <c r="DN294">
        <v>0.22830394711150712</v>
      </c>
      <c r="DO294">
        <v>0</v>
      </c>
      <c r="DP294">
        <v>3.2595067198016589E-3</v>
      </c>
      <c r="DQ294">
        <v>7.4382999445252857E-4</v>
      </c>
      <c r="DR294">
        <v>1.6851079882332406E-4</v>
      </c>
      <c r="DS294">
        <v>1.1954039743951442E-2</v>
      </c>
    </row>
    <row r="295" spans="3:123">
      <c r="C295" s="2">
        <v>0.98299999999999998</v>
      </c>
      <c r="D295">
        <f t="shared" si="105"/>
        <v>98.3</v>
      </c>
      <c r="E295">
        <f t="shared" si="108"/>
        <v>98.3</v>
      </c>
      <c r="F295">
        <f t="shared" si="108"/>
        <v>98.3</v>
      </c>
      <c r="G295">
        <v>1.7000000000000028</v>
      </c>
      <c r="H295">
        <v>0</v>
      </c>
      <c r="I295">
        <v>0</v>
      </c>
      <c r="J295">
        <v>10.813000000000001</v>
      </c>
      <c r="K295">
        <v>55.048000000000002</v>
      </c>
      <c r="L295">
        <v>32.439</v>
      </c>
      <c r="M295">
        <f t="shared" si="109"/>
        <v>4.6046157839999999</v>
      </c>
      <c r="O295">
        <f>H295/SUM($H295:I295,K295:M295)</f>
        <v>0</v>
      </c>
      <c r="P295">
        <f>I295/SUM($H295:I295,K295:M295)</f>
        <v>0</v>
      </c>
      <c r="Q295">
        <f>K295/SUM($H295:I295,K295:M295)</f>
        <v>0.59775256988773617</v>
      </c>
      <c r="R295">
        <f>L295/SUM($H295:I295,K295:M295)</f>
        <v>0.35224705011241592</v>
      </c>
      <c r="S295">
        <f>M295/SUM($H295:I295,K295:M295)</f>
        <v>5.0000379999848001E-2</v>
      </c>
      <c r="U295">
        <f t="shared" si="106"/>
        <v>6.6167524233995856E-2</v>
      </c>
      <c r="V295">
        <f t="shared" si="110"/>
        <v>5.0150379999847998E-2</v>
      </c>
      <c r="W295">
        <f t="shared" si="107"/>
        <v>5.9179006441099649E-2</v>
      </c>
      <c r="Y295">
        <f>U295*(D295-D294)/D295+U294*(D294-D293)/D295+U293*(D293-D292)/D295+U292*(D292-D291)/D295+U291*(D291-D290)/D295+U290*(D290-D289)/D295+U289*(D289-D288)/D295+U288*(D288-D287)/D295+U287*(D287-D286)/D295+U286*(D286-D285)/D295+U285*(D285-D284)/D295+U284*(D284-D283)/D295+U283*(D283-D282)/D295+U282*(D282-D281)/D295+U281*(D281-D280)/D295+U280*(D280-D279)/D295+U279*(D279-D278)/D295+U278*(D278-D277)/D295+U277*(D277-D276)/D295+U276*(D276-D275)/D295+U275*(D275-D274)/D295+U274*(D274-D273)/D295+U273*(D273-D272)/D295+U272*(D272-D271)/D295+U271*(D271-D270)/D295</f>
        <v>6.135522896658771E-2</v>
      </c>
      <c r="Z295">
        <f>V295*(E295-E294)/E295+V294*(E294-E293)/E295+V293*(E293-E292)/E295+V292*(E292-E291)/E295+V291*(E291-E290)/E295+V290*(E290-E289)/E295+V289*(E289-E288)/E295+V288*(E288-E287)/E295+V287*(E287-E286)/E295+V286*(E286-E285)/E295+V285*(E285-E284)/E295+V284*(E284-E283)/E295+V283*(E283-E282)/E295+V282*(E282-E281)/E295+V281*(E281-E280)/E295+V280*(E280-E279)/E295+V279*(E279-E278)/E295+V278*(E278-E277)/E295+V277*(E277-E276)/E295+V276*(E276-E275)/E295+V275*(E275-E274)/E295+V274*(E274-E273)/E295+V273*(E273-E272)/E295+V272*(E272-E271)/E295+V271*(E271-E270)/E295</f>
        <v>5.0150379999848005E-2</v>
      </c>
      <c r="AA295">
        <f>W295*(F295-F294)/F295+W294*(F294-F293)/F295+W293*(F293-F292)/F295+W292*(F292-F291)/F295+W291*(F291-F290)/F295+W290*(F290-F289)/F295+W289*(F289-F288)/F295+W288*(F288-F287)/F295+W287*(F287-F286)/F295+W286*(F286-F285)/F295+W285*(F285-F284)/F295+W284*(F284-F283)/F295+W283*(F283-F282)/F295+W282*(F282-F281)/F295+W281*(F281-F280)/F295+W280*(F280-F279)/F295+W279*(F279-F278)/F295+W278*(F278-F277)/F295+W277*(F277-F276)/F295+W276*(F276-F275)/F295+W275*(F275-F274)/F295+W274*(F274-F273)/F295+W273*(F273-F272)/F295+W272*(F272-F271)/F295+W271*(F271-F270)/F295</f>
        <v>5.4978958853660984E-2</v>
      </c>
      <c r="AC295">
        <f t="shared" si="111"/>
        <v>401.31368827547431</v>
      </c>
      <c r="AD295">
        <f t="shared" si="112"/>
        <v>815.66482342299548</v>
      </c>
      <c r="AE295">
        <f t="shared" si="113"/>
        <v>757.31692245657359</v>
      </c>
      <c r="AG295">
        <f t="shared" si="114"/>
        <v>401.31368827547431</v>
      </c>
      <c r="AH295">
        <f t="shared" si="115"/>
        <v>664.51987789511293</v>
      </c>
      <c r="AI295">
        <f t="shared" si="116"/>
        <v>181.95917861221454</v>
      </c>
      <c r="AK295">
        <v>533</v>
      </c>
      <c r="CR295">
        <v>533</v>
      </c>
      <c r="CS295" t="s">
        <v>18</v>
      </c>
      <c r="CT295">
        <v>45.68</v>
      </c>
      <c r="CU295">
        <v>0.39</v>
      </c>
      <c r="CV295">
        <v>1.07</v>
      </c>
      <c r="CW295">
        <v>0.04</v>
      </c>
      <c r="CX295">
        <v>45.94</v>
      </c>
      <c r="CY295">
        <v>0.75</v>
      </c>
      <c r="CZ295">
        <v>1.1100000000000001</v>
      </c>
      <c r="DA295">
        <v>4.96</v>
      </c>
      <c r="DB295">
        <v>0</v>
      </c>
      <c r="DC295">
        <v>0.05</v>
      </c>
      <c r="DD295">
        <v>1.2E-2</v>
      </c>
      <c r="DE295">
        <v>5.0000000000000001E-3</v>
      </c>
      <c r="DG295">
        <v>1.9613295975791414</v>
      </c>
      <c r="DH295">
        <v>0</v>
      </c>
      <c r="DI295">
        <v>5.4151518247956401E-2</v>
      </c>
      <c r="DJ295">
        <v>1.3579165766260785E-3</v>
      </c>
      <c r="DK295">
        <v>1.0997643823464061</v>
      </c>
      <c r="DL295">
        <v>4.8003748987649766E-2</v>
      </c>
      <c r="DM295">
        <v>4.0369975473701726E-2</v>
      </c>
      <c r="DN295">
        <v>0.22819197250578041</v>
      </c>
      <c r="DO295">
        <v>0</v>
      </c>
      <c r="DP295">
        <v>4.162700057421022E-3</v>
      </c>
      <c r="DQ295">
        <v>8.2903997716092092E-4</v>
      </c>
      <c r="DR295">
        <v>1.7216345226141392E-4</v>
      </c>
      <c r="DS295">
        <v>1.5481115827097783E-2</v>
      </c>
    </row>
    <row r="296" spans="3:123">
      <c r="C296" s="2">
        <v>0.99</v>
      </c>
      <c r="D296">
        <f t="shared" si="105"/>
        <v>99</v>
      </c>
      <c r="E296">
        <f t="shared" si="108"/>
        <v>99</v>
      </c>
      <c r="F296">
        <f t="shared" si="108"/>
        <v>99</v>
      </c>
      <c r="G296">
        <v>1</v>
      </c>
      <c r="H296">
        <v>0</v>
      </c>
      <c r="I296">
        <v>0</v>
      </c>
      <c r="J296">
        <v>15.84</v>
      </c>
      <c r="K296">
        <v>83.16</v>
      </c>
      <c r="L296">
        <v>0</v>
      </c>
      <c r="M296">
        <f t="shared" si="109"/>
        <v>4.3768771199999996</v>
      </c>
      <c r="O296">
        <f>H296/SUM($H296:I296,K296:M296)</f>
        <v>0</v>
      </c>
      <c r="P296">
        <f>I296/SUM($H296:I296,K296:M296)</f>
        <v>0</v>
      </c>
      <c r="Q296">
        <f>K296/SUM($H296:I296,K296:M296)</f>
        <v>0.94999962000015192</v>
      </c>
      <c r="R296">
        <f>L296/SUM($H296:I296,K296:M296)</f>
        <v>0</v>
      </c>
      <c r="S296">
        <f>M296/SUM($H296:I296,K296:M296)</f>
        <v>5.0000379999847994E-2</v>
      </c>
      <c r="U296">
        <f t="shared" si="106"/>
        <v>7.5745023048653659E-2</v>
      </c>
      <c r="V296">
        <f t="shared" si="110"/>
        <v>5.0150379999847991E-2</v>
      </c>
      <c r="W296">
        <f t="shared" si="107"/>
        <v>6.4738399873727412E-2</v>
      </c>
      <c r="Y296">
        <f>U296*(D296-D295)/D296+U295*(D295-D294)/D296+U294*(D294-D293)/D296+U293*(D293-D292)/D296+U292*(D292-D291)/D296+U291*(D291-D290)/D296+U290*(D290-D289)/D296+U289*(D289-D288)/D296+U288*(D288-D287)/D296+U287*(D287-D286)/D296+U286*(D286-D285)/D296+U285*(D285-D284)/D296+U284*(D284-D283)/D296+U283*(D283-D282)/D296+U282*(D282-D281)/D296+U281*(D281-D280)/D296+U280*(D280-D279)/D296+U279*(D279-D278)/D296+U278*(D278-D277)/D296+U277*(D277-D276)/D296+U276*(D276-D275)/D296+U275*(D275-D274)/D296+U274*(D274-D273)/D296+U273*(D273-D272)/D296+U272*(D272-D271)/D296+U271*D271/D296</f>
        <v>6.1456974985349785E-2</v>
      </c>
      <c r="Z296">
        <f>V296*(E296-E295)/E296+V295*(E295-E294)/E296+V294*(E294-E293)/E296+V293*(E293-E292)/E296+V292*(E292-E291)/E296+V291*(E291-E290)/E296+V290*(E290-E289)/E296+V289*(E289-E288)/E296+V288*(E288-E287)/E296+V287*(E287-E286)/E296+V286*(E286-E285)/E296+V285*(E285-E284)/E296+V284*(E284-E283)/E296+V283*(E283-E282)/E296+V282*(E282-E281)/E296+V281*(E281-E280)/E296+V280*(E280-E279)/E296+V279*(E279-E278)/E296+V278*(E278-E277)/E296+V277*(E277-E276)/E296+V276*(E276-E275)/E296+V275*(E275-E274)/E296+V274*(E274-E273)/E296+V273*(E273-E272)/E296+V272*(E272-E271)/E296+V271*E271/E296</f>
        <v>5.0150379999847998E-2</v>
      </c>
      <c r="AA296">
        <f>W296*(D296-D295)/$D$32+W295*(D295-D294)/$D$32+W294*(D294-D293)/$D$32+W293*(D293-D292)/$D$32+W292*(D292-D291)/$D$32+W291*(D291-D290)/$D$32+W290*(D290-D289)/$D$32+W289*(D289-D288)/$D$32+W288*(D288-D287)/$D$32+W287*(D287-D286)/$D$32+W286*(D286-D285)/$D$32+W285*(D285-D284)/$D$32+W284*(D284-D283)/$D$32+W283*(D283-D282)/$D$32+W282*(D282-D281)/$D$32+W281*(D281-D280)/$D$32+W280*(D280-D279)/$D$32+W279*(D279-D278)/$D$32+W278*(D278-D277)/$D$32+W277*(D277-D276)/$D$32+W276*(D276-D275)/$D$32+W275*(D275-D274)/$D$32+W274*(D274-D273)/$D$32+W273*(D273-D272)/$D$32+W272*(D272-D271)/$D$32+W271*D271/$D$32</f>
        <v>5.5047965002287716E-2</v>
      </c>
      <c r="AC296">
        <f t="shared" si="111"/>
        <v>660.07024555290991</v>
      </c>
      <c r="AD296">
        <f t="shared" si="112"/>
        <v>1350.2169437618172</v>
      </c>
      <c r="AE296">
        <f t="shared" si="113"/>
        <v>1250.0250859672628</v>
      </c>
      <c r="AG296">
        <f t="shared" si="114"/>
        <v>660.07024555290991</v>
      </c>
      <c r="AH296">
        <f t="shared" si="115"/>
        <v>1100.0180133245892</v>
      </c>
      <c r="AI296">
        <f t="shared" si="116"/>
        <v>300.34128532273587</v>
      </c>
      <c r="AK296">
        <v>703</v>
      </c>
      <c r="CR296">
        <v>703</v>
      </c>
      <c r="CS296" t="s">
        <v>18</v>
      </c>
      <c r="CT296">
        <v>45.49</v>
      </c>
      <c r="CU296">
        <v>0.38</v>
      </c>
      <c r="CV296">
        <v>1.07</v>
      </c>
      <c r="CW296">
        <v>0.01</v>
      </c>
      <c r="CX296">
        <v>46.71</v>
      </c>
      <c r="CY296">
        <v>0.09</v>
      </c>
      <c r="CZ296">
        <v>1.23</v>
      </c>
      <c r="DA296">
        <v>4.9400000000000004</v>
      </c>
      <c r="DB296">
        <v>0</v>
      </c>
      <c r="DC296">
        <v>0.06</v>
      </c>
      <c r="DD296">
        <v>1.2E-2</v>
      </c>
      <c r="DE296">
        <v>5.0000000000000001E-3</v>
      </c>
      <c r="DG296">
        <v>1.9627310629166985</v>
      </c>
      <c r="DH296">
        <v>0</v>
      </c>
      <c r="DI296">
        <v>5.4416550682727972E-2</v>
      </c>
      <c r="DJ296">
        <v>3.411406485250212E-4</v>
      </c>
      <c r="DK296">
        <v>1.1236702914756522</v>
      </c>
      <c r="DL296">
        <v>5.7886431057086194E-3</v>
      </c>
      <c r="DM296">
        <v>4.4953239109274006E-2</v>
      </c>
      <c r="DN296">
        <v>0.22838417454036014</v>
      </c>
      <c r="DO296">
        <v>0</v>
      </c>
      <c r="DP296">
        <v>5.0196881486740778E-3</v>
      </c>
      <c r="DQ296">
        <v>8.3309752699108129E-4</v>
      </c>
      <c r="DR296">
        <v>1.7300606758242096E-4</v>
      </c>
      <c r="DS296">
        <v>1.7147613599426494E-2</v>
      </c>
    </row>
    <row r="298" spans="3:123">
      <c r="Z298" s="28" t="s">
        <v>111</v>
      </c>
      <c r="AA298" s="28"/>
      <c r="AB298" s="29"/>
      <c r="AC298" s="30">
        <f>(AC270*100-AC296)/(AC270*100)*AC270</f>
        <v>2.1592975444709008</v>
      </c>
      <c r="AD298" s="30">
        <f>(AD270*100-AD296)/(AD270*100)*AD270</f>
        <v>3.5078305623818298</v>
      </c>
      <c r="AE298" s="30">
        <f>(AE270*100-AE296)/(AE270*100)*AE270</f>
        <v>3.6067491403273699</v>
      </c>
      <c r="AF298" s="29"/>
      <c r="AG298" s="30">
        <f>(AG270*100-AG296)/(AG270*100)*AG270</f>
        <v>2.1592975444709008</v>
      </c>
      <c r="AH298" s="30">
        <f>(AH270*100-AH296)/(AH270*100)*AH270</f>
        <v>2.8578198667541077</v>
      </c>
      <c r="AI298" s="30">
        <f>(AI270*100-AI296)/(AI270*100)*AI270</f>
        <v>0.86658714677264137</v>
      </c>
    </row>
    <row r="311" spans="12:12">
      <c r="L311"/>
    </row>
    <row r="312" spans="12:12">
      <c r="L312"/>
    </row>
    <row r="313" spans="12:12">
      <c r="L313"/>
    </row>
    <row r="314" spans="12:12">
      <c r="L314"/>
    </row>
    <row r="315" spans="12:12">
      <c r="L315"/>
    </row>
    <row r="316" spans="12:12">
      <c r="L316"/>
    </row>
    <row r="317" spans="12:12">
      <c r="L317"/>
    </row>
    <row r="318" spans="12:12">
      <c r="L318"/>
    </row>
    <row r="319" spans="12:12">
      <c r="L319"/>
    </row>
    <row r="320" spans="12:12">
      <c r="L320"/>
    </row>
    <row r="321" spans="12:12">
      <c r="L321"/>
    </row>
    <row r="322" spans="12:12">
      <c r="L322"/>
    </row>
    <row r="323" spans="12:12">
      <c r="L323"/>
    </row>
    <row r="324" spans="12:12">
      <c r="L324"/>
    </row>
    <row r="325" spans="12:12">
      <c r="L325"/>
    </row>
    <row r="326" spans="12:12">
      <c r="L326"/>
    </row>
    <row r="327" spans="12:12">
      <c r="L327"/>
    </row>
    <row r="328" spans="12:12">
      <c r="L328"/>
    </row>
    <row r="329" spans="12:12">
      <c r="L329"/>
    </row>
    <row r="330" spans="12:12">
      <c r="L330"/>
    </row>
    <row r="331" spans="12:12">
      <c r="L331"/>
    </row>
    <row r="332" spans="12:12">
      <c r="L332"/>
    </row>
    <row r="333" spans="12:12">
      <c r="L333"/>
    </row>
    <row r="334" spans="12:12">
      <c r="L334"/>
    </row>
    <row r="335" spans="12:12">
      <c r="L335"/>
    </row>
    <row r="336" spans="12:12">
      <c r="L336"/>
    </row>
    <row r="337" spans="12:12">
      <c r="L337"/>
    </row>
    <row r="338" spans="12:12">
      <c r="L338"/>
    </row>
    <row r="339" spans="12:12">
      <c r="L339"/>
    </row>
    <row r="340" spans="12:12">
      <c r="L340"/>
    </row>
    <row r="341" spans="12:12">
      <c r="L341"/>
    </row>
    <row r="342" spans="12:12">
      <c r="L342"/>
    </row>
    <row r="343" spans="12:12">
      <c r="L343"/>
    </row>
    <row r="344" spans="12:12">
      <c r="L344"/>
    </row>
    <row r="345" spans="12:12">
      <c r="L345"/>
    </row>
    <row r="346" spans="12:12">
      <c r="L346"/>
    </row>
    <row r="347" spans="12:12">
      <c r="L347"/>
    </row>
  </sheetData>
  <pageMargins left="0.7" right="0.7" top="0.75" bottom="0.75" header="0.3" footer="0.3"/>
  <pageSetup orientation="portrait" horizontalDpi="90" verticalDpi="9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S392"/>
  <sheetViews>
    <sheetView workbookViewId="0">
      <selection sqref="A1:A2"/>
    </sheetView>
  </sheetViews>
  <sheetFormatPr baseColWidth="10" defaultColWidth="8.83203125" defaultRowHeight="15" x14ac:dyDescent="0"/>
  <cols>
    <col min="3" max="4" width="9.1640625" bestFit="1" customWidth="1"/>
    <col min="5" max="6" width="9.1640625" customWidth="1"/>
    <col min="7" max="8" width="9.1640625" bestFit="1" customWidth="1"/>
    <col min="12" max="12" width="8.83203125" style="4"/>
    <col min="15" max="18" width="9.1640625" bestFit="1" customWidth="1"/>
    <col min="19" max="19" width="9.1640625" customWidth="1"/>
    <col min="29" max="31" width="9.1640625" bestFit="1" customWidth="1"/>
    <col min="37" max="39" width="9.1640625" bestFit="1" customWidth="1"/>
    <col min="41" max="43" width="9.1640625" bestFit="1" customWidth="1"/>
    <col min="61" max="62" width="9.6640625" bestFit="1" customWidth="1"/>
    <col min="63" max="63" width="9.6640625" customWidth="1"/>
    <col min="64" max="66" width="9.6640625" bestFit="1" customWidth="1"/>
    <col min="67" max="68" width="9.6640625" customWidth="1"/>
    <col min="71" max="71" width="10" customWidth="1"/>
    <col min="76" max="78" width="9.83203125" customWidth="1"/>
    <col min="79" max="81" width="9.6640625" customWidth="1"/>
    <col min="82" max="82" width="10.1640625" customWidth="1"/>
    <col min="83" max="83" width="10.33203125" customWidth="1"/>
    <col min="103" max="105" width="10.1640625" customWidth="1"/>
    <col min="106" max="106" width="9.83203125" customWidth="1"/>
    <col min="107" max="108" width="9.6640625" customWidth="1"/>
    <col min="109" max="110" width="9.83203125" customWidth="1"/>
    <col min="116" max="116" width="9.1640625" bestFit="1" customWidth="1"/>
  </cols>
  <sheetData>
    <row r="1" spans="1:123">
      <c r="A1" s="58" t="s">
        <v>165</v>
      </c>
    </row>
    <row r="2" spans="1:123">
      <c r="A2" s="59" t="s">
        <v>164</v>
      </c>
    </row>
    <row r="3" spans="1:123">
      <c r="A3" s="20" t="s">
        <v>114</v>
      </c>
      <c r="B3" s="20"/>
    </row>
    <row r="4" spans="1:123">
      <c r="A4" s="20"/>
      <c r="B4" s="20"/>
    </row>
    <row r="5" spans="1:123">
      <c r="A5" s="20"/>
      <c r="B5" s="20" t="s">
        <v>73</v>
      </c>
    </row>
    <row r="6" spans="1:123" ht="18">
      <c r="G6" s="5" t="s">
        <v>70</v>
      </c>
      <c r="L6"/>
      <c r="O6" t="s">
        <v>26</v>
      </c>
      <c r="V6" s="20" t="s">
        <v>73</v>
      </c>
      <c r="W6" s="20"/>
      <c r="X6" s="20"/>
      <c r="Y6" s="20"/>
      <c r="Z6" s="6" t="s">
        <v>74</v>
      </c>
      <c r="AA6" s="20"/>
      <c r="AB6" s="20"/>
      <c r="AC6" s="20"/>
      <c r="AD6" s="6" t="s">
        <v>75</v>
      </c>
      <c r="AE6" s="6"/>
      <c r="AF6" s="6"/>
      <c r="AG6" s="6"/>
      <c r="AH6" s="6" t="s">
        <v>76</v>
      </c>
      <c r="AK6" s="4" t="s">
        <v>19</v>
      </c>
      <c r="AL6" s="1" t="s">
        <v>0</v>
      </c>
      <c r="CD6" s="2" t="s">
        <v>33</v>
      </c>
      <c r="CE6" s="2" t="s">
        <v>34</v>
      </c>
      <c r="CF6" s="2" t="s">
        <v>35</v>
      </c>
      <c r="CG6" s="2" t="s">
        <v>36</v>
      </c>
      <c r="CH6" s="2" t="s">
        <v>37</v>
      </c>
      <c r="CI6" s="2" t="s">
        <v>38</v>
      </c>
      <c r="CJ6" s="2" t="s">
        <v>39</v>
      </c>
      <c r="CK6" s="2" t="s">
        <v>40</v>
      </c>
      <c r="CL6" s="2" t="s">
        <v>41</v>
      </c>
      <c r="CM6" s="2" t="s">
        <v>42</v>
      </c>
      <c r="CN6" s="2" t="s">
        <v>43</v>
      </c>
      <c r="CO6" s="2" t="s">
        <v>44</v>
      </c>
      <c r="CP6" s="2" t="s">
        <v>63</v>
      </c>
      <c r="DG6" s="2" t="s">
        <v>33</v>
      </c>
      <c r="DH6" s="2" t="s">
        <v>34</v>
      </c>
      <c r="DI6" s="2" t="s">
        <v>35</v>
      </c>
      <c r="DJ6" s="2" t="s">
        <v>36</v>
      </c>
      <c r="DK6" s="2" t="s">
        <v>37</v>
      </c>
      <c r="DL6" s="2" t="s">
        <v>38</v>
      </c>
      <c r="DM6" s="2" t="s">
        <v>39</v>
      </c>
      <c r="DN6" s="2" t="s">
        <v>40</v>
      </c>
      <c r="DO6" s="2" t="s">
        <v>41</v>
      </c>
      <c r="DP6" s="2" t="s">
        <v>42</v>
      </c>
      <c r="DQ6" s="2" t="s">
        <v>43</v>
      </c>
      <c r="DR6" s="2" t="s">
        <v>44</v>
      </c>
      <c r="DS6" s="2" t="s">
        <v>63</v>
      </c>
    </row>
    <row r="7" spans="1:123" ht="17">
      <c r="C7" t="s">
        <v>20</v>
      </c>
      <c r="D7" s="4" t="s">
        <v>21</v>
      </c>
      <c r="E7" s="4" t="s">
        <v>21</v>
      </c>
      <c r="F7" s="4" t="s">
        <v>21</v>
      </c>
      <c r="G7" t="s">
        <v>22</v>
      </c>
      <c r="H7" t="s">
        <v>16</v>
      </c>
      <c r="I7" t="s">
        <v>17</v>
      </c>
      <c r="J7" t="s">
        <v>23</v>
      </c>
      <c r="K7" t="s">
        <v>24</v>
      </c>
      <c r="L7" t="s">
        <v>25</v>
      </c>
      <c r="M7" t="s">
        <v>77</v>
      </c>
      <c r="O7" t="s">
        <v>16</v>
      </c>
      <c r="P7" t="s">
        <v>17</v>
      </c>
      <c r="Q7" t="s">
        <v>24</v>
      </c>
      <c r="R7" t="s">
        <v>25</v>
      </c>
      <c r="S7" t="s">
        <v>77</v>
      </c>
      <c r="U7" t="s">
        <v>27</v>
      </c>
      <c r="V7" t="s">
        <v>28</v>
      </c>
      <c r="W7" t="s">
        <v>29</v>
      </c>
      <c r="Y7" t="s">
        <v>27</v>
      </c>
      <c r="Z7" t="s">
        <v>28</v>
      </c>
      <c r="AA7" t="s">
        <v>29</v>
      </c>
      <c r="AC7" t="s">
        <v>30</v>
      </c>
      <c r="AD7" t="s">
        <v>31</v>
      </c>
      <c r="AE7" t="s">
        <v>32</v>
      </c>
      <c r="AG7" t="s">
        <v>30</v>
      </c>
      <c r="AH7" t="s">
        <v>31</v>
      </c>
      <c r="AI7" t="s">
        <v>32</v>
      </c>
      <c r="AK7" s="4"/>
      <c r="AL7" t="s">
        <v>1</v>
      </c>
      <c r="AM7" s="2" t="s">
        <v>2</v>
      </c>
      <c r="AN7" s="2" t="s">
        <v>3</v>
      </c>
      <c r="AO7" s="2" t="s">
        <v>4</v>
      </c>
      <c r="AP7" s="2" t="s">
        <v>5</v>
      </c>
      <c r="AQ7" s="2" t="s">
        <v>6</v>
      </c>
      <c r="AR7" s="2" t="s">
        <v>7</v>
      </c>
      <c r="AS7" s="2" t="s">
        <v>8</v>
      </c>
      <c r="AT7" s="2" t="s">
        <v>9</v>
      </c>
      <c r="AU7" s="2" t="s">
        <v>10</v>
      </c>
      <c r="AV7" s="2" t="s">
        <v>11</v>
      </c>
      <c r="AW7" s="2" t="s">
        <v>14</v>
      </c>
      <c r="AX7" s="2" t="s">
        <v>15</v>
      </c>
      <c r="AZ7" s="2" t="s">
        <v>33</v>
      </c>
      <c r="BA7" s="2" t="s">
        <v>34</v>
      </c>
      <c r="BB7" s="2" t="s">
        <v>35</v>
      </c>
      <c r="BC7" s="2" t="s">
        <v>36</v>
      </c>
      <c r="BD7" s="2" t="s">
        <v>37</v>
      </c>
      <c r="BE7" s="2" t="s">
        <v>38</v>
      </c>
      <c r="BF7" s="2" t="s">
        <v>39</v>
      </c>
      <c r="BG7" s="2" t="s">
        <v>40</v>
      </c>
      <c r="BH7" s="2" t="s">
        <v>41</v>
      </c>
      <c r="BI7" s="2" t="s">
        <v>42</v>
      </c>
      <c r="BJ7" s="2" t="s">
        <v>43</v>
      </c>
      <c r="BK7" s="2" t="s">
        <v>44</v>
      </c>
    </row>
    <row r="8" spans="1:123">
      <c r="C8">
        <v>0</v>
      </c>
      <c r="D8">
        <f>C8*100</f>
        <v>0</v>
      </c>
      <c r="E8">
        <f t="shared" ref="E8:F8" si="0">D8*100</f>
        <v>0</v>
      </c>
      <c r="F8">
        <f t="shared" si="0"/>
        <v>0</v>
      </c>
      <c r="G8">
        <v>100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O8">
        <v>0</v>
      </c>
      <c r="P8">
        <v>0</v>
      </c>
      <c r="Q8">
        <v>0</v>
      </c>
      <c r="R8">
        <v>0</v>
      </c>
      <c r="S8">
        <v>0</v>
      </c>
      <c r="AC8" s="4">
        <v>60</v>
      </c>
      <c r="AD8" s="4">
        <v>123</v>
      </c>
      <c r="AE8" s="4">
        <v>114</v>
      </c>
      <c r="AG8" s="4">
        <v>60</v>
      </c>
      <c r="AH8" s="4">
        <v>100</v>
      </c>
      <c r="AI8" s="4">
        <v>27</v>
      </c>
      <c r="AK8" s="4"/>
    </row>
    <row r="9" spans="1:123">
      <c r="C9" s="2">
        <v>0.214</v>
      </c>
      <c r="D9">
        <f t="shared" ref="D9:D34" si="1">C9*100</f>
        <v>21.4</v>
      </c>
      <c r="E9">
        <f>D9</f>
        <v>21.4</v>
      </c>
      <c r="F9">
        <f>E9</f>
        <v>21.4</v>
      </c>
      <c r="G9">
        <v>78.599999999999994</v>
      </c>
      <c r="H9">
        <v>21.400000000000006</v>
      </c>
      <c r="I9">
        <v>0</v>
      </c>
      <c r="J9">
        <v>0</v>
      </c>
      <c r="K9">
        <v>0</v>
      </c>
      <c r="L9">
        <v>0</v>
      </c>
      <c r="M9">
        <v>0</v>
      </c>
      <c r="O9">
        <f>H9/SUM($H9:I9,K9:M9)</f>
        <v>1</v>
      </c>
      <c r="P9">
        <f>I9/SUM($H9:I9,K9:M9)</f>
        <v>0</v>
      </c>
      <c r="Q9">
        <f>K9/SUM($H9:I9,K9:M9)</f>
        <v>0</v>
      </c>
      <c r="R9">
        <f>L9/SUM($H9:I9,K9:M9)</f>
        <v>0</v>
      </c>
      <c r="S9">
        <f>M9/SUM($H9:I9,K9:M9)</f>
        <v>0</v>
      </c>
      <c r="U9">
        <f t="shared" ref="U9:U34" si="2">(O9*(0.00000571*(AO9*((26.98*2)/(26.98*2+16*3))*10000)+0.000395))+(Q9*(0.2003*DI9+0.0162))+(P9*(0.2198*CF9))+S9</f>
        <v>1.6037548058061984E-3</v>
      </c>
      <c r="V9">
        <f>0.00015+S9</f>
        <v>1.4999999999999999E-4</v>
      </c>
      <c r="W9">
        <f t="shared" ref="W9:W34" si="3">(O9*(0.000002536*(AO9*((26.98*2)/(26.98*2+16*3))*10000)+0.0008))+(Q9*EXP((-5)+6.3*DS9-1.2*DN9+1))+(P9*(EXP((-5.66)+8.4*CP9+10*CK9)))+S9</f>
        <v>1.3368480188309141E-3</v>
      </c>
      <c r="Y9">
        <f>U9*(D9-D8)/D9</f>
        <v>1.6037548058061984E-3</v>
      </c>
      <c r="Z9">
        <f>V9*(E9-E8)/E9</f>
        <v>1.4999999999999999E-4</v>
      </c>
      <c r="AA9">
        <f>W9*(F9-F8)/F9</f>
        <v>1.3368480188309141E-3</v>
      </c>
      <c r="AC9">
        <f>$AC$8*((1-C9)^(Y9-1))</f>
        <v>76.30640403271191</v>
      </c>
      <c r="AD9">
        <f>$AD$8*((1-C9)^(Z9-1))</f>
        <v>156.4828973895132</v>
      </c>
      <c r="AE9">
        <f>$AE$8*((1-C9)^(AA9-1))</f>
        <v>144.99148607430374</v>
      </c>
      <c r="AG9">
        <f>$AG$8*((1-C9)^(Y9-1))</f>
        <v>76.30640403271191</v>
      </c>
      <c r="AH9">
        <f>$AH$8*((1-C9)^(Z9-1))</f>
        <v>127.22186779635219</v>
      </c>
      <c r="AI9">
        <f>$AI$8*((1-C9)^(AA9-1))</f>
        <v>34.340088807071936</v>
      </c>
      <c r="AK9" s="4">
        <v>24</v>
      </c>
      <c r="AL9" t="s">
        <v>16</v>
      </c>
      <c r="AM9" s="3">
        <v>41.68</v>
      </c>
      <c r="AN9" s="3">
        <v>0</v>
      </c>
      <c r="AO9" s="3">
        <v>0.04</v>
      </c>
      <c r="AP9" s="3">
        <v>0.28999999999999998</v>
      </c>
      <c r="AQ9" s="3">
        <v>4.67</v>
      </c>
      <c r="AR9" s="3">
        <v>53.17</v>
      </c>
      <c r="AS9" s="3">
        <v>7.0000000000000007E-2</v>
      </c>
      <c r="AT9" s="3">
        <v>0.08</v>
      </c>
      <c r="AU9" s="3">
        <v>0</v>
      </c>
      <c r="AV9" s="3">
        <v>0</v>
      </c>
      <c r="AW9" s="3">
        <v>0</v>
      </c>
      <c r="AX9" s="3">
        <v>0</v>
      </c>
      <c r="AZ9">
        <f>'Table S4. LMO Mineral formulae'!S6</f>
        <v>0.99781143541499873</v>
      </c>
      <c r="BA9">
        <f>'Table S4. LMO Mineral formulae'!T6</f>
        <v>0</v>
      </c>
      <c r="BB9">
        <f>'Table S4. LMO Mineral formulae'!U6</f>
        <v>1.128711970033924E-3</v>
      </c>
      <c r="BC9">
        <f>'Table S4. LMO Mineral formulae'!V6</f>
        <v>5.4891787853209003E-3</v>
      </c>
      <c r="BD9">
        <f>'Table S4. LMO Mineral formulae'!W6</f>
        <v>6.2333544004866265E-2</v>
      </c>
      <c r="BE9">
        <f>'Table S4. LMO Mineral formulae'!X6</f>
        <v>1.897478364843064</v>
      </c>
      <c r="BF9">
        <f>'Table S4. LMO Mineral formulae'!Y6</f>
        <v>1.4194817931572671E-3</v>
      </c>
      <c r="BG9">
        <f>'Table S4. LMO Mineral formulae'!Z6</f>
        <v>2.0521303934496948E-3</v>
      </c>
      <c r="BH9">
        <f>'Table S4. LMO Mineral formulae'!AA6</f>
        <v>0</v>
      </c>
      <c r="BI9">
        <f>'Table S4. LMO Mineral formulae'!AB6</f>
        <v>0</v>
      </c>
      <c r="BJ9">
        <f>'Table S4. LMO Mineral formulae'!AC6</f>
        <v>0</v>
      </c>
      <c r="BK9">
        <f>'Table S4. LMO Mineral formulae'!AD6</f>
        <v>0</v>
      </c>
    </row>
    <row r="10" spans="1:123">
      <c r="C10" s="2">
        <v>0.35699999999999998</v>
      </c>
      <c r="D10">
        <f t="shared" si="1"/>
        <v>35.699999999999996</v>
      </c>
      <c r="E10">
        <f t="shared" ref="E10:F25" si="4">D10</f>
        <v>35.699999999999996</v>
      </c>
      <c r="F10">
        <f t="shared" si="4"/>
        <v>35.699999999999996</v>
      </c>
      <c r="G10">
        <v>64.300000000000011</v>
      </c>
      <c r="H10">
        <v>35.699999999999989</v>
      </c>
      <c r="I10">
        <v>0</v>
      </c>
      <c r="J10">
        <v>0</v>
      </c>
      <c r="K10">
        <v>0</v>
      </c>
      <c r="L10">
        <v>0</v>
      </c>
      <c r="M10">
        <v>0</v>
      </c>
      <c r="O10">
        <f>H10/SUM($H10:I10,K10:M10)</f>
        <v>1</v>
      </c>
      <c r="P10">
        <f>I10/SUM($H10:I10,K10:M10)</f>
        <v>0</v>
      </c>
      <c r="Q10">
        <f>K10/SUM($H10:I10,K10:M10)</f>
        <v>0</v>
      </c>
      <c r="R10">
        <f>L10/SUM($H10:I10,K10:M10)</f>
        <v>0</v>
      </c>
      <c r="S10">
        <f>M10/SUM($H10:I10,K10:M10)</f>
        <v>0</v>
      </c>
      <c r="U10">
        <f t="shared" si="2"/>
        <v>1.905943507257748E-3</v>
      </c>
      <c r="V10">
        <f t="shared" ref="V10:V34" si="5">0.00015+S10</f>
        <v>1.4999999999999999E-4</v>
      </c>
      <c r="W10">
        <f t="shared" si="3"/>
        <v>1.4710600235386426E-3</v>
      </c>
      <c r="Y10">
        <f>U10*(D10-D9)/D10+U9*(D9-D8)/D10</f>
        <v>1.7247995797769872E-3</v>
      </c>
      <c r="Z10">
        <f>V10*(E10-E9)/E10+V9*(E9-E8)/E10</f>
        <v>1.4999999999999999E-4</v>
      </c>
      <c r="AA10">
        <f>W10*(F10-F9)/F10+W9*(F9-F8)/F10</f>
        <v>1.390608009512161E-3</v>
      </c>
      <c r="AC10">
        <f t="shared" ref="AC10:AC34" si="6">$AC$8*((1-C10)^(Y10-1))</f>
        <v>93.241549018293568</v>
      </c>
      <c r="AD10">
        <f t="shared" ref="AD10:AD34" si="7">$AD$8*((1-C10)^(Z10-1))</f>
        <v>191.2781532739001</v>
      </c>
      <c r="AE10">
        <f t="shared" ref="AE10:AE34" si="8">$AE$8*((1-C10)^(AA10-1))</f>
        <v>177.18509062827422</v>
      </c>
      <c r="AG10">
        <f t="shared" ref="AG10:AG34" si="9">$AG$8*((1-C10)^(Y10-1))</f>
        <v>93.241549018293568</v>
      </c>
      <c r="AH10">
        <f t="shared" ref="AH10:AH34" si="10">$AH$8*((1-C10)^(Z10-1))</f>
        <v>155.51069371861797</v>
      </c>
      <c r="AI10">
        <f t="shared" ref="AI10:AI34" si="11">$AI$8*((1-C10)^(AA10-1))</f>
        <v>41.964889885643892</v>
      </c>
      <c r="AK10" s="4">
        <v>44</v>
      </c>
      <c r="AL10" t="s">
        <v>16</v>
      </c>
      <c r="AM10" s="3">
        <v>41.47</v>
      </c>
      <c r="AN10" s="3">
        <v>0</v>
      </c>
      <c r="AO10" s="3">
        <v>0.05</v>
      </c>
      <c r="AP10" s="3">
        <v>0.36</v>
      </c>
      <c r="AQ10" s="3">
        <v>5.6</v>
      </c>
      <c r="AR10" s="3">
        <v>52.32</v>
      </c>
      <c r="AS10" s="3">
        <v>0.08</v>
      </c>
      <c r="AT10" s="3">
        <v>0.1</v>
      </c>
      <c r="AU10" s="3">
        <v>0</v>
      </c>
      <c r="AV10" s="3">
        <v>0</v>
      </c>
      <c r="AW10" s="3">
        <v>0</v>
      </c>
      <c r="AX10" s="3">
        <v>0</v>
      </c>
      <c r="AZ10">
        <f>'Table S4. LMO Mineral formulae'!S7</f>
        <v>0.99743264921648656</v>
      </c>
      <c r="BA10">
        <f>'Table S4. LMO Mineral formulae'!T7</f>
        <v>0</v>
      </c>
      <c r="BB10">
        <f>'Table S4. LMO Mineral formulae'!U7</f>
        <v>1.4174962604525609E-3</v>
      </c>
      <c r="BC10">
        <f>'Table S4. LMO Mineral formulae'!V7</f>
        <v>6.8460593075878318E-3</v>
      </c>
      <c r="BD10">
        <f>'Table S4. LMO Mineral formulae'!W7</f>
        <v>7.5096854076377784E-2</v>
      </c>
      <c r="BE10">
        <f>'Table S4. LMO Mineral formulae'!X7</f>
        <v>1.8758870521477748</v>
      </c>
      <c r="BF10">
        <f>'Table S4. LMO Mineral formulae'!Y7</f>
        <v>1.6298609384352201E-3</v>
      </c>
      <c r="BG10">
        <f>'Table S4. LMO Mineral formulae'!Z7</f>
        <v>2.5771740141894281E-3</v>
      </c>
      <c r="BH10">
        <f>'Table S4. LMO Mineral formulae'!AA7</f>
        <v>0</v>
      </c>
      <c r="BI10">
        <f>'Table S4. LMO Mineral formulae'!AB7</f>
        <v>0</v>
      </c>
      <c r="BJ10">
        <f>'Table S4. LMO Mineral formulae'!AC7</f>
        <v>0</v>
      </c>
      <c r="BK10">
        <f>'Table S4. LMO Mineral formulae'!AD7</f>
        <v>0</v>
      </c>
      <c r="BM10" s="4" t="s">
        <v>45</v>
      </c>
      <c r="BN10" t="s">
        <v>1</v>
      </c>
      <c r="BO10" s="2" t="s">
        <v>2</v>
      </c>
      <c r="BP10" s="2" t="s">
        <v>3</v>
      </c>
      <c r="BQ10" s="2" t="s">
        <v>4</v>
      </c>
      <c r="BR10" s="2" t="s">
        <v>5</v>
      </c>
      <c r="BS10" s="2" t="s">
        <v>6</v>
      </c>
      <c r="BT10" s="2" t="s">
        <v>7</v>
      </c>
      <c r="BU10" s="2" t="s">
        <v>8</v>
      </c>
      <c r="BV10" s="2" t="s">
        <v>9</v>
      </c>
      <c r="BW10" s="2" t="s">
        <v>10</v>
      </c>
      <c r="BX10" s="2" t="s">
        <v>11</v>
      </c>
      <c r="BY10" s="2" t="s">
        <v>12</v>
      </c>
      <c r="BZ10" s="2" t="s">
        <v>13</v>
      </c>
      <c r="CA10" s="2" t="s">
        <v>14</v>
      </c>
      <c r="CB10" s="2" t="s">
        <v>15</v>
      </c>
    </row>
    <row r="11" spans="1:123">
      <c r="C11" s="2">
        <v>0.38900000000000001</v>
      </c>
      <c r="D11">
        <f t="shared" si="1"/>
        <v>38.9</v>
      </c>
      <c r="E11">
        <f t="shared" si="4"/>
        <v>38.9</v>
      </c>
      <c r="F11">
        <f t="shared" si="4"/>
        <v>38.9</v>
      </c>
      <c r="G11">
        <v>61.1</v>
      </c>
      <c r="H11">
        <v>38.9</v>
      </c>
      <c r="I11">
        <v>0</v>
      </c>
      <c r="J11">
        <v>0</v>
      </c>
      <c r="K11">
        <v>0</v>
      </c>
      <c r="L11">
        <v>0</v>
      </c>
      <c r="M11">
        <v>0</v>
      </c>
      <c r="O11">
        <f>H11/SUM($H11:I11,K11:M11)</f>
        <v>1</v>
      </c>
      <c r="P11">
        <f>I11/SUM($H11:I11,K11:M11)</f>
        <v>0</v>
      </c>
      <c r="Q11">
        <f>K11/SUM($H11:I11,K11:M11)</f>
        <v>0</v>
      </c>
      <c r="R11">
        <f>L11/SUM($H11:I11,K11:M11)</f>
        <v>0</v>
      </c>
      <c r="S11">
        <f>M11/SUM($H11:I11,K11:M11)</f>
        <v>0</v>
      </c>
      <c r="U11">
        <f t="shared" si="2"/>
        <v>2.2081322087092979E-3</v>
      </c>
      <c r="V11">
        <f t="shared" si="5"/>
        <v>1.4999999999999999E-4</v>
      </c>
      <c r="W11">
        <f t="shared" si="3"/>
        <v>1.605272028246371E-3</v>
      </c>
      <c r="Y11">
        <f>U11*(D11-D10)/D11+U10*(D10-D9)/D11+U9*(D9-D8)/D11</f>
        <v>1.7645595903832442E-3</v>
      </c>
      <c r="Z11">
        <f>V11*(E11-E10)/E11+V10*(E10-E9)/E11+V9*(E9-E8)/E11</f>
        <v>1.4999999999999999E-4</v>
      </c>
      <c r="AA11">
        <f>W11*(F11-F10)/F11+W10*(F10-F9)/F11+W9*(F9-F8)/F11</f>
        <v>1.4082667462717877E-3</v>
      </c>
      <c r="AC11">
        <f t="shared" si="6"/>
        <v>98.114342336216396</v>
      </c>
      <c r="AD11">
        <f t="shared" si="7"/>
        <v>201.29445301120174</v>
      </c>
      <c r="AE11">
        <f t="shared" si="8"/>
        <v>186.44997524897747</v>
      </c>
      <c r="AG11">
        <f t="shared" si="9"/>
        <v>98.114342336216396</v>
      </c>
      <c r="AH11">
        <f t="shared" si="10"/>
        <v>163.65402683837539</v>
      </c>
      <c r="AI11">
        <f t="shared" si="11"/>
        <v>44.159204664231503</v>
      </c>
      <c r="AK11" s="4">
        <v>49</v>
      </c>
      <c r="AL11" t="s">
        <v>16</v>
      </c>
      <c r="AM11" s="3">
        <v>41.4</v>
      </c>
      <c r="AN11" s="3">
        <v>0</v>
      </c>
      <c r="AO11" s="3">
        <v>0.06</v>
      </c>
      <c r="AP11" s="3">
        <v>0.38</v>
      </c>
      <c r="AQ11" s="3">
        <v>5.89</v>
      </c>
      <c r="AR11" s="3">
        <v>52.07</v>
      </c>
      <c r="AS11" s="3">
        <v>0.09</v>
      </c>
      <c r="AT11" s="3">
        <v>0.11</v>
      </c>
      <c r="AU11" s="3">
        <v>0</v>
      </c>
      <c r="AV11" s="3">
        <v>0</v>
      </c>
      <c r="AW11" s="3">
        <v>0</v>
      </c>
      <c r="AX11" s="3">
        <v>0</v>
      </c>
      <c r="AZ11">
        <f>'Table S4. LMO Mineral formulae'!S8</f>
        <v>0.99700528579482461</v>
      </c>
      <c r="BA11">
        <f>'Table S4. LMO Mineral formulae'!T8</f>
        <v>0</v>
      </c>
      <c r="BB11">
        <f>'Table S4. LMO Mineral formulae'!U8</f>
        <v>1.7031415452326006E-3</v>
      </c>
      <c r="BC11">
        <f>'Table S4. LMO Mineral formulae'!V8</f>
        <v>7.2355129979964983E-3</v>
      </c>
      <c r="BD11">
        <f>'Table S4. LMO Mineral formulae'!W8</f>
        <v>7.9085449423705656E-2</v>
      </c>
      <c r="BE11">
        <f>'Table S4. LMO Mineral formulae'!X8</f>
        <v>1.8692788975722039</v>
      </c>
      <c r="BF11">
        <f>'Table S4. LMO Mineral formulae'!Y8</f>
        <v>1.8359068785443612E-3</v>
      </c>
      <c r="BG11">
        <f>'Table S4. LMO Mineral formulae'!Z8</f>
        <v>2.8384680091997679E-3</v>
      </c>
      <c r="BH11">
        <f>'Table S4. LMO Mineral formulae'!AA8</f>
        <v>0</v>
      </c>
      <c r="BI11">
        <f>'Table S4. LMO Mineral formulae'!AB8</f>
        <v>0</v>
      </c>
      <c r="BJ11">
        <f>'Table S4. LMO Mineral formulae'!AC8</f>
        <v>0</v>
      </c>
      <c r="BK11">
        <f>'Table S4. LMO Mineral formulae'!AD8</f>
        <v>0</v>
      </c>
    </row>
    <row r="12" spans="1:123">
      <c r="C12" s="2">
        <v>0.46899999999999997</v>
      </c>
      <c r="D12">
        <f t="shared" si="1"/>
        <v>46.9</v>
      </c>
      <c r="E12">
        <f t="shared" si="4"/>
        <v>46.9</v>
      </c>
      <c r="F12">
        <f t="shared" si="4"/>
        <v>46.9</v>
      </c>
      <c r="G12">
        <v>53.1</v>
      </c>
      <c r="H12">
        <v>4.6900000000000004</v>
      </c>
      <c r="I12">
        <v>42.21</v>
      </c>
      <c r="J12">
        <v>0</v>
      </c>
      <c r="K12">
        <v>0</v>
      </c>
      <c r="L12">
        <v>0</v>
      </c>
      <c r="M12">
        <v>0</v>
      </c>
      <c r="O12">
        <f>H12/SUM($H12:I12,K12:M12)</f>
        <v>0.1</v>
      </c>
      <c r="P12">
        <f>I12/SUM($H12:I12,K12:M12)</f>
        <v>0.9</v>
      </c>
      <c r="Q12">
        <f>K12/SUM($H12:I12,K12:M12)</f>
        <v>0</v>
      </c>
      <c r="R12">
        <f>L12/SUM($H12:I12,K12:M12)</f>
        <v>0</v>
      </c>
      <c r="S12">
        <f>M12/SUM($H12:I12,K12:M12)</f>
        <v>0</v>
      </c>
      <c r="U12">
        <f t="shared" si="2"/>
        <v>1.3330157999549744E-2</v>
      </c>
      <c r="V12">
        <f t="shared" si="5"/>
        <v>1.4999999999999999E-4</v>
      </c>
      <c r="W12">
        <f t="shared" si="3"/>
        <v>5.2773287016721227E-3</v>
      </c>
      <c r="Y12">
        <f>U12*(D12-D11)/D12+U11*(D11-D10)/D12+U10*(D10-D9)/D12+U9*(D9-D8)/D12</f>
        <v>3.7373695535672952E-3</v>
      </c>
      <c r="Z12">
        <f>V12*(E12-E11)/E12+V11*(E11-E10)/E12+V10*(E10-E9)/E12+V9*(E9-E8)/E12</f>
        <v>1.4999999999999996E-4</v>
      </c>
      <c r="AA12">
        <f>W12*(F12-F11)/F12+W11*(F11-F10)/F12+W10*(F10-F9)/F12+W9*(F9-F8)/F12</f>
        <v>2.0682346704338915E-3</v>
      </c>
      <c r="AC12">
        <f t="shared" si="6"/>
        <v>112.72735213605472</v>
      </c>
      <c r="AD12">
        <f t="shared" si="7"/>
        <v>231.61642528967749</v>
      </c>
      <c r="AE12">
        <f t="shared" si="8"/>
        <v>214.40838284716591</v>
      </c>
      <c r="AG12">
        <f t="shared" si="9"/>
        <v>112.72735213605472</v>
      </c>
      <c r="AH12">
        <f t="shared" si="10"/>
        <v>188.30603682087602</v>
      </c>
      <c r="AI12">
        <f t="shared" si="11"/>
        <v>50.780932779591929</v>
      </c>
      <c r="AK12" s="4">
        <v>63</v>
      </c>
      <c r="AL12" t="s">
        <v>16</v>
      </c>
      <c r="AM12" s="3">
        <v>41.23</v>
      </c>
      <c r="AN12" s="3">
        <v>0</v>
      </c>
      <c r="AO12" s="3">
        <v>7.0000000000000007E-2</v>
      </c>
      <c r="AP12" s="3">
        <v>0.43</v>
      </c>
      <c r="AQ12" s="3">
        <v>6.64</v>
      </c>
      <c r="AR12" s="3">
        <v>51.39</v>
      </c>
      <c r="AS12" s="3">
        <v>0.1</v>
      </c>
      <c r="AT12" s="3">
        <v>0.13</v>
      </c>
      <c r="AU12" s="3">
        <v>0</v>
      </c>
      <c r="AV12" s="3">
        <v>0</v>
      </c>
      <c r="AW12" s="3">
        <v>3.0000000000000001E-3</v>
      </c>
      <c r="AX12" s="3">
        <v>2E-3</v>
      </c>
      <c r="AZ12">
        <f>'Table S4. LMO Mineral formulae'!S9</f>
        <v>0.99660456826589594</v>
      </c>
      <c r="BA12">
        <f>'Table S4. LMO Mineral formulae'!T9</f>
        <v>0</v>
      </c>
      <c r="BB12">
        <f>'Table S4. LMO Mineral formulae'!U9</f>
        <v>1.9943893742776619E-3</v>
      </c>
      <c r="BC12">
        <f>'Table S4. LMO Mineral formulae'!V9</f>
        <v>8.2180088776861518E-3</v>
      </c>
      <c r="BD12">
        <f>'Table S4. LMO Mineral formulae'!W9</f>
        <v>8.9487379500478276E-2</v>
      </c>
      <c r="BE12">
        <f>'Table S4. LMO Mineral formulae'!X9</f>
        <v>1.8517295721556857</v>
      </c>
      <c r="BF12">
        <f>'Table S4. LMO Mineral formulae'!Y9</f>
        <v>2.0474841979273269E-3</v>
      </c>
      <c r="BG12">
        <f>'Table S4. LMO Mineral formulae'!Z9</f>
        <v>3.3670308077969678E-3</v>
      </c>
      <c r="BH12">
        <f>'Table S4. LMO Mineral formulae'!AA9</f>
        <v>0</v>
      </c>
      <c r="BI12">
        <f>'Table S4. LMO Mineral formulae'!AB9</f>
        <v>0</v>
      </c>
      <c r="BJ12">
        <f>'Table S4. LMO Mineral formulae'!AC9</f>
        <v>1.1668110510185933E-4</v>
      </c>
      <c r="BK12">
        <f>'Table S4. LMO Mineral formulae'!AD9</f>
        <v>3.8769125584135743E-5</v>
      </c>
      <c r="BM12" s="4">
        <v>63</v>
      </c>
      <c r="BN12" t="s">
        <v>17</v>
      </c>
      <c r="BO12" s="3">
        <v>57.32</v>
      </c>
      <c r="BP12" s="3">
        <v>0.04</v>
      </c>
      <c r="BQ12" s="3">
        <v>1.64</v>
      </c>
      <c r="BR12" s="3">
        <v>0.43</v>
      </c>
      <c r="BS12" s="3">
        <v>4.29</v>
      </c>
      <c r="BT12" s="3">
        <v>35.47</v>
      </c>
      <c r="BU12" s="3">
        <v>0.08</v>
      </c>
      <c r="BV12" s="3">
        <v>0.72</v>
      </c>
      <c r="BW12" s="3">
        <v>0</v>
      </c>
      <c r="BX12" s="3">
        <v>0.01</v>
      </c>
      <c r="BY12" s="3">
        <v>0</v>
      </c>
      <c r="BZ12" s="3">
        <v>0</v>
      </c>
      <c r="CA12" s="3">
        <v>2E-3</v>
      </c>
      <c r="CB12" s="3">
        <v>1E-3</v>
      </c>
      <c r="CD12">
        <f>'Table S4. LMO Mineral formulae'!S30</f>
        <v>1.9605073908938755</v>
      </c>
      <c r="CE12">
        <f>'Table S4. LMO Mineral formulae'!T30</f>
        <v>0</v>
      </c>
      <c r="CF12">
        <f>'Table S4. LMO Mineral formulae'!U30</f>
        <v>6.6116297181951569E-2</v>
      </c>
      <c r="CG12">
        <f>'Table S4. LMO Mineral formulae'!V30</f>
        <v>1.1628384122628635E-2</v>
      </c>
      <c r="CH12">
        <f>'Table S4. LMO Mineral formulae'!W30</f>
        <v>8.1809505361446183E-2</v>
      </c>
      <c r="CI12">
        <f>'Table S4. LMO Mineral formulae'!X30</f>
        <v>1.8084766113234332</v>
      </c>
      <c r="CJ12">
        <f>'Table S4. LMO Mineral formulae'!Y30</f>
        <v>2.3177324914464932E-3</v>
      </c>
      <c r="CK12">
        <f>'Table S4. LMO Mineral formulae'!Z30</f>
        <v>2.638693806150014E-2</v>
      </c>
      <c r="CL12">
        <f>'Table S4. LMO Mineral formulae'!AA30</f>
        <v>0</v>
      </c>
      <c r="CM12">
        <f>'Table S4. LMO Mineral formulae'!AB30</f>
        <v>6.6319757560186448E-4</v>
      </c>
      <c r="CN12">
        <f>'Table S4. LMO Mineral formulae'!AC30</f>
        <v>1.1006824403749781E-4</v>
      </c>
      <c r="CO12">
        <f>'Table S4. LMO Mineral formulae'!AD30</f>
        <v>2.7428924153078572E-5</v>
      </c>
      <c r="CP12">
        <f>'Table S4. LMO Mineral formulae'!Q30</f>
        <v>2.6623688075827059E-2</v>
      </c>
    </row>
    <row r="13" spans="1:123">
      <c r="C13" s="2">
        <v>0.52</v>
      </c>
      <c r="D13">
        <f t="shared" si="1"/>
        <v>52</v>
      </c>
      <c r="E13">
        <f t="shared" si="4"/>
        <v>52</v>
      </c>
      <c r="F13">
        <f t="shared" si="4"/>
        <v>52</v>
      </c>
      <c r="G13">
        <v>48</v>
      </c>
      <c r="H13">
        <v>4.68</v>
      </c>
      <c r="I13">
        <v>47.32</v>
      </c>
      <c r="J13">
        <v>0</v>
      </c>
      <c r="K13">
        <v>0</v>
      </c>
      <c r="L13">
        <v>0</v>
      </c>
      <c r="M13">
        <v>0</v>
      </c>
      <c r="O13">
        <f>H13/SUM($H13:I13,K13:M13)</f>
        <v>0.09</v>
      </c>
      <c r="P13">
        <f>I13/SUM($H13:I13,K13:M13)</f>
        <v>0.91</v>
      </c>
      <c r="Q13">
        <f>K13/SUM($H13:I13,K13:M13)</f>
        <v>0</v>
      </c>
      <c r="R13">
        <f>L13/SUM($H13:I13,K13:M13)</f>
        <v>0</v>
      </c>
      <c r="S13">
        <f>M13/SUM($H13:I13,K13:M13)</f>
        <v>0</v>
      </c>
      <c r="U13">
        <f t="shared" si="2"/>
        <v>1.4609259634971899E-2</v>
      </c>
      <c r="V13">
        <f t="shared" si="5"/>
        <v>1.4999999999999999E-4</v>
      </c>
      <c r="W13">
        <f t="shared" si="3"/>
        <v>5.4737118492780672E-3</v>
      </c>
      <c r="Y13">
        <f>U13*(D13-D12)/D13+U12*(D12-D11)/D13+U11*(D11-D10)/D13+U10*(D10-D9)/D13+U9*(D9-D8)/D13</f>
        <v>4.8036510807819783E-3</v>
      </c>
      <c r="Z13">
        <f>V13*(E13-E12)/E13+V12*(E12-E11)/E13+V11*(E11-E10)/E13+V10*(E10-E9)/E13+V9*(E9-E8)/E13</f>
        <v>1.4999999999999999E-4</v>
      </c>
      <c r="AA13">
        <f>W13*(F13-F12)/F13+W12*(F12-F11)/F13+W11*(F11-F10)/F13+W10*(F10-F9)/F13+W9*(F9-F8)/F13</f>
        <v>2.402233393743609E-3</v>
      </c>
      <c r="AC13">
        <f t="shared" si="6"/>
        <v>124.56005953414179</v>
      </c>
      <c r="AD13">
        <f t="shared" si="7"/>
        <v>256.22178961277791</v>
      </c>
      <c r="AE13">
        <f t="shared" si="8"/>
        <v>237.08161719758959</v>
      </c>
      <c r="AG13">
        <f t="shared" si="9"/>
        <v>124.56005953414179</v>
      </c>
      <c r="AH13">
        <f t="shared" si="10"/>
        <v>208.31039805916905</v>
      </c>
      <c r="AI13">
        <f t="shared" si="11"/>
        <v>56.150909336271219</v>
      </c>
      <c r="AK13" s="4">
        <v>73</v>
      </c>
      <c r="AL13" t="s">
        <v>16</v>
      </c>
      <c r="AM13" s="3">
        <v>41.11</v>
      </c>
      <c r="AN13" s="3">
        <v>0</v>
      </c>
      <c r="AO13" s="3">
        <v>7.0000000000000007E-2</v>
      </c>
      <c r="AP13" s="3">
        <v>0.44</v>
      </c>
      <c r="AQ13" s="3">
        <v>7.26</v>
      </c>
      <c r="AR13" s="3">
        <v>50.86</v>
      </c>
      <c r="AS13" s="3">
        <v>0.11</v>
      </c>
      <c r="AT13" s="3">
        <v>0.15</v>
      </c>
      <c r="AU13" s="3">
        <v>0</v>
      </c>
      <c r="AV13" s="3">
        <v>0</v>
      </c>
      <c r="AW13" s="3">
        <v>4.0000000000000001E-3</v>
      </c>
      <c r="AX13" s="3">
        <v>2E-3</v>
      </c>
      <c r="AZ13">
        <f>'Table S4. LMO Mineral formulae'!S10</f>
        <v>0.99652815066928258</v>
      </c>
      <c r="BA13">
        <f>'Table S4. LMO Mineral formulae'!T10</f>
        <v>0</v>
      </c>
      <c r="BB13">
        <f>'Table S4. LMO Mineral formulae'!U10</f>
        <v>2.0000576204137668E-3</v>
      </c>
      <c r="BC13">
        <f>'Table S4. LMO Mineral formulae'!V10</f>
        <v>8.4330249050799423E-3</v>
      </c>
      <c r="BD13">
        <f>'Table S4. LMO Mineral formulae'!W10</f>
        <v>9.8121208359733217E-2</v>
      </c>
      <c r="BE13">
        <f>'Table S4. LMO Mineral formulae'!X10</f>
        <v>1.8378406636690534</v>
      </c>
      <c r="BF13">
        <f>'Table S4. LMO Mineral formulae'!Y10</f>
        <v>2.2586336791164206E-3</v>
      </c>
      <c r="BG13">
        <f>'Table S4. LMO Mineral formulae'!Z10</f>
        <v>3.8960771915895849E-3</v>
      </c>
      <c r="BH13">
        <f>'Table S4. LMO Mineral formulae'!AA10</f>
        <v>0</v>
      </c>
      <c r="BI13">
        <f>'Table S4. LMO Mineral formulae'!AB10</f>
        <v>0</v>
      </c>
      <c r="BJ13">
        <f>'Table S4. LMO Mineral formulae'!AC10</f>
        <v>1.5601696534428986E-4</v>
      </c>
      <c r="BK13">
        <f>'Table S4. LMO Mineral formulae'!AD10</f>
        <v>3.887931116230151E-5</v>
      </c>
      <c r="BM13" s="4">
        <v>73</v>
      </c>
      <c r="BN13" t="s">
        <v>17</v>
      </c>
      <c r="BO13" s="3">
        <v>57.07</v>
      </c>
      <c r="BP13" s="3">
        <v>0.04</v>
      </c>
      <c r="BQ13" s="3">
        <v>1.78</v>
      </c>
      <c r="BR13" s="3">
        <v>0.54</v>
      </c>
      <c r="BS13" s="3">
        <v>4.63</v>
      </c>
      <c r="BT13" s="3">
        <v>35.08</v>
      </c>
      <c r="BU13" s="3">
        <v>0.08</v>
      </c>
      <c r="BV13" s="3">
        <v>0.77</v>
      </c>
      <c r="BW13" s="3">
        <v>0</v>
      </c>
      <c r="BX13" s="3">
        <v>0.01</v>
      </c>
      <c r="BY13" s="3">
        <v>0</v>
      </c>
      <c r="BZ13" s="3">
        <v>0</v>
      </c>
      <c r="CA13" s="3">
        <v>2E-3</v>
      </c>
      <c r="CB13" s="3">
        <v>1E-3</v>
      </c>
      <c r="CD13">
        <f>'Table S4. LMO Mineral formulae'!S31</f>
        <v>1.9560316800309909</v>
      </c>
      <c r="CE13">
        <f>'Table S4. LMO Mineral formulae'!T31</f>
        <v>0</v>
      </c>
      <c r="CF13">
        <f>'Table S4. LMO Mineral formulae'!U31</f>
        <v>7.1910181848920715E-2</v>
      </c>
      <c r="CG13">
        <f>'Table S4. LMO Mineral formulae'!V31</f>
        <v>1.4633573167913277E-2</v>
      </c>
      <c r="CH13">
        <f>'Table S4. LMO Mineral formulae'!W31</f>
        <v>8.847756774359003E-2</v>
      </c>
      <c r="CI13">
        <f>'Table S4. LMO Mineral formulae'!X31</f>
        <v>1.7923259898522665</v>
      </c>
      <c r="CJ13">
        <f>'Table S4. LMO Mineral formulae'!Y31</f>
        <v>2.32257110497428E-3</v>
      </c>
      <c r="CK13">
        <f>'Table S4. LMO Mineral formulae'!Z31</f>
        <v>2.8278276463064835E-2</v>
      </c>
      <c r="CL13">
        <f>'Table S4. LMO Mineral formulae'!AA31</f>
        <v>0</v>
      </c>
      <c r="CM13">
        <f>'Table S4. LMO Mineral formulae'!AB31</f>
        <v>6.6458209981798747E-4</v>
      </c>
      <c r="CN13">
        <f>'Table S4. LMO Mineral formulae'!AC31</f>
        <v>1.1029802797354092E-4</v>
      </c>
      <c r="CO13">
        <f>'Table S4. LMO Mineral formulae'!AD31</f>
        <v>2.7486186138208228E-5</v>
      </c>
      <c r="CP13">
        <f>'Table S4. LMO Mineral formulae'!Q31</f>
        <v>2.7941861879911642E-2</v>
      </c>
    </row>
    <row r="14" spans="1:123">
      <c r="C14" s="2">
        <v>0.56599999999999995</v>
      </c>
      <c r="D14">
        <f t="shared" si="1"/>
        <v>56.599999999999994</v>
      </c>
      <c r="E14">
        <f t="shared" si="4"/>
        <v>56.599999999999994</v>
      </c>
      <c r="F14">
        <f t="shared" si="4"/>
        <v>56.599999999999994</v>
      </c>
      <c r="G14">
        <v>43.400000000000006</v>
      </c>
      <c r="H14">
        <v>4.5279999999999996</v>
      </c>
      <c r="I14">
        <v>52.071999999999996</v>
      </c>
      <c r="J14">
        <v>0</v>
      </c>
      <c r="K14">
        <v>0</v>
      </c>
      <c r="L14">
        <v>0</v>
      </c>
      <c r="M14">
        <v>0</v>
      </c>
      <c r="O14">
        <f>H14/SUM($H14:I14,K14:M14)</f>
        <v>0.08</v>
      </c>
      <c r="P14">
        <f>I14/SUM($H14:I14,K14:M14)</f>
        <v>0.92</v>
      </c>
      <c r="Q14">
        <f>K14/SUM($H14:I14,K14:M14)</f>
        <v>0</v>
      </c>
      <c r="R14">
        <f>L14/SUM($H14:I14,K14:M14)</f>
        <v>0</v>
      </c>
      <c r="S14">
        <f>M14/SUM($H14:I14,K14:M14)</f>
        <v>0</v>
      </c>
      <c r="U14">
        <f t="shared" si="2"/>
        <v>1.5866932141357232E-2</v>
      </c>
      <c r="V14">
        <f t="shared" si="5"/>
        <v>1.4999999999999999E-4</v>
      </c>
      <c r="W14">
        <f t="shared" si="3"/>
        <v>5.6955762365682502E-3</v>
      </c>
      <c r="Y14">
        <f>U14*(D14-D13)/D14+U13*(D13-D12)/D14+U12*(D12-D11)/D14+U11*(D11-D10)/D14+U10*(D10-D9)/D14+U9*(D9-D8)/D14</f>
        <v>5.7027869973658319E-3</v>
      </c>
      <c r="Z14">
        <f>V14*(E14-E13)/E14+V13*(E13-E12)/E14+V12*(E12-E11)/E14+V11*(E11-E10)/E14+V10*(E10-E9)/E14+V9*(E9-E8)/E14</f>
        <v>1.4999999999999999E-4</v>
      </c>
      <c r="AA14">
        <f>W14*(F14-F13)/F14+W13*(F13-F12)/F14+W12*(F12-F11)/F14+W11*(F11-F10)/F14+W10*(F10-F9)/F14+W9*(F9-F8)/F14</f>
        <v>2.6698902325597456E-3</v>
      </c>
      <c r="AC14">
        <f t="shared" si="6"/>
        <v>137.59232268762679</v>
      </c>
      <c r="AD14">
        <f t="shared" si="7"/>
        <v>283.37465564708174</v>
      </c>
      <c r="AE14">
        <f t="shared" si="8"/>
        <v>262.08807390413631</v>
      </c>
      <c r="AG14">
        <f t="shared" si="9"/>
        <v>137.59232268762679</v>
      </c>
      <c r="AH14">
        <f t="shared" si="10"/>
        <v>230.38589890006645</v>
      </c>
      <c r="AI14">
        <f t="shared" si="11"/>
        <v>62.073491187821752</v>
      </c>
      <c r="AK14" s="4">
        <v>83</v>
      </c>
      <c r="AL14" t="s">
        <v>16</v>
      </c>
      <c r="AM14" s="3">
        <v>40.96</v>
      </c>
      <c r="AN14" s="3">
        <v>0</v>
      </c>
      <c r="AO14" s="3">
        <v>0.08</v>
      </c>
      <c r="AP14" s="3">
        <v>0.46</v>
      </c>
      <c r="AQ14" s="3">
        <v>7.99</v>
      </c>
      <c r="AR14" s="3">
        <v>50.22</v>
      </c>
      <c r="AS14" s="3">
        <v>0.12</v>
      </c>
      <c r="AT14" s="3">
        <v>0.17</v>
      </c>
      <c r="AU14" s="3">
        <v>0</v>
      </c>
      <c r="AV14" s="3">
        <v>0</v>
      </c>
      <c r="AW14" s="3">
        <v>4.0000000000000001E-3</v>
      </c>
      <c r="AX14" s="3">
        <v>2E-3</v>
      </c>
      <c r="AZ14">
        <f>'Table S4. LMO Mineral formulae'!S11</f>
        <v>0.99634717884245372</v>
      </c>
      <c r="BA14">
        <f>'Table S4. LMO Mineral formulae'!T11</f>
        <v>0</v>
      </c>
      <c r="BB14">
        <f>'Table S4. LMO Mineral formulae'!U11</f>
        <v>2.2937342913521173E-3</v>
      </c>
      <c r="BC14">
        <f>'Table S4. LMO Mineral formulae'!V11</f>
        <v>8.8470237038881967E-3</v>
      </c>
      <c r="BD14">
        <f>'Table S4. LMO Mineral formulae'!W11</f>
        <v>0.10836316952485692</v>
      </c>
      <c r="BE14">
        <f>'Table S4. LMO Mineral formulae'!X11</f>
        <v>1.8210289986897281</v>
      </c>
      <c r="BF14">
        <f>'Table S4. LMO Mineral formulae'!Y11</f>
        <v>2.4725382190540798E-3</v>
      </c>
      <c r="BG14">
        <f>'Table S4. LMO Mineral formulae'!Z11</f>
        <v>4.4309195812750231E-3</v>
      </c>
      <c r="BH14">
        <f>'Table S4. LMO Mineral formulae'!AA11</f>
        <v>0</v>
      </c>
      <c r="BI14">
        <f>'Table S4. LMO Mineral formulae'!AB11</f>
        <v>0</v>
      </c>
      <c r="BJ14">
        <f>'Table S4. LMO Mineral formulae'!AC11</f>
        <v>1.5655987973374073E-4</v>
      </c>
      <c r="BK14">
        <f>'Table S4. LMO Mineral formulae'!AD11</f>
        <v>3.9014605022397887E-5</v>
      </c>
      <c r="BM14" s="4">
        <v>83</v>
      </c>
      <c r="BN14" t="s">
        <v>17</v>
      </c>
      <c r="BO14" s="3">
        <v>56.8</v>
      </c>
      <c r="BP14" s="3">
        <v>0.05</v>
      </c>
      <c r="BQ14" s="3">
        <v>1.91</v>
      </c>
      <c r="BR14" s="3">
        <v>0.66</v>
      </c>
      <c r="BS14" s="3">
        <v>5.03</v>
      </c>
      <c r="BT14" s="3">
        <v>34.619999999999997</v>
      </c>
      <c r="BU14" s="3">
        <v>0.09</v>
      </c>
      <c r="BV14" s="3">
        <v>0.83</v>
      </c>
      <c r="BW14" s="3">
        <v>0</v>
      </c>
      <c r="BX14" s="3">
        <v>0.01</v>
      </c>
      <c r="BY14" s="3">
        <v>0</v>
      </c>
      <c r="BZ14" s="3">
        <v>0</v>
      </c>
      <c r="CA14" s="3">
        <v>2E-3</v>
      </c>
      <c r="CB14" s="3">
        <v>1E-3</v>
      </c>
      <c r="CD14">
        <f>'Table S4. LMO Mineral formulae'!S32</f>
        <v>1.9515849318704344</v>
      </c>
      <c r="CE14">
        <f>'Table S4. LMO Mineral formulae'!T32</f>
        <v>0</v>
      </c>
      <c r="CF14">
        <f>'Table S4. LMO Mineral formulae'!U32</f>
        <v>7.7352590163133672E-2</v>
      </c>
      <c r="CG14">
        <f>'Table S4. LMO Mineral formulae'!V32</f>
        <v>1.792964405277574E-2</v>
      </c>
      <c r="CH14">
        <f>'Table S4. LMO Mineral formulae'!W32</f>
        <v>9.6358776751440792E-2</v>
      </c>
      <c r="CI14">
        <f>'Table S4. LMO Mineral formulae'!X32</f>
        <v>1.7731912924884907</v>
      </c>
      <c r="CJ14">
        <f>'Table S4. LMO Mineral formulae'!Y32</f>
        <v>2.6193446728559784E-3</v>
      </c>
      <c r="CK14">
        <f>'Table S4. LMO Mineral formulae'!Z32</f>
        <v>3.0557049097855164E-2</v>
      </c>
      <c r="CL14">
        <f>'Table S4. LMO Mineral formulae'!AA32</f>
        <v>0</v>
      </c>
      <c r="CM14">
        <f>'Table S4. LMO Mineral formulae'!AB32</f>
        <v>6.6622319419312021E-4</v>
      </c>
      <c r="CN14">
        <f>'Table S4. LMO Mineral formulae'!AC32</f>
        <v>1.1057039383073928E-4</v>
      </c>
      <c r="CO14">
        <f>'Table S4. LMO Mineral formulae'!AD32</f>
        <v>2.7554059506265567E-5</v>
      </c>
      <c r="CP14">
        <f>'Table S4. LMO Mineral formulae'!Q32</f>
        <v>2.8937522033568031E-2</v>
      </c>
    </row>
    <row r="15" spans="1:123">
      <c r="C15" s="2">
        <v>0.60699999999999998</v>
      </c>
      <c r="D15">
        <f t="shared" si="1"/>
        <v>60.699999999999996</v>
      </c>
      <c r="E15">
        <f t="shared" si="4"/>
        <v>60.699999999999996</v>
      </c>
      <c r="F15">
        <f t="shared" si="4"/>
        <v>60.699999999999996</v>
      </c>
      <c r="G15">
        <v>39.300000000000004</v>
      </c>
      <c r="H15">
        <v>6.07</v>
      </c>
      <c r="I15">
        <v>54.629999999999995</v>
      </c>
      <c r="J15">
        <v>0</v>
      </c>
      <c r="K15">
        <v>0</v>
      </c>
      <c r="L15">
        <v>0</v>
      </c>
      <c r="M15">
        <v>0</v>
      </c>
      <c r="O15">
        <f>H15/SUM($H15:I15,K15:M15)</f>
        <v>0.1</v>
      </c>
      <c r="P15">
        <f>I15/SUM($H15:I15,K15:M15)</f>
        <v>0.9</v>
      </c>
      <c r="Q15">
        <f>K15/SUM($H15:I15,K15:M15)</f>
        <v>0</v>
      </c>
      <c r="R15">
        <f>L15/SUM($H15:I15,K15:M15)</f>
        <v>0</v>
      </c>
      <c r="S15">
        <f>M15/SUM($H15:I15,K15:M15)</f>
        <v>0</v>
      </c>
      <c r="U15">
        <f t="shared" si="2"/>
        <v>1.6865080884497015E-2</v>
      </c>
      <c r="V15">
        <f t="shared" si="5"/>
        <v>1.4999999999999999E-4</v>
      </c>
      <c r="W15">
        <f t="shared" si="3"/>
        <v>5.830168609590531E-3</v>
      </c>
      <c r="Y15">
        <f>U15*(D15-D14)/D15+U14*(D14-D13)/D15+U13*(D13-D12)/D15+U12*(D12-D11)/D15+U11*(D11-D10)/D15+U10*(D10-D9)/D15+U9*(D9-D8)/D15</f>
        <v>6.4567475399891902E-3</v>
      </c>
      <c r="Z15">
        <f>V15*(E15-E14)/E15+V14*(E14-E13)/E15+V13*(E13-E12)/E15+V12*(E12-E11)/E15+V11*(E11-E10)/E15+V10*(E10-E9)/E15+V9*(E9-E8)/E15</f>
        <v>1.4999999999999999E-4</v>
      </c>
      <c r="AA15">
        <f>W15*(F15-F14)/F15+W14*(F14-F13)/F15+W13*(F13-F12)/F15+W12*(F12-F11)/F15+W11*(F11-F10)/F15+W10*(F10-F9)/F15+W9*(F9-F8)/F15</f>
        <v>2.8833521987183322E-3</v>
      </c>
      <c r="AC15">
        <f t="shared" si="6"/>
        <v>151.75387695954902</v>
      </c>
      <c r="AD15">
        <f t="shared" si="7"/>
        <v>312.93325676683861</v>
      </c>
      <c r="AE15">
        <f t="shared" si="8"/>
        <v>289.29624179538149</v>
      </c>
      <c r="AG15">
        <f t="shared" si="9"/>
        <v>151.75387695954902</v>
      </c>
      <c r="AH15">
        <f t="shared" si="10"/>
        <v>254.41728192425904</v>
      </c>
      <c r="AI15">
        <f t="shared" si="11"/>
        <v>68.517530951537722</v>
      </c>
      <c r="AK15" s="4">
        <v>93</v>
      </c>
      <c r="AL15" t="s">
        <v>16</v>
      </c>
      <c r="AM15" s="3">
        <v>40.78</v>
      </c>
      <c r="AN15" s="3">
        <v>0</v>
      </c>
      <c r="AO15" s="3">
        <v>0.09</v>
      </c>
      <c r="AP15" s="3">
        <v>0.47</v>
      </c>
      <c r="AQ15" s="3">
        <v>8.84</v>
      </c>
      <c r="AR15" s="3">
        <v>49.49</v>
      </c>
      <c r="AS15" s="3">
        <v>0.13</v>
      </c>
      <c r="AT15" s="3">
        <v>0.19</v>
      </c>
      <c r="AU15" s="3">
        <v>0</v>
      </c>
      <c r="AV15" s="3">
        <v>0</v>
      </c>
      <c r="AW15" s="3">
        <v>5.0000000000000001E-3</v>
      </c>
      <c r="AX15" s="3">
        <v>3.0000000000000001E-3</v>
      </c>
      <c r="AZ15">
        <f>'Table S4. LMO Mineral formulae'!S12</f>
        <v>0.99606515332723344</v>
      </c>
      <c r="BA15">
        <f>'Table S4. LMO Mineral formulae'!T12</f>
        <v>0</v>
      </c>
      <c r="BB15">
        <f>'Table S4. LMO Mineral formulae'!U12</f>
        <v>2.591107358889364E-3</v>
      </c>
      <c r="BC15">
        <f>'Table S4. LMO Mineral formulae'!V12</f>
        <v>9.0766793835386703E-3</v>
      </c>
      <c r="BD15">
        <f>'Table S4. LMO Mineral formulae'!W12</f>
        <v>0.12038627118231185</v>
      </c>
      <c r="BE15">
        <f>'Table S4. LMO Mineral formulae'!X12</f>
        <v>1.8019692893131942</v>
      </c>
      <c r="BF15">
        <f>'Table S4. LMO Mineral formulae'!Y12</f>
        <v>2.6896445995525757E-3</v>
      </c>
      <c r="BG15">
        <f>'Table S4. LMO Mineral formulae'!Z12</f>
        <v>4.9726549571394354E-3</v>
      </c>
      <c r="BH15">
        <f>'Table S4. LMO Mineral formulae'!AA12</f>
        <v>0</v>
      </c>
      <c r="BI15">
        <f>'Table S4. LMO Mineral formulae'!AB12</f>
        <v>0</v>
      </c>
      <c r="BJ15">
        <f>'Table S4. LMO Mineral formulae'!AC12</f>
        <v>1.9650801558468306E-4</v>
      </c>
      <c r="BK15">
        <f>'Table S4. LMO Mineral formulae'!AD12</f>
        <v>5.876358074477503E-5</v>
      </c>
      <c r="BM15" s="4">
        <v>93</v>
      </c>
      <c r="BN15" t="s">
        <v>17</v>
      </c>
      <c r="BO15" s="3">
        <v>56.48</v>
      </c>
      <c r="BP15" s="3">
        <v>0.05</v>
      </c>
      <c r="BQ15" s="3">
        <v>2.06</v>
      </c>
      <c r="BR15" s="3">
        <v>0.8</v>
      </c>
      <c r="BS15" s="3">
        <v>5.5</v>
      </c>
      <c r="BT15" s="3">
        <v>34.08</v>
      </c>
      <c r="BU15" s="3">
        <v>0.1</v>
      </c>
      <c r="BV15" s="3">
        <v>0.9</v>
      </c>
      <c r="BW15" s="3">
        <v>0</v>
      </c>
      <c r="BX15" s="3">
        <v>0.02</v>
      </c>
      <c r="BY15" s="3">
        <v>0</v>
      </c>
      <c r="BZ15" s="3">
        <v>0</v>
      </c>
      <c r="CA15" s="3">
        <v>2E-3</v>
      </c>
      <c r="CB15" s="3">
        <v>1E-3</v>
      </c>
      <c r="CD15">
        <f>'Table S4. LMO Mineral formulae'!S33</f>
        <v>1.9464696837976774</v>
      </c>
      <c r="CE15">
        <f>'Table S4. LMO Mineral formulae'!T33</f>
        <v>0</v>
      </c>
      <c r="CF15">
        <f>'Table S4. LMO Mineral formulae'!U33</f>
        <v>8.3680169109243877E-2</v>
      </c>
      <c r="CG15">
        <f>'Table S4. LMO Mineral formulae'!V33</f>
        <v>2.1798748192075897E-2</v>
      </c>
      <c r="CH15">
        <f>'Table S4. LMO Mineral formulae'!W33</f>
        <v>0.10568170661433225</v>
      </c>
      <c r="CI15">
        <f>'Table S4. LMO Mineral formulae'!X33</f>
        <v>1.7508218096418984</v>
      </c>
      <c r="CJ15">
        <f>'Table S4. LMO Mineral formulae'!Y33</f>
        <v>2.9192008433143652E-3</v>
      </c>
      <c r="CK15">
        <f>'Table S4. LMO Mineral formulae'!Z33</f>
        <v>3.3234539415522277E-2</v>
      </c>
      <c r="CL15">
        <f>'Table S4. LMO Mineral formulae'!AA33</f>
        <v>0</v>
      </c>
      <c r="CM15">
        <f>'Table S4. LMO Mineral formulae'!AB33</f>
        <v>1.3364834322344052E-3</v>
      </c>
      <c r="CN15">
        <f>'Table S4. LMO Mineral formulae'!AC33</f>
        <v>1.1090539982579786E-4</v>
      </c>
      <c r="CO15">
        <f>'Table S4. LMO Mineral formulae'!AD33</f>
        <v>2.7637542749862675E-5</v>
      </c>
      <c r="CP15">
        <f>'Table S4. LMO Mineral formulae'!Q33</f>
        <v>3.0149852906921251E-2</v>
      </c>
    </row>
    <row r="16" spans="1:123">
      <c r="C16" s="2">
        <v>0.64500000000000002</v>
      </c>
      <c r="D16">
        <f t="shared" si="1"/>
        <v>64.5</v>
      </c>
      <c r="E16">
        <f t="shared" si="4"/>
        <v>64.5</v>
      </c>
      <c r="F16">
        <f t="shared" si="4"/>
        <v>64.5</v>
      </c>
      <c r="G16">
        <v>35.5</v>
      </c>
      <c r="H16">
        <v>5.16</v>
      </c>
      <c r="I16">
        <v>59.34</v>
      </c>
      <c r="J16">
        <v>0</v>
      </c>
      <c r="K16">
        <v>0</v>
      </c>
      <c r="L16">
        <v>0</v>
      </c>
      <c r="M16">
        <v>0</v>
      </c>
      <c r="O16">
        <f>H16/SUM($H16:I16,K16:M16)</f>
        <v>0.08</v>
      </c>
      <c r="P16">
        <f>I16/SUM($H16:I16,K16:M16)</f>
        <v>0.92</v>
      </c>
      <c r="Q16">
        <f>K16/SUM($H16:I16,K16:M16)</f>
        <v>0</v>
      </c>
      <c r="R16">
        <f>L16/SUM($H16:I16,K16:M16)</f>
        <v>0</v>
      </c>
      <c r="S16">
        <f>M16/SUM($H16:I16,K16:M16)</f>
        <v>0</v>
      </c>
      <c r="U16">
        <f t="shared" si="2"/>
        <v>1.8817012281764144E-2</v>
      </c>
      <c r="V16">
        <f t="shared" si="5"/>
        <v>1.4999999999999999E-4</v>
      </c>
      <c r="W16">
        <f t="shared" si="3"/>
        <v>6.2133387262474308E-3</v>
      </c>
      <c r="Y16">
        <f>U16*(D16-D15)/D16+U15*(D15-D14)/D16+U14*(D14-D13)/D16+U13*(D13-D12)/D16+U12*(D12-D11)/D16+U11*(D11-D10)/D16+U10*(D10-D9)/D16+U9*(D9-D8)/D16</f>
        <v>7.1849491836906611E-3</v>
      </c>
      <c r="Z16">
        <f>V16*(E16-E15)/E16+V15*(E15-E14)/E16+V14*(E14-E13)/E16+V13*(E13-E12)/E16+V12*(E12-E11)/E16+V11*(E11-E10)/E16+V10*(E10-E9)/E16+V9*(E9-E8)/E16</f>
        <v>1.4999999999999999E-4</v>
      </c>
      <c r="AA16">
        <f>W16*(F16-F15)/F16+W15*(F15-F14)/F16+W14*(F14-F13)/F16+W13*(F13-F12)/F16+W12*(F12-F11)/F16+W11*(F11-F10)/F16+W10*(F10-F9)/F16+W9*(F9-F8)/F16</f>
        <v>3.0795374515029924E-3</v>
      </c>
      <c r="AC16">
        <f t="shared" si="6"/>
        <v>167.76111768800209</v>
      </c>
      <c r="AD16">
        <f t="shared" si="7"/>
        <v>346.42505344331249</v>
      </c>
      <c r="AE16">
        <f t="shared" si="8"/>
        <v>320.10422742545421</v>
      </c>
      <c r="AG16">
        <f t="shared" si="9"/>
        <v>167.76111768800209</v>
      </c>
      <c r="AH16">
        <f t="shared" si="10"/>
        <v>281.64638491326218</v>
      </c>
      <c r="AI16">
        <f t="shared" si="11"/>
        <v>75.814159127081268</v>
      </c>
      <c r="AK16" s="4">
        <v>103</v>
      </c>
      <c r="AL16" t="s">
        <v>16</v>
      </c>
      <c r="AM16" s="3">
        <v>40.590000000000003</v>
      </c>
      <c r="AN16" s="3">
        <v>0</v>
      </c>
      <c r="AO16" s="3">
        <v>0.1</v>
      </c>
      <c r="AP16" s="3">
        <v>0.47</v>
      </c>
      <c r="AQ16" s="3">
        <v>9.81</v>
      </c>
      <c r="AR16" s="3">
        <v>48.66</v>
      </c>
      <c r="AS16" s="3">
        <v>0.14000000000000001</v>
      </c>
      <c r="AT16" s="3">
        <v>0.22</v>
      </c>
      <c r="AU16" s="3">
        <v>0</v>
      </c>
      <c r="AV16" s="3">
        <v>0</v>
      </c>
      <c r="AW16" s="3">
        <v>5.0000000000000001E-3</v>
      </c>
      <c r="AX16" s="3">
        <v>3.0000000000000001E-3</v>
      </c>
      <c r="AZ16">
        <f>'Table S4. LMO Mineral formulae'!S13</f>
        <v>0.99597193746745871</v>
      </c>
      <c r="BA16">
        <f>'Table S4. LMO Mineral formulae'!T13</f>
        <v>0</v>
      </c>
      <c r="BB16">
        <f>'Table S4. LMO Mineral formulae'!U13</f>
        <v>2.8922139962823555E-3</v>
      </c>
      <c r="BC16">
        <f>'Table S4. LMO Mineral formulae'!V13</f>
        <v>9.118313510437237E-3</v>
      </c>
      <c r="BD16">
        <f>'Table S4. LMO Mineral formulae'!W13</f>
        <v>0.13420887330957595</v>
      </c>
      <c r="BE16">
        <f>'Table S4. LMO Mineral formulae'!X13</f>
        <v>1.779875237745693</v>
      </c>
      <c r="BF16">
        <f>'Table S4. LMO Mineral formulae'!Y13</f>
        <v>2.9098265765811152E-3</v>
      </c>
      <c r="BG16">
        <f>'Table S4. LMO Mineral formulae'!Z13</f>
        <v>5.7842217005535639E-3</v>
      </c>
      <c r="BH16">
        <f>'Table S4. LMO Mineral formulae'!AA13</f>
        <v>0</v>
      </c>
      <c r="BI16">
        <f>'Table S4. LMO Mineral formulae'!AB13</f>
        <v>0</v>
      </c>
      <c r="BJ16">
        <f>'Table S4. LMO Mineral formulae'!AC13</f>
        <v>1.9740938483126858E-4</v>
      </c>
      <c r="BK16">
        <f>'Table S4. LMO Mineral formulae'!AD13</f>
        <v>5.9033125395892633E-5</v>
      </c>
      <c r="BM16" s="4">
        <v>103</v>
      </c>
      <c r="BN16" t="s">
        <v>17</v>
      </c>
      <c r="BO16" s="3">
        <v>56.11</v>
      </c>
      <c r="BP16" s="3">
        <v>0.06</v>
      </c>
      <c r="BQ16" s="3">
        <v>2.25</v>
      </c>
      <c r="BR16" s="3">
        <v>0.96</v>
      </c>
      <c r="BS16" s="3">
        <v>6.01</v>
      </c>
      <c r="BT16" s="3">
        <v>33.47</v>
      </c>
      <c r="BU16" s="3">
        <v>0.11</v>
      </c>
      <c r="BV16" s="3">
        <v>0.99</v>
      </c>
      <c r="BW16" s="3">
        <v>0</v>
      </c>
      <c r="BX16" s="3">
        <v>0.02</v>
      </c>
      <c r="BY16" s="3">
        <v>0</v>
      </c>
      <c r="BZ16" s="3">
        <v>0</v>
      </c>
      <c r="CA16" s="3">
        <v>2E-3</v>
      </c>
      <c r="CB16" s="3">
        <v>1E-3</v>
      </c>
      <c r="CD16">
        <f>'Table S4. LMO Mineral formulae'!S34</f>
        <v>1.9401501829914263</v>
      </c>
      <c r="CE16">
        <f>'Table S4. LMO Mineral formulae'!T34</f>
        <v>0</v>
      </c>
      <c r="CF16">
        <f>'Table S4. LMO Mineral formulae'!U34</f>
        <v>9.1702245720432132E-2</v>
      </c>
      <c r="CG16">
        <f>'Table S4. LMO Mineral formulae'!V34</f>
        <v>2.6245504487453362E-2</v>
      </c>
      <c r="CH16">
        <f>'Table S4. LMO Mineral formulae'!W34</f>
        <v>0.11586538921450165</v>
      </c>
      <c r="CI16">
        <f>'Table S4. LMO Mineral formulae'!X34</f>
        <v>1.7252029757614133</v>
      </c>
      <c r="CJ16">
        <f>'Table S4. LMO Mineral formulae'!Y34</f>
        <v>3.2218015446608362E-3</v>
      </c>
      <c r="CK16">
        <f>'Table S4. LMO Mineral formulae'!Z34</f>
        <v>3.6679590124895821E-2</v>
      </c>
      <c r="CL16">
        <f>'Table S4. LMO Mineral formulae'!AA34</f>
        <v>0</v>
      </c>
      <c r="CM16">
        <f>'Table S4. LMO Mineral formulae'!AB34</f>
        <v>1.3409287546025976E-3</v>
      </c>
      <c r="CN16">
        <f>'Table S4. LMO Mineral formulae'!AC34</f>
        <v>1.1127428599580799E-4</v>
      </c>
      <c r="CO16">
        <f>'Table S4. LMO Mineral formulae'!AD34</f>
        <v>2.772946890773688E-5</v>
      </c>
      <c r="CP16">
        <f>'Table S4. LMO Mineral formulae'!Q34</f>
        <v>3.1852428711858408E-2</v>
      </c>
    </row>
    <row r="17" spans="3:123">
      <c r="C17" s="2">
        <v>0.67900000000000005</v>
      </c>
      <c r="D17">
        <f t="shared" si="1"/>
        <v>67.900000000000006</v>
      </c>
      <c r="E17">
        <f t="shared" si="4"/>
        <v>67.900000000000006</v>
      </c>
      <c r="F17">
        <f t="shared" si="4"/>
        <v>67.900000000000006</v>
      </c>
      <c r="G17">
        <v>32.099999999999994</v>
      </c>
      <c r="H17">
        <v>6.1110000000000007</v>
      </c>
      <c r="I17">
        <v>61.789000000000009</v>
      </c>
      <c r="J17">
        <v>0</v>
      </c>
      <c r="K17">
        <v>0</v>
      </c>
      <c r="L17">
        <v>0</v>
      </c>
      <c r="M17">
        <v>0</v>
      </c>
      <c r="O17">
        <f>H17/SUM($H17:I17,K17:M17)</f>
        <v>0.09</v>
      </c>
      <c r="P17">
        <f>I17/SUM($H17:I17,K17:M17)</f>
        <v>0.91</v>
      </c>
      <c r="Q17">
        <f>K17/SUM($H17:I17,K17:M17)</f>
        <v>0</v>
      </c>
      <c r="R17">
        <f>L17/SUM($H17:I17,K17:M17)</f>
        <v>0</v>
      </c>
      <c r="S17">
        <f>M17/SUM($H17:I17,K17:M17)</f>
        <v>0</v>
      </c>
      <c r="U17">
        <f t="shared" si="2"/>
        <v>2.0194258342616084E-2</v>
      </c>
      <c r="V17">
        <f t="shared" si="5"/>
        <v>1.4999999999999999E-4</v>
      </c>
      <c r="W17">
        <f t="shared" si="3"/>
        <v>6.5067001973108732E-3</v>
      </c>
      <c r="Y17">
        <f>U17*(D17-D16)/D17+U16*(D16-D15)/D17+U15*(D15-D14)/D17+U14*(D14-D13)/D17+U13*(D13-D12)/D17+U12*(D12-D11)/D17+U11*(D11-D10)/D17+U10*(D10-D9)/D17+U9*(D9-D8)/D17</f>
        <v>7.8363726172745573E-3</v>
      </c>
      <c r="Z17">
        <f>V17*(E17-E16)/E17+V16*(E16-E15)/E17+V15*(E15-E14)/E17+V14*(E14-E13)/E17+V13*(E13-E12)/E17+V12*(E12-E11)/E17+V11*(E11-E10)/E17+V10*(E10-E9)/E17+V9*(E9-E8)/E17</f>
        <v>1.4999999999999996E-4</v>
      </c>
      <c r="AA17">
        <f>W17*(F17-F16)/F17+W16*(F16-F15)/F17+W15*(F15-F14)/F17+W14*(F14-F13)/F17+W13*(F13-F12)/F17+W12*(F12-F11)/F17+W11*(F11-F10)/F17+W10*(F10-F9)/F17+W9*(F9-F8)/F17</f>
        <v>3.2511479571840944E-3</v>
      </c>
      <c r="AC17">
        <f t="shared" si="6"/>
        <v>185.25886864153176</v>
      </c>
      <c r="AD17">
        <f t="shared" si="7"/>
        <v>383.11226414465625</v>
      </c>
      <c r="AE17">
        <f t="shared" si="8"/>
        <v>353.83060398848625</v>
      </c>
      <c r="AG17">
        <f t="shared" si="9"/>
        <v>185.25886864153176</v>
      </c>
      <c r="AH17">
        <f t="shared" si="10"/>
        <v>311.47338548346039</v>
      </c>
      <c r="AI17">
        <f t="shared" si="11"/>
        <v>83.801985155167799</v>
      </c>
      <c r="AK17" s="4">
        <v>113</v>
      </c>
      <c r="AL17" t="s">
        <v>16</v>
      </c>
      <c r="AM17" s="3">
        <v>40.36</v>
      </c>
      <c r="AN17" s="3">
        <v>0</v>
      </c>
      <c r="AO17" s="3">
        <v>0.1</v>
      </c>
      <c r="AP17" s="3">
        <v>0.47</v>
      </c>
      <c r="AQ17" s="3">
        <v>11</v>
      </c>
      <c r="AR17" s="3">
        <v>47.65</v>
      </c>
      <c r="AS17" s="3">
        <v>0.15</v>
      </c>
      <c r="AT17" s="3">
        <v>0.25</v>
      </c>
      <c r="AU17" s="3">
        <v>0</v>
      </c>
      <c r="AV17" s="3">
        <v>0</v>
      </c>
      <c r="AW17" s="3">
        <v>6.0000000000000001E-3</v>
      </c>
      <c r="AX17" s="3">
        <v>3.0000000000000001E-3</v>
      </c>
      <c r="AZ17">
        <f>'Table S4. LMO Mineral formulae'!S14</f>
        <v>0.99600410772989212</v>
      </c>
      <c r="BA17">
        <f>'Table S4. LMO Mineral formulae'!T14</f>
        <v>0</v>
      </c>
      <c r="BB17">
        <f>'Table S4. LMO Mineral formulae'!U14</f>
        <v>2.9087898416744994E-3</v>
      </c>
      <c r="BC17">
        <f>'Table S4. LMO Mineral formulae'!V14</f>
        <v>9.1705723526876309E-3</v>
      </c>
      <c r="BD17">
        <f>'Table S4. LMO Mineral formulae'!W14</f>
        <v>0.15135153490273492</v>
      </c>
      <c r="BE17">
        <f>'Table S4. LMO Mineral formulae'!X14</f>
        <v>1.7529207534175559</v>
      </c>
      <c r="BF17">
        <f>'Table S4. LMO Mineral formulae'!Y14</f>
        <v>3.1355393176324912E-3</v>
      </c>
      <c r="BG17">
        <f>'Table S4. LMO Mineral formulae'!Z14</f>
        <v>6.6106502375430625E-3</v>
      </c>
      <c r="BH17">
        <f>'Table S4. LMO Mineral formulae'!AA14</f>
        <v>0</v>
      </c>
      <c r="BI17">
        <f>'Table S4. LMO Mineral formulae'!AB14</f>
        <v>0</v>
      </c>
      <c r="BJ17">
        <f>'Table S4. LMO Mineral formulae'!AC14</f>
        <v>2.3824893205821282E-4</v>
      </c>
      <c r="BK17">
        <f>'Table S4. LMO Mineral formulae'!AD14</f>
        <v>5.9371455810182558E-5</v>
      </c>
      <c r="BM17" s="4">
        <v>113</v>
      </c>
      <c r="BN17" t="s">
        <v>17</v>
      </c>
      <c r="BO17" s="3">
        <v>55.7</v>
      </c>
      <c r="BP17" s="3">
        <v>7.0000000000000007E-2</v>
      </c>
      <c r="BQ17" s="3">
        <v>2.4300000000000002</v>
      </c>
      <c r="BR17" s="3">
        <v>1.1399999999999999</v>
      </c>
      <c r="BS17" s="3">
        <v>6.65</v>
      </c>
      <c r="BT17" s="3">
        <v>32.75</v>
      </c>
      <c r="BU17" s="3">
        <v>0.12</v>
      </c>
      <c r="BV17" s="3">
        <v>1.1100000000000001</v>
      </c>
      <c r="BW17" s="3">
        <v>0</v>
      </c>
      <c r="BX17" s="3">
        <v>0.02</v>
      </c>
      <c r="BY17" s="3">
        <v>0</v>
      </c>
      <c r="BZ17" s="3">
        <v>0</v>
      </c>
      <c r="CA17" s="3">
        <v>2E-3</v>
      </c>
      <c r="CB17" s="3">
        <v>1E-3</v>
      </c>
      <c r="CD17">
        <f>'Table S4. LMO Mineral formulae'!S35</f>
        <v>1.9334859990658355</v>
      </c>
      <c r="CE17">
        <f>'Table S4. LMO Mineral formulae'!T35</f>
        <v>0</v>
      </c>
      <c r="CF17">
        <f>'Table S4. LMO Mineral formulae'!U35</f>
        <v>9.9424744329558778E-2</v>
      </c>
      <c r="CG17">
        <f>'Table S4. LMO Mineral formulae'!V35</f>
        <v>3.1288107814326581E-2</v>
      </c>
      <c r="CH17">
        <f>'Table S4. LMO Mineral formulae'!W35</f>
        <v>0.12870388430543372</v>
      </c>
      <c r="CI17">
        <f>'Table S4. LMO Mineral formulae'!X35</f>
        <v>1.6946754832038298</v>
      </c>
      <c r="CJ17">
        <f>'Table S4. LMO Mineral formulae'!Y35</f>
        <v>3.5284023472598345E-3</v>
      </c>
      <c r="CK17">
        <f>'Table S4. LMO Mineral formulae'!Z35</f>
        <v>4.1286019583811832E-2</v>
      </c>
      <c r="CL17">
        <f>'Table S4. LMO Mineral formulae'!AA35</f>
        <v>0</v>
      </c>
      <c r="CM17">
        <f>'Table S4. LMO Mineral formulae'!AB35</f>
        <v>1.3461593122222905E-3</v>
      </c>
      <c r="CN17">
        <f>'Table S4. LMO Mineral formulae'!AC35</f>
        <v>1.1170833333985482E-4</v>
      </c>
      <c r="CO17">
        <f>'Table S4. LMO Mineral formulae'!AD35</f>
        <v>2.7837633181481901E-5</v>
      </c>
      <c r="CP17">
        <f>'Table S4. LMO Mineral formulae'!Q35</f>
        <v>3.2910743395394293E-2</v>
      </c>
    </row>
    <row r="18" spans="3:123">
      <c r="C18" s="2">
        <v>0.71</v>
      </c>
      <c r="D18">
        <f t="shared" si="1"/>
        <v>71</v>
      </c>
      <c r="E18">
        <f t="shared" si="4"/>
        <v>71</v>
      </c>
      <c r="F18">
        <f t="shared" si="4"/>
        <v>71</v>
      </c>
      <c r="G18">
        <v>29</v>
      </c>
      <c r="H18">
        <v>7.1000000000000005</v>
      </c>
      <c r="I18">
        <v>63.9</v>
      </c>
      <c r="J18">
        <v>0</v>
      </c>
      <c r="K18">
        <v>0</v>
      </c>
      <c r="L18">
        <v>0</v>
      </c>
      <c r="M18">
        <v>0</v>
      </c>
      <c r="O18">
        <f>H18/SUM($H18:I18,K18:M18)</f>
        <v>0.1</v>
      </c>
      <c r="P18">
        <f>I18/SUM($H18:I18,K18:M18)</f>
        <v>0.9</v>
      </c>
      <c r="Q18">
        <f>K18/SUM($H18:I18,K18:M18)</f>
        <v>0</v>
      </c>
      <c r="R18">
        <f>L18/SUM($H18:I18,K18:M18)</f>
        <v>0</v>
      </c>
      <c r="S18">
        <f>M18/SUM($H18:I18,K18:M18)</f>
        <v>0</v>
      </c>
      <c r="U18">
        <f t="shared" si="2"/>
        <v>2.2080976407283879E-2</v>
      </c>
      <c r="V18">
        <f t="shared" si="5"/>
        <v>1.4999999999999999E-4</v>
      </c>
      <c r="W18">
        <f t="shared" si="3"/>
        <v>6.9977520634371994E-3</v>
      </c>
      <c r="Y18">
        <f>U18*(D18-D17)/D18+U17*(D17-D16)/D18+U16*(D16-D15)/D18+U15*(D15-D14)/D18+U14*(D14-D13)/D18+U13*(D13-D12)/D18+U12*(D12-D11)/D18+U11*(D11-D10)/D18+U10*(D10-D9)/D18+U9*(D9-D8)/D18</f>
        <v>8.4583201066974981E-3</v>
      </c>
      <c r="Z18">
        <f>V18*(E18-E17)/E18+V17*(E17-E16)/E18+V16*(E16-E15)/E18+V15*(E15-E14)/E18+V14*(E14-E13)/E18+V13*(E13-E12)/E18+V12*(E12-E11)/E18+V11*(E11-E10)/E18+V10*(E10-E9)/E18+V9*(E9-E8)/E18</f>
        <v>1.4999999999999999E-4</v>
      </c>
      <c r="AA18">
        <f>W18*(F18-F17)/F18+W17*(F17-F16)/F18+W16*(F16-F15)/F18+W15*(F15-F14)/F18+W14*(F14-F13)/F18+W13*(F13-F12)/F18+W12*(F12-F11)/F18+W11*(F11-F10)/F18+W10*(F10-F9)/F18+W9*(F9-F8)/F18</f>
        <v>3.4147320801331737E-3</v>
      </c>
      <c r="AC18">
        <f t="shared" si="6"/>
        <v>204.74157633559992</v>
      </c>
      <c r="AD18">
        <f t="shared" si="7"/>
        <v>424.0591839254007</v>
      </c>
      <c r="AE18">
        <f t="shared" si="8"/>
        <v>391.44530332009379</v>
      </c>
      <c r="AG18">
        <f t="shared" si="9"/>
        <v>204.74157633559992</v>
      </c>
      <c r="AH18">
        <f t="shared" si="10"/>
        <v>344.76356416699241</v>
      </c>
      <c r="AI18">
        <f t="shared" si="11"/>
        <v>92.710729733706415</v>
      </c>
      <c r="AK18" s="4">
        <v>123</v>
      </c>
      <c r="AL18" t="s">
        <v>16</v>
      </c>
      <c r="AM18" s="3">
        <v>40.090000000000003</v>
      </c>
      <c r="AN18" s="3">
        <v>0</v>
      </c>
      <c r="AO18" s="3">
        <v>0.11</v>
      </c>
      <c r="AP18" s="3">
        <v>0.45</v>
      </c>
      <c r="AQ18" s="3">
        <v>12.37</v>
      </c>
      <c r="AR18" s="3">
        <v>46.49</v>
      </c>
      <c r="AS18" s="3">
        <v>0.17</v>
      </c>
      <c r="AT18" s="3">
        <v>0.28999999999999998</v>
      </c>
      <c r="AU18" s="3">
        <v>0</v>
      </c>
      <c r="AV18" s="3">
        <v>0</v>
      </c>
      <c r="AW18" s="3">
        <v>7.0000000000000001E-3</v>
      </c>
      <c r="AX18" s="3">
        <v>3.0000000000000001E-3</v>
      </c>
      <c r="AZ18">
        <f>'Table S4. LMO Mineral formulae'!S15</f>
        <v>0.99590849661633385</v>
      </c>
      <c r="BA18">
        <f>'Table S4. LMO Mineral formulae'!T15</f>
        <v>0</v>
      </c>
      <c r="BB18">
        <f>'Table S4. LMO Mineral formulae'!U15</f>
        <v>3.2209088846800781E-3</v>
      </c>
      <c r="BC18">
        <f>'Table S4. LMO Mineral formulae'!V15</f>
        <v>8.838620899933692E-3</v>
      </c>
      <c r="BD18">
        <f>'Table S4. LMO Mineral formulae'!W15</f>
        <v>0.17133151432656848</v>
      </c>
      <c r="BE18">
        <f>'Table S4. LMO Mineral formulae'!X15</f>
        <v>1.7216003146989567</v>
      </c>
      <c r="BF18">
        <f>'Table S4. LMO Mineral formulae'!Y15</f>
        <v>3.5772008278402195E-3</v>
      </c>
      <c r="BG18">
        <f>'Table S4. LMO Mineral formulae'!Z15</f>
        <v>7.7192583862156685E-3</v>
      </c>
      <c r="BH18">
        <f>'Table S4. LMO Mineral formulae'!AA15</f>
        <v>0</v>
      </c>
      <c r="BI18">
        <f>'Table S4. LMO Mineral formulae'!AB15</f>
        <v>0</v>
      </c>
      <c r="BJ18">
        <f>'Table S4. LMO Mineral formulae'!AC15</f>
        <v>2.7980222363634729E-4</v>
      </c>
      <c r="BK18">
        <f>'Table S4. LMO Mineral formulae'!AD15</f>
        <v>5.9765575728009315E-5</v>
      </c>
      <c r="BM18" s="4">
        <v>123</v>
      </c>
      <c r="BN18" t="s">
        <v>17</v>
      </c>
      <c r="BO18" s="3">
        <v>55.23</v>
      </c>
      <c r="BP18" s="3">
        <v>0.08</v>
      </c>
      <c r="BQ18" s="3">
        <v>2.67</v>
      </c>
      <c r="BR18" s="3">
        <v>1.32</v>
      </c>
      <c r="BS18" s="3">
        <v>7.37</v>
      </c>
      <c r="BT18" s="3">
        <v>31.9</v>
      </c>
      <c r="BU18" s="3">
        <v>0.13</v>
      </c>
      <c r="BV18" s="3">
        <v>1.26</v>
      </c>
      <c r="BW18" s="3">
        <v>0</v>
      </c>
      <c r="BX18" s="3">
        <v>0.02</v>
      </c>
      <c r="BY18" s="3">
        <v>0</v>
      </c>
      <c r="BZ18" s="3">
        <v>0</v>
      </c>
      <c r="CA18" s="3">
        <v>2E-3</v>
      </c>
      <c r="CB18" s="3">
        <v>1E-3</v>
      </c>
      <c r="CD18">
        <f>'Table S4. LMO Mineral formulae'!S36</f>
        <v>1.9258941198151349</v>
      </c>
      <c r="CE18">
        <f>'Table S4. LMO Mineral formulae'!T36</f>
        <v>0</v>
      </c>
      <c r="CF18">
        <f>'Table S4. LMO Mineral formulae'!U36</f>
        <v>0.10974152682078239</v>
      </c>
      <c r="CG18">
        <f>'Table S4. LMO Mineral formulae'!V36</f>
        <v>3.6393171738946399E-2</v>
      </c>
      <c r="CH18">
        <f>'Table S4. LMO Mineral formulae'!W36</f>
        <v>0.14328773717986165</v>
      </c>
      <c r="CI18">
        <f>'Table S4. LMO Mineral formulae'!X36</f>
        <v>1.6582020696402435</v>
      </c>
      <c r="CJ18">
        <f>'Table S4. LMO Mineral formulae'!Y36</f>
        <v>3.8398276902887464E-3</v>
      </c>
      <c r="CK18">
        <f>'Table S4. LMO Mineral formulae'!Z36</f>
        <v>4.7078444831538106E-2</v>
      </c>
      <c r="CL18">
        <f>'Table S4. LMO Mineral formulae'!AA36</f>
        <v>0</v>
      </c>
      <c r="CM18">
        <f>'Table S4. LMO Mineral formulae'!AB36</f>
        <v>1.3522842423068667E-3</v>
      </c>
      <c r="CN18">
        <f>'Table S4. LMO Mineral formulae'!AC36</f>
        <v>1.1221659839092193E-4</v>
      </c>
      <c r="CO18">
        <f>'Table S4. LMO Mineral formulae'!AD36</f>
        <v>2.7964292452348717E-5</v>
      </c>
      <c r="CP18">
        <f>'Table S4. LMO Mineral formulae'!Q36</f>
        <v>3.5635646635917312E-2</v>
      </c>
    </row>
    <row r="19" spans="3:123">
      <c r="C19" s="2">
        <v>0.73699999999999999</v>
      </c>
      <c r="D19">
        <f t="shared" si="1"/>
        <v>73.7</v>
      </c>
      <c r="E19">
        <f t="shared" si="4"/>
        <v>73.7</v>
      </c>
      <c r="F19">
        <f t="shared" si="4"/>
        <v>73.7</v>
      </c>
      <c r="G19">
        <v>26.299999999999997</v>
      </c>
      <c r="H19">
        <v>6.633</v>
      </c>
      <c r="I19">
        <v>67.067000000000007</v>
      </c>
      <c r="J19">
        <v>0</v>
      </c>
      <c r="K19">
        <v>0</v>
      </c>
      <c r="L19">
        <v>0</v>
      </c>
      <c r="M19">
        <v>0</v>
      </c>
      <c r="O19">
        <f>H19/SUM($H19:I19,K19:M19)</f>
        <v>0.09</v>
      </c>
      <c r="P19">
        <f>I19/SUM($H19:I19,K19:M19)</f>
        <v>0.91</v>
      </c>
      <c r="Q19">
        <f>K19/SUM($H19:I19,K19:M19)</f>
        <v>0</v>
      </c>
      <c r="R19">
        <f>L19/SUM($H19:I19,K19:M19)</f>
        <v>0</v>
      </c>
      <c r="S19">
        <f>M19/SUM($H19:I19,K19:M19)</f>
        <v>0</v>
      </c>
      <c r="U19">
        <f t="shared" si="2"/>
        <v>2.4842623179620462E-2</v>
      </c>
      <c r="V19">
        <f t="shared" si="5"/>
        <v>1.4999999999999999E-4</v>
      </c>
      <c r="W19">
        <f t="shared" si="3"/>
        <v>7.860061807666319E-3</v>
      </c>
      <c r="Y19">
        <f>U19*(D19-D18)/D19+U18*(D18-D17)/D19+U17*(D17-D16)/D19+U16*(D16-D15)/D19+U15*(D15-D14)/D19+U14*(D14-D13)/D19+U13*(D13-D12)/D19+U12*(D12-D11)/D19+U11*(D11-D10)/D19+U10*(D10-D9)/D19+U9*(D9-D8)/D19</f>
        <v>9.0585591609294112E-3</v>
      </c>
      <c r="Z19">
        <f>V19*(E19-E18)/E19+V18*(E18-E17)/E19+V17*(E17-E16)/E19+V16*(E16-E15)/E19+V15*(E15-E14)/E19+V14*(E14-E13)/E19+V13*(E13-E12)/E19+V12*(E12-E11)/E19+V11*(E11-E10)/E19+V10*(E10-E9)/E19+V9*(E9-E8)/E19</f>
        <v>1.4999999999999999E-4</v>
      </c>
      <c r="AA19">
        <f>W19*(F19-F18)/F19+W18*(F18-F17)/F19+W17*(F17-F16)/F19+W16*(F16-F15)/F19+W15*(F15-F14)/F19+W14*(F14-F13)/F19+W13*(F13-F12)/F19+W12*(F12-F11)/F19+W11*(F11-F10)/F19+W10*(F10-F9)/F19+W9*(F9-F8)/F19</f>
        <v>3.5775867648596251E-3</v>
      </c>
      <c r="AC19">
        <f t="shared" si="6"/>
        <v>225.39336984634156</v>
      </c>
      <c r="AD19">
        <f t="shared" si="7"/>
        <v>467.58692252930558</v>
      </c>
      <c r="AE19">
        <f t="shared" si="8"/>
        <v>431.39384478562118</v>
      </c>
      <c r="AG19">
        <f t="shared" si="9"/>
        <v>225.39336984634156</v>
      </c>
      <c r="AH19">
        <f t="shared" si="10"/>
        <v>380.15196953602077</v>
      </c>
      <c r="AI19">
        <f t="shared" si="11"/>
        <v>102.17222639659448</v>
      </c>
      <c r="AK19" s="4">
        <v>133</v>
      </c>
      <c r="AL19" t="s">
        <v>16</v>
      </c>
      <c r="AM19" s="3">
        <v>39.79</v>
      </c>
      <c r="AN19" s="3">
        <v>0</v>
      </c>
      <c r="AO19" s="3">
        <v>0.13</v>
      </c>
      <c r="AP19" s="3">
        <v>0.41</v>
      </c>
      <c r="AQ19" s="3">
        <v>13.99</v>
      </c>
      <c r="AR19" s="3">
        <v>45.14</v>
      </c>
      <c r="AS19" s="3">
        <v>0.19</v>
      </c>
      <c r="AT19" s="3">
        <v>0.34</v>
      </c>
      <c r="AU19" s="3">
        <v>0</v>
      </c>
      <c r="AV19" s="3">
        <v>0</v>
      </c>
      <c r="AW19" s="3">
        <v>8.0000000000000002E-3</v>
      </c>
      <c r="AX19" s="3">
        <v>4.0000000000000001E-3</v>
      </c>
      <c r="AZ19">
        <f>'Table S4. LMO Mineral formulae'!S16</f>
        <v>0.99586250431894141</v>
      </c>
      <c r="BA19">
        <f>'Table S4. LMO Mineral formulae'!T16</f>
        <v>0</v>
      </c>
      <c r="BB19">
        <f>'Table S4. LMO Mineral formulae'!U16</f>
        <v>3.8350512044788079E-3</v>
      </c>
      <c r="BC19">
        <f>'Table S4. LMO Mineral formulae'!V16</f>
        <v>8.1133070107059849E-3</v>
      </c>
      <c r="BD19">
        <f>'Table S4. LMO Mineral formulae'!W16</f>
        <v>0.19522135764013859</v>
      </c>
      <c r="BE19">
        <f>'Table S4. LMO Mineral formulae'!X16</f>
        <v>1.6841330640710339</v>
      </c>
      <c r="BF19">
        <f>'Table S4. LMO Mineral formulae'!Y16</f>
        <v>4.0280055709941915E-3</v>
      </c>
      <c r="BG19">
        <f>'Table S4. LMO Mineral formulae'!Z16</f>
        <v>9.1179783739537036E-3</v>
      </c>
      <c r="BH19">
        <f>'Table S4. LMO Mineral formulae'!AA16</f>
        <v>0</v>
      </c>
      <c r="BI19">
        <f>'Table S4. LMO Mineral formulae'!AB16</f>
        <v>0</v>
      </c>
      <c r="BJ19">
        <f>'Table S4. LMO Mineral formulae'!AC16</f>
        <v>3.2217005329405384E-4</v>
      </c>
      <c r="BK19">
        <f>'Table S4. LMO Mineral formulae'!AD16</f>
        <v>8.0284536502511924E-5</v>
      </c>
      <c r="BM19" s="4">
        <v>133</v>
      </c>
      <c r="BN19" t="s">
        <v>17</v>
      </c>
      <c r="BO19" s="3">
        <v>54.71</v>
      </c>
      <c r="BP19" s="3">
        <v>0.1</v>
      </c>
      <c r="BQ19" s="3">
        <v>2.96</v>
      </c>
      <c r="BR19" s="3">
        <v>1.45</v>
      </c>
      <c r="BS19" s="3">
        <v>8.1999999999999993</v>
      </c>
      <c r="BT19" s="3">
        <v>30.94</v>
      </c>
      <c r="BU19" s="3">
        <v>0.15</v>
      </c>
      <c r="BV19" s="3">
        <v>1.46</v>
      </c>
      <c r="BW19" s="3">
        <v>0</v>
      </c>
      <c r="BX19" s="3">
        <v>0.03</v>
      </c>
      <c r="BY19" s="3">
        <v>0</v>
      </c>
      <c r="BZ19" s="3">
        <v>0</v>
      </c>
      <c r="CA19" s="3">
        <v>3.0000000000000001E-3</v>
      </c>
      <c r="CB19" s="3">
        <v>1E-3</v>
      </c>
      <c r="CD19">
        <f>'Table S4. LMO Mineral formulae'!S37</f>
        <v>1.917100138607629</v>
      </c>
      <c r="CE19">
        <f>'Table S4. LMO Mineral formulae'!T37</f>
        <v>0</v>
      </c>
      <c r="CF19">
        <f>'Table S4. LMO Mineral formulae'!U37</f>
        <v>0.12225655890430936</v>
      </c>
      <c r="CG19">
        <f>'Table S4. LMO Mineral formulae'!V37</f>
        <v>4.0173040054967343E-2</v>
      </c>
      <c r="CH19">
        <f>'Table S4. LMO Mineral formulae'!W37</f>
        <v>0.16020501563605946</v>
      </c>
      <c r="CI19">
        <f>'Table S4. LMO Mineral formulae'!X37</f>
        <v>1.6161728210994517</v>
      </c>
      <c r="CJ19">
        <f>'Table S4. LMO Mineral formulae'!Y37</f>
        <v>4.4522584080439777E-3</v>
      </c>
      <c r="CK19">
        <f>'Table S4. LMO Mineral formulae'!Z37</f>
        <v>5.4818246402911802E-2</v>
      </c>
      <c r="CL19">
        <f>'Table S4. LMO Mineral formulae'!AA37</f>
        <v>0</v>
      </c>
      <c r="CM19">
        <f>'Table S4. LMO Mineral formulae'!AB37</f>
        <v>2.0383556725823804E-3</v>
      </c>
      <c r="CN19">
        <f>'Table S4. LMO Mineral formulae'!AC37</f>
        <v>1.6914886140936659E-4</v>
      </c>
      <c r="CO19">
        <f>'Table S4. LMO Mineral formulae'!AD37</f>
        <v>2.8101179898273034E-5</v>
      </c>
      <c r="CP19">
        <f>'Table S4. LMO Mineral formulae'!Q37</f>
        <v>3.9356697511938321E-2</v>
      </c>
    </row>
    <row r="20" spans="3:123">
      <c r="C20" s="2">
        <v>0.76200000000000001</v>
      </c>
      <c r="D20">
        <f t="shared" si="1"/>
        <v>76.2</v>
      </c>
      <c r="E20">
        <f t="shared" si="4"/>
        <v>76.2</v>
      </c>
      <c r="F20">
        <f t="shared" si="4"/>
        <v>76.2</v>
      </c>
      <c r="G20">
        <v>23.799999999999997</v>
      </c>
      <c r="H20">
        <v>5.3340000000000005</v>
      </c>
      <c r="I20">
        <v>70.866</v>
      </c>
      <c r="J20">
        <v>0</v>
      </c>
      <c r="K20">
        <v>0</v>
      </c>
      <c r="L20">
        <v>0</v>
      </c>
      <c r="M20">
        <v>0</v>
      </c>
      <c r="O20">
        <f>H20/SUM($H20:I20,K20:M20)</f>
        <v>7.0000000000000007E-2</v>
      </c>
      <c r="P20">
        <f>I20/SUM($H20:I20,K20:M20)</f>
        <v>0.92999999999999994</v>
      </c>
      <c r="Q20">
        <f>K20/SUM($H20:I20,K20:M20)</f>
        <v>0</v>
      </c>
      <c r="R20">
        <f>L20/SUM($H20:I20,K20:M20)</f>
        <v>0</v>
      </c>
      <c r="S20">
        <f>M20/SUM($H20:I20,K20:M20)</f>
        <v>0</v>
      </c>
      <c r="U20">
        <f t="shared" si="2"/>
        <v>2.8023541124192575E-2</v>
      </c>
      <c r="V20">
        <f t="shared" si="5"/>
        <v>1.4999999999999999E-4</v>
      </c>
      <c r="W20">
        <f t="shared" si="3"/>
        <v>9.2031754889617349E-3</v>
      </c>
      <c r="Y20">
        <f>U20*(D20-D19)/D20+U19*(D19-D18)/D20+U18*(D18-D17)/D20+U17*(D17-D16)/D20+U16*(D16-D15)/D20+U15*(D15-D14)/D20+U14*(D14-D13)/D20+U13*(D13-D12)/D20+U12*(D12-D11)/D20+U11*(D11-D10)/D20+U10*(D10-D9)/D20+U9*(D9-D8)/D20</f>
        <v>9.6807698552621949E-3</v>
      </c>
      <c r="Z20">
        <f>V20*(E20-E19)/E20+V19*(E19-E18)/E20+V18*(E18-E17)/E20+V17*(E17-E16)/E20+V16*(E16-E15)/E20+V15*(E15-E14)/E20+V14*(E14-E13)/E20+V13*(E13-E12)/E20+V12*(E12-E11)/E20+V11*(E11-E10)/E20+V10*(E10-E9)/E20+V9*(E9-E8)/E20</f>
        <v>1.4999999999999996E-4</v>
      </c>
      <c r="AA20">
        <f>W20*(F20-F19)/F20+W19*(F19-F18)/F20+W18*(F18-F17)/F20+W17*(F17-F16)/F20+W16*(F16-F15)/F20+W15*(F15-F14)/F20+W14*(F14-F13)/F20+W13*(F13-F12)/F20+W12*(F12-F11)/F20+W11*(F11-F10)/F20+W10*(F10-F9)/F20+W9*(F9-F8)/F20</f>
        <v>3.7621533240493263E-3</v>
      </c>
      <c r="AC20">
        <f t="shared" si="6"/>
        <v>248.6217266903956</v>
      </c>
      <c r="AD20">
        <f t="shared" si="7"/>
        <v>516.69545445464223</v>
      </c>
      <c r="AE20">
        <f t="shared" si="8"/>
        <v>476.4117686757707</v>
      </c>
      <c r="AG20">
        <f t="shared" si="9"/>
        <v>248.6217266903956</v>
      </c>
      <c r="AH20">
        <f t="shared" si="10"/>
        <v>420.07760524767662</v>
      </c>
      <c r="AI20">
        <f t="shared" si="11"/>
        <v>112.8343662653141</v>
      </c>
      <c r="AK20" s="4">
        <v>143</v>
      </c>
      <c r="AL20" t="s">
        <v>16</v>
      </c>
      <c r="AM20" s="3">
        <v>39.409999999999997</v>
      </c>
      <c r="AN20" s="3">
        <v>0</v>
      </c>
      <c r="AO20" s="3">
        <v>0.14000000000000001</v>
      </c>
      <c r="AP20" s="3">
        <v>0.37</v>
      </c>
      <c r="AQ20" s="3">
        <v>16.03</v>
      </c>
      <c r="AR20" s="3">
        <v>43.42</v>
      </c>
      <c r="AS20" s="3">
        <v>0.21</v>
      </c>
      <c r="AT20" s="3">
        <v>0.4</v>
      </c>
      <c r="AU20" s="3">
        <v>0</v>
      </c>
      <c r="AV20" s="3">
        <v>0</v>
      </c>
      <c r="AW20" s="3">
        <v>8.9999999999999993E-3</v>
      </c>
      <c r="AX20" s="3">
        <v>4.0000000000000001E-3</v>
      </c>
      <c r="AZ20">
        <f>'Table S4. LMO Mineral formulae'!S17</f>
        <v>0.99610982564849337</v>
      </c>
      <c r="BA20">
        <f>'Table S4. LMO Mineral formulae'!T17</f>
        <v>0</v>
      </c>
      <c r="BB20">
        <f>'Table S4. LMO Mineral formulae'!U17</f>
        <v>4.1709136396063783E-3</v>
      </c>
      <c r="BC20">
        <f>'Table S4. LMO Mineral formulae'!V17</f>
        <v>7.3941988363194801E-3</v>
      </c>
      <c r="BD20">
        <f>'Table S4. LMO Mineral formulae'!W17</f>
        <v>0.22590117194383433</v>
      </c>
      <c r="BE20">
        <f>'Table S4. LMO Mineral formulae'!X17</f>
        <v>1.6359876245547933</v>
      </c>
      <c r="BF20">
        <f>'Table S4. LMO Mineral formulae'!Y17</f>
        <v>4.4960497042669818E-3</v>
      </c>
      <c r="BG20">
        <f>'Table S4. LMO Mineral formulae'!Z17</f>
        <v>1.0833155560787301E-2</v>
      </c>
      <c r="BH20">
        <f>'Table S4. LMO Mineral formulae'!AA17</f>
        <v>0</v>
      </c>
      <c r="BI20">
        <f>'Table S4. LMO Mineral formulae'!AB17</f>
        <v>0</v>
      </c>
      <c r="BJ20">
        <f>'Table S4. LMO Mineral formulae'!AC17</f>
        <v>3.660269296184607E-4</v>
      </c>
      <c r="BK20">
        <f>'Table S4. LMO Mineral formulae'!AD17</f>
        <v>8.1078788715995155E-5</v>
      </c>
      <c r="BM20" s="4">
        <v>143</v>
      </c>
      <c r="BN20" t="s">
        <v>17</v>
      </c>
      <c r="BO20" s="3">
        <v>54.12</v>
      </c>
      <c r="BP20" s="3">
        <v>0.11</v>
      </c>
      <c r="BQ20" s="3">
        <v>3.26</v>
      </c>
      <c r="BR20" s="3">
        <v>1.57</v>
      </c>
      <c r="BS20" s="3">
        <v>9.26</v>
      </c>
      <c r="BT20" s="3">
        <v>29.74</v>
      </c>
      <c r="BU20" s="3">
        <v>0.17</v>
      </c>
      <c r="BV20" s="3">
        <v>1.73</v>
      </c>
      <c r="BW20" s="3">
        <v>0</v>
      </c>
      <c r="BX20" s="3">
        <v>0.03</v>
      </c>
      <c r="BY20" s="3">
        <v>0</v>
      </c>
      <c r="BZ20" s="3">
        <v>0</v>
      </c>
      <c r="CA20" s="3">
        <v>3.0000000000000001E-3</v>
      </c>
      <c r="CB20" s="3">
        <v>2E-3</v>
      </c>
      <c r="CD20">
        <f>'Table S4. LMO Mineral formulae'!S38</f>
        <v>1.908547477902482</v>
      </c>
      <c r="CE20">
        <f>'Table S4. LMO Mineral formulae'!T38</f>
        <v>0</v>
      </c>
      <c r="CF20">
        <f>'Table S4. LMO Mineral formulae'!U38</f>
        <v>0.13550806792475104</v>
      </c>
      <c r="CG20">
        <f>'Table S4. LMO Mineral formulae'!V38</f>
        <v>4.3775734765103248E-2</v>
      </c>
      <c r="CH20">
        <f>'Table S4. LMO Mineral formulae'!W38</f>
        <v>0.18207081631370536</v>
      </c>
      <c r="CI20">
        <f>'Table S4. LMO Mineral formulae'!X38</f>
        <v>1.5634195928287768</v>
      </c>
      <c r="CJ20">
        <f>'Table S4. LMO Mineral formulae'!Y38</f>
        <v>5.0781452807982883E-3</v>
      </c>
      <c r="CK20">
        <f>'Table S4. LMO Mineral formulae'!Z38</f>
        <v>6.5371053260080858E-2</v>
      </c>
      <c r="CL20">
        <f>'Table S4. LMO Mineral formulae'!AA38</f>
        <v>0</v>
      </c>
      <c r="CM20">
        <f>'Table S4. LMO Mineral formulae'!AB38</f>
        <v>2.0513844668289421E-3</v>
      </c>
      <c r="CN20">
        <f>'Table S4. LMO Mineral formulae'!AC38</f>
        <v>1.7023002979523074E-4</v>
      </c>
      <c r="CO20">
        <f>'Table S4. LMO Mineral formulae'!AD38</f>
        <v>5.6561594934853785E-5</v>
      </c>
      <c r="CP20">
        <f>'Table S4. LMO Mineral formulae'!Q38</f>
        <v>4.4055545827233061E-2</v>
      </c>
    </row>
    <row r="21" spans="3:123">
      <c r="C21" s="2">
        <v>0.78500000000000003</v>
      </c>
      <c r="D21">
        <f t="shared" si="1"/>
        <v>78.5</v>
      </c>
      <c r="E21">
        <f t="shared" si="4"/>
        <v>78.5</v>
      </c>
      <c r="F21">
        <f t="shared" si="4"/>
        <v>78.5</v>
      </c>
      <c r="G21">
        <v>21.5</v>
      </c>
      <c r="H21">
        <v>7.8500000000000005</v>
      </c>
      <c r="I21">
        <v>70.650000000000006</v>
      </c>
      <c r="J21">
        <v>0</v>
      </c>
      <c r="K21">
        <v>0</v>
      </c>
      <c r="L21">
        <v>0</v>
      </c>
      <c r="M21">
        <v>0</v>
      </c>
      <c r="O21">
        <f>H21/SUM($H21:I21,K21:M21)</f>
        <v>0.1</v>
      </c>
      <c r="P21">
        <f>I21/SUM($H21:I21,K21:M21)</f>
        <v>0.9</v>
      </c>
      <c r="Q21">
        <f>K21/SUM($H21:I21,K21:M21)</f>
        <v>0</v>
      </c>
      <c r="R21">
        <f>L21/SUM($H21:I21,K21:M21)</f>
        <v>0</v>
      </c>
      <c r="S21">
        <f>M21/SUM($H21:I21,K21:M21)</f>
        <v>0</v>
      </c>
      <c r="U21">
        <f t="shared" si="2"/>
        <v>3.0157740410444302E-2</v>
      </c>
      <c r="V21">
        <f t="shared" si="5"/>
        <v>1.4999999999999999E-4</v>
      </c>
      <c r="W21">
        <f t="shared" si="3"/>
        <v>1.0916551166239007E-2</v>
      </c>
      <c r="Y21">
        <f>U21*(D21-D20)/D21+U20*(D20-D19)/D21+U19*(D19-D18)/D21+U18*(D18-D17)/D21+U17*(D17-D16)/D21+U16*(D16-D15)/D21+U15*(D15-D14)/D21+U14*(D14-D13)/D21+U13*(D13-D12)/D21+U12*(D12-D11)/D21+U11*(D11-D10)/D21+U10*(D10-D9)/D21+U9*(D9-D8)/D21</f>
        <v>1.0280732049872621E-2</v>
      </c>
      <c r="Z21">
        <f>V21*(E21-E20)/E21+V20*(E20-E19)/E21+V19*(E19-E18)/E21+V18*(E18-E17)/E21+V17*(E17-E16)/E21+V16*(E16-E15)/E21+V15*(E15-E14)/E21+V14*(E14-E13)/E21+V13*(E13-E12)/E21+V12*(E12-E11)/E21+V11*(E11-E10)/E21+V10*(E10-E9)/E21+V9*(E9-E8)/E21</f>
        <v>1.4999999999999999E-4</v>
      </c>
      <c r="AA21">
        <f>W21*(F21-F20)/F21+W20*(F20-F19)/F21+W19*(F19-F18)/F21+W18*(F18-F17)/F21+W17*(F17-F16)/F21+W16*(F16-F15)/F21+W15*(F15-F14)/F21+W14*(F14-F13)/F21+W13*(F13-F12)/F21+W12*(F12-F11)/F21+W11*(F11-F10)/F21+W10*(F10-F9)/F21+W9*(F9-F8)/F21</f>
        <v>3.971772623884184E-3</v>
      </c>
      <c r="AC21">
        <f t="shared" si="6"/>
        <v>274.69437678100928</v>
      </c>
      <c r="AD21">
        <f t="shared" si="7"/>
        <v>571.96113235301095</v>
      </c>
      <c r="AE21">
        <f t="shared" si="8"/>
        <v>527.00530717546076</v>
      </c>
      <c r="AG21">
        <f t="shared" si="9"/>
        <v>274.69437678100928</v>
      </c>
      <c r="AH21">
        <f t="shared" si="10"/>
        <v>465.00905069350483</v>
      </c>
      <c r="AI21">
        <f t="shared" si="11"/>
        <v>124.81704643629334</v>
      </c>
      <c r="AK21" s="4">
        <v>153</v>
      </c>
      <c r="AL21" t="s">
        <v>16</v>
      </c>
      <c r="AM21" s="3">
        <v>38.93</v>
      </c>
      <c r="AN21" s="3">
        <v>0.01</v>
      </c>
      <c r="AO21" s="3">
        <v>0.15</v>
      </c>
      <c r="AP21" s="3">
        <v>0.33</v>
      </c>
      <c r="AQ21" s="3">
        <v>18.579999999999998</v>
      </c>
      <c r="AR21" s="3">
        <v>41.29</v>
      </c>
      <c r="AS21" s="3">
        <v>0.24</v>
      </c>
      <c r="AT21" s="3">
        <v>0.47</v>
      </c>
      <c r="AU21" s="3">
        <v>0</v>
      </c>
      <c r="AV21" s="3">
        <v>0</v>
      </c>
      <c r="AW21" s="3">
        <v>0.01</v>
      </c>
      <c r="AX21" s="3">
        <v>4.0000000000000001E-3</v>
      </c>
      <c r="AZ21">
        <f>'Table S4. LMO Mineral formulae'!S18</f>
        <v>0.99603685090424798</v>
      </c>
      <c r="BA21">
        <f>'Table S4. LMO Mineral formulae'!T18</f>
        <v>0</v>
      </c>
      <c r="BB21">
        <f>'Table S4. LMO Mineral formulae'!U18</f>
        <v>4.5236045764134886E-3</v>
      </c>
      <c r="BC21">
        <f>'Table S4. LMO Mineral formulae'!V18</f>
        <v>6.6756499325293598E-3</v>
      </c>
      <c r="BD21">
        <f>'Table S4. LMO Mineral formulae'!W18</f>
        <v>0.26504577456474443</v>
      </c>
      <c r="BE21">
        <f>'Table S4. LMO Mineral formulae'!X18</f>
        <v>1.5747995846037475</v>
      </c>
      <c r="BF21">
        <f>'Table S4. LMO Mineral formulae'!Y18</f>
        <v>5.2013162967140614E-3</v>
      </c>
      <c r="BG21">
        <f>'Table S4. LMO Mineral formulae'!Z18</f>
        <v>1.2884959559392898E-2</v>
      </c>
      <c r="BH21">
        <f>'Table S4. LMO Mineral formulae'!AA18</f>
        <v>0</v>
      </c>
      <c r="BI21">
        <f>'Table S4. LMO Mineral formulae'!AB18</f>
        <v>0</v>
      </c>
      <c r="BJ21">
        <f>'Table S4. LMO Mineral formulae'!AC18</f>
        <v>4.1168092347134327E-4</v>
      </c>
      <c r="BK21">
        <f>'Table S4. LMO Mineral formulae'!AD18</f>
        <v>8.2072462762777597E-5</v>
      </c>
      <c r="BM21" s="4">
        <v>153</v>
      </c>
      <c r="BN21" t="s">
        <v>17</v>
      </c>
      <c r="BO21" s="3">
        <v>53.46</v>
      </c>
      <c r="BP21" s="3">
        <v>0.13</v>
      </c>
      <c r="BQ21" s="3">
        <v>3.58</v>
      </c>
      <c r="BR21" s="3">
        <v>1.63</v>
      </c>
      <c r="BS21" s="3">
        <v>10.59</v>
      </c>
      <c r="BT21" s="3">
        <v>28.26</v>
      </c>
      <c r="BU21" s="3">
        <v>0.2</v>
      </c>
      <c r="BV21" s="3">
        <v>2.11</v>
      </c>
      <c r="BW21" s="3">
        <v>0</v>
      </c>
      <c r="BX21" s="3">
        <v>0.04</v>
      </c>
      <c r="BY21" s="3">
        <v>0</v>
      </c>
      <c r="BZ21" s="3">
        <v>0</v>
      </c>
      <c r="CA21" s="3">
        <v>3.0000000000000001E-3</v>
      </c>
      <c r="CB21" s="3">
        <v>2E-3</v>
      </c>
      <c r="CD21">
        <f>'Table S4. LMO Mineral formulae'!S39</f>
        <v>1.8998402560138297</v>
      </c>
      <c r="CE21">
        <f>'Table S4. LMO Mineral formulae'!T39</f>
        <v>0</v>
      </c>
      <c r="CF21">
        <f>'Table S4. LMO Mineral formulae'!U39</f>
        <v>0.14995934363697794</v>
      </c>
      <c r="CG21">
        <f>'Table S4. LMO Mineral formulae'!V39</f>
        <v>4.5799880777489754E-2</v>
      </c>
      <c r="CH21">
        <f>'Table S4. LMO Mineral formulae'!W39</f>
        <v>0.20983033014391694</v>
      </c>
      <c r="CI21">
        <f>'Table S4. LMO Mineral formulae'!X39</f>
        <v>1.4970961541711458</v>
      </c>
      <c r="CJ21">
        <f>'Table S4. LMO Mineral formulae'!Y39</f>
        <v>6.020452675101263E-3</v>
      </c>
      <c r="CK21">
        <f>'Table S4. LMO Mineral formulae'!Z39</f>
        <v>8.0346097177982551E-2</v>
      </c>
      <c r="CL21">
        <f>'Table S4. LMO Mineral formulae'!AA39</f>
        <v>0</v>
      </c>
      <c r="CM21">
        <f>'Table S4. LMO Mineral formulae'!AB39</f>
        <v>2.7563143773583973E-3</v>
      </c>
      <c r="CN21">
        <f>'Table S4. LMO Mineral formulae'!AC39</f>
        <v>1.7154541950931192E-4</v>
      </c>
      <c r="CO21">
        <f>'Table S4. LMO Mineral formulae'!AD39</f>
        <v>5.6998653779752244E-5</v>
      </c>
      <c r="CP21">
        <f>'Table S4. LMO Mineral formulae'!Q39</f>
        <v>4.9799599650807602E-2</v>
      </c>
    </row>
    <row r="22" spans="3:123">
      <c r="C22" s="2">
        <v>0.80600000000000005</v>
      </c>
      <c r="D22">
        <f t="shared" si="1"/>
        <v>80.600000000000009</v>
      </c>
      <c r="E22">
        <f t="shared" si="4"/>
        <v>80.600000000000009</v>
      </c>
      <c r="F22">
        <f t="shared" si="4"/>
        <v>80.600000000000009</v>
      </c>
      <c r="G22">
        <v>19.399999999999991</v>
      </c>
      <c r="H22">
        <v>20.956000000000003</v>
      </c>
      <c r="I22">
        <v>21.762000000000004</v>
      </c>
      <c r="J22">
        <v>37.882000000000005</v>
      </c>
      <c r="K22">
        <v>0</v>
      </c>
      <c r="L22">
        <v>0</v>
      </c>
      <c r="M22">
        <v>0</v>
      </c>
      <c r="O22">
        <f>H22/SUM($H22:I22,K22:M22)</f>
        <v>0.49056603773584911</v>
      </c>
      <c r="P22">
        <f>I22/SUM($H22:I22,K22:M22)</f>
        <v>0.50943396226415094</v>
      </c>
      <c r="Q22">
        <f>K22/SUM($H22:I22,K22:M22)</f>
        <v>0</v>
      </c>
      <c r="R22">
        <f>L22/SUM($H22:I22,K22:M22)</f>
        <v>0</v>
      </c>
      <c r="S22">
        <f>M22/SUM($H22:I22,K22:M22)</f>
        <v>0</v>
      </c>
      <c r="U22">
        <f t="shared" si="2"/>
        <v>1.8508583134600905E-2</v>
      </c>
      <c r="V22">
        <f t="shared" si="5"/>
        <v>1.4999999999999999E-4</v>
      </c>
      <c r="W22">
        <f t="shared" si="3"/>
        <v>7.9047211629033939E-3</v>
      </c>
      <c r="Y22">
        <f>U22*(D22-D21)/D22+U21*(D21-D20)/D22+U20*(D20-D19)/D22+U19*(D19-D18)/D22+U18*(D18-D17)/D22+U17*(D17-D16)/D22+U16*(D16-D15)/D22+U15*(D15-D14)/D22+U14*(D14-D13)/D22+U13*(D13-D12)/D22+U12*(D12-D11)/D22+U11*(D11-D10)/D22+U10*(D10-D9)/D22+U9*(D9-D8)/D22</f>
        <v>1.049510534116207E-2</v>
      </c>
      <c r="Z22">
        <f>V22*(E22-E21)/E22+V21*(E21-E20)/E22+V20*(E20-E19)/E22+V19*(E19-E18)/E22+V18*(E18-E17)/E22+V17*(E17-E16)/E22+V16*(E16-E15)/E22+V15*(E15-E14)/E22+V14*(E14-E13)/E22+V13*(E13-E12)/E22+V12*(E12-E11)/E22+V11*(E11-E10)/E22+V10*(E10-E9)/E22+V9*(E9-E8)/E22</f>
        <v>1.4999999999999999E-4</v>
      </c>
      <c r="AA22">
        <f>W22*(F22-F21)/F22+W21*(F21-F20)/F22+W20*(F20-F19)/F22+W19*(F19-F18)/F22+W18*(F18-F17)/F22+W17*(F17-F16)/F22+W16*(F16-F15)/F22+W15*(F15-F14)/F22+W14*(F14-F13)/F22+W13*(F13-F12)/F22+W12*(F12-F11)/F22+W11*(F11-F10)/F22+W10*(F10-F9)/F22+W9*(F9-F8)/F22</f>
        <v>4.074243987804039E-3</v>
      </c>
      <c r="AC22">
        <f t="shared" si="6"/>
        <v>304.00093866604072</v>
      </c>
      <c r="AD22">
        <f t="shared" si="7"/>
        <v>633.86467844896652</v>
      </c>
      <c r="AE22">
        <f t="shared" si="8"/>
        <v>583.7158039627235</v>
      </c>
      <c r="AG22">
        <f t="shared" si="9"/>
        <v>304.00093866604072</v>
      </c>
      <c r="AH22">
        <f t="shared" si="10"/>
        <v>515.33713695037932</v>
      </c>
      <c r="AI22">
        <f t="shared" si="11"/>
        <v>138.24847988590821</v>
      </c>
      <c r="AK22" s="4">
        <v>163</v>
      </c>
      <c r="AL22" t="s">
        <v>16</v>
      </c>
      <c r="AM22" s="3">
        <v>38.64</v>
      </c>
      <c r="AN22" s="3">
        <v>0.01</v>
      </c>
      <c r="AO22" s="3">
        <v>0.15</v>
      </c>
      <c r="AP22" s="3">
        <v>0.31</v>
      </c>
      <c r="AQ22" s="3">
        <v>20.12</v>
      </c>
      <c r="AR22" s="3">
        <v>39.99</v>
      </c>
      <c r="AS22" s="3">
        <v>0.26</v>
      </c>
      <c r="AT22" s="3">
        <v>0.5</v>
      </c>
      <c r="AU22" s="3">
        <v>0</v>
      </c>
      <c r="AV22" s="3">
        <v>0</v>
      </c>
      <c r="AW22" s="3">
        <v>1.0999999999999999E-2</v>
      </c>
      <c r="AX22" s="3">
        <v>4.0000000000000001E-3</v>
      </c>
      <c r="AZ22">
        <f>'Table S4. LMO Mineral formulae'!S19</f>
        <v>0.99628839085777599</v>
      </c>
      <c r="BA22">
        <f>'Table S4. LMO Mineral formulae'!T19</f>
        <v>0</v>
      </c>
      <c r="BB22">
        <f>'Table S4. LMO Mineral formulae'!U19</f>
        <v>4.5587059934784242E-3</v>
      </c>
      <c r="BC22">
        <f>'Table S4. LMO Mineral formulae'!V19</f>
        <v>6.3197261210293275E-3</v>
      </c>
      <c r="BD22">
        <f>'Table S4. LMO Mineral formulae'!W19</f>
        <v>0.28924116419926121</v>
      </c>
      <c r="BE22">
        <f>'Table S4. LMO Mineral formulae'!X19</f>
        <v>1.5370527137328587</v>
      </c>
      <c r="BF22">
        <f>'Table S4. LMO Mineral formulae'!Y19</f>
        <v>5.67848286837307E-3</v>
      </c>
      <c r="BG22">
        <f>'Table S4. LMO Mineral formulae'!Z19</f>
        <v>1.3813767923652529E-2</v>
      </c>
      <c r="BH22">
        <f>'Table S4. LMO Mineral formulae'!AA19</f>
        <v>0</v>
      </c>
      <c r="BI22">
        <f>'Table S4. LMO Mineral formulae'!AB19</f>
        <v>0</v>
      </c>
      <c r="BJ22">
        <f>'Table S4. LMO Mineral formulae'!AC19</f>
        <v>4.5636294854694182E-4</v>
      </c>
      <c r="BK22">
        <f>'Table S4. LMO Mineral formulae'!AD19</f>
        <v>8.2709313242592682E-5</v>
      </c>
      <c r="BM22" s="4">
        <v>163</v>
      </c>
      <c r="BN22" t="s">
        <v>17</v>
      </c>
      <c r="BO22" s="3">
        <v>53.22</v>
      </c>
      <c r="BP22" s="3">
        <v>0.15</v>
      </c>
      <c r="BQ22" s="3">
        <v>3.41</v>
      </c>
      <c r="BR22" s="3">
        <v>1.6</v>
      </c>
      <c r="BS22" s="3">
        <v>11.71</v>
      </c>
      <c r="BT22" s="3">
        <v>27.27</v>
      </c>
      <c r="BU22" s="3">
        <v>0.22</v>
      </c>
      <c r="BV22" s="3">
        <v>2.38</v>
      </c>
      <c r="BW22" s="3">
        <v>0</v>
      </c>
      <c r="BX22" s="3">
        <v>0.04</v>
      </c>
      <c r="BY22" s="3">
        <v>0</v>
      </c>
      <c r="BZ22" s="3">
        <v>0</v>
      </c>
      <c r="CA22" s="3">
        <v>4.0000000000000001E-3</v>
      </c>
      <c r="CB22" s="3">
        <v>2E-3</v>
      </c>
      <c r="CD22">
        <f>'Table S4. LMO Mineral formulae'!S40</f>
        <v>1.9027853702026267</v>
      </c>
      <c r="CE22">
        <f>'Table S4. LMO Mineral formulae'!T40</f>
        <v>0</v>
      </c>
      <c r="CF22">
        <f>'Table S4. LMO Mineral formulae'!U40</f>
        <v>0.14370493589588912</v>
      </c>
      <c r="CG22">
        <f>'Table S4. LMO Mineral formulae'!V40</f>
        <v>4.5229681321021321E-2</v>
      </c>
      <c r="CH22">
        <f>'Table S4. LMO Mineral formulae'!W40</f>
        <v>0.23342964038770664</v>
      </c>
      <c r="CI22">
        <f>'Table S4. LMO Mineral formulae'!X40</f>
        <v>1.4534144618494649</v>
      </c>
      <c r="CJ22">
        <f>'Table S4. LMO Mineral formulae'!Y40</f>
        <v>6.6626750747768929E-3</v>
      </c>
      <c r="CK22">
        <f>'Table S4. LMO Mineral formulae'!Z40</f>
        <v>9.1177166072422614E-2</v>
      </c>
      <c r="CL22">
        <f>'Table S4. LMO Mineral formulae'!AA40</f>
        <v>0</v>
      </c>
      <c r="CM22">
        <f>'Table S4. LMO Mineral formulae'!AB40</f>
        <v>2.7730362862194422E-3</v>
      </c>
      <c r="CN22">
        <f>'Table S4. LMO Mineral formulae'!AC40</f>
        <v>2.3011486011498329E-4</v>
      </c>
      <c r="CO22">
        <f>'Table S4. LMO Mineral formulae'!AD40</f>
        <v>5.7344451161043974E-5</v>
      </c>
      <c r="CP22">
        <f>'Table S4. LMO Mineral formulae'!Q40</f>
        <v>4.6490306098515843E-2</v>
      </c>
    </row>
    <row r="23" spans="3:123">
      <c r="C23" s="2">
        <v>0.82399999999999995</v>
      </c>
      <c r="D23">
        <f t="shared" si="1"/>
        <v>82.399999999999991</v>
      </c>
      <c r="E23">
        <f t="shared" si="4"/>
        <v>82.399999999999991</v>
      </c>
      <c r="F23">
        <f t="shared" si="4"/>
        <v>82.399999999999991</v>
      </c>
      <c r="G23">
        <v>17.600000000000009</v>
      </c>
      <c r="H23">
        <v>23.071999999999999</v>
      </c>
      <c r="I23">
        <v>17.303999999999998</v>
      </c>
      <c r="J23">
        <v>42.023999999999994</v>
      </c>
      <c r="K23">
        <v>0</v>
      </c>
      <c r="L23">
        <v>0</v>
      </c>
      <c r="M23">
        <v>0</v>
      </c>
      <c r="O23">
        <f>H23/SUM($H23:I23,K23:M23)</f>
        <v>0.5714285714285714</v>
      </c>
      <c r="P23">
        <f>I23/SUM($H23:I23,K23:M23)</f>
        <v>0.42857142857142855</v>
      </c>
      <c r="Q23">
        <f>K23/SUM($H23:I23,K23:M23)</f>
        <v>0</v>
      </c>
      <c r="R23">
        <f>L23/SUM($H23:I23,K23:M23)</f>
        <v>0</v>
      </c>
      <c r="S23">
        <f>M23/SUM($H23:I23,K23:M23)</f>
        <v>0</v>
      </c>
      <c r="U23">
        <f t="shared" si="2"/>
        <v>1.5815401209130508E-2</v>
      </c>
      <c r="V23">
        <f t="shared" si="5"/>
        <v>1.4999999999999999E-4</v>
      </c>
      <c r="W23">
        <f t="shared" si="3"/>
        <v>7.1482680121578834E-3</v>
      </c>
      <c r="Y23">
        <f>U23*(D23-D22)/D23+U22*(D22-D21)/D23+U21*(D21-D20)/D23+U20*(D20-D19)/D23+U19*(D19-D18)/D23+U18*(D18-D17)/D23+U17*(D17-D16)/D23+U16*(D16-D15)/D23+U15*(D15-D14)/D23+U14*(D14-D13)/D23+U13*(D13-D12)/D23+U12*(D12-D11)/D23+U11*(D11-D10)/D23+U10*(D10-D9)/D23+U9*(D9-D8)/D23</f>
        <v>1.0611325396530312E-2</v>
      </c>
      <c r="Z23">
        <f>V23*(E23-E22)/E23+V22*(E22-E21)/E23+V21*(E21-E20)/E23+V20*(E20-E19)/E23+V19*(E19-E18)/E23+V18*(E18-E17)/E23+V17*(E17-E16)/E23+V16*(E16-E15)/E23+V15*(E15-E14)/E23+V14*(E14-E13)/E23+V13*(E13-E12)/E23+V12*(E12-E11)/E23+V11*(E11-E10)/E23+V10*(E10-E9)/E23+V9*(E9-E8)/E23</f>
        <v>1.4999999999999999E-4</v>
      </c>
      <c r="AA23">
        <f>W23*(F23-F22)/F23+W22*(F22-F21)/F23+W21*(F21-F20)/F23+W20*(F20-F19)/F23+W19*(F19-F18)/F23+W18*(F18-F17)/F23+W17*(F17-F16)/F23+W16*(F16-F15)/F23+W15*(F15-F14)/F23+W14*(F14-F13)/F23+W13*(F13-F12)/F23+W12*(F12-F11)/F23+W11*(F11-F10)/F23+W10*(F10-F9)/F23+W9*(F9-F8)/F23</f>
        <v>4.1413949980447775E-3</v>
      </c>
      <c r="AC23">
        <f t="shared" si="6"/>
        <v>334.68208969580206</v>
      </c>
      <c r="AD23">
        <f t="shared" si="7"/>
        <v>698.68154273159234</v>
      </c>
      <c r="AE23">
        <f t="shared" si="8"/>
        <v>643.08377645861322</v>
      </c>
      <c r="AG23">
        <f t="shared" si="9"/>
        <v>334.68208969580206</v>
      </c>
      <c r="AH23">
        <f t="shared" si="10"/>
        <v>568.03377457853037</v>
      </c>
      <c r="AI23">
        <f t="shared" si="11"/>
        <v>152.30931547703997</v>
      </c>
      <c r="AK23" s="4">
        <v>173</v>
      </c>
      <c r="AL23" t="s">
        <v>16</v>
      </c>
      <c r="AM23" s="3">
        <v>38.299999999999997</v>
      </c>
      <c r="AN23" s="3">
        <v>0.01</v>
      </c>
      <c r="AO23" s="3">
        <v>0.14000000000000001</v>
      </c>
      <c r="AP23" s="3">
        <v>0.32</v>
      </c>
      <c r="AQ23" s="3">
        <v>21.88</v>
      </c>
      <c r="AR23" s="3">
        <v>38.51</v>
      </c>
      <c r="AS23" s="3">
        <v>0.28999999999999998</v>
      </c>
      <c r="AT23" s="3">
        <v>0.54</v>
      </c>
      <c r="AU23" s="3">
        <v>0</v>
      </c>
      <c r="AV23" s="3">
        <v>0</v>
      </c>
      <c r="AW23" s="3">
        <v>1.2E-2</v>
      </c>
      <c r="AX23" s="3">
        <v>5.0000000000000001E-3</v>
      </c>
      <c r="AZ23">
        <f>'Table S4. LMO Mineral formulae'!S20</f>
        <v>0.99619234315161165</v>
      </c>
      <c r="BA23">
        <f>'Table S4. LMO Mineral formulae'!T20</f>
        <v>0</v>
      </c>
      <c r="BB23">
        <f>'Table S4. LMO Mineral formulae'!U20</f>
        <v>4.2921494355525943E-3</v>
      </c>
      <c r="BC23">
        <f>'Table S4. LMO Mineral formulae'!V20</f>
        <v>6.5808655105104143E-3</v>
      </c>
      <c r="BD23">
        <f>'Table S4. LMO Mineral formulae'!W20</f>
        <v>0.31730426931447331</v>
      </c>
      <c r="BE23">
        <f>'Table S4. LMO Mineral formulae'!X20</f>
        <v>1.4931634474650721</v>
      </c>
      <c r="BF23">
        <f>'Table S4. LMO Mineral formulae'!Y20</f>
        <v>6.3893023969044931E-3</v>
      </c>
      <c r="BG23">
        <f>'Table S4. LMO Mineral formulae'!Z20</f>
        <v>1.5049857377370912E-2</v>
      </c>
      <c r="BH23">
        <f>'Table S4. LMO Mineral formulae'!AA20</f>
        <v>0</v>
      </c>
      <c r="BI23">
        <f>'Table S4. LMO Mineral formulae'!AB20</f>
        <v>0</v>
      </c>
      <c r="BJ23">
        <f>'Table S4. LMO Mineral formulae'!AC20</f>
        <v>5.0222162819533219E-4</v>
      </c>
      <c r="BK23">
        <f>'Table S4. LMO Mineral formulae'!AD20</f>
        <v>1.0429437866984006E-4</v>
      </c>
      <c r="BM23" s="4">
        <v>173</v>
      </c>
      <c r="BN23" t="s">
        <v>17</v>
      </c>
      <c r="BO23" s="3">
        <v>53.14</v>
      </c>
      <c r="BP23" s="3">
        <v>0.15</v>
      </c>
      <c r="BQ23" s="3">
        <v>3.31</v>
      </c>
      <c r="BR23" s="3">
        <v>1.61</v>
      </c>
      <c r="BS23" s="3">
        <v>12.13</v>
      </c>
      <c r="BT23" s="3">
        <v>26.9</v>
      </c>
      <c r="BU23" s="3">
        <v>0.23</v>
      </c>
      <c r="BV23" s="3">
        <v>2.48</v>
      </c>
      <c r="BW23" s="3">
        <v>0</v>
      </c>
      <c r="BX23" s="3">
        <v>0.04</v>
      </c>
      <c r="BY23" s="3">
        <v>0</v>
      </c>
      <c r="BZ23" s="3">
        <v>0</v>
      </c>
      <c r="CA23" s="3">
        <v>4.0000000000000001E-3</v>
      </c>
      <c r="CB23" s="3">
        <v>2E-3</v>
      </c>
      <c r="CD23">
        <f>'Table S4. LMO Mineral formulae'!S41</f>
        <v>1.9045739888170237</v>
      </c>
      <c r="CE23">
        <f>'Table S4. LMO Mineral formulae'!T41</f>
        <v>0</v>
      </c>
      <c r="CF23">
        <f>'Table S4. LMO Mineral formulae'!U41</f>
        <v>0.13983203091086865</v>
      </c>
      <c r="CG23">
        <f>'Table S4. LMO Mineral formulae'!V41</f>
        <v>4.5623729792876835E-2</v>
      </c>
      <c r="CH23">
        <f>'Table S4. LMO Mineral formulae'!W41</f>
        <v>0.24239366878291874</v>
      </c>
      <c r="CI23">
        <f>'Table S4. LMO Mineral formulae'!X41</f>
        <v>1.4372025681181615</v>
      </c>
      <c r="CJ23">
        <f>'Table S4. LMO Mineral formulae'!Y41</f>
        <v>6.9825676915273261E-3</v>
      </c>
      <c r="CK23">
        <f>'Table S4. LMO Mineral formulae'!Z41</f>
        <v>9.5240612250483178E-2</v>
      </c>
      <c r="CL23">
        <f>'Table S4. LMO Mineral formulae'!AA41</f>
        <v>0</v>
      </c>
      <c r="CM23">
        <f>'Table S4. LMO Mineral formulae'!AB41</f>
        <v>2.7798215527418298E-3</v>
      </c>
      <c r="CN23">
        <f>'Table S4. LMO Mineral formulae'!AC41</f>
        <v>2.3067792186228224E-4</v>
      </c>
      <c r="CO23">
        <f>'Table S4. LMO Mineral formulae'!AD41</f>
        <v>5.7484765727658676E-5</v>
      </c>
      <c r="CP23">
        <f>'Table S4. LMO Mineral formulae'!Q41</f>
        <v>4.4406019727892321E-2</v>
      </c>
    </row>
    <row r="24" spans="3:123">
      <c r="C24" s="2">
        <v>0.84099999999999997</v>
      </c>
      <c r="D24">
        <f t="shared" si="1"/>
        <v>84.1</v>
      </c>
      <c r="E24">
        <f t="shared" si="4"/>
        <v>84.1</v>
      </c>
      <c r="F24">
        <f t="shared" si="4"/>
        <v>84.1</v>
      </c>
      <c r="G24">
        <v>15.900000000000006</v>
      </c>
      <c r="H24">
        <v>22.707000000000001</v>
      </c>
      <c r="I24">
        <v>15.137999999999998</v>
      </c>
      <c r="J24">
        <v>46.255000000000003</v>
      </c>
      <c r="K24">
        <v>0</v>
      </c>
      <c r="L24">
        <v>0</v>
      </c>
      <c r="M24">
        <v>0</v>
      </c>
      <c r="O24">
        <f>H24/SUM($H24:I24,K24:M24)</f>
        <v>0.60000000000000009</v>
      </c>
      <c r="P24">
        <f>I24/SUM($H24:I24,K24:M24)</f>
        <v>0.39999999999999997</v>
      </c>
      <c r="Q24">
        <f>K24/SUM($H24:I24,K24:M24)</f>
        <v>0</v>
      </c>
      <c r="R24">
        <f>L24/SUM($H24:I24,K24:M24)</f>
        <v>0</v>
      </c>
      <c r="S24">
        <f>M24/SUM($H24:I24,K24:M24)</f>
        <v>0</v>
      </c>
      <c r="U24">
        <f t="shared" si="2"/>
        <v>1.4305939302259964E-2</v>
      </c>
      <c r="V24">
        <f t="shared" si="5"/>
        <v>1.4999999999999999E-4</v>
      </c>
      <c r="W24">
        <f t="shared" si="3"/>
        <v>7.0749107712622245E-3</v>
      </c>
      <c r="Y24">
        <f>U24*(D24-D23)/D24+U23*(D23-D22)/D24+U22*(D22-D21)/D24+U21*(D21-D20)/D24+U20*(D20-D19)/D24+U19*(D19-D18)/D24+U18*(D18-D17)/D24+U17*(D17-D16)/D24+U16*(D16-D15)/D24+U15*(D15-D14)/D24+U14*(D14-D13)/D24+U13*(D13-D12)/D24+U12*(D12-D11)/D24+U11*(D11-D10)/D24+U10*(D10-D9)/D24+U9*(D9-D8)/D24</f>
        <v>1.068600843624185E-2</v>
      </c>
      <c r="Z24">
        <f>V24*(E24-E23)/E24+V23*(E23-E22)/E24+V22*(E22-E21)/E24+V21*(E21-E20)/E24+V20*(E20-E19)/E24+V19*(E19-E18)/E24+V18*(E18-E17)/E24+V17*(E17-E16)/E24+V16*(E16-E15)/E24+V15*(E15-E14)/E24+V14*(E14-E13)/E24+V13*(E13-E12)/E24+V12*(E12-E11)/E24+V11*(E11-E10)/E24+V10*(E10-E9)/E24+V9*(E9-E8)/E24</f>
        <v>1.4999999999999999E-4</v>
      </c>
      <c r="AA24">
        <f>W24*(F24-F23)/F24+W23*(F23-F22)/F24+W22*(F22-F21)/F24+W21*(F21-F20)/F24+W20*(F20-F19)/F24+W19*(F19-F18)/F24+W18*(F18-F17)/F24+W17*(F17-F16)/F24+W16*(F16-F15)/F24+W15*(F15-F14)/F24+W14*(F14-F13)/F24+W13*(F13-F12)/F24+W12*(F12-F11)/F24+W11*(F11-F10)/F24+W10*(F10-F9)/F24+W9*(F9-F8)/F24</f>
        <v>4.2006931765759268E-3</v>
      </c>
      <c r="AC24">
        <f t="shared" si="6"/>
        <v>370.01578277039869</v>
      </c>
      <c r="AD24">
        <f t="shared" si="7"/>
        <v>773.37155896967818</v>
      </c>
      <c r="AE24">
        <f t="shared" si="8"/>
        <v>711.46418289271173</v>
      </c>
      <c r="AG24">
        <f t="shared" si="9"/>
        <v>370.01578277039869</v>
      </c>
      <c r="AH24">
        <f t="shared" si="10"/>
        <v>628.75736501599852</v>
      </c>
      <c r="AI24">
        <f t="shared" si="11"/>
        <v>168.50467489564224</v>
      </c>
      <c r="AK24" s="4">
        <v>183</v>
      </c>
      <c r="AL24" t="s">
        <v>16</v>
      </c>
      <c r="AM24" s="3">
        <v>37.950000000000003</v>
      </c>
      <c r="AN24" s="3">
        <v>0.01</v>
      </c>
      <c r="AO24" s="3">
        <v>0.14000000000000001</v>
      </c>
      <c r="AP24" s="3">
        <v>0.33</v>
      </c>
      <c r="AQ24" s="3">
        <v>23.67</v>
      </c>
      <c r="AR24" s="3">
        <v>36.99</v>
      </c>
      <c r="AS24" s="3">
        <v>0.32</v>
      </c>
      <c r="AT24" s="3">
        <v>0.57999999999999996</v>
      </c>
      <c r="AU24" s="3">
        <v>0</v>
      </c>
      <c r="AV24" s="3">
        <v>0</v>
      </c>
      <c r="AW24" s="3">
        <v>1.2999999999999999E-2</v>
      </c>
      <c r="AX24" s="3">
        <v>5.0000000000000001E-3</v>
      </c>
      <c r="AZ24">
        <f>'Table S4. LMO Mineral formulae'!S21</f>
        <v>0.99607827162624329</v>
      </c>
      <c r="BA24">
        <f>'Table S4. LMO Mineral formulae'!T21</f>
        <v>0</v>
      </c>
      <c r="BB24">
        <f>'Table S4. LMO Mineral formulae'!U21</f>
        <v>4.3312384602414208E-3</v>
      </c>
      <c r="BC24">
        <f>'Table S4. LMO Mineral formulae'!V21</f>
        <v>6.8483230368445031E-3</v>
      </c>
      <c r="BD24">
        <f>'Table S4. LMO Mineral formulae'!W21</f>
        <v>0.34638901970126634</v>
      </c>
      <c r="BE24">
        <f>'Table S4. LMO Mineral formulae'!X21</f>
        <v>1.4472895404628328</v>
      </c>
      <c r="BF24">
        <f>'Table S4. LMO Mineral formulae'!Y21</f>
        <v>7.1144721641019006E-3</v>
      </c>
      <c r="BG24">
        <f>'Table S4. LMO Mineral formulae'!Z21</f>
        <v>1.6311874781918995E-2</v>
      </c>
      <c r="BH24">
        <f>'Table S4. LMO Mineral formulae'!AA21</f>
        <v>0</v>
      </c>
      <c r="BI24">
        <f>'Table S4. LMO Mineral formulae'!AB21</f>
        <v>0</v>
      </c>
      <c r="BJ24">
        <f>'Table S4. LMO Mineral formulae'!AC21</f>
        <v>5.4902836048818912E-4</v>
      </c>
      <c r="BK24">
        <f>'Table S4. LMO Mineral formulae'!AD21</f>
        <v>1.0524419777654743E-4</v>
      </c>
      <c r="BM24" s="4">
        <v>183</v>
      </c>
      <c r="BN24" t="s">
        <v>17</v>
      </c>
      <c r="BO24" s="3">
        <v>52.99</v>
      </c>
      <c r="BP24" s="3">
        <v>0.17</v>
      </c>
      <c r="BQ24" s="3">
        <v>3.09</v>
      </c>
      <c r="BR24" s="3">
        <v>1.63</v>
      </c>
      <c r="BS24" s="3">
        <v>12.97</v>
      </c>
      <c r="BT24" s="3">
        <v>26.17</v>
      </c>
      <c r="BU24" s="3">
        <v>0.25</v>
      </c>
      <c r="BV24" s="3">
        <v>2.69</v>
      </c>
      <c r="BW24" s="3">
        <v>0</v>
      </c>
      <c r="BX24" s="3">
        <v>0.04</v>
      </c>
      <c r="BY24" s="3">
        <v>0</v>
      </c>
      <c r="BZ24" s="3">
        <v>0</v>
      </c>
      <c r="CA24" s="3">
        <v>4.0000000000000001E-3</v>
      </c>
      <c r="CB24" s="3">
        <v>2E-3</v>
      </c>
      <c r="CD24">
        <f>'Table S4. LMO Mineral formulae'!S42</f>
        <v>1.9080755640004252</v>
      </c>
      <c r="CE24">
        <f>'Table S4. LMO Mineral formulae'!T42</f>
        <v>0</v>
      </c>
      <c r="CF24">
        <f>'Table S4. LMO Mineral formulae'!U42</f>
        <v>0.13114825079693981</v>
      </c>
      <c r="CG24">
        <f>'Table S4. LMO Mineral formulae'!V42</f>
        <v>4.6406398636406179E-2</v>
      </c>
      <c r="CH24">
        <f>'Table S4. LMO Mineral formulae'!W42</f>
        <v>0.26039089766870205</v>
      </c>
      <c r="CI24">
        <f>'Table S4. LMO Mineral formulae'!X42</f>
        <v>1.4047362142159157</v>
      </c>
      <c r="CJ24">
        <f>'Table S4. LMO Mineral formulae'!Y42</f>
        <v>7.6252252754139211E-3</v>
      </c>
      <c r="CK24">
        <f>'Table S4. LMO Mineral formulae'!Z42</f>
        <v>0.10378823566275698</v>
      </c>
      <c r="CL24">
        <f>'Table S4. LMO Mineral formulae'!AA42</f>
        <v>0</v>
      </c>
      <c r="CM24">
        <f>'Table S4. LMO Mineral formulae'!AB42</f>
        <v>2.7928156491144945E-3</v>
      </c>
      <c r="CN24">
        <f>'Table S4. LMO Mineral formulae'!AC42</f>
        <v>2.3175621091460214E-4</v>
      </c>
      <c r="CO24">
        <f>'Table S4. LMO Mineral formulae'!AD42</f>
        <v>5.7753474553622155E-5</v>
      </c>
      <c r="CP24">
        <f>'Table S4. LMO Mineral formulae'!Q42</f>
        <v>3.9223814797365031E-2</v>
      </c>
    </row>
    <row r="25" spans="3:123">
      <c r="C25" s="2">
        <v>0.85599999999999998</v>
      </c>
      <c r="D25">
        <f t="shared" si="1"/>
        <v>85.6</v>
      </c>
      <c r="E25">
        <f t="shared" si="4"/>
        <v>85.6</v>
      </c>
      <c r="F25">
        <f t="shared" si="4"/>
        <v>85.6</v>
      </c>
      <c r="G25">
        <v>14.400000000000006</v>
      </c>
      <c r="H25">
        <v>23.111999999999998</v>
      </c>
      <c r="I25">
        <v>14.552</v>
      </c>
      <c r="J25">
        <v>47.936</v>
      </c>
      <c r="K25">
        <v>0</v>
      </c>
      <c r="L25">
        <v>0</v>
      </c>
      <c r="M25">
        <v>0</v>
      </c>
      <c r="O25">
        <f>H25/SUM($H25:I25,K25:M25)</f>
        <v>0.61363636363636354</v>
      </c>
      <c r="P25">
        <f>I25/SUM($H25:I25,K25:M25)</f>
        <v>0.38636363636363635</v>
      </c>
      <c r="Q25">
        <f>K25/SUM($H25:I25,K25:M25)</f>
        <v>0</v>
      </c>
      <c r="R25">
        <f>L25/SUM($H25:I25,K25:M25)</f>
        <v>0</v>
      </c>
      <c r="S25">
        <f>M25/SUM($H25:I25,K25:M25)</f>
        <v>0</v>
      </c>
      <c r="U25">
        <f t="shared" si="2"/>
        <v>1.2975283405210983E-2</v>
      </c>
      <c r="V25">
        <f t="shared" si="5"/>
        <v>1.4999999999999999E-4</v>
      </c>
      <c r="W25">
        <f t="shared" si="3"/>
        <v>7.106665267118656E-3</v>
      </c>
      <c r="Y25">
        <f>U25*(D25-D24)/D25+U24*(D24-D23)/D25+U23*(D23-D22)/D25+U22*(D22-D21)/D25+U21*(D21-D20)/D25+U20*(D20-D19)/D25+U19*(D19-D18)/D25+U18*(D18-D17)/D25+U17*(D17-D16)/D25+U16*(D16-D15)/D25+U15*(D15-D14)/D25+U14*(D14-D13)/D25+U13*(D13-D12)/D25+U12*(D12-D11)/D25+U11*(D11-D10)/D25+U10*(D10-D9)/D25+U9*(D9-D8)/D25</f>
        <v>1.0726124235931731E-2</v>
      </c>
      <c r="Z25">
        <f>V25*(E25-E24)/E25+V24*(E24-E23)/E25+V23*(E23-E22)/E25+V22*(E22-E21)/E25+V21*(E21-E20)/E25+V20*(E20-E19)/E25+V19*(E19-E18)/E25+V18*(E18-E17)/E25+V17*(E17-E16)/E25+V16*(E16-E15)/E25+V15*(E15-E14)/E25+V14*(E14-E13)/E25+V13*(E13-E12)/E25+V12*(E12-E11)/E25+V11*(E11-E10)/E25+V10*(E10-E9)/E25+V9*(E9-E8)/E25</f>
        <v>1.4999999999999999E-4</v>
      </c>
      <c r="AA25">
        <f>W25*(F25-F24)/F25+W24*(F24-F23)/F25+W23*(F23-F22)/F25+W22*(F22-F21)/F25+W21*(F21-F20)/F25+W20*(F20-F19)/F25+W19*(F19-F18)/F25+W18*(F18-F17)/F25+W17*(F17-F16)/F25+W16*(F16-F15)/F25+W15*(F15-F14)/F25+W14*(F14-F13)/F25+W13*(F13-F12)/F25+W12*(F12-F11)/F25+W11*(F11-F10)/F25+W10*(F10-F9)/F25+W9*(F9-F8)/F25</f>
        <v>4.2516155847045984E-3</v>
      </c>
      <c r="AC25">
        <f t="shared" si="6"/>
        <v>408.09497745578756</v>
      </c>
      <c r="AD25">
        <f t="shared" si="7"/>
        <v>853.91840393621078</v>
      </c>
      <c r="AE25">
        <f t="shared" si="8"/>
        <v>785.17061921091454</v>
      </c>
      <c r="AG25">
        <f t="shared" si="9"/>
        <v>408.09497745578756</v>
      </c>
      <c r="AH25">
        <f t="shared" si="10"/>
        <v>694.24260482618763</v>
      </c>
      <c r="AI25">
        <f t="shared" si="11"/>
        <v>185.96146244469028</v>
      </c>
      <c r="AK25" s="4">
        <v>193</v>
      </c>
      <c r="AL25" t="s">
        <v>16</v>
      </c>
      <c r="AM25" s="3">
        <v>37.590000000000003</v>
      </c>
      <c r="AN25" s="3">
        <v>0.01</v>
      </c>
      <c r="AO25" s="3">
        <v>0.13</v>
      </c>
      <c r="AP25" s="3">
        <v>0.34</v>
      </c>
      <c r="AQ25" s="3">
        <v>25.53</v>
      </c>
      <c r="AR25" s="3">
        <v>35.409999999999997</v>
      </c>
      <c r="AS25" s="3">
        <v>0.35</v>
      </c>
      <c r="AT25" s="3">
        <v>0.62</v>
      </c>
      <c r="AU25" s="3">
        <v>0</v>
      </c>
      <c r="AV25" s="3">
        <v>0</v>
      </c>
      <c r="AW25" s="3">
        <v>1.2999999999999999E-2</v>
      </c>
      <c r="AX25" s="3">
        <v>5.0000000000000001E-3</v>
      </c>
      <c r="AZ25">
        <f>'Table S4. LMO Mineral formulae'!S22</f>
        <v>0.99615492015358464</v>
      </c>
      <c r="BA25">
        <f>'Table S4. LMO Mineral formulae'!T22</f>
        <v>0</v>
      </c>
      <c r="BB25">
        <f>'Table S4. LMO Mineral formulae'!U22</f>
        <v>4.0606941873640862E-3</v>
      </c>
      <c r="BC25">
        <f>'Table S4. LMO Mineral formulae'!V22</f>
        <v>7.1239700899209711E-3</v>
      </c>
      <c r="BD25">
        <f>'Table S4. LMO Mineral formulae'!W22</f>
        <v>0.37721551396760306</v>
      </c>
      <c r="BE25">
        <f>'Table S4. LMO Mineral formulae'!X22</f>
        <v>1.3988459546741954</v>
      </c>
      <c r="BF25">
        <f>'Table S4. LMO Mineral formulae'!Y22</f>
        <v>7.85658155159695E-3</v>
      </c>
      <c r="BG25">
        <f>'Table S4. LMO Mineral formulae'!Z22</f>
        <v>1.7605179084347788E-2</v>
      </c>
      <c r="BH25">
        <f>'Table S4. LMO Mineral formulae'!AA22</f>
        <v>0</v>
      </c>
      <c r="BI25">
        <f>'Table S4. LMO Mineral formulae'!AB22</f>
        <v>0</v>
      </c>
      <c r="BJ25">
        <f>'Table S4. LMO Mineral formulae'!AC22</f>
        <v>5.5432906593070328E-4</v>
      </c>
      <c r="BK25">
        <f>'Table S4. LMO Mineral formulae'!AD22</f>
        <v>1.0626029918786824E-4</v>
      </c>
      <c r="BM25" s="4">
        <v>193</v>
      </c>
      <c r="BN25" t="s">
        <v>17</v>
      </c>
      <c r="BO25" s="3">
        <v>52.85</v>
      </c>
      <c r="BP25" s="3">
        <v>0.18</v>
      </c>
      <c r="BQ25" s="3">
        <v>2.85</v>
      </c>
      <c r="BR25" s="3">
        <v>1.64</v>
      </c>
      <c r="BS25" s="3">
        <v>13.84</v>
      </c>
      <c r="BT25" s="3">
        <v>25.42</v>
      </c>
      <c r="BU25" s="3">
        <v>0.27</v>
      </c>
      <c r="BV25" s="3">
        <v>2.92</v>
      </c>
      <c r="BW25" s="3">
        <v>0</v>
      </c>
      <c r="BX25" s="3">
        <v>0.04</v>
      </c>
      <c r="BY25" s="3">
        <v>0</v>
      </c>
      <c r="BZ25" s="3">
        <v>0</v>
      </c>
      <c r="CA25" s="3">
        <v>4.0000000000000001E-3</v>
      </c>
      <c r="CB25" s="3">
        <v>2E-3</v>
      </c>
      <c r="CD25">
        <f>'Table S4. LMO Mineral formulae'!S43</f>
        <v>1.912266532692283</v>
      </c>
      <c r="CE25">
        <f>'Table S4. LMO Mineral formulae'!T43</f>
        <v>0</v>
      </c>
      <c r="CF25">
        <f>'Table S4. LMO Mineral formulae'!U43</f>
        <v>0.12154879720060735</v>
      </c>
      <c r="CG25">
        <f>'Table S4. LMO Mineral formulae'!V43</f>
        <v>4.6917611252588261E-2</v>
      </c>
      <c r="CH25">
        <f>'Table S4. LMO Mineral formulae'!W43</f>
        <v>0.27920532398641279</v>
      </c>
      <c r="CI25">
        <f>'Table S4. LMO Mineral formulae'!X43</f>
        <v>1.3710976446427434</v>
      </c>
      <c r="CJ25">
        <f>'Table S4. LMO Mineral formulae'!Y43</f>
        <v>8.2751946243055912E-3</v>
      </c>
      <c r="CK25">
        <f>'Table S4. LMO Mineral formulae'!Z43</f>
        <v>0.11320887722650556</v>
      </c>
      <c r="CL25">
        <f>'Table S4. LMO Mineral formulae'!AA43</f>
        <v>0</v>
      </c>
      <c r="CM25">
        <f>'Table S4. LMO Mineral formulae'!AB43</f>
        <v>2.8063643308988023E-3</v>
      </c>
      <c r="CN25">
        <f>'Table S4. LMO Mineral formulae'!AC43</f>
        <v>2.3288052112613167E-4</v>
      </c>
      <c r="CO25">
        <f>'Table S4. LMO Mineral formulae'!AD43</f>
        <v>5.80336518180661E-5</v>
      </c>
      <c r="CP25">
        <f>'Table S4. LMO Mineral formulae'!Q43</f>
        <v>3.3815329892890322E-2</v>
      </c>
    </row>
    <row r="26" spans="3:123">
      <c r="C26" s="2">
        <v>0.87</v>
      </c>
      <c r="D26">
        <f t="shared" si="1"/>
        <v>87</v>
      </c>
      <c r="E26">
        <f t="shared" ref="E26:F34" si="12">D26</f>
        <v>87</v>
      </c>
      <c r="F26">
        <f t="shared" si="12"/>
        <v>87</v>
      </c>
      <c r="G26">
        <v>13</v>
      </c>
      <c r="H26">
        <v>22.62</v>
      </c>
      <c r="I26">
        <v>15.66</v>
      </c>
      <c r="J26">
        <v>48.720000000000006</v>
      </c>
      <c r="K26">
        <v>0</v>
      </c>
      <c r="L26">
        <v>0</v>
      </c>
      <c r="M26">
        <v>0</v>
      </c>
      <c r="O26">
        <f>H26/SUM($H26:I26,K26:M26)</f>
        <v>0.59090909090909094</v>
      </c>
      <c r="P26">
        <f>I26/SUM($H26:I26,K26:M26)</f>
        <v>0.40909090909090906</v>
      </c>
      <c r="Q26">
        <f>K26/SUM($H26:I26,K26:M26)</f>
        <v>0</v>
      </c>
      <c r="R26">
        <f>L26/SUM($H26:I26,K26:M26)</f>
        <v>0</v>
      </c>
      <c r="S26">
        <f>M26/SUM($H26:I26,K26:M26)</f>
        <v>0</v>
      </c>
      <c r="U26">
        <f t="shared" si="2"/>
        <v>1.2400058671156591E-2</v>
      </c>
      <c r="V26">
        <f t="shared" si="5"/>
        <v>1.4999999999999999E-4</v>
      </c>
      <c r="W26">
        <f t="shared" si="3"/>
        <v>7.6990280467374717E-3</v>
      </c>
      <c r="Y26">
        <f>U26*(D26-D25)/D26+U25*(D25-D24)/D26+U24*(D24-D23)/D26+U23*(D23-D22)/D26+U22*(D22-D21)/D26+U21*(D21-D20)/D26+U20*(D20-D19)/D26+U19*(D19-D18)/D26+U18*(D18-D17)/D26+U17*(D17-D16)/D26+U16*(D16-D15)/D26+U15*(D15-D14)/D26+U14*(D14-D13)/D26+U13*(D13-D12)/D26+U12*(D12-D11)/D26+U11*(D11-D10)/D26+U10*(D10-D9)/D26+U9*(D9-D8)/D26</f>
        <v>1.0753061111900868E-2</v>
      </c>
      <c r="Z26">
        <f>V26*(E26-E25)/E26+V25*(E25-E24)/E26+V24*(E24-E23)/E26+V23*(E23-E22)/E26+V22*(E22-E21)/E26+V21*(E21-E20)/E26+V20*(E20-E19)/E26+V19*(E19-E18)/E26+V18*(E18-E17)/E26+V17*(E17-E16)/E26+V16*(E16-E15)/E26+V15*(E15-E14)/E26+V14*(E14-E13)/E26+V13*(E13-E12)/E26+V12*(E12-E11)/E26+V11*(E11-E10)/E26+V10*(E10-E9)/E26+V9*(E9-E8)/E26</f>
        <v>1.4999999999999999E-4</v>
      </c>
      <c r="AA26">
        <f>W26*(F26-F25)/F26+W25*(F25-F24)/F26+W24*(F24-F23)/F26+W23*(F23-F22)/F26+W22*(F22-F21)/F26+W21*(F21-F20)/F26+W20*(F20-F19)/F26+W19*(F19-F18)/F26+W18*(F18-F17)/F26+W17*(F17-F16)/F26+W16*(F16-F15)/F26+W15*(F15-F14)/F26+W14*(F14-F13)/F26+W13*(F13-F12)/F26+W12*(F12-F11)/F26+W11*(F11-F10)/F26+W10*(F10-F9)/F26+W9*(F9-F8)/F26</f>
        <v>4.3070911875419081E-3</v>
      </c>
      <c r="AC26">
        <f t="shared" si="6"/>
        <v>451.52320708267553</v>
      </c>
      <c r="AD26">
        <f t="shared" si="7"/>
        <v>945.8643360383611</v>
      </c>
      <c r="AE26">
        <f t="shared" si="8"/>
        <v>869.25094651110066</v>
      </c>
      <c r="AG26">
        <f t="shared" si="9"/>
        <v>451.52320708267553</v>
      </c>
      <c r="AH26">
        <f t="shared" si="10"/>
        <v>768.99539515313916</v>
      </c>
      <c r="AI26">
        <f t="shared" si="11"/>
        <v>205.87522417368174</v>
      </c>
      <c r="AK26" s="4">
        <v>203</v>
      </c>
      <c r="AL26" t="s">
        <v>16</v>
      </c>
      <c r="AM26" s="3">
        <v>37.200000000000003</v>
      </c>
      <c r="AN26" s="3">
        <v>0.01</v>
      </c>
      <c r="AO26" s="3">
        <v>0.12</v>
      </c>
      <c r="AP26" s="3">
        <v>0.36</v>
      </c>
      <c r="AQ26" s="3">
        <v>27.49</v>
      </c>
      <c r="AR26" s="3">
        <v>33.74</v>
      </c>
      <c r="AS26" s="3">
        <v>0.39</v>
      </c>
      <c r="AT26" s="3">
        <v>0.67</v>
      </c>
      <c r="AU26" s="3">
        <v>0</v>
      </c>
      <c r="AV26" s="3">
        <v>0</v>
      </c>
      <c r="AW26" s="3">
        <v>1.4E-2</v>
      </c>
      <c r="AX26" s="3">
        <v>5.0000000000000001E-3</v>
      </c>
      <c r="AZ26">
        <f>'Table S4. LMO Mineral formulae'!S23</f>
        <v>0.9959545158558214</v>
      </c>
      <c r="BA26">
        <f>'Table S4. LMO Mineral formulae'!T23</f>
        <v>0</v>
      </c>
      <c r="BB26">
        <f>'Table S4. LMO Mineral formulae'!U23</f>
        <v>3.7868681492917084E-3</v>
      </c>
      <c r="BC26">
        <f>'Table S4. LMO Mineral formulae'!V23</f>
        <v>7.6205738783246555E-3</v>
      </c>
      <c r="BD26">
        <f>'Table S4. LMO Mineral formulae'!W23</f>
        <v>0.41035098248797663</v>
      </c>
      <c r="BE26">
        <f>'Table S4. LMO Mineral formulae'!X23</f>
        <v>1.3465765568066386</v>
      </c>
      <c r="BF26">
        <f>'Table S4. LMO Mineral formulae'!Y23</f>
        <v>8.8444777180067217E-3</v>
      </c>
      <c r="BG26">
        <f>'Table S4. LMO Mineral formulae'!Z23</f>
        <v>1.9220539204127612E-2</v>
      </c>
      <c r="BH26">
        <f>'Table S4. LMO Mineral formulae'!AA23</f>
        <v>0</v>
      </c>
      <c r="BI26">
        <f>'Table S4. LMO Mineral formulae'!AB23</f>
        <v>0</v>
      </c>
      <c r="BJ26">
        <f>'Table S4. LMO Mineral formulae'!AC23</f>
        <v>6.031069611086889E-4</v>
      </c>
      <c r="BK26">
        <f>'Table S4. LMO Mineral formulae'!AD23</f>
        <v>1.0735271711980698E-4</v>
      </c>
      <c r="BM26" s="4">
        <v>203</v>
      </c>
      <c r="BN26" t="s">
        <v>17</v>
      </c>
      <c r="BO26" s="3">
        <v>52.7</v>
      </c>
      <c r="BP26" s="3">
        <v>0.19</v>
      </c>
      <c r="BQ26" s="3">
        <v>2.6</v>
      </c>
      <c r="BR26" s="3">
        <v>1.63</v>
      </c>
      <c r="BS26" s="3">
        <v>14.75</v>
      </c>
      <c r="BT26" s="3">
        <v>24.61</v>
      </c>
      <c r="BU26" s="3">
        <v>0.28999999999999998</v>
      </c>
      <c r="BV26" s="3">
        <v>3.19</v>
      </c>
      <c r="BW26" s="3">
        <v>0</v>
      </c>
      <c r="BX26" s="3">
        <v>0.04</v>
      </c>
      <c r="BY26" s="3">
        <v>0</v>
      </c>
      <c r="BZ26" s="3">
        <v>0</v>
      </c>
      <c r="CA26" s="3">
        <v>4.0000000000000001E-3</v>
      </c>
      <c r="CB26" s="3">
        <v>2E-3</v>
      </c>
      <c r="CD26">
        <f>'Table S4. LMO Mineral formulae'!S44</f>
        <v>1.9170005556301482</v>
      </c>
      <c r="CE26">
        <f>'Table S4. LMO Mineral formulae'!T44</f>
        <v>0</v>
      </c>
      <c r="CF26">
        <f>'Table S4. LMO Mineral formulae'!U44</f>
        <v>0.11147753176574828</v>
      </c>
      <c r="CG26">
        <f>'Table S4. LMO Mineral formulae'!V44</f>
        <v>4.6880025547323331E-2</v>
      </c>
      <c r="CH26">
        <f>'Table S4. LMO Mineral formulae'!W44</f>
        <v>0.29914917973310939</v>
      </c>
      <c r="CI26">
        <f>'Table S4. LMO Mineral formulae'!X44</f>
        <v>1.3344817630037711</v>
      </c>
      <c r="CJ26">
        <f>'Table S4. LMO Mineral formulae'!Y44</f>
        <v>8.935536667667018E-3</v>
      </c>
      <c r="CK26">
        <f>'Table S4. LMO Mineral formulae'!Z44</f>
        <v>0.12433588950155638</v>
      </c>
      <c r="CL26">
        <f>'Table S4. LMO Mineral formulae'!AA44</f>
        <v>0</v>
      </c>
      <c r="CM26">
        <f>'Table S4. LMO Mineral formulae'!AB44</f>
        <v>2.8213193185979836E-3</v>
      </c>
      <c r="CN26">
        <f>'Table S4. LMO Mineral formulae'!AC44</f>
        <v>2.3412153081631143E-4</v>
      </c>
      <c r="CO26">
        <f>'Table S4. LMO Mineral formulae'!AD44</f>
        <v>5.8342910505372675E-5</v>
      </c>
      <c r="CP26">
        <f>'Table S4. LMO Mineral formulae'!Q44</f>
        <v>2.8478087395896426E-2</v>
      </c>
      <c r="CR26" s="4" t="s">
        <v>45</v>
      </c>
      <c r="CS26" t="s">
        <v>1</v>
      </c>
      <c r="CT26" s="2" t="s">
        <v>2</v>
      </c>
      <c r="CU26" s="2" t="s">
        <v>3</v>
      </c>
      <c r="CV26" s="2" t="s">
        <v>4</v>
      </c>
      <c r="CW26" s="2" t="s">
        <v>5</v>
      </c>
      <c r="CX26" s="2" t="s">
        <v>6</v>
      </c>
      <c r="CY26" s="2" t="s">
        <v>7</v>
      </c>
      <c r="CZ26" s="2" t="s">
        <v>8</v>
      </c>
      <c r="DA26" s="2" t="s">
        <v>9</v>
      </c>
      <c r="DB26" s="2" t="s">
        <v>10</v>
      </c>
      <c r="DC26" s="2" t="s">
        <v>11</v>
      </c>
      <c r="DD26" s="2" t="s">
        <v>14</v>
      </c>
      <c r="DE26" s="2" t="s">
        <v>15</v>
      </c>
    </row>
    <row r="27" spans="3:123">
      <c r="C27" s="2">
        <v>0.89400000000000002</v>
      </c>
      <c r="D27">
        <f t="shared" si="1"/>
        <v>89.4</v>
      </c>
      <c r="E27">
        <f t="shared" si="12"/>
        <v>89.4</v>
      </c>
      <c r="F27">
        <f t="shared" si="12"/>
        <v>89.4</v>
      </c>
      <c r="G27">
        <v>10.599999999999994</v>
      </c>
      <c r="H27">
        <v>20.562000000000001</v>
      </c>
      <c r="I27">
        <v>20.562000000000001</v>
      </c>
      <c r="J27">
        <v>48.276000000000003</v>
      </c>
      <c r="K27">
        <v>0</v>
      </c>
      <c r="L27">
        <v>0</v>
      </c>
      <c r="M27">
        <v>0</v>
      </c>
      <c r="O27">
        <f>H27/SUM($H27:I27,K27:M27)</f>
        <v>0.5</v>
      </c>
      <c r="P27">
        <f>I27/SUM($H27:I27,K27:M27)</f>
        <v>0.5</v>
      </c>
      <c r="Q27">
        <f>K27/SUM($H27:I27,K27:M27)</f>
        <v>0</v>
      </c>
      <c r="R27">
        <f>L27/SUM($H27:I27,K27:M27)</f>
        <v>0</v>
      </c>
      <c r="S27">
        <f>M27/SUM($H27:I27,K27:M27)</f>
        <v>0</v>
      </c>
      <c r="U27">
        <f t="shared" si="2"/>
        <v>1.2019020715375712E-2</v>
      </c>
      <c r="V27">
        <f t="shared" si="5"/>
        <v>1.4999999999999999E-4</v>
      </c>
      <c r="W27">
        <f t="shared" si="3"/>
        <v>1.07290457219396E-2</v>
      </c>
      <c r="Y27">
        <f>U27*(D27-D26)/D27+U26*(D26-D25)/D27+U25*(D25-D24)/D27+U24*(D24-D23)/D27+U23*(D23-D22)/D27+U22*(D22-D21)/D27+U21*(D21-D20)/D27+U20*(D20-D19)/D27+U19*(D19-D18)/D27+U18*(D18-D17)/D27+U17*(D17-D16)/D27+U16*(D16-D15)/D27+U15*(D15-D14)/D27+U14*(D14-D13)/D27+U13*(D13-D12)/D27+U12*(D12-D11)/D27+U11*(D11-D10)/D27+U10*(D10-D9)/D27+U9*(D9-D8)/D27</f>
        <v>1.07870466046116E-2</v>
      </c>
      <c r="Z27">
        <f>V27*(E27-E26)/E27+V26*(E26-E25)/E27+V25*(E25-E24)/E27+V24*(E24-E23)/E27+V23*(E23-E22)/E27+V22*(E22-E21)/E27+V21*(E21-E20)/E27+V20*(E20-E19)/E27+V19*(E19-E18)/E27+V18*(E18-E17)/E27+V17*(E17-E16)/E27+V16*(E16-E15)/E27+V15*(E15-E14)/E27+V14*(E14-E13)/E27+V13*(E13-E12)/E27+V12*(E12-E11)/E27+V11*(E11-E10)/E27+V10*(E10-E9)/E27+V9*(E9-E8)/E27</f>
        <v>1.5000000000000001E-4</v>
      </c>
      <c r="AA27">
        <f>W27*(F27-F26)/F27+W26*(F26-F25)/F27+W25*(F25-F24)/F27+W24*(F24-F23)/F27+W23*(F23-F22)/F27+W22*(F22-F21)/F27+W21*(F21-F20)/F27+W20*(F20-F19)/F27+W19*(F19-F18)/F27+W18*(F18-F17)/F27+W17*(F17-F16)/F27+W16*(F16-F15)/F27+W15*(F15-F14)/F27+W14*(F14-F13)/F27+W13*(F13-F12)/F27+W12*(F12-F11)/F27+W11*(F11-F10)/F27+W10*(F10-F9)/F27+W9*(F9-F8)/F27</f>
        <v>4.4794926515525852E-3</v>
      </c>
      <c r="AC27">
        <f t="shared" si="6"/>
        <v>552.49876815764162</v>
      </c>
      <c r="AD27">
        <f t="shared" si="7"/>
        <v>1159.9867861839034</v>
      </c>
      <c r="AE27">
        <f t="shared" si="8"/>
        <v>1064.7137209690022</v>
      </c>
      <c r="AG27">
        <f t="shared" si="9"/>
        <v>552.49876815764162</v>
      </c>
      <c r="AH27">
        <f t="shared" si="10"/>
        <v>943.07868795439299</v>
      </c>
      <c r="AI27">
        <f t="shared" si="11"/>
        <v>252.16903917686898</v>
      </c>
      <c r="AK27" s="4">
        <v>223</v>
      </c>
      <c r="AL27" t="s">
        <v>16</v>
      </c>
      <c r="AM27" s="3">
        <v>36.340000000000003</v>
      </c>
      <c r="AN27" s="3">
        <v>0.01</v>
      </c>
      <c r="AO27" s="3">
        <v>0.11</v>
      </c>
      <c r="AP27" s="3">
        <v>0.38</v>
      </c>
      <c r="AQ27" s="3">
        <v>31.92</v>
      </c>
      <c r="AR27" s="3">
        <v>29.97</v>
      </c>
      <c r="AS27" s="3">
        <v>0.47</v>
      </c>
      <c r="AT27" s="3">
        <v>0.78</v>
      </c>
      <c r="AU27" s="3">
        <v>0</v>
      </c>
      <c r="AV27" s="3">
        <v>0</v>
      </c>
      <c r="AW27" s="3">
        <v>1.6E-2</v>
      </c>
      <c r="AX27" s="3">
        <v>5.0000000000000001E-3</v>
      </c>
      <c r="AZ27">
        <f>'Table S4. LMO Mineral formulae'!S24</f>
        <v>0.99587095797710179</v>
      </c>
      <c r="BA27">
        <f>'Table S4. LMO Mineral formulae'!T24</f>
        <v>0</v>
      </c>
      <c r="BB27">
        <f>'Table S4. LMO Mineral formulae'!U24</f>
        <v>3.5531472220606251E-3</v>
      </c>
      <c r="BC27">
        <f>'Table S4. LMO Mineral formulae'!V24</f>
        <v>8.2336111536659394E-3</v>
      </c>
      <c r="BD27">
        <f>'Table S4. LMO Mineral formulae'!W24</f>
        <v>0.48771397453030257</v>
      </c>
      <c r="BE27">
        <f>'Table S4. LMO Mineral formulae'!X24</f>
        <v>1.2243181655934914</v>
      </c>
      <c r="BF27">
        <f>'Table S4. LMO Mineral formulae'!Y24</f>
        <v>1.0910057068573419E-2</v>
      </c>
      <c r="BG27">
        <f>'Table S4. LMO Mineral formulae'!Z24</f>
        <v>2.2903768544434495E-2</v>
      </c>
      <c r="BH27">
        <f>'Table S4. LMO Mineral formulae'!AA24</f>
        <v>0</v>
      </c>
      <c r="BI27">
        <f>'Table S4. LMO Mineral formulae'!AB24</f>
        <v>0</v>
      </c>
      <c r="BJ27">
        <f>'Table S4. LMO Mineral formulae'!AC24</f>
        <v>7.0551762462795582E-4</v>
      </c>
      <c r="BK27">
        <f>'Table S4. LMO Mineral formulae'!AD24</f>
        <v>1.0988404048666673E-4</v>
      </c>
      <c r="BM27" s="4">
        <v>223</v>
      </c>
      <c r="BN27" t="s">
        <v>17</v>
      </c>
      <c r="BO27" s="3">
        <v>52.31</v>
      </c>
      <c r="BP27" s="3">
        <v>0.22</v>
      </c>
      <c r="BQ27" s="3">
        <v>2.13</v>
      </c>
      <c r="BR27" s="3">
        <v>1.57</v>
      </c>
      <c r="BS27" s="3">
        <v>16.8</v>
      </c>
      <c r="BT27" s="3">
        <v>22.66</v>
      </c>
      <c r="BU27" s="3">
        <v>0.34</v>
      </c>
      <c r="BV27" s="3">
        <v>3.93</v>
      </c>
      <c r="BW27" s="3">
        <v>0</v>
      </c>
      <c r="BX27" s="3">
        <v>0.04</v>
      </c>
      <c r="BY27" s="3">
        <v>0</v>
      </c>
      <c r="BZ27" s="3">
        <v>0</v>
      </c>
      <c r="CA27" s="3">
        <v>5.0000000000000001E-3</v>
      </c>
      <c r="CB27" s="3">
        <v>2E-3</v>
      </c>
      <c r="CD27">
        <f>'Table S4. LMO Mineral formulae'!S45</f>
        <v>1.926090340127361</v>
      </c>
      <c r="CE27">
        <f>'Table S4. LMO Mineral formulae'!T45</f>
        <v>0</v>
      </c>
      <c r="CF27">
        <f>'Table S4. LMO Mineral formulae'!U45</f>
        <v>9.2442974134596817E-2</v>
      </c>
      <c r="CG27">
        <f>'Table S4. LMO Mineral formulae'!V45</f>
        <v>4.5706734800897833E-2</v>
      </c>
      <c r="CH27">
        <f>'Table S4. LMO Mineral formulae'!W45</f>
        <v>0.3448938000037608</v>
      </c>
      <c r="CI27">
        <f>'Table S4. LMO Mineral formulae'!X45</f>
        <v>1.2437733426567383</v>
      </c>
      <c r="CJ27">
        <f>'Table S4. LMO Mineral formulae'!Y45</f>
        <v>1.0604296689722544E-2</v>
      </c>
      <c r="CK27">
        <f>'Table S4. LMO Mineral formulae'!Z45</f>
        <v>0.15505246770232886</v>
      </c>
      <c r="CL27">
        <f>'Table S4. LMO Mineral formulae'!AA45</f>
        <v>0</v>
      </c>
      <c r="CM27">
        <f>'Table S4. LMO Mineral formulae'!AB45</f>
        <v>2.8558313200422046E-3</v>
      </c>
      <c r="CN27">
        <f>'Table S4. LMO Mineral formulae'!AC45</f>
        <v>2.9623180013424796E-4</v>
      </c>
      <c r="CO27">
        <f>'Table S4. LMO Mineral formulae'!AD45</f>
        <v>5.9056594560328242E-5</v>
      </c>
      <c r="CP27">
        <f>'Table S4. LMO Mineral formulae'!Q45</f>
        <v>1.8533314261957839E-2</v>
      </c>
    </row>
    <row r="28" spans="3:123">
      <c r="C28" s="2">
        <v>0.90400000000000003</v>
      </c>
      <c r="D28">
        <f t="shared" si="1"/>
        <v>90.4</v>
      </c>
      <c r="E28">
        <f t="shared" si="12"/>
        <v>90.4</v>
      </c>
      <c r="F28">
        <f t="shared" si="12"/>
        <v>90.4</v>
      </c>
      <c r="G28">
        <v>9.5999999999999943</v>
      </c>
      <c r="H28">
        <v>8.136000000000001</v>
      </c>
      <c r="I28">
        <v>0</v>
      </c>
      <c r="J28">
        <v>65.088000000000008</v>
      </c>
      <c r="K28">
        <v>17.176000000000002</v>
      </c>
      <c r="L28">
        <v>0</v>
      </c>
      <c r="M28">
        <v>0</v>
      </c>
      <c r="O28">
        <f>H28/SUM($H28:I28,K28:M28)</f>
        <v>0.3214285714285714</v>
      </c>
      <c r="P28">
        <f>I28/SUM($H28:I28,K28:M28)</f>
        <v>0</v>
      </c>
      <c r="Q28">
        <f>K28/SUM($H28:I28,K28:M28)</f>
        <v>0.67857142857142849</v>
      </c>
      <c r="R28">
        <f>L28/SUM($H28:I28,K28:M28)</f>
        <v>0</v>
      </c>
      <c r="S28">
        <f>M28/SUM($H28:I28,K28:M28)</f>
        <v>0</v>
      </c>
      <c r="U28">
        <f t="shared" si="2"/>
        <v>2.3378831787208256E-2</v>
      </c>
      <c r="V28">
        <f t="shared" si="5"/>
        <v>1.4999999999999999E-4</v>
      </c>
      <c r="W28">
        <f t="shared" si="3"/>
        <v>1.1710977835526099E-2</v>
      </c>
      <c r="Y28">
        <f>U28*(D28-D27)/D28+U27*(D27-D26)/D28+U26*(D26-D25)/D28+U25*(D25-D24)/D28+U24*(D24-D23)/D28+U23*(D23-D22)/D28+U22*(D22-D21)/D28+U21*(D21-D20)/D28+U20*(D20-D19)/D28+U19*(D19-D18)/D28+U18*(D18-D17)/D28+U17*(D17-D16)/D28+U16*(D16-D15)/D28+U15*(D15-D14)/D28+U14*(D14-D13)/D28+U13*(D13-D12)/D28+U12*(D12-D11)/D28+U11*(D11-D10)/D28+U10*(D10-D9)/D28+U9*(D9-D8)/D28</f>
        <v>1.0926336263711121E-2</v>
      </c>
      <c r="Z28">
        <f>V28*(E28-E27)/E28+V27*(E27-E26)/E28+V26*(E26-E25)/E28+V25*(E25-E24)/E28+V24*(E24-E23)/E28+V23*(E23-E22)/E28+V22*(E22-E21)/E28+V21*(E21-E20)/E28+V20*(E20-E19)/E28+V19*(E19-E18)/E28+V18*(E18-E17)/E28+V17*(E17-E16)/E28+V16*(E16-E15)/E28+V15*(E15-E14)/E28+V14*(E14-E13)/E28+V13*(E13-E12)/E28+V12*(E12-E11)/E28+V11*(E11-E10)/E28+V10*(E10-E9)/E28+V9*(E9-E8)/E28</f>
        <v>1.4999999999999999E-4</v>
      </c>
      <c r="AA28">
        <f>W28*(F28-F27)/F28+W27*(F27-F26)/F28+W26*(F26-F25)/F28+W25*(F25-F24)/F28+W24*(F24-F23)/F28+W23*(F23-F22)/F28+W22*(F22-F21)/F28+W21*(F21-F20)/F28+W20*(F20-F19)/F28+W19*(F19-F18)/F28+W18*(F18-F17)/F28+W17*(F17-F16)/F28+W16*(F16-F15)/F28+W15*(F15-F14)/F28+W14*(F14-F13)/F28+W13*(F13-F12)/F28+W12*(F12-F11)/F28+W11*(F11-F10)/F28+W10*(F10-F9)/F28+W9*(F9-F8)/F28</f>
        <v>4.5594869566850356E-3</v>
      </c>
      <c r="AC28">
        <f t="shared" si="6"/>
        <v>609.20010653352438</v>
      </c>
      <c r="AD28">
        <f t="shared" si="7"/>
        <v>1280.7997055967373</v>
      </c>
      <c r="AE28">
        <f t="shared" si="8"/>
        <v>1174.8794221421947</v>
      </c>
      <c r="AG28">
        <f t="shared" si="9"/>
        <v>609.20010653352438</v>
      </c>
      <c r="AH28">
        <f t="shared" si="10"/>
        <v>1041.3005736558841</v>
      </c>
      <c r="AI28">
        <f t="shared" si="11"/>
        <v>278.26091577051983</v>
      </c>
      <c r="AK28" s="4">
        <v>233</v>
      </c>
      <c r="AL28" t="s">
        <v>16</v>
      </c>
      <c r="AM28" s="2">
        <v>35.869999999999997</v>
      </c>
      <c r="AN28" s="2">
        <v>0.01</v>
      </c>
      <c r="AO28" s="2">
        <v>0.1</v>
      </c>
      <c r="AP28" s="2">
        <v>0.39</v>
      </c>
      <c r="AQ28" s="2">
        <v>34.380000000000003</v>
      </c>
      <c r="AR28" s="2">
        <v>27.88</v>
      </c>
      <c r="AS28" s="2">
        <v>0.52</v>
      </c>
      <c r="AT28" s="2">
        <v>0.84</v>
      </c>
      <c r="AU28" s="2">
        <v>0</v>
      </c>
      <c r="AV28" s="2">
        <v>0</v>
      </c>
      <c r="AW28" s="2">
        <v>1.6E-2</v>
      </c>
      <c r="AX28" s="2">
        <v>6.0000000000000001E-3</v>
      </c>
      <c r="AZ28">
        <f>'Table S4. LMO Mineral formulae'!S25</f>
        <v>0.99593162731372875</v>
      </c>
      <c r="BA28">
        <f>'Table S4. LMO Mineral formulae'!T25</f>
        <v>0</v>
      </c>
      <c r="BB28">
        <f>'Table S4. LMO Mineral formulae'!U25</f>
        <v>3.2726572278016048E-3</v>
      </c>
      <c r="BC28">
        <f>'Table S4. LMO Mineral formulae'!V25</f>
        <v>8.5615296756048759E-3</v>
      </c>
      <c r="BD28">
        <f>'Table S4. LMO Mineral formulae'!W25</f>
        <v>0.5322163257687722</v>
      </c>
      <c r="BE28">
        <f>'Table S4. LMO Mineral formulae'!X25</f>
        <v>1.1539322811700132</v>
      </c>
      <c r="BF28">
        <f>'Table S4. LMO Mineral formulae'!Y25</f>
        <v>1.2229607280255066E-2</v>
      </c>
      <c r="BG28">
        <f>'Table S4. LMO Mineral formulae'!Z25</f>
        <v>2.4990309379028831E-2</v>
      </c>
      <c r="BH28">
        <f>'Table S4. LMO Mineral formulae'!AA25</f>
        <v>0</v>
      </c>
      <c r="BI28">
        <f>'Table S4. LMO Mineral formulae'!AB25</f>
        <v>0</v>
      </c>
      <c r="BJ28">
        <f>'Table S4. LMO Mineral formulae'!AC25</f>
        <v>7.1480547531750259E-4</v>
      </c>
      <c r="BK28">
        <f>'Table S4. LMO Mineral formulae'!AD25</f>
        <v>1.3359674267182103E-4</v>
      </c>
      <c r="CR28" s="4">
        <v>233</v>
      </c>
      <c r="CS28" t="s">
        <v>18</v>
      </c>
      <c r="CT28" s="2">
        <v>52.08</v>
      </c>
      <c r="CU28" s="2">
        <v>0.23</v>
      </c>
      <c r="CV28" s="2">
        <v>1.9</v>
      </c>
      <c r="CW28" s="2">
        <v>1.51</v>
      </c>
      <c r="CX28" s="2">
        <v>17.96</v>
      </c>
      <c r="CY28" s="2">
        <v>21.5</v>
      </c>
      <c r="CZ28" s="2">
        <v>0.37</v>
      </c>
      <c r="DA28" s="2">
        <v>4.41</v>
      </c>
      <c r="DB28" s="2">
        <v>0</v>
      </c>
      <c r="DC28" s="2">
        <v>0.03</v>
      </c>
      <c r="DD28" s="2">
        <v>5.0000000000000001E-3</v>
      </c>
      <c r="DE28" s="2">
        <v>2E-3</v>
      </c>
      <c r="DG28">
        <f>'Table S4. LMO Mineral formulae'!S47</f>
        <v>1.9312724199556728</v>
      </c>
      <c r="DH28">
        <f>'Table S4. LMO Mineral formulae'!T47</f>
        <v>0</v>
      </c>
      <c r="DI28">
        <f>'Table S4. LMO Mineral formulae'!U47</f>
        <v>8.3047877371099074E-2</v>
      </c>
      <c r="DJ28">
        <f>'Table S4. LMO Mineral formulae'!V47</f>
        <v>4.4272915446341654E-2</v>
      </c>
      <c r="DK28">
        <f>'Table S4. LMO Mineral formulae'!W47</f>
        <v>0.3713325908473073</v>
      </c>
      <c r="DL28">
        <f>'Table S4. LMO Mineral formulae'!X47</f>
        <v>1.1885034006207233</v>
      </c>
      <c r="DM28">
        <f>'Table S4. LMO Mineral formulae'!Y47</f>
        <v>1.1622118704465551E-2</v>
      </c>
      <c r="DN28">
        <f>'Table S4. LMO Mineral formulae'!Z47</f>
        <v>0.17522874537080266</v>
      </c>
      <c r="DO28">
        <f>'Table S4. LMO Mineral formulae'!AA47</f>
        <v>0</v>
      </c>
      <c r="DP28">
        <f>'Table S4. LMO Mineral formulae'!AB47</f>
        <v>2.1571206951539368E-3</v>
      </c>
      <c r="DQ28">
        <f>'Table S4. LMO Mineral formulae'!AC47</f>
        <v>2.9834056474682246E-4</v>
      </c>
      <c r="DR28">
        <f>'Table S4. LMO Mineral formulae'!AD47</f>
        <v>5.9476996612678943E-5</v>
      </c>
      <c r="DS28">
        <f>'Table S4. LMO Mineral formulae'!Q47</f>
        <v>1.4320297326771855E-2</v>
      </c>
    </row>
    <row r="29" spans="3:123">
      <c r="C29" s="2">
        <v>0.91300000000000003</v>
      </c>
      <c r="D29">
        <f t="shared" si="1"/>
        <v>91.3</v>
      </c>
      <c r="E29">
        <f t="shared" si="12"/>
        <v>91.3</v>
      </c>
      <c r="F29">
        <f t="shared" si="12"/>
        <v>91.3</v>
      </c>
      <c r="G29">
        <v>8.7000000000000028</v>
      </c>
      <c r="H29">
        <v>15.521000000000001</v>
      </c>
      <c r="I29">
        <v>0</v>
      </c>
      <c r="J29">
        <v>44.736999999999995</v>
      </c>
      <c r="K29">
        <v>31.042000000000002</v>
      </c>
      <c r="L29">
        <v>0</v>
      </c>
      <c r="M29">
        <v>0</v>
      </c>
      <c r="O29">
        <f>H29/SUM($H29:I29,K29:M29)</f>
        <v>0.33333333333333331</v>
      </c>
      <c r="P29">
        <f>I29/SUM($H29:I29,K29:M29)</f>
        <v>0</v>
      </c>
      <c r="Q29">
        <f>K29/SUM($H29:I29,K29:M29)</f>
        <v>0.66666666666666663</v>
      </c>
      <c r="R29">
        <f>L29/SUM($H29:I29,K29:M29)</f>
        <v>0</v>
      </c>
      <c r="S29">
        <f>M29/SUM($H29:I29,K29:M29)</f>
        <v>0</v>
      </c>
      <c r="U29">
        <f t="shared" si="2"/>
        <v>2.1633650904111637E-2</v>
      </c>
      <c r="V29">
        <f t="shared" si="5"/>
        <v>1.4999999999999999E-4</v>
      </c>
      <c r="W29">
        <f t="shared" si="3"/>
        <v>1.1223976993235924E-2</v>
      </c>
      <c r="Y29">
        <f>U29*(D29-D28)/D29+U28*(D28-D27)/D29+U27*(D27-D26)/D29+U26*(D26-D25)/D29+U25*(D25-D24)/D29+U24*(D24-D23)/D29+U23*(D23-D22)/D29+U22*(D22-D21)/D29+U21*(D21-D20)/D29+U20*(D20-D19)/D29+U19*(D19-D18)/D29+U18*(D18-D17)/D29+U17*(D17-D16)/D29+U16*(D16-D15)/D29+U15*(D15-D14)/D29+U14*(D14-D13)/D29+U13*(D13-D12)/D29+U12*(D12-D11)/D29+U11*(D11-D10)/D29+U10*(D10-D9)/D29+U9*(D9-D8)/D29</f>
        <v>1.1031884819859646E-2</v>
      </c>
      <c r="Z29">
        <f>V29*(E29-E28)/E29+V28*(E28-E27)/E29+V27*(E27-E26)/E29+V26*(E26-E25)/E29+V25*(E25-E24)/E29+V24*(E24-E23)/E29+V23*(E23-E22)/E29+V22*(E22-E21)/E29+V21*(E21-E20)/E29+V20*(E20-E19)/E29+V19*(E19-E18)/E29+V18*(E18-E17)/E29+V17*(E17-E16)/E29+V16*(E16-E15)/E29+V15*(E15-E14)/E29+V14*(E14-E13)/E29+V13*(E13-E12)/E29+V12*(E12-E11)/E29+V11*(E11-E10)/E29+V10*(E10-E9)/E29+V9*(E9-E8)/E29</f>
        <v>1.4999999999999996E-4</v>
      </c>
      <c r="AA29">
        <f>W29*(F29-F28)/F29+W28*(F28-F27)/F29+W27*(F27-F26)/F29+W26*(F26-F25)/F29+W25*(F25-F24)/F29+W24*(F24-F23)/F29+W23*(F23-F22)/F29+W22*(F22-F21)/F29+W21*(F21-F20)/F29+W20*(F20-F19)/F29+W19*(F19-F18)/F29+W18*(F18-F17)/F29+W17*(F17-F16)/F29+W16*(F16-F15)/F29+W15*(F15-F14)/F29+W14*(F14-F13)/F29+W13*(F13-F12)/F29+W12*(F12-F11)/F29+W11*(F11-F10)/F29+W10*(F10-F9)/F29+W9*(F9-F8)/F29</f>
        <v>4.6251829154243087E-3</v>
      </c>
      <c r="AC29">
        <f t="shared" si="6"/>
        <v>671.3251171489801</v>
      </c>
      <c r="AD29">
        <f t="shared" si="7"/>
        <v>1413.2753582719167</v>
      </c>
      <c r="AE29">
        <f t="shared" si="8"/>
        <v>1295.629062780577</v>
      </c>
      <c r="AG29">
        <f t="shared" si="9"/>
        <v>671.3251171489801</v>
      </c>
      <c r="AH29">
        <f t="shared" si="10"/>
        <v>1149.0043563186316</v>
      </c>
      <c r="AI29">
        <f t="shared" si="11"/>
        <v>306.85951486908402</v>
      </c>
      <c r="AK29" s="4">
        <v>243</v>
      </c>
      <c r="AL29" t="s">
        <v>16</v>
      </c>
      <c r="AM29" s="2">
        <v>35.49</v>
      </c>
      <c r="AN29" s="2">
        <v>0.01</v>
      </c>
      <c r="AO29" s="2">
        <v>0.09</v>
      </c>
      <c r="AP29" s="2">
        <v>0.37</v>
      </c>
      <c r="AQ29" s="2">
        <v>36.380000000000003</v>
      </c>
      <c r="AR29" s="2">
        <v>26.21</v>
      </c>
      <c r="AS29" s="2">
        <v>0.56999999999999995</v>
      </c>
      <c r="AT29" s="2">
        <v>0.87</v>
      </c>
      <c r="AU29" s="2">
        <v>0</v>
      </c>
      <c r="AV29" s="2">
        <v>0</v>
      </c>
      <c r="AW29" s="2">
        <v>1.7000000000000001E-2</v>
      </c>
      <c r="AX29" s="2">
        <v>6.0000000000000001E-3</v>
      </c>
      <c r="AZ29">
        <f>'Table S4. LMO Mineral formulae'!S26</f>
        <v>0.9960483345732607</v>
      </c>
      <c r="BA29">
        <f>'Table S4. LMO Mineral formulae'!T26</f>
        <v>0</v>
      </c>
      <c r="BB29">
        <f>'Table S4. LMO Mineral formulae'!U26</f>
        <v>2.9772773715235762E-3</v>
      </c>
      <c r="BC29">
        <f>'Table S4. LMO Mineral formulae'!V26</f>
        <v>8.2104082087866397E-3</v>
      </c>
      <c r="BD29">
        <f>'Table S4. LMO Mineral formulae'!W26</f>
        <v>0.56927391144739747</v>
      </c>
      <c r="BE29">
        <f>'Table S4. LMO Mineral formulae'!X26</f>
        <v>1.0965560645252426</v>
      </c>
      <c r="BF29">
        <f>'Table S4. LMO Mineral formulae'!Y26</f>
        <v>1.3550655049361746E-2</v>
      </c>
      <c r="BG29">
        <f>'Table S4. LMO Mineral formulae'!Z26</f>
        <v>2.6163019564954152E-2</v>
      </c>
      <c r="BH29">
        <f>'Table S4. LMO Mineral formulae'!AA26</f>
        <v>0</v>
      </c>
      <c r="BI29">
        <f>'Table S4. LMO Mineral formulae'!AB26</f>
        <v>0</v>
      </c>
      <c r="BJ29">
        <f>'Table S4. LMO Mineral formulae'!AC26</f>
        <v>7.6770271397468741E-4</v>
      </c>
      <c r="BK29">
        <f>'Table S4. LMO Mineral formulae'!AD26</f>
        <v>1.3504301828397343E-4</v>
      </c>
      <c r="CR29" s="4">
        <v>243</v>
      </c>
      <c r="CS29" t="s">
        <v>18</v>
      </c>
      <c r="CT29" s="2">
        <v>52.03</v>
      </c>
      <c r="CU29" s="2">
        <v>0.24</v>
      </c>
      <c r="CV29" s="2">
        <v>1.67</v>
      </c>
      <c r="CW29" s="2">
        <v>1.28</v>
      </c>
      <c r="CX29" s="2">
        <v>18.97</v>
      </c>
      <c r="CY29" s="2">
        <v>20.72</v>
      </c>
      <c r="CZ29" s="2">
        <v>0.39</v>
      </c>
      <c r="DA29" s="2">
        <v>4.66</v>
      </c>
      <c r="DB29" s="2">
        <v>0</v>
      </c>
      <c r="DC29" s="2">
        <v>0.03</v>
      </c>
      <c r="DD29" s="2">
        <v>6.0000000000000001E-3</v>
      </c>
      <c r="DE29" s="2">
        <v>3.0000000000000001E-3</v>
      </c>
      <c r="DG29">
        <f>'Table S4. LMO Mineral formulae'!S48</f>
        <v>1.9389574152937872</v>
      </c>
      <c r="DH29">
        <f>'Table S4. LMO Mineral formulae'!T48</f>
        <v>0</v>
      </c>
      <c r="DI29">
        <f>'Table S4. LMO Mineral formulae'!U48</f>
        <v>7.3355602594285987E-2</v>
      </c>
      <c r="DJ29">
        <f>'Table S4. LMO Mineral formulae'!V48</f>
        <v>3.7714905719575927E-2</v>
      </c>
      <c r="DK29">
        <f>'Table S4. LMO Mineral formulae'!W48</f>
        <v>0.39415400917730081</v>
      </c>
      <c r="DL29">
        <f>'Table S4. LMO Mineral formulae'!X48</f>
        <v>1.1510484435998085</v>
      </c>
      <c r="DM29">
        <f>'Table S4. LMO Mineral formulae'!Y48</f>
        <v>1.2310907605989994E-2</v>
      </c>
      <c r="DN29">
        <f>'Table S4. LMO Mineral formulae'!Z48</f>
        <v>0.18607779914916486</v>
      </c>
      <c r="DO29">
        <f>'Table S4. LMO Mineral formulae'!AA48</f>
        <v>0</v>
      </c>
      <c r="DP29">
        <f>'Table S4. LMO Mineral formulae'!AB48</f>
        <v>2.167785602226351E-3</v>
      </c>
      <c r="DQ29">
        <f>'Table S4. LMO Mineral formulae'!AC48</f>
        <v>3.5977868958626119E-4</v>
      </c>
      <c r="DR29">
        <f>'Table S4. LMO Mineral formulae'!AD48</f>
        <v>8.9656580559181401E-5</v>
      </c>
      <c r="DS29">
        <f>'Table S4. LMO Mineral formulae'!Q48</f>
        <v>1.2313017888073166E-2</v>
      </c>
    </row>
    <row r="30" spans="3:123">
      <c r="C30" s="2">
        <v>0.92100000000000004</v>
      </c>
      <c r="D30">
        <f t="shared" si="1"/>
        <v>92.100000000000009</v>
      </c>
      <c r="E30">
        <f t="shared" si="12"/>
        <v>92.100000000000009</v>
      </c>
      <c r="F30">
        <f t="shared" si="12"/>
        <v>92.100000000000009</v>
      </c>
      <c r="G30">
        <v>7.8999999999999915</v>
      </c>
      <c r="H30">
        <v>16.577999999999999</v>
      </c>
      <c r="I30">
        <v>0</v>
      </c>
      <c r="J30">
        <v>39.603000000000002</v>
      </c>
      <c r="K30">
        <v>35.919000000000004</v>
      </c>
      <c r="L30">
        <v>0</v>
      </c>
      <c r="M30">
        <v>0</v>
      </c>
      <c r="O30">
        <f>H30/SUM($H30:I30,K30:M30)</f>
        <v>0.31578947368421051</v>
      </c>
      <c r="P30">
        <f>I30/SUM($H30:I30,K30:M30)</f>
        <v>0</v>
      </c>
      <c r="Q30">
        <f>K30/SUM($H30:I30,K30:M30)</f>
        <v>0.6842105263157896</v>
      </c>
      <c r="R30">
        <f>L30/SUM($H30:I30,K30:M30)</f>
        <v>0</v>
      </c>
      <c r="S30">
        <f>M30/SUM($H30:I30,K30:M30)</f>
        <v>0</v>
      </c>
      <c r="U30">
        <f t="shared" si="2"/>
        <v>2.100538199508958E-2</v>
      </c>
      <c r="V30">
        <f t="shared" si="5"/>
        <v>1.4999999999999999E-4</v>
      </c>
      <c r="W30">
        <f t="shared" si="3"/>
        <v>1.1198422815388428E-2</v>
      </c>
      <c r="Y30">
        <f>U30*(D30-D29)/D30+U29*(D29-D28)/D30+U28*(D28-D27)/D30+U27*(D27-D26)/D30+U26*(D26-D25)/D30+U25*(D25-D24)/D30+U24*(D24-D23)/D30+U23*(D23-D22)/D30+U22*(D22-D21)/D30+U21*(D21-D20)/D30+U20*(D20-D19)/D30+U19*(D19-D18)/D30+U18*(D18-D17)/D30+U17*(D17-D16)/D30+U16*(D16-D15)/D30+U15*(D15-D14)/D30+U14*(D14-D13)/D30+U13*(D13-D12)/D30+U12*(D12-D11)/D30+U11*(D11-D10)/D30+U10*(D10-D9)/D30+U9*(D9-D8)/D30</f>
        <v>1.1118516717147203E-2</v>
      </c>
      <c r="Z30">
        <f>V30*(E30-E29)/E30+V29*(E29-E28)/E30+V28*(E28-E27)/E30+V27*(E27-E26)/E30+V26*(E26-E25)/E30+V25*(E25-E24)/E30+V24*(E24-E23)/E30+V23*(E23-E22)/E30+V22*(E22-E21)/E30+V21*(E21-E20)/E30+V20*(E20-E19)/E30+V19*(E19-E18)/E30+V18*(E18-E17)/E30+V17*(E17-E16)/E30+V16*(E16-E15)/E30+V15*(E15-E14)/E30+V14*(E14-E13)/E30+V13*(E13-E12)/E30+V12*(E12-E11)/E30+V11*(E11-E10)/E30+V10*(E10-E9)/E30+V9*(E9-E8)/E30</f>
        <v>1.4999999999999999E-4</v>
      </c>
      <c r="AA30">
        <f>W30*(F30-F29)/F30+W29*(F29-F28)/F30+W28*(F28-F27)/F30+W27*(F27-F26)/F30+W26*(F26-F25)/F30+W25*(F25-F24)/F30+W24*(F24-F23)/F30+W23*(F23-F22)/F30+W22*(F22-F21)/F30+W21*(F21-F20)/F30+W20*(F20-F19)/F30+W19*(F19-F18)/F30+W18*(F18-F17)/F30+W17*(F17-F16)/F30+W16*(F16-F15)/F30+W15*(F15-F14)/F30+W14*(F14-F13)/F30+W13*(F13-F12)/F30+W12*(F12-F11)/F30+W11*(F11-F10)/F30+W10*(F10-F9)/F30+W9*(F9-F8)/F30</f>
        <v>4.6822794617866481E-3</v>
      </c>
      <c r="AC30">
        <f t="shared" si="6"/>
        <v>738.35871868206834</v>
      </c>
      <c r="AD30">
        <f t="shared" si="7"/>
        <v>1556.3693309159125</v>
      </c>
      <c r="AE30">
        <f t="shared" si="8"/>
        <v>1425.9888903688909</v>
      </c>
      <c r="AG30">
        <f t="shared" si="9"/>
        <v>738.35871868206834</v>
      </c>
      <c r="AH30">
        <f t="shared" si="10"/>
        <v>1265.3409194438314</v>
      </c>
      <c r="AI30">
        <f t="shared" si="11"/>
        <v>337.73421087684255</v>
      </c>
      <c r="AK30" s="4">
        <v>253</v>
      </c>
      <c r="AL30" t="s">
        <v>16</v>
      </c>
      <c r="AM30" s="2">
        <v>35.020000000000003</v>
      </c>
      <c r="AN30" s="2">
        <v>0.01</v>
      </c>
      <c r="AO30" s="2">
        <v>0.08</v>
      </c>
      <c r="AP30" s="2">
        <v>0.33</v>
      </c>
      <c r="AQ30" s="2">
        <v>38.880000000000003</v>
      </c>
      <c r="AR30" s="2">
        <v>24.12</v>
      </c>
      <c r="AS30" s="2">
        <v>0.62</v>
      </c>
      <c r="AT30" s="2">
        <v>0.91</v>
      </c>
      <c r="AU30" s="2">
        <v>0</v>
      </c>
      <c r="AV30" s="2">
        <v>0</v>
      </c>
      <c r="AW30" s="2">
        <v>1.7000000000000001E-2</v>
      </c>
      <c r="AX30" s="2">
        <v>6.0000000000000001E-3</v>
      </c>
      <c r="AZ30">
        <f>'Table S4. LMO Mineral formulae'!S27</f>
        <v>0.99645355411048075</v>
      </c>
      <c r="BA30">
        <f>'Table S4. LMO Mineral formulae'!T27</f>
        <v>0</v>
      </c>
      <c r="BB30">
        <f>'Table S4. LMO Mineral formulae'!U27</f>
        <v>2.6830778787842258E-3</v>
      </c>
      <c r="BC30">
        <f>'Table S4. LMO Mineral formulae'!V27</f>
        <v>7.4240941424241038E-3</v>
      </c>
      <c r="BD30">
        <f>'Table S4. LMO Mineral formulae'!W27</f>
        <v>0.61680991683195596</v>
      </c>
      <c r="BE30">
        <f>'Table S4. LMO Mineral formulae'!X27</f>
        <v>1.0230753669937132</v>
      </c>
      <c r="BF30">
        <f>'Table S4. LMO Mineral formulae'!Y27</f>
        <v>1.494320065574082E-2</v>
      </c>
      <c r="BG30">
        <f>'Table S4. LMO Mineral formulae'!Z27</f>
        <v>2.7744474932458553E-2</v>
      </c>
      <c r="BH30">
        <f>'Table S4. LMO Mineral formulae'!AA27</f>
        <v>0</v>
      </c>
      <c r="BI30">
        <f>'Table S4. LMO Mineral formulae'!AB27</f>
        <v>0</v>
      </c>
      <c r="BJ30">
        <f>'Table S4. LMO Mineral formulae'!AC27</f>
        <v>7.7832249110561572E-4</v>
      </c>
      <c r="BK30">
        <f>'Table S4. LMO Mineral formulae'!AD27</f>
        <v>1.3691109394810475E-4</v>
      </c>
      <c r="CR30" s="4">
        <v>253</v>
      </c>
      <c r="CS30" t="s">
        <v>18</v>
      </c>
      <c r="CT30" s="2">
        <v>51.84</v>
      </c>
      <c r="CU30" s="2">
        <v>0.25</v>
      </c>
      <c r="CV30" s="2">
        <v>1.49</v>
      </c>
      <c r="CW30" s="2">
        <v>1.06</v>
      </c>
      <c r="CX30" s="2">
        <v>20.36</v>
      </c>
      <c r="CY30" s="2">
        <v>19.59</v>
      </c>
      <c r="CZ30" s="2">
        <v>0.42</v>
      </c>
      <c r="DA30" s="2">
        <v>4.95</v>
      </c>
      <c r="DB30" s="2">
        <v>0</v>
      </c>
      <c r="DC30" s="2">
        <v>0.03</v>
      </c>
      <c r="DD30" s="2">
        <v>6.0000000000000001E-3</v>
      </c>
      <c r="DE30" s="2">
        <v>3.0000000000000001E-3</v>
      </c>
      <c r="DG30">
        <f>'Table S4. LMO Mineral formulae'!S49</f>
        <v>1.9455310565471466</v>
      </c>
      <c r="DH30">
        <f>'Table S4. LMO Mineral formulae'!T49</f>
        <v>0</v>
      </c>
      <c r="DI30">
        <f>'Table S4. LMO Mineral formulae'!U49</f>
        <v>6.5911594238268603E-2</v>
      </c>
      <c r="DJ30">
        <f>'Table S4. LMO Mineral formulae'!V49</f>
        <v>3.1453403909598637E-2</v>
      </c>
      <c r="DK30">
        <f>'Table S4. LMO Mineral formulae'!W49</f>
        <v>0.42602503532916286</v>
      </c>
      <c r="DL30">
        <f>'Table S4. LMO Mineral formulae'!X49</f>
        <v>1.0959658373259793</v>
      </c>
      <c r="DM30">
        <f>'Table S4. LMO Mineral formulae'!Y49</f>
        <v>1.3351605300179113E-2</v>
      </c>
      <c r="DN30">
        <f>'Table S4. LMO Mineral formulae'!Z49</f>
        <v>0.1990547625829511</v>
      </c>
      <c r="DO30">
        <f>'Table S4. LMO Mineral formulae'!AA49</f>
        <v>0</v>
      </c>
      <c r="DP30">
        <f>'Table S4. LMO Mineral formulae'!AB49</f>
        <v>2.1831071774183063E-3</v>
      </c>
      <c r="DQ30">
        <f>'Table S4. LMO Mineral formulae'!AC49</f>
        <v>3.6232155002379602E-4</v>
      </c>
      <c r="DR30">
        <f>'Table S4. LMO Mineral formulae'!AD49</f>
        <v>9.02902594797722E-5</v>
      </c>
      <c r="DS30">
        <f>'Table S4. LMO Mineral formulae'!Q49</f>
        <v>1.1442650785415245E-2</v>
      </c>
    </row>
    <row r="31" spans="3:123">
      <c r="C31" s="2">
        <v>0.92900000000000005</v>
      </c>
      <c r="D31">
        <f t="shared" si="1"/>
        <v>92.9</v>
      </c>
      <c r="E31">
        <f t="shared" si="12"/>
        <v>92.9</v>
      </c>
      <c r="F31">
        <f t="shared" si="12"/>
        <v>92.9</v>
      </c>
      <c r="G31">
        <v>7.0999999999999943</v>
      </c>
      <c r="H31">
        <v>15.793000000000003</v>
      </c>
      <c r="I31">
        <v>0</v>
      </c>
      <c r="J31">
        <v>35.302</v>
      </c>
      <c r="K31">
        <v>41.805000000000007</v>
      </c>
      <c r="L31">
        <v>0</v>
      </c>
      <c r="M31">
        <v>0</v>
      </c>
      <c r="O31">
        <f>H31/SUM($H31:I31,K31:M31)</f>
        <v>0.27419354838709675</v>
      </c>
      <c r="P31">
        <f>I31/SUM($H31:I31,K31:M31)</f>
        <v>0</v>
      </c>
      <c r="Q31">
        <f>K31/SUM($H31:I31,K31:M31)</f>
        <v>0.72580645161290314</v>
      </c>
      <c r="R31">
        <f>L31/SUM($H31:I31,K31:M31)</f>
        <v>0</v>
      </c>
      <c r="S31">
        <f>M31/SUM($H31:I31,K31:M31)</f>
        <v>0</v>
      </c>
      <c r="U31">
        <f t="shared" si="2"/>
        <v>2.1286302128489934E-2</v>
      </c>
      <c r="V31">
        <f t="shared" si="5"/>
        <v>1.4999999999999999E-4</v>
      </c>
      <c r="W31">
        <f t="shared" si="3"/>
        <v>1.1567337505773928E-2</v>
      </c>
      <c r="Y31">
        <f>U31*(D31-D30)/D31+U30*(D30-D29)/D31+U29*(D29-D28)/D31+U28*(D28-D27)/D31+U27*(D27-D26)/D31+U26*(D26-D25)/D31+U25*(D25-D24)/D31+U24*(D24-D23)/D31+U23*(D23-D22)/D31+U22*(D22-D21)/D31+U21*(D21-D20)/D31+U20*(D20-D19)/D31+U19*(D19-D18)/D31+U18*(D18-D17)/D31+U17*(D17-D16)/D31+U16*(D16-D15)/D31+U15*(D15-D14)/D31+U14*(D14-D13)/D31+U13*(D13-D12)/D31+U12*(D12-D11)/D31+U11*(D11-D10)/D31+U10*(D10-D9)/D31+U9*(D9-D8)/D31</f>
        <v>1.1206075687320231E-2</v>
      </c>
      <c r="Z31">
        <f>V31*(E31-E30)/E31+V30*(E30-E29)/E31+V29*(E29-E28)/E31+V28*(E28-E27)/E31+V27*(E27-E26)/E31+V26*(E26-E25)/E31+V25*(E25-E24)/E31+V24*(E24-E23)/E31+V23*(E23-E22)/E31+V22*(E22-E21)/E31+V21*(E21-E20)/E31+V20*(E20-E19)/E31+V19*(E19-E18)/E31+V18*(E18-E17)/E31+V17*(E17-E16)/E31+V16*(E16-E15)/E31+V15*(E15-E14)/E31+V14*(E14-E13)/E31+V13*(E13-E12)/E31+V12*(E12-E11)/E31+V11*(E11-E10)/E31+V10*(E10-E9)/E31+V9*(E9-E8)/E31</f>
        <v>1.4999999999999999E-4</v>
      </c>
      <c r="AA31">
        <f>W31*(F31-F30)/F31+W30*(F30-F29)/F31+W29*(F29-F28)/F31+W28*(F28-F27)/F31+W27*(F27-F26)/F31+W26*(F26-F25)/F31+W25*(F25-F24)/F31+W24*(F24-F23)/F31+W23*(F23-F22)/F31+W22*(F22-F21)/F31+W21*(F21-F20)/F31+W20*(F20-F19)/F31+W19*(F19-F18)/F31+W18*(F18-F17)/F31+W17*(F17-F16)/F31+W16*(F16-F15)/F31+W15*(F15-F14)/F31+W14*(F14-F13)/F31+W13*(F13-F12)/F31+W12*(F12-F11)/F31+W11*(F11-F10)/F31+W10*(F10-F9)/F31+W9*(F9-F8)/F31</f>
        <v>4.7415695202924577E-3</v>
      </c>
      <c r="AC31">
        <f t="shared" si="6"/>
        <v>820.38935358394667</v>
      </c>
      <c r="AD31">
        <f t="shared" si="7"/>
        <v>1731.7071554768388</v>
      </c>
      <c r="AE31">
        <f t="shared" si="8"/>
        <v>1585.6220048793814</v>
      </c>
      <c r="AG31">
        <f t="shared" si="9"/>
        <v>820.38935358394667</v>
      </c>
      <c r="AH31">
        <f t="shared" si="10"/>
        <v>1407.8919963226331</v>
      </c>
      <c r="AI31">
        <f t="shared" si="11"/>
        <v>375.5420537872219</v>
      </c>
      <c r="AK31" s="4">
        <v>263</v>
      </c>
      <c r="AL31" t="s">
        <v>16</v>
      </c>
      <c r="AM31" s="2">
        <v>34.5</v>
      </c>
      <c r="AN31" s="2">
        <v>0.01</v>
      </c>
      <c r="AO31" s="2">
        <v>0.08</v>
      </c>
      <c r="AP31" s="2">
        <v>0.28999999999999998</v>
      </c>
      <c r="AQ31" s="2">
        <v>41.67</v>
      </c>
      <c r="AR31" s="2">
        <v>21.8</v>
      </c>
      <c r="AS31" s="2">
        <v>0.67</v>
      </c>
      <c r="AT31" s="2">
        <v>0.95</v>
      </c>
      <c r="AU31" s="2">
        <v>0</v>
      </c>
      <c r="AV31" s="2">
        <v>0</v>
      </c>
      <c r="AW31" s="2">
        <v>1.7999999999999999E-2</v>
      </c>
      <c r="AX31" s="2">
        <v>6.0000000000000001E-3</v>
      </c>
      <c r="AZ31">
        <f>'Table S4. LMO Mineral formulae'!S28</f>
        <v>0.99673487310445774</v>
      </c>
      <c r="BA31">
        <f>'Table S4. LMO Mineral formulae'!T28</f>
        <v>0</v>
      </c>
      <c r="BB31">
        <f>'Table S4. LMO Mineral formulae'!U28</f>
        <v>2.7242873772537965E-3</v>
      </c>
      <c r="BC31">
        <f>'Table S4. LMO Mineral formulae'!V28</f>
        <v>6.6244094478282185E-3</v>
      </c>
      <c r="BD31">
        <f>'Table S4. LMO Mineral formulae'!W28</f>
        <v>0.67122516636722884</v>
      </c>
      <c r="BE31">
        <f>'Table S4. LMO Mineral formulae'!X28</f>
        <v>0.93887215229914667</v>
      </c>
      <c r="BF31">
        <f>'Table S4. LMO Mineral formulae'!Y28</f>
        <v>1.6396319817787396E-2</v>
      </c>
      <c r="BG31">
        <f>'Table S4. LMO Mineral formulae'!Z28</f>
        <v>2.9408871693959213E-2</v>
      </c>
      <c r="BH31">
        <f>'Table S4. LMO Mineral formulae'!AA28</f>
        <v>0</v>
      </c>
      <c r="BI31">
        <f>'Table S4. LMO Mineral formulae'!AB28</f>
        <v>0</v>
      </c>
      <c r="BJ31">
        <f>'Table S4. LMO Mineral formulae'!AC28</f>
        <v>8.3676364602462629E-4</v>
      </c>
      <c r="BK31">
        <f>'Table S4. LMO Mineral formulae'!AD28</f>
        <v>1.3901391681475896E-4</v>
      </c>
      <c r="CR31" s="4">
        <v>263</v>
      </c>
      <c r="CS31" t="s">
        <v>18</v>
      </c>
      <c r="CT31" s="2">
        <v>51.54</v>
      </c>
      <c r="CU31" s="2">
        <v>0.26</v>
      </c>
      <c r="CV31" s="2">
        <v>1.35</v>
      </c>
      <c r="CW31" s="2">
        <v>0.85</v>
      </c>
      <c r="CX31" s="2">
        <v>22.01</v>
      </c>
      <c r="CY31" s="2">
        <v>18.23</v>
      </c>
      <c r="CZ31" s="2">
        <v>0.46</v>
      </c>
      <c r="DA31" s="2">
        <v>5.25</v>
      </c>
      <c r="DB31" s="2">
        <v>0</v>
      </c>
      <c r="DC31" s="2">
        <v>0.03</v>
      </c>
      <c r="DD31" s="2">
        <v>6.0000000000000001E-3</v>
      </c>
      <c r="DE31" s="2">
        <v>3.0000000000000001E-3</v>
      </c>
      <c r="DG31">
        <f>'Table S4. LMO Mineral formulae'!S50</f>
        <v>1.9510351934726835</v>
      </c>
      <c r="DH31">
        <f>'Table S4. LMO Mineral formulae'!T50</f>
        <v>0</v>
      </c>
      <c r="DI31">
        <f>'Table S4. LMO Mineral formulae'!U50</f>
        <v>6.023609791634385E-2</v>
      </c>
      <c r="DJ31">
        <f>'Table S4. LMO Mineral formulae'!V50</f>
        <v>2.5440651374356027E-2</v>
      </c>
      <c r="DK31">
        <f>'Table S4. LMO Mineral formulae'!W50</f>
        <v>0.4645419132230032</v>
      </c>
      <c r="DL31">
        <f>'Table S4. LMO Mineral formulae'!X50</f>
        <v>1.0287190061185456</v>
      </c>
      <c r="DM31">
        <f>'Table S4. LMO Mineral formulae'!Y50</f>
        <v>1.474991578711897E-2</v>
      </c>
      <c r="DN31">
        <f>'Table S4. LMO Mineral formulae'!Z50</f>
        <v>0.21294830700612685</v>
      </c>
      <c r="DO31">
        <f>'Table S4. LMO Mineral formulae'!AA50</f>
        <v>0</v>
      </c>
      <c r="DP31">
        <f>'Table S4. LMO Mineral formulae'!AB50</f>
        <v>2.2020266550322395E-3</v>
      </c>
      <c r="DQ31">
        <f>'Table S4. LMO Mineral formulae'!AC50</f>
        <v>3.6546153990868447E-4</v>
      </c>
      <c r="DR31">
        <f>'Table S4. LMO Mineral formulae'!AD50</f>
        <v>9.1072742612370358E-5</v>
      </c>
      <c r="DS31">
        <f>'Table S4. LMO Mineral formulae'!Q50</f>
        <v>1.1271291389027355E-2</v>
      </c>
    </row>
    <row r="32" spans="3:123">
      <c r="C32" s="2">
        <v>0.97099999999999997</v>
      </c>
      <c r="D32">
        <f t="shared" si="1"/>
        <v>97.1</v>
      </c>
      <c r="E32">
        <f t="shared" si="12"/>
        <v>97.1</v>
      </c>
      <c r="F32">
        <f t="shared" si="12"/>
        <v>97.1</v>
      </c>
      <c r="G32">
        <v>2.9000000000000057</v>
      </c>
      <c r="H32">
        <v>0</v>
      </c>
      <c r="I32">
        <v>0</v>
      </c>
      <c r="J32">
        <v>16.507000000000001</v>
      </c>
      <c r="K32">
        <v>80.592999999999989</v>
      </c>
      <c r="L32">
        <v>0</v>
      </c>
      <c r="M32">
        <v>0</v>
      </c>
      <c r="O32">
        <f>H32/SUM($H32:I32,K32:M32)</f>
        <v>0</v>
      </c>
      <c r="P32">
        <f>I32/SUM($H32:I32,K32:M32)</f>
        <v>0</v>
      </c>
      <c r="Q32">
        <f>K32/SUM($H32:I32,K32:M32)</f>
        <v>1</v>
      </c>
      <c r="R32">
        <f>L32/SUM($H32:I32,K32:M32)</f>
        <v>0</v>
      </c>
      <c r="S32">
        <f>M32/SUM($H32:I32,K32:M32)</f>
        <v>0</v>
      </c>
      <c r="U32">
        <f t="shared" si="2"/>
        <v>2.7014864480581643E-2</v>
      </c>
      <c r="V32">
        <f t="shared" si="5"/>
        <v>1.4999999999999999E-4</v>
      </c>
      <c r="W32">
        <f t="shared" si="3"/>
        <v>1.501577016012106E-2</v>
      </c>
      <c r="Y32">
        <f>U32*(D32-D31)/D32+U31*(D31-D30)/D32+U30*(D30-D29)/D32+U29*(D29-D28)/D32+U28*(D28-D27)/D32+U27*(D27-D26)/D32+U26*(D26-D25)/D32+U25*(D25-D24)/D32+U24*(D24-D23)/D32+U23*(D23-D22)/D32+U22*(D22-D21)/D32+U21*(D21-D20)/D32+U20*(D20-D19)/D32+U19*(D19-D18)/D32+U18*(D18-D17)/D32+U17*(D17-D16)/D32+U16*(D16-D15)/D32+U15*(D15-D14)/D32+U14*(D14-D13)/D32+U13*(D13-D12)/D32+U12*(D12-D11)/D32+U11*(D11-D10)/D32+U10*(D10-D9)/D32+U9*(D9-D8)/D32</f>
        <v>1.1889874996606511E-2</v>
      </c>
      <c r="Z32">
        <f>V32*(E32-E31)/E32+V31*(E31-E30)/E32+V30*(E30-E29)/E32+V29*(E29-E28)/E32+V28*(E28-E27)/E32+V27*(E27-E26)/E32+V26*(E26-E25)/E32+V25*(E25-E24)/E32+V24*(E24-E23)/E32+V23*(E23-E22)/E32+V22*(E22-E21)/E32+V21*(E21-E20)/E32+V20*(E20-E19)/E32+V19*(E19-E18)/E32+V18*(E18-E17)/E32+V17*(E17-E16)/E32+V16*(E16-E15)/E32+V15*(E15-E14)/E32+V14*(E14-E13)/E32+V13*(E13-E12)/E32+V12*(E12-E11)/E32+V11*(E11-E10)/E32+V10*(E10-E9)/E32+V9*(E9-E8)/E32</f>
        <v>1.4999999999999996E-4</v>
      </c>
      <c r="AA32">
        <f>W32*(F32-F31)/F32+W31*(F31-F30)/F32+W30*(F30-F29)/F32+W29*(F29-F28)/F32+W28*(F28-F27)/F32+W27*(F27-F26)/F32+W26*(F26-F25)/F32+W25*(F25-F24)/F32+W24*(F24-F23)/F32+W23*(F23-F22)/F32+W22*(F22-F21)/F32+W21*(F21-F20)/F32+W20*(F20-F19)/F32+W19*(F19-F18)/F32+W18*(F18-F17)/F32+W17*(F17-F16)/F32+W16*(F16-F15)/F32+W15*(F15-F14)/F32+W14*(F14-F13)/F32+W13*(F13-F12)/F32+W12*(F12-F11)/F32+W11*(F11-F10)/F32+W10*(F10-F9)/F32+W9*(F9-F8)/F32</f>
        <v>5.1859736674323134E-3</v>
      </c>
      <c r="AC32">
        <f t="shared" si="6"/>
        <v>1983.6788225376831</v>
      </c>
      <c r="AD32">
        <f t="shared" si="7"/>
        <v>4239.1274436275471</v>
      </c>
      <c r="AE32">
        <f t="shared" si="8"/>
        <v>3859.5163933658337</v>
      </c>
      <c r="AG32">
        <f t="shared" si="9"/>
        <v>1983.6788225376831</v>
      </c>
      <c r="AH32">
        <f t="shared" si="10"/>
        <v>3446.4450761199573</v>
      </c>
      <c r="AI32">
        <f t="shared" si="11"/>
        <v>914.09598790243422</v>
      </c>
      <c r="AK32" s="4">
        <v>383</v>
      </c>
      <c r="CR32" s="4">
        <v>383</v>
      </c>
      <c r="CS32" t="s">
        <v>18</v>
      </c>
      <c r="CT32" s="2">
        <v>46.59</v>
      </c>
      <c r="CU32" s="2">
        <v>0.46</v>
      </c>
      <c r="CV32" s="2">
        <v>1.0900000000000001</v>
      </c>
      <c r="CW32" s="2">
        <v>0.11</v>
      </c>
      <c r="CX32" s="2">
        <v>42.11</v>
      </c>
      <c r="CY32" s="2">
        <v>3.59</v>
      </c>
      <c r="CZ32" s="2">
        <v>0.93</v>
      </c>
      <c r="DA32" s="2">
        <v>5.07</v>
      </c>
      <c r="DB32" s="2">
        <v>0</v>
      </c>
      <c r="DC32" s="2">
        <v>0.04</v>
      </c>
      <c r="DD32" s="2">
        <v>1.0999999999999999E-2</v>
      </c>
      <c r="DE32" s="2">
        <v>5.0000000000000001E-3</v>
      </c>
      <c r="DG32">
        <f>'Table S4. LMO Mineral formulae'!S51</f>
        <v>1.9579607073396497</v>
      </c>
      <c r="DH32">
        <f>'Table S4. LMO Mineral formulae'!T51</f>
        <v>0</v>
      </c>
      <c r="DI32">
        <f>'Table S4. LMO Mineral formulae'!U51</f>
        <v>5.3993332404301778E-2</v>
      </c>
      <c r="DJ32">
        <f>'Table S4. LMO Mineral formulae'!V51</f>
        <v>3.6550435714249587E-3</v>
      </c>
      <c r="DK32">
        <f>'Table S4. LMO Mineral formulae'!W51</f>
        <v>0.98668988374311628</v>
      </c>
      <c r="DL32">
        <f>'Table S4. LMO Mineral formulae'!X51</f>
        <v>0.22490293137899134</v>
      </c>
      <c r="DM32">
        <f>'Table S4. LMO Mineral formulae'!Y51</f>
        <v>3.3105887129753195E-2</v>
      </c>
      <c r="DN32">
        <f>'Table S4. LMO Mineral formulae'!Z51</f>
        <v>0.22830394711150712</v>
      </c>
      <c r="DO32">
        <f>'Table S4. LMO Mineral formulae'!AA51</f>
        <v>0</v>
      </c>
      <c r="DP32">
        <f>'Table S4. LMO Mineral formulae'!AB51</f>
        <v>3.2595067198016589E-3</v>
      </c>
      <c r="DQ32">
        <f>'Table S4. LMO Mineral formulae'!AC51</f>
        <v>7.4382999445252857E-4</v>
      </c>
      <c r="DR32">
        <f>'Table S4. LMO Mineral formulae'!AD51</f>
        <v>1.6851079882332406E-4</v>
      </c>
      <c r="DS32">
        <f>'Table S4. LMO Mineral formulae'!Q51</f>
        <v>1.1954039743951442E-2</v>
      </c>
    </row>
    <row r="33" spans="2:123">
      <c r="C33" s="2">
        <v>0.98299999999999998</v>
      </c>
      <c r="D33">
        <f t="shared" si="1"/>
        <v>98.3</v>
      </c>
      <c r="E33">
        <f t="shared" si="12"/>
        <v>98.3</v>
      </c>
      <c r="F33">
        <f t="shared" si="12"/>
        <v>98.3</v>
      </c>
      <c r="G33">
        <v>1.7000000000000028</v>
      </c>
      <c r="H33">
        <v>0</v>
      </c>
      <c r="I33">
        <v>0</v>
      </c>
      <c r="J33">
        <v>10.813000000000001</v>
      </c>
      <c r="K33">
        <v>55.048000000000002</v>
      </c>
      <c r="L33">
        <v>32.439</v>
      </c>
      <c r="M33">
        <v>0</v>
      </c>
      <c r="O33">
        <f>H33/SUM($H33:I33,K33:M33)</f>
        <v>0</v>
      </c>
      <c r="P33">
        <f>I33/SUM($H33:I33,K33:M33)</f>
        <v>0</v>
      </c>
      <c r="Q33">
        <f>K33/SUM($H33:I33,K33:M33)</f>
        <v>0.62921348314606751</v>
      </c>
      <c r="R33">
        <f>L33/SUM($H33:I33,K33:M33)</f>
        <v>0.3707865168539326</v>
      </c>
      <c r="S33">
        <f>M33/SUM($H33:I33,K33:M33)</f>
        <v>0</v>
      </c>
      <c r="U33">
        <f t="shared" si="2"/>
        <v>1.7018053369479525E-2</v>
      </c>
      <c r="V33">
        <f t="shared" si="5"/>
        <v>1.4999999999999999E-4</v>
      </c>
      <c r="W33">
        <f t="shared" si="3"/>
        <v>9.6617159081076043E-3</v>
      </c>
      <c r="Y33">
        <f>U33*(D33-D32)/D33+U32*(D32-D31)/D33+U31*(D31-D30)/D33+U30*(D30-D29)/D33+U29*(D29-D28)/D33+U28*(D28-D27)/D33+U27*(D27-D26)/D33+U26*(D26-D25)/D33+U25*(D25-D24)/D33+U24*(D24-D23)/D33+U23*(D23-D22)/D33+U22*(D22-D21)/D33+U21*(D21-D20)/D33+U20*(D20-D19)/D33+U19*(D19-D18)/D33+U18*(D18-D17)/D33+U17*(D17-D16)/D33+U16*(D16-D15)/D33+U15*(D15-D14)/D33+U14*(D14-D13)/D33+U13*(D13-D12)/D33+U12*(D12-D11)/D33+U11*(D11-D10)/D33+U10*(D10-D9)/D33+U9*(D9-D8)/D33</f>
        <v>1.1952477377557148E-2</v>
      </c>
      <c r="Z33">
        <f>V33*(E33-E32)/E33+V32*(E32-E31)/E33+V31*(E31-E30)/E33+V30*(E30-E29)/E33+V29*(E29-E28)/E33+V28*(E28-E27)/E33+V27*(E27-E26)/E33+V26*(E26-E25)/E33+V25*(E25-E24)/E33+V24*(E24-E23)/E33+V23*(E23-E22)/E33+V22*(E22-E21)/E33+V21*(E21-E20)/E33+V20*(E20-E19)/E33+V19*(E19-E18)/E33+V18*(E18-E17)/E33+V17*(E17-E16)/E33+V16*(E16-E15)/E33+V15*(E15-E14)/E33+V14*(E14-E13)/E33+V13*(E13-E12)/E33+V12*(E12-E11)/E33+V11*(E11-E10)/E33+V10*(E10-E9)/E33+V9*(E9-E8)/E33</f>
        <v>1.4999999999999999E-4</v>
      </c>
      <c r="AA33">
        <f>W33*(F33-F32)/F33+W32*(F32-F31)/F33+W31*(F31-F30)/F33+W30*(F30-F29)/F33+W29*(F29-F28)/F33+W28*(F28-F27)/F33+W27*(F27-F26)/F33+W26*(F26-F25)/F33+W25*(F25-F24)/F33+W24*(F24-F23)/F33+W23*(F23-F22)/F33+W22*(F22-F21)/F33+W21*(F21-F20)/F33+W20*(F20-F19)/F33+W19*(F19-F18)/F33+W18*(F18-F17)/F33+W17*(F17-F16)/F33+W16*(F16-F15)/F33+W15*(F15-F14)/F33+W14*(F14-F13)/F33+W13*(F13-F12)/F33+W12*(F12-F11)/F33+W11*(F11-F10)/F33+W10*(F10-F9)/F33+W9*(F9-F8)/F33</f>
        <v>5.2406114160468654E-3</v>
      </c>
      <c r="AC33">
        <f t="shared" si="6"/>
        <v>3361.6446986727306</v>
      </c>
      <c r="AD33">
        <f t="shared" si="7"/>
        <v>7230.8733923228829</v>
      </c>
      <c r="AE33">
        <f t="shared" si="8"/>
        <v>6564.209001947841</v>
      </c>
      <c r="AG33">
        <f t="shared" si="9"/>
        <v>3361.6446986727306</v>
      </c>
      <c r="AH33">
        <f t="shared" si="10"/>
        <v>5878.7588555470593</v>
      </c>
      <c r="AI33">
        <f t="shared" si="11"/>
        <v>1554.6810794086991</v>
      </c>
      <c r="AK33" s="4">
        <v>533</v>
      </c>
      <c r="CR33" s="4">
        <v>533</v>
      </c>
      <c r="CS33" t="s">
        <v>18</v>
      </c>
      <c r="CT33" s="2">
        <v>45.68</v>
      </c>
      <c r="CU33" s="2">
        <v>0.39</v>
      </c>
      <c r="CV33" s="2">
        <v>1.07</v>
      </c>
      <c r="CW33" s="2">
        <v>0.04</v>
      </c>
      <c r="CX33" s="2">
        <v>45.94</v>
      </c>
      <c r="CY33" s="2">
        <v>0.75</v>
      </c>
      <c r="CZ33" s="2">
        <v>1.1100000000000001</v>
      </c>
      <c r="DA33" s="2">
        <v>4.96</v>
      </c>
      <c r="DB33" s="2">
        <v>0</v>
      </c>
      <c r="DC33" s="2">
        <v>0.05</v>
      </c>
      <c r="DD33" s="2">
        <v>1.2E-2</v>
      </c>
      <c r="DE33" s="2">
        <v>5.0000000000000001E-3</v>
      </c>
      <c r="DG33">
        <f>'Table S4. LMO Mineral formulae'!S52</f>
        <v>1.9613295975791414</v>
      </c>
      <c r="DH33">
        <f>'Table S4. LMO Mineral formulae'!T52</f>
        <v>0</v>
      </c>
      <c r="DI33">
        <f>'Table S4. LMO Mineral formulae'!U52</f>
        <v>5.4151518247956401E-2</v>
      </c>
      <c r="DJ33">
        <f>'Table S4. LMO Mineral formulae'!V52</f>
        <v>1.3579165766260785E-3</v>
      </c>
      <c r="DK33">
        <f>'Table S4. LMO Mineral formulae'!W52</f>
        <v>1.0997643823464061</v>
      </c>
      <c r="DL33">
        <f>'Table S4. LMO Mineral formulae'!X52</f>
        <v>4.8003748987649766E-2</v>
      </c>
      <c r="DM33">
        <f>'Table S4. LMO Mineral formulae'!Y52</f>
        <v>4.0369975473701726E-2</v>
      </c>
      <c r="DN33">
        <f>'Table S4. LMO Mineral formulae'!Z52</f>
        <v>0.22819197250578041</v>
      </c>
      <c r="DO33">
        <f>'Table S4. LMO Mineral formulae'!AA52</f>
        <v>0</v>
      </c>
      <c r="DP33">
        <f>'Table S4. LMO Mineral formulae'!AB52</f>
        <v>4.162700057421022E-3</v>
      </c>
      <c r="DQ33">
        <f>'Table S4. LMO Mineral formulae'!AC52</f>
        <v>8.2903997716092092E-4</v>
      </c>
      <c r="DR33">
        <f>'Table S4. LMO Mineral formulae'!AD52</f>
        <v>1.7216345226141392E-4</v>
      </c>
      <c r="DS33">
        <f>'Table S4. LMO Mineral formulae'!Q52</f>
        <v>1.5481115827097783E-2</v>
      </c>
    </row>
    <row r="34" spans="2:123">
      <c r="C34" s="2">
        <v>0.99</v>
      </c>
      <c r="D34">
        <f t="shared" si="1"/>
        <v>99</v>
      </c>
      <c r="E34">
        <f t="shared" si="12"/>
        <v>99</v>
      </c>
      <c r="F34">
        <f t="shared" si="12"/>
        <v>99</v>
      </c>
      <c r="G34">
        <v>1</v>
      </c>
      <c r="H34">
        <v>0</v>
      </c>
      <c r="I34">
        <v>0</v>
      </c>
      <c r="J34">
        <v>15.84</v>
      </c>
      <c r="K34">
        <v>83.16</v>
      </c>
      <c r="L34">
        <v>0</v>
      </c>
      <c r="M34">
        <v>0</v>
      </c>
      <c r="O34">
        <f>H34/SUM($H34:I34,K34:M34)</f>
        <v>0</v>
      </c>
      <c r="P34">
        <f>I34/SUM($H34:I34,K34:M34)</f>
        <v>0</v>
      </c>
      <c r="Q34">
        <f>K34/SUM($H34:I34,K34:M34)</f>
        <v>1</v>
      </c>
      <c r="R34">
        <f>L34/SUM($H34:I34,K34:M34)</f>
        <v>0</v>
      </c>
      <c r="S34">
        <f>M34/SUM($H34:I34,K34:M34)</f>
        <v>0</v>
      </c>
      <c r="U34">
        <f t="shared" si="2"/>
        <v>2.7099635101750411E-2</v>
      </c>
      <c r="V34">
        <f t="shared" si="5"/>
        <v>1.4999999999999999E-4</v>
      </c>
      <c r="W34">
        <f t="shared" si="3"/>
        <v>1.5513711335881445E-2</v>
      </c>
      <c r="Y34">
        <f>U34*(D34-D33)/D34+U33*(D33-D32)/D34+U32*(D32-D31)/D34+U31*(D31-D30)/D34+U30*(D30-D29)/D34+U29*(D29-D28)/D34+U28*(D28-D27)/D34+U27*(D27-D26)/D34+U26*(D26-D25)/D34+U25*(D25-D24)/D34+U24*(D24-D23)/D34+U23*(D23-D22)/D34+U22*(D22-D21)/D34+U21*(D21-D20)/D34+U20*(D20-D19)/D34+U19*(D19-D18)/D34+U18*(D18-D17)/D34+U17*(D17-D16)/D34+U16*(D16-D15)/D34+U15*(D15-D14)/D34+U14*(D14-D13)/D34+U13*(D13-D12)/D34+U12*(D12-D11)/D34+U11*(D11-D10)/D34+U10*(D10-D9)/D34+U9*D9/D34</f>
        <v>1.2059578492778713E-2</v>
      </c>
      <c r="Z34">
        <f>V34*(E34-E33)/E34+V33*(E33-E32)/E34+V32*(E32-E31)/E34+V31*(E31-E30)/E34+V30*(E30-E29)/E34+V29*(E29-E28)/E34+V28*(E28-E27)/E34+V27*(E27-E26)/E34+V26*(E26-E25)/E34+V25*(E25-E24)/E34+V24*(E24-E23)/E34+V23*(E23-E22)/E34+V22*(E22-E21)/E34+V21*(E21-E20)/E34+V20*(E20-E19)/E34+V19*(E19-E18)/E34+V18*(E18-E17)/E34+V17*(E17-E16)/E34+V16*(E16-E15)/E34+V15*(E15-E14)/E34+V14*(E14-E13)/E34+V13*(E13-E12)/E34+V12*(E12-E11)/E34+V11*(E11-E10)/E34+V10*(E10-E9)/E34+V9*E9/E34</f>
        <v>1.4999999999999999E-4</v>
      </c>
      <c r="AA34">
        <f>W34*(D34-D33)/$D$34+W33*(D33-D32)/$D$34+W32*(D32-D31)/$D$34+W31*(D31-D30)/$D$34+W30*(D30-D29)/$D$34+W29*(D29-D28)/$D$34+W28*(D28-D27)/$D$34+W27*(D27-D26)/$D$34+W26*(D26-D25)/$D$34+W25*(D25-D24)/$D$34+W24*(D24-D23)/$D$34+W23*(D23-D22)/$D$34+W22*(D22-D21)/$D$34+W21*(D21-D20)/$D$34+W20*(D20-D19)/$D$34+W19*(D19-D18)/$D$34+W18*(D18-D17)/$D$34+W17*(D17-D16)/$D$34+W16*(D16-D15)/$D$34+W15*(D15-D14)/$D$34+W14*(D14-D13)/$D$34+W13*(D13-D12)/$D$34+W12*(D12-D11)/$D$34+W11*(D11-D10)/$D$34+W10*(D10-D9)/$D$34+W9*D9/$D$34</f>
        <v>5.3132494962881208E-3</v>
      </c>
      <c r="AC34">
        <f t="shared" si="6"/>
        <v>5675.8654724463222</v>
      </c>
      <c r="AD34">
        <f t="shared" si="7"/>
        <v>12291.506394931848</v>
      </c>
      <c r="AE34">
        <f t="shared" si="8"/>
        <v>11124.444978440855</v>
      </c>
      <c r="AG34">
        <f t="shared" si="9"/>
        <v>5675.8654724463222</v>
      </c>
      <c r="AH34">
        <f t="shared" si="10"/>
        <v>9993.0946300258929</v>
      </c>
      <c r="AI34">
        <f t="shared" si="11"/>
        <v>2634.7369685780973</v>
      </c>
      <c r="AK34" s="4">
        <v>703</v>
      </c>
      <c r="CR34" s="4">
        <v>703</v>
      </c>
      <c r="CS34" t="s">
        <v>18</v>
      </c>
      <c r="CT34" s="2">
        <v>45.49</v>
      </c>
      <c r="CU34" s="2">
        <v>0.38</v>
      </c>
      <c r="CV34" s="2">
        <v>1.07</v>
      </c>
      <c r="CW34" s="2">
        <v>0.01</v>
      </c>
      <c r="CX34" s="2">
        <v>46.71</v>
      </c>
      <c r="CY34" s="2">
        <v>0.09</v>
      </c>
      <c r="CZ34" s="2">
        <v>1.23</v>
      </c>
      <c r="DA34" s="2">
        <v>4.9400000000000004</v>
      </c>
      <c r="DB34" s="2">
        <v>0</v>
      </c>
      <c r="DC34" s="2">
        <v>0.06</v>
      </c>
      <c r="DD34" s="2">
        <v>1.2E-2</v>
      </c>
      <c r="DE34" s="2">
        <v>5.0000000000000001E-3</v>
      </c>
      <c r="DG34">
        <f>'Table S4. LMO Mineral formulae'!S53</f>
        <v>1.9627310629166985</v>
      </c>
      <c r="DH34">
        <f>'Table S4. LMO Mineral formulae'!T53</f>
        <v>0</v>
      </c>
      <c r="DI34">
        <f>'Table S4. LMO Mineral formulae'!U53</f>
        <v>5.4416550682727972E-2</v>
      </c>
      <c r="DJ34">
        <f>'Table S4. LMO Mineral formulae'!V53</f>
        <v>3.411406485250212E-4</v>
      </c>
      <c r="DK34">
        <f>'Table S4. LMO Mineral formulae'!W53</f>
        <v>1.1236702914756522</v>
      </c>
      <c r="DL34">
        <f>'Table S4. LMO Mineral formulae'!X53</f>
        <v>5.7886431057086194E-3</v>
      </c>
      <c r="DM34">
        <f>'Table S4. LMO Mineral formulae'!Y53</f>
        <v>4.4953239109274006E-2</v>
      </c>
      <c r="DN34">
        <f>'Table S4. LMO Mineral formulae'!Z53</f>
        <v>0.22838417454036014</v>
      </c>
      <c r="DO34">
        <f>'Table S4. LMO Mineral formulae'!AA53</f>
        <v>0</v>
      </c>
      <c r="DP34">
        <f>'Table S4. LMO Mineral formulae'!AB53</f>
        <v>5.0196881486740778E-3</v>
      </c>
      <c r="DQ34">
        <f>'Table S4. LMO Mineral formulae'!AC53</f>
        <v>8.3309752699108129E-4</v>
      </c>
      <c r="DR34">
        <f>'Table S4. LMO Mineral formulae'!AD53</f>
        <v>1.7300606758242096E-4</v>
      </c>
      <c r="DS34">
        <f>'Table S4. LMO Mineral formulae'!Q53</f>
        <v>1.7147613599426494E-2</v>
      </c>
    </row>
    <row r="36" spans="2:123">
      <c r="Z36" s="28" t="s">
        <v>111</v>
      </c>
      <c r="AA36" s="28"/>
      <c r="AB36" s="29"/>
      <c r="AC36" s="30">
        <f>(AC8*100-AC34)/(AC8*100)*AC8</f>
        <v>3.2413452755367782</v>
      </c>
      <c r="AD36" s="30">
        <f>(AD8*100-AD34)/(AD8*100)*AD8</f>
        <v>8.4936050681517383E-2</v>
      </c>
      <c r="AE36" s="30">
        <f>(AE8*100-AE34)/(AE8*100)*AE8</f>
        <v>2.7555502155914473</v>
      </c>
      <c r="AF36" s="29"/>
      <c r="AG36" s="30">
        <f>(AG8*100-AG34)/(AG8*100)*AG8</f>
        <v>3.2413452755367782</v>
      </c>
      <c r="AH36" s="30">
        <f>(AH8*100-AH34)/(AH8*100)*AH8</f>
        <v>6.9053699741070881E-2</v>
      </c>
      <c r="AI36" s="30">
        <f>(AI8*100-AI34)/(AI8*100)*AI8</f>
        <v>0.65263031421902729</v>
      </c>
      <c r="AY36" s="20"/>
      <c r="AZ36" s="20"/>
      <c r="BA36" s="20"/>
      <c r="BB36" s="20"/>
    </row>
    <row r="37" spans="2:123">
      <c r="AC37" s="14"/>
      <c r="AD37" s="14"/>
      <c r="AE37" s="14"/>
      <c r="AF37" s="14"/>
      <c r="AG37" s="14"/>
      <c r="AH37" s="14"/>
      <c r="AI37" s="14"/>
      <c r="AY37" s="20"/>
      <c r="AZ37" s="20"/>
      <c r="BA37" s="20"/>
      <c r="BB37" s="20"/>
    </row>
    <row r="38" spans="2:123">
      <c r="B38" s="20" t="s">
        <v>78</v>
      </c>
      <c r="W38" s="20"/>
      <c r="X38" s="20"/>
    </row>
    <row r="39" spans="2:123" ht="18">
      <c r="G39" s="5" t="s">
        <v>70</v>
      </c>
      <c r="L39"/>
      <c r="O39" s="4"/>
      <c r="P39" s="6" t="s">
        <v>26</v>
      </c>
      <c r="S39" s="4"/>
      <c r="V39" s="20" t="s">
        <v>78</v>
      </c>
      <c r="Y39" s="20"/>
      <c r="Z39" s="6" t="s">
        <v>110</v>
      </c>
      <c r="AA39" s="20"/>
      <c r="AB39" s="20"/>
      <c r="AC39" s="20"/>
      <c r="AD39" s="6" t="s">
        <v>109</v>
      </c>
      <c r="AE39" s="6"/>
      <c r="AF39" s="6"/>
      <c r="AG39" s="6"/>
      <c r="AH39" s="6" t="s">
        <v>108</v>
      </c>
      <c r="AK39" t="s">
        <v>19</v>
      </c>
      <c r="AL39" t="s">
        <v>0</v>
      </c>
      <c r="CD39" t="s">
        <v>33</v>
      </c>
      <c r="CE39" t="s">
        <v>34</v>
      </c>
      <c r="CF39" t="s">
        <v>35</v>
      </c>
      <c r="CG39" t="s">
        <v>36</v>
      </c>
      <c r="CH39" t="s">
        <v>37</v>
      </c>
      <c r="CI39" t="s">
        <v>38</v>
      </c>
      <c r="CJ39" t="s">
        <v>39</v>
      </c>
      <c r="CK39" t="s">
        <v>40</v>
      </c>
      <c r="CL39" t="s">
        <v>41</v>
      </c>
      <c r="CM39" t="s">
        <v>42</v>
      </c>
      <c r="CN39" t="s">
        <v>43</v>
      </c>
      <c r="CO39" t="s">
        <v>44</v>
      </c>
      <c r="CP39" t="s">
        <v>86</v>
      </c>
      <c r="DG39" t="s">
        <v>33</v>
      </c>
      <c r="DH39" t="s">
        <v>34</v>
      </c>
      <c r="DI39" t="s">
        <v>35</v>
      </c>
      <c r="DJ39" t="s">
        <v>36</v>
      </c>
      <c r="DK39" t="s">
        <v>37</v>
      </c>
      <c r="DL39" t="s">
        <v>38</v>
      </c>
      <c r="DM39" t="s">
        <v>39</v>
      </c>
      <c r="DN39" t="s">
        <v>40</v>
      </c>
      <c r="DO39" t="s">
        <v>41</v>
      </c>
      <c r="DP39" t="s">
        <v>42</v>
      </c>
      <c r="DQ39" t="s">
        <v>43</v>
      </c>
      <c r="DR39" t="s">
        <v>44</v>
      </c>
      <c r="DS39" t="s">
        <v>86</v>
      </c>
    </row>
    <row r="40" spans="2:123" ht="17">
      <c r="C40" t="s">
        <v>20</v>
      </c>
      <c r="D40" s="4" t="s">
        <v>21</v>
      </c>
      <c r="E40" s="4" t="s">
        <v>21</v>
      </c>
      <c r="F40" s="4" t="s">
        <v>21</v>
      </c>
      <c r="G40" t="s">
        <v>22</v>
      </c>
      <c r="H40" t="s">
        <v>16</v>
      </c>
      <c r="I40" t="s">
        <v>17</v>
      </c>
      <c r="J40" t="s">
        <v>23</v>
      </c>
      <c r="K40" t="s">
        <v>24</v>
      </c>
      <c r="L40" t="s">
        <v>25</v>
      </c>
      <c r="M40" t="s">
        <v>78</v>
      </c>
      <c r="O40" s="4" t="s">
        <v>16</v>
      </c>
      <c r="P40" s="4" t="s">
        <v>17</v>
      </c>
      <c r="Q40" s="4" t="s">
        <v>24</v>
      </c>
      <c r="R40" s="4" t="s">
        <v>25</v>
      </c>
      <c r="S40" s="4" t="s">
        <v>78</v>
      </c>
      <c r="U40" t="s">
        <v>27</v>
      </c>
      <c r="V40" t="s">
        <v>28</v>
      </c>
      <c r="W40" t="s">
        <v>29</v>
      </c>
      <c r="Y40" t="s">
        <v>27</v>
      </c>
      <c r="Z40" t="s">
        <v>28</v>
      </c>
      <c r="AA40" t="s">
        <v>29</v>
      </c>
      <c r="AC40" t="s">
        <v>30</v>
      </c>
      <c r="AD40" t="s">
        <v>31</v>
      </c>
      <c r="AE40" t="s">
        <v>32</v>
      </c>
      <c r="AG40" t="s">
        <v>30</v>
      </c>
      <c r="AH40" t="s">
        <v>31</v>
      </c>
      <c r="AI40" t="s">
        <v>32</v>
      </c>
      <c r="AL40" t="s">
        <v>1</v>
      </c>
      <c r="AM40" t="s">
        <v>2</v>
      </c>
      <c r="AN40" t="s">
        <v>3</v>
      </c>
      <c r="AO40" t="s">
        <v>4</v>
      </c>
      <c r="AP40" t="s">
        <v>5</v>
      </c>
      <c r="AQ40" t="s">
        <v>6</v>
      </c>
      <c r="AR40" t="s">
        <v>7</v>
      </c>
      <c r="AS40" t="s">
        <v>8</v>
      </c>
      <c r="AT40" t="s">
        <v>9</v>
      </c>
      <c r="AU40" t="s">
        <v>10</v>
      </c>
      <c r="AV40" t="s">
        <v>11</v>
      </c>
      <c r="AW40" t="s">
        <v>14</v>
      </c>
      <c r="AX40" t="s">
        <v>15</v>
      </c>
      <c r="AZ40" t="s">
        <v>33</v>
      </c>
      <c r="BA40" t="s">
        <v>34</v>
      </c>
      <c r="BB40" t="s">
        <v>35</v>
      </c>
      <c r="BC40" t="s">
        <v>36</v>
      </c>
      <c r="BD40" t="s">
        <v>37</v>
      </c>
      <c r="BE40" t="s">
        <v>38</v>
      </c>
      <c r="BF40" t="s">
        <v>39</v>
      </c>
      <c r="BG40" t="s">
        <v>40</v>
      </c>
      <c r="BH40" t="s">
        <v>41</v>
      </c>
      <c r="BI40" t="s">
        <v>42</v>
      </c>
      <c r="BJ40" t="s">
        <v>43</v>
      </c>
      <c r="BK40" t="s">
        <v>44</v>
      </c>
    </row>
    <row r="41" spans="2:123">
      <c r="C41">
        <v>0</v>
      </c>
      <c r="D41">
        <f>C41*100</f>
        <v>0</v>
      </c>
      <c r="E41">
        <f t="shared" ref="E41:F41" si="13">D41*100</f>
        <v>0</v>
      </c>
      <c r="F41">
        <f t="shared" si="13"/>
        <v>0</v>
      </c>
      <c r="G41">
        <v>100</v>
      </c>
      <c r="H41">
        <v>0</v>
      </c>
      <c r="I41">
        <v>0</v>
      </c>
      <c r="J41">
        <v>0</v>
      </c>
      <c r="K41">
        <v>0</v>
      </c>
      <c r="L41">
        <v>0</v>
      </c>
      <c r="M41">
        <f>0.0010015*(SUM(H41:I41,K41:L41))</f>
        <v>0</v>
      </c>
      <c r="R41" s="21"/>
      <c r="S41" s="4"/>
      <c r="AC41" s="4">
        <v>60</v>
      </c>
      <c r="AD41" s="4">
        <v>123</v>
      </c>
      <c r="AE41" s="4">
        <v>114</v>
      </c>
      <c r="AG41" s="4">
        <v>60</v>
      </c>
      <c r="AH41" s="4">
        <v>100</v>
      </c>
      <c r="AI41" s="4">
        <v>27</v>
      </c>
    </row>
    <row r="42" spans="2:123">
      <c r="C42" s="2">
        <v>0.214</v>
      </c>
      <c r="D42">
        <f t="shared" ref="D42:D67" si="14">C42*100</f>
        <v>21.4</v>
      </c>
      <c r="E42">
        <f>D42</f>
        <v>21.4</v>
      </c>
      <c r="F42">
        <f>E42</f>
        <v>21.4</v>
      </c>
      <c r="G42">
        <v>78.599999999999994</v>
      </c>
      <c r="H42">
        <v>21.400000000000006</v>
      </c>
      <c r="I42">
        <v>0</v>
      </c>
      <c r="J42">
        <v>0</v>
      </c>
      <c r="K42">
        <v>0</v>
      </c>
      <c r="L42">
        <v>0</v>
      </c>
      <c r="M42">
        <f t="shared" ref="M42:M67" si="15">0.0010015*(SUM(H42:I42,K42:L42))</f>
        <v>2.1432100000000006E-2</v>
      </c>
      <c r="O42">
        <f>H42/SUM($H42:I42,K42:M42)</f>
        <v>0.99899950199874832</v>
      </c>
      <c r="P42">
        <f>I42/SUM($H42:I42,K42:M42)</f>
        <v>0</v>
      </c>
      <c r="Q42">
        <f>K42/SUM($H42:I42,K42:M42)</f>
        <v>0</v>
      </c>
      <c r="R42">
        <f>L42/SUM($H42:I42,K42:M42)</f>
        <v>0</v>
      </c>
      <c r="S42">
        <f>M42/SUM($H42:I42,K42:M42)</f>
        <v>1.0004980012517464E-3</v>
      </c>
      <c r="U42">
        <f t="shared" ref="U42:U67" si="16">(O42*(0.00000571*(AO42*((26.98*2)/(26.98*2+16*3))*10000)+0.000395))+(Q42*(0.2003*DI42+0.0162))+(P42*(0.2198*CF42))+S42</f>
        <v>2.6026482535802379E-3</v>
      </c>
      <c r="V42">
        <f>0.00015+S42</f>
        <v>1.1504980012517463E-3</v>
      </c>
      <c r="W42">
        <f t="shared" ref="W42:W67" si="17">(O42*(0.000002536*(AO42*((26.98*2)/(26.98*2+16*3))*10000)+0.0008))+(Q42*EXP((-5)+6.3*DS42-1.2*DN42+1))+(P42*(EXP((-5.66)+8.4*CP42+10*CK42)))+S42</f>
        <v>2.3360085063118428E-3</v>
      </c>
      <c r="Y42">
        <f>U42*(D42-D41)/D42</f>
        <v>2.6026482535802379E-3</v>
      </c>
      <c r="Z42">
        <f>V42*(E42-E41)/E42</f>
        <v>1.1504980012517463E-3</v>
      </c>
      <c r="AA42">
        <f>W42*(F42-F41)/F42</f>
        <v>2.3360085063118428E-3</v>
      </c>
      <c r="AC42">
        <f>$AC$41*((1-C42)^(Y42-1))</f>
        <v>76.288052105615094</v>
      </c>
      <c r="AD42">
        <f>$AD$41*((1-C42)^(Z42-1))</f>
        <v>156.44520232044275</v>
      </c>
      <c r="AE42">
        <f>$AE$41*((1-C42)^(AA42-1))</f>
        <v>144.95660585060295</v>
      </c>
      <c r="AG42">
        <f>$AG$41*((1-C42)^(Y42-1))</f>
        <v>76.288052105615094</v>
      </c>
      <c r="AH42">
        <f>$AH$41*((1-C42)^(Z42-1))</f>
        <v>127.19122139873393</v>
      </c>
      <c r="AI42">
        <f>$AI$41*((1-C42)^(AA42-1))</f>
        <v>34.3318277014586</v>
      </c>
      <c r="AK42">
        <v>24</v>
      </c>
      <c r="AL42" t="s">
        <v>16</v>
      </c>
      <c r="AM42">
        <v>41.68</v>
      </c>
      <c r="AN42">
        <v>0</v>
      </c>
      <c r="AO42">
        <v>0.04</v>
      </c>
      <c r="AP42">
        <v>0.28999999999999998</v>
      </c>
      <c r="AQ42">
        <v>4.67</v>
      </c>
      <c r="AR42">
        <v>53.17</v>
      </c>
      <c r="AS42">
        <v>7.0000000000000007E-2</v>
      </c>
      <c r="AT42">
        <v>0.08</v>
      </c>
      <c r="AU42">
        <v>0</v>
      </c>
      <c r="AV42">
        <v>0</v>
      </c>
      <c r="AW42">
        <v>0</v>
      </c>
      <c r="AX42">
        <v>0</v>
      </c>
      <c r="AZ42">
        <v>0.99781143541499873</v>
      </c>
      <c r="BA42">
        <v>0</v>
      </c>
      <c r="BB42">
        <v>1.128711970033924E-3</v>
      </c>
      <c r="BC42">
        <v>5.4891787853209003E-3</v>
      </c>
      <c r="BD42">
        <v>6.2333544004866265E-2</v>
      </c>
      <c r="BE42">
        <v>1.897478364843064</v>
      </c>
      <c r="BF42">
        <v>1.4194817931572671E-3</v>
      </c>
      <c r="BG42">
        <v>2.0521303934496948E-3</v>
      </c>
      <c r="BH42">
        <v>0</v>
      </c>
      <c r="BI42">
        <v>0</v>
      </c>
      <c r="BJ42">
        <v>0</v>
      </c>
      <c r="BK42">
        <v>0</v>
      </c>
    </row>
    <row r="43" spans="2:123">
      <c r="C43" s="2">
        <v>0.35699999999999998</v>
      </c>
      <c r="D43">
        <f t="shared" si="14"/>
        <v>35.699999999999996</v>
      </c>
      <c r="E43">
        <f t="shared" ref="E43:F67" si="18">D43</f>
        <v>35.699999999999996</v>
      </c>
      <c r="F43">
        <f t="shared" si="18"/>
        <v>35.699999999999996</v>
      </c>
      <c r="G43">
        <v>64.300000000000011</v>
      </c>
      <c r="H43">
        <v>35.699999999999989</v>
      </c>
      <c r="I43">
        <v>0</v>
      </c>
      <c r="J43">
        <v>0</v>
      </c>
      <c r="K43">
        <v>0</v>
      </c>
      <c r="L43">
        <v>0</v>
      </c>
      <c r="M43">
        <f t="shared" si="15"/>
        <v>3.5753549999999988E-2</v>
      </c>
      <c r="O43">
        <f>H43/SUM($H43:I43,K43:M43)</f>
        <v>0.99899950199874821</v>
      </c>
      <c r="P43">
        <f>I43/SUM($H43:I43,K43:M43)</f>
        <v>0</v>
      </c>
      <c r="Q43">
        <f>K43/SUM($H43:I43,K43:M43)</f>
        <v>0</v>
      </c>
      <c r="R43">
        <f>L43/SUM($H43:I43,K43:M43)</f>
        <v>0</v>
      </c>
      <c r="S43">
        <f>M43/SUM($H43:I43,K43:M43)</f>
        <v>1.0004980012517464E-3</v>
      </c>
      <c r="U43">
        <f t="shared" si="16"/>
        <v>2.9045346158399843E-3</v>
      </c>
      <c r="V43">
        <f t="shared" ref="V43:V67" si="19">0.00015+S43</f>
        <v>1.1504980012517463E-3</v>
      </c>
      <c r="W43">
        <f t="shared" si="17"/>
        <v>2.4700862321771172E-3</v>
      </c>
      <c r="Y43">
        <f>U43*(D43-D42)/D43+U42*(D42-D41)/D43</f>
        <v>2.723571922496607E-3</v>
      </c>
      <c r="Z43">
        <f>V43*(E43-E42)/E43+V42*(E42-E41)/E43</f>
        <v>1.1504980012517463E-3</v>
      </c>
      <c r="AA43">
        <f>W43*(F43-F42)/F43+W42*(F42-F41)/F43</f>
        <v>2.3897147102298661E-3</v>
      </c>
      <c r="AC43">
        <f t="shared" ref="AC43:AC66" si="20">$AC$41*((1-C43)^(Y43-1))</f>
        <v>93.20043218501236</v>
      </c>
      <c r="AD43">
        <f t="shared" ref="AD43:AD67" si="21">$AD$41*((1-C43)^(Z43-1))</f>
        <v>191.19365942348546</v>
      </c>
      <c r="AE43">
        <f t="shared" ref="AE43:AE67" si="22">$AE$41*((1-C43)^(AA43-1))</f>
        <v>177.10693096384293</v>
      </c>
      <c r="AG43">
        <f t="shared" ref="AG43:AG67" si="23">$AG$41*((1-C43)^(Y43-1))</f>
        <v>93.20043218501236</v>
      </c>
      <c r="AH43">
        <f t="shared" ref="AH43:AH67" si="24">$AH$41*((1-C43)^(Z43-1))</f>
        <v>155.44199953128899</v>
      </c>
      <c r="AI43">
        <f t="shared" ref="AI43:AI67" si="25">$AI$41*((1-C43)^(AA43-1))</f>
        <v>41.946378386173322</v>
      </c>
      <c r="AK43">
        <v>44</v>
      </c>
      <c r="AL43" t="s">
        <v>16</v>
      </c>
      <c r="AM43">
        <v>41.47</v>
      </c>
      <c r="AN43">
        <v>0</v>
      </c>
      <c r="AO43">
        <v>0.05</v>
      </c>
      <c r="AP43">
        <v>0.36</v>
      </c>
      <c r="AQ43">
        <v>5.6</v>
      </c>
      <c r="AR43">
        <v>52.32</v>
      </c>
      <c r="AS43">
        <v>0.08</v>
      </c>
      <c r="AT43">
        <v>0.1</v>
      </c>
      <c r="AU43">
        <v>0</v>
      </c>
      <c r="AV43">
        <v>0</v>
      </c>
      <c r="AW43">
        <v>0</v>
      </c>
      <c r="AX43">
        <v>0</v>
      </c>
      <c r="AZ43">
        <v>0.99743264921648656</v>
      </c>
      <c r="BA43">
        <v>0</v>
      </c>
      <c r="BB43">
        <v>1.4174962604525609E-3</v>
      </c>
      <c r="BC43">
        <v>6.8460593075878318E-3</v>
      </c>
      <c r="BD43">
        <v>7.5096854076377784E-2</v>
      </c>
      <c r="BE43">
        <v>1.8758870521477748</v>
      </c>
      <c r="BF43">
        <v>1.6298609384352201E-3</v>
      </c>
      <c r="BG43">
        <v>2.5771740141894281E-3</v>
      </c>
      <c r="BH43">
        <v>0</v>
      </c>
      <c r="BI43">
        <v>0</v>
      </c>
      <c r="BJ43">
        <v>0</v>
      </c>
      <c r="BK43">
        <v>0</v>
      </c>
      <c r="BM43" t="s">
        <v>45</v>
      </c>
      <c r="BN43" t="s">
        <v>1</v>
      </c>
      <c r="BO43" t="s">
        <v>2</v>
      </c>
      <c r="BP43" t="s">
        <v>3</v>
      </c>
      <c r="BQ43" t="s">
        <v>4</v>
      </c>
      <c r="BR43" t="s">
        <v>5</v>
      </c>
      <c r="BS43" t="s">
        <v>6</v>
      </c>
      <c r="BT43" t="s">
        <v>7</v>
      </c>
      <c r="BU43" t="s">
        <v>8</v>
      </c>
      <c r="BV43" t="s">
        <v>9</v>
      </c>
      <c r="BW43" t="s">
        <v>10</v>
      </c>
      <c r="BX43" t="s">
        <v>11</v>
      </c>
      <c r="BY43" t="s">
        <v>12</v>
      </c>
      <c r="BZ43" t="s">
        <v>13</v>
      </c>
      <c r="CA43" t="s">
        <v>14</v>
      </c>
      <c r="CB43" t="s">
        <v>15</v>
      </c>
    </row>
    <row r="44" spans="2:123">
      <c r="C44" s="2">
        <v>0.38900000000000001</v>
      </c>
      <c r="D44">
        <f t="shared" si="14"/>
        <v>38.9</v>
      </c>
      <c r="E44">
        <f t="shared" si="18"/>
        <v>38.9</v>
      </c>
      <c r="F44">
        <f t="shared" si="18"/>
        <v>38.9</v>
      </c>
      <c r="G44">
        <v>61.1</v>
      </c>
      <c r="H44">
        <v>38.9</v>
      </c>
      <c r="I44">
        <v>0</v>
      </c>
      <c r="J44">
        <v>0</v>
      </c>
      <c r="K44">
        <v>0</v>
      </c>
      <c r="L44">
        <v>0</v>
      </c>
      <c r="M44">
        <f t="shared" si="15"/>
        <v>3.8958349999999996E-2</v>
      </c>
      <c r="O44">
        <f>H44/SUM($H44:I44,K44:M44)</f>
        <v>0.99899950199874821</v>
      </c>
      <c r="P44">
        <f>I44/SUM($H44:I44,K44:M44)</f>
        <v>0</v>
      </c>
      <c r="Q44">
        <f>K44/SUM($H44:I44,K44:M44)</f>
        <v>0</v>
      </c>
      <c r="R44">
        <f>L44/SUM($H44:I44,K44:M44)</f>
        <v>0</v>
      </c>
      <c r="S44">
        <f>M44/SUM($H44:I44,K44:M44)</f>
        <v>1.0004980012517462E-3</v>
      </c>
      <c r="U44">
        <f t="shared" si="16"/>
        <v>3.2064209780997303E-3</v>
      </c>
      <c r="V44">
        <f t="shared" si="19"/>
        <v>1.1504980012517461E-3</v>
      </c>
      <c r="W44">
        <f t="shared" si="17"/>
        <v>2.6041639580423916E-3</v>
      </c>
      <c r="Y44">
        <f>U44*(D44-D43)/D44+U43*(D43-D42)/D44+U42*(D42-D41)/D44</f>
        <v>2.7632921532917223E-3</v>
      </c>
      <c r="Z44">
        <f>V44*(E44-E43)/E44+V43*(E43-E42)/E44+V42*(E42-E41)/E44</f>
        <v>1.1504980012517463E-3</v>
      </c>
      <c r="AA44">
        <f>W44*(F44-F43)/F44+W43*(F43-F42)/F44+W42*(F42-F41)/F44</f>
        <v>2.4073557794586599E-3</v>
      </c>
      <c r="AC44">
        <f t="shared" si="20"/>
        <v>98.06607862774878</v>
      </c>
      <c r="AD44">
        <f t="shared" si="21"/>
        <v>201.19525868634659</v>
      </c>
      <c r="AE44">
        <f t="shared" si="22"/>
        <v>186.3582253772627</v>
      </c>
      <c r="AG44">
        <f t="shared" si="23"/>
        <v>98.06607862774878</v>
      </c>
      <c r="AH44">
        <f t="shared" si="24"/>
        <v>163.57338104581024</v>
      </c>
      <c r="AI44">
        <f t="shared" si="25"/>
        <v>44.137474431456951</v>
      </c>
      <c r="AK44">
        <v>49</v>
      </c>
      <c r="AL44" t="s">
        <v>16</v>
      </c>
      <c r="AM44">
        <v>41.4</v>
      </c>
      <c r="AN44">
        <v>0</v>
      </c>
      <c r="AO44">
        <v>0.06</v>
      </c>
      <c r="AP44">
        <v>0.38</v>
      </c>
      <c r="AQ44">
        <v>5.89</v>
      </c>
      <c r="AR44">
        <v>52.07</v>
      </c>
      <c r="AS44">
        <v>0.09</v>
      </c>
      <c r="AT44">
        <v>0.11</v>
      </c>
      <c r="AU44">
        <v>0</v>
      </c>
      <c r="AV44">
        <v>0</v>
      </c>
      <c r="AW44">
        <v>0</v>
      </c>
      <c r="AX44">
        <v>0</v>
      </c>
      <c r="AZ44">
        <v>0.99700528579482461</v>
      </c>
      <c r="BA44">
        <v>0</v>
      </c>
      <c r="BB44">
        <v>1.7031415452326006E-3</v>
      </c>
      <c r="BC44">
        <v>7.2355129979964983E-3</v>
      </c>
      <c r="BD44">
        <v>7.9085449423705656E-2</v>
      </c>
      <c r="BE44">
        <v>1.8692788975722039</v>
      </c>
      <c r="BF44">
        <v>1.8359068785443612E-3</v>
      </c>
      <c r="BG44">
        <v>2.8384680091997679E-3</v>
      </c>
      <c r="BH44">
        <v>0</v>
      </c>
      <c r="BI44">
        <v>0</v>
      </c>
      <c r="BJ44">
        <v>0</v>
      </c>
      <c r="BK44">
        <v>0</v>
      </c>
    </row>
    <row r="45" spans="2:123">
      <c r="C45" s="2">
        <v>0.46899999999999997</v>
      </c>
      <c r="D45">
        <f t="shared" si="14"/>
        <v>46.9</v>
      </c>
      <c r="E45">
        <f t="shared" si="18"/>
        <v>46.9</v>
      </c>
      <c r="F45">
        <f t="shared" si="18"/>
        <v>46.9</v>
      </c>
      <c r="G45">
        <v>53.1</v>
      </c>
      <c r="H45">
        <v>4.6900000000000004</v>
      </c>
      <c r="I45">
        <v>42.21</v>
      </c>
      <c r="J45">
        <v>0</v>
      </c>
      <c r="K45">
        <v>0</v>
      </c>
      <c r="L45">
        <v>0</v>
      </c>
      <c r="M45">
        <f t="shared" si="15"/>
        <v>4.6970350000000001E-2</v>
      </c>
      <c r="O45">
        <f>H45/SUM($H45:I45,K45:M45)</f>
        <v>9.9899950199874826E-2</v>
      </c>
      <c r="P45">
        <f>I45/SUM($H45:I45,K45:M45)</f>
        <v>0.89909955179887346</v>
      </c>
      <c r="Q45">
        <f>K45/SUM($H45:I45,K45:M45)</f>
        <v>0</v>
      </c>
      <c r="R45">
        <f>L45/SUM($H45:I45,K45:M45)</f>
        <v>0</v>
      </c>
      <c r="S45">
        <f>M45/SUM($H45:I45,K45:M45)</f>
        <v>1.0004980012517464E-3</v>
      </c>
      <c r="U45">
        <f t="shared" si="16"/>
        <v>1.4317319204366569E-2</v>
      </c>
      <c r="V45">
        <f t="shared" si="19"/>
        <v>1.1504980012517463E-3</v>
      </c>
      <c r="W45">
        <f t="shared" si="17"/>
        <v>6.2725467461058979E-3</v>
      </c>
      <c r="Y45">
        <f>U45*(D45-D44)/D45+U44*(D44-D43)/D45+U43*(D43-D42)/D45+U42*(D42-D41)/D45</f>
        <v>4.7341283240507582E-3</v>
      </c>
      <c r="Z45">
        <f>V45*(E45-E44)/E45+V44*(E44-E43)/E45+V43*(E43-E42)/E45+V42*(E42-E41)/E45</f>
        <v>1.1504980012517463E-3</v>
      </c>
      <c r="AA45">
        <f>W45*(F45-F44)/F45+W44*(F44-F43)/F45+W43*(F43-F42)/F45+W42*(F42-F41)/F45</f>
        <v>3.0666634070317493E-3</v>
      </c>
      <c r="AC45">
        <f t="shared" si="20"/>
        <v>112.65625019518539</v>
      </c>
      <c r="AD45">
        <f t="shared" si="21"/>
        <v>231.46978707982186</v>
      </c>
      <c r="AE45">
        <f t="shared" si="22"/>
        <v>214.27291984753981</v>
      </c>
      <c r="AG45">
        <f t="shared" si="23"/>
        <v>112.65625019518539</v>
      </c>
      <c r="AH45">
        <f t="shared" si="24"/>
        <v>188.1868187640828</v>
      </c>
      <c r="AI45">
        <f t="shared" si="25"/>
        <v>50.748849437575217</v>
      </c>
      <c r="AK45">
        <v>63</v>
      </c>
      <c r="AL45" t="s">
        <v>16</v>
      </c>
      <c r="AM45">
        <v>41.23</v>
      </c>
      <c r="AN45">
        <v>0</v>
      </c>
      <c r="AO45">
        <v>7.0000000000000007E-2</v>
      </c>
      <c r="AP45">
        <v>0.43</v>
      </c>
      <c r="AQ45">
        <v>6.64</v>
      </c>
      <c r="AR45">
        <v>51.39</v>
      </c>
      <c r="AS45">
        <v>0.1</v>
      </c>
      <c r="AT45">
        <v>0.13</v>
      </c>
      <c r="AU45">
        <v>0</v>
      </c>
      <c r="AV45">
        <v>0</v>
      </c>
      <c r="AW45">
        <v>3.0000000000000001E-3</v>
      </c>
      <c r="AX45">
        <v>2E-3</v>
      </c>
      <c r="AZ45">
        <v>0.99660456826589594</v>
      </c>
      <c r="BA45">
        <v>0</v>
      </c>
      <c r="BB45">
        <v>1.9943893742776619E-3</v>
      </c>
      <c r="BC45">
        <v>8.2180088776861518E-3</v>
      </c>
      <c r="BD45">
        <v>8.9487379500478276E-2</v>
      </c>
      <c r="BE45">
        <v>1.8517295721556857</v>
      </c>
      <c r="BF45">
        <v>2.0474841979273269E-3</v>
      </c>
      <c r="BG45">
        <v>3.3670308077969678E-3</v>
      </c>
      <c r="BH45">
        <v>0</v>
      </c>
      <c r="BI45">
        <v>0</v>
      </c>
      <c r="BJ45">
        <v>1.1668110510185933E-4</v>
      </c>
      <c r="BK45">
        <v>3.8769125584135743E-5</v>
      </c>
      <c r="BM45">
        <v>63</v>
      </c>
      <c r="BN45" t="s">
        <v>17</v>
      </c>
      <c r="BO45">
        <v>57.32</v>
      </c>
      <c r="BP45">
        <v>0.04</v>
      </c>
      <c r="BQ45">
        <v>1.64</v>
      </c>
      <c r="BR45">
        <v>0.43</v>
      </c>
      <c r="BS45">
        <v>4.29</v>
      </c>
      <c r="BT45">
        <v>35.47</v>
      </c>
      <c r="BU45">
        <v>0.08</v>
      </c>
      <c r="BV45">
        <v>0.72</v>
      </c>
      <c r="BW45">
        <v>0</v>
      </c>
      <c r="BX45">
        <v>0.01</v>
      </c>
      <c r="BY45">
        <v>0</v>
      </c>
      <c r="BZ45">
        <v>0</v>
      </c>
      <c r="CA45">
        <v>2E-3</v>
      </c>
      <c r="CB45">
        <v>1E-3</v>
      </c>
      <c r="CD45">
        <v>1.9605073908938755</v>
      </c>
      <c r="CE45">
        <v>0</v>
      </c>
      <c r="CF45">
        <v>6.6116297181951569E-2</v>
      </c>
      <c r="CG45">
        <v>1.1628384122628635E-2</v>
      </c>
      <c r="CH45">
        <v>8.1809505361446183E-2</v>
      </c>
      <c r="CI45">
        <v>1.8084766113234332</v>
      </c>
      <c r="CJ45">
        <v>2.3177324914464932E-3</v>
      </c>
      <c r="CK45">
        <v>2.638693806150014E-2</v>
      </c>
      <c r="CL45">
        <v>0</v>
      </c>
      <c r="CM45">
        <v>6.6319757560186448E-4</v>
      </c>
      <c r="CN45">
        <v>1.1006824403749781E-4</v>
      </c>
      <c r="CO45">
        <v>2.7428924153078572E-5</v>
      </c>
      <c r="CP45">
        <v>2.6623688075827059E-2</v>
      </c>
    </row>
    <row r="46" spans="2:123">
      <c r="C46" s="2">
        <v>0.52</v>
      </c>
      <c r="D46">
        <f t="shared" si="14"/>
        <v>52</v>
      </c>
      <c r="E46">
        <f t="shared" si="18"/>
        <v>52</v>
      </c>
      <c r="F46">
        <f t="shared" si="18"/>
        <v>52</v>
      </c>
      <c r="G46">
        <v>48</v>
      </c>
      <c r="H46">
        <v>4.68</v>
      </c>
      <c r="I46">
        <v>47.32</v>
      </c>
      <c r="J46">
        <v>0</v>
      </c>
      <c r="K46">
        <v>0</v>
      </c>
      <c r="L46">
        <v>0</v>
      </c>
      <c r="M46">
        <f t="shared" si="15"/>
        <v>5.2077999999999999E-2</v>
      </c>
      <c r="O46">
        <f>H46/SUM($H46:I46,K46:M46)</f>
        <v>8.9909955179887341E-2</v>
      </c>
      <c r="P46">
        <f>I46/SUM($H46:I46,K46:M46)</f>
        <v>0.90908954681886089</v>
      </c>
      <c r="Q46">
        <f>K46/SUM($H46:I46,K46:M46)</f>
        <v>0</v>
      </c>
      <c r="R46">
        <f>L46/SUM($H46:I46,K46:M46)</f>
        <v>0</v>
      </c>
      <c r="S46">
        <f>M46/SUM($H46:I46,K46:M46)</f>
        <v>1.0004980012517464E-3</v>
      </c>
      <c r="U46">
        <f t="shared" si="16"/>
        <v>1.5595141101159088E-2</v>
      </c>
      <c r="V46">
        <f t="shared" si="19"/>
        <v>1.1504980012517463E-3</v>
      </c>
      <c r="W46">
        <f t="shared" si="17"/>
        <v>6.468733412765184E-3</v>
      </c>
      <c r="Y46">
        <f>U46*(D46-D45)/D46+U45*(D45-D44)/D46+U44*(D44-D43)/D46+U43*(D43-D42)/D46+U42*(D42-D41)/D46</f>
        <v>5.7993430387286906E-3</v>
      </c>
      <c r="Z46">
        <f>V46*(E46-E45)/E46+V45*(E45-E44)/E46+V44*(E44-E43)/E46+V43*(E43-E42)/E46+V42*(E42-E41)/E46</f>
        <v>1.1504980012517463E-3</v>
      </c>
      <c r="AA46">
        <f>W46*(F46-F45)/F46+W45*(F45-F44)/F46+W44*(F44-F43)/F46+W43*(F43-F42)/F46+W42*(F42-F41)/F46</f>
        <v>3.400327965286375E-3</v>
      </c>
      <c r="AC46">
        <f t="shared" si="20"/>
        <v>124.46906339954332</v>
      </c>
      <c r="AD46">
        <f t="shared" si="21"/>
        <v>256.03370613021804</v>
      </c>
      <c r="AE46">
        <f t="shared" si="22"/>
        <v>236.90800176388541</v>
      </c>
      <c r="AG46">
        <f t="shared" si="23"/>
        <v>124.46906339954332</v>
      </c>
      <c r="AH46">
        <f t="shared" si="24"/>
        <v>208.15748465871386</v>
      </c>
      <c r="AI46">
        <f t="shared" si="25"/>
        <v>56.109789891446546</v>
      </c>
      <c r="AK46">
        <v>73</v>
      </c>
      <c r="AL46" t="s">
        <v>16</v>
      </c>
      <c r="AM46">
        <v>41.11</v>
      </c>
      <c r="AN46">
        <v>0</v>
      </c>
      <c r="AO46">
        <v>7.0000000000000007E-2</v>
      </c>
      <c r="AP46">
        <v>0.44</v>
      </c>
      <c r="AQ46">
        <v>7.26</v>
      </c>
      <c r="AR46">
        <v>50.86</v>
      </c>
      <c r="AS46">
        <v>0.11</v>
      </c>
      <c r="AT46">
        <v>0.15</v>
      </c>
      <c r="AU46">
        <v>0</v>
      </c>
      <c r="AV46">
        <v>0</v>
      </c>
      <c r="AW46">
        <v>4.0000000000000001E-3</v>
      </c>
      <c r="AX46">
        <v>2E-3</v>
      </c>
      <c r="AZ46">
        <v>0.99652815066928258</v>
      </c>
      <c r="BA46">
        <v>0</v>
      </c>
      <c r="BB46">
        <v>2.0000576204137668E-3</v>
      </c>
      <c r="BC46">
        <v>8.4330249050799423E-3</v>
      </c>
      <c r="BD46">
        <v>9.8121208359733217E-2</v>
      </c>
      <c r="BE46">
        <v>1.8378406636690534</v>
      </c>
      <c r="BF46">
        <v>2.2586336791164206E-3</v>
      </c>
      <c r="BG46">
        <v>3.8960771915895849E-3</v>
      </c>
      <c r="BH46">
        <v>0</v>
      </c>
      <c r="BI46">
        <v>0</v>
      </c>
      <c r="BJ46">
        <v>1.5601696534428986E-4</v>
      </c>
      <c r="BK46">
        <v>3.887931116230151E-5</v>
      </c>
      <c r="BM46">
        <v>73</v>
      </c>
      <c r="BN46" t="s">
        <v>17</v>
      </c>
      <c r="BO46">
        <v>57.07</v>
      </c>
      <c r="BP46">
        <v>0.04</v>
      </c>
      <c r="BQ46">
        <v>1.78</v>
      </c>
      <c r="BR46">
        <v>0.54</v>
      </c>
      <c r="BS46">
        <v>4.63</v>
      </c>
      <c r="BT46">
        <v>35.08</v>
      </c>
      <c r="BU46">
        <v>0.08</v>
      </c>
      <c r="BV46">
        <v>0.77</v>
      </c>
      <c r="BW46">
        <v>0</v>
      </c>
      <c r="BX46">
        <v>0.01</v>
      </c>
      <c r="BY46">
        <v>0</v>
      </c>
      <c r="BZ46">
        <v>0</v>
      </c>
      <c r="CA46">
        <v>2E-3</v>
      </c>
      <c r="CB46">
        <v>1E-3</v>
      </c>
      <c r="CD46">
        <v>1.9560316800309909</v>
      </c>
      <c r="CE46">
        <v>0</v>
      </c>
      <c r="CF46">
        <v>7.1910181848920715E-2</v>
      </c>
      <c r="CG46">
        <v>1.4633573167913277E-2</v>
      </c>
      <c r="CH46">
        <v>8.847756774359003E-2</v>
      </c>
      <c r="CI46">
        <v>1.7923259898522665</v>
      </c>
      <c r="CJ46">
        <v>2.32257110497428E-3</v>
      </c>
      <c r="CK46">
        <v>2.8278276463064835E-2</v>
      </c>
      <c r="CL46">
        <v>0</v>
      </c>
      <c r="CM46">
        <v>6.6458209981798747E-4</v>
      </c>
      <c r="CN46">
        <v>1.1029802797354092E-4</v>
      </c>
      <c r="CO46">
        <v>2.7486186138208228E-5</v>
      </c>
      <c r="CP46">
        <v>2.7941861879911642E-2</v>
      </c>
    </row>
    <row r="47" spans="2:123">
      <c r="C47" s="2">
        <v>0.56599999999999995</v>
      </c>
      <c r="D47">
        <f t="shared" si="14"/>
        <v>56.599999999999994</v>
      </c>
      <c r="E47">
        <f t="shared" si="18"/>
        <v>56.599999999999994</v>
      </c>
      <c r="F47">
        <f t="shared" si="18"/>
        <v>56.599999999999994</v>
      </c>
      <c r="G47">
        <v>43.400000000000006</v>
      </c>
      <c r="H47">
        <v>4.5279999999999996</v>
      </c>
      <c r="I47">
        <v>52.071999999999996</v>
      </c>
      <c r="J47">
        <v>0</v>
      </c>
      <c r="K47">
        <v>0</v>
      </c>
      <c r="L47">
        <v>0</v>
      </c>
      <c r="M47">
        <f t="shared" si="15"/>
        <v>5.6684899999999996E-2</v>
      </c>
      <c r="O47">
        <f>H47/SUM($H47:I47,K47:M47)</f>
        <v>7.9919960159899855E-2</v>
      </c>
      <c r="P47">
        <f>I47/SUM($H47:I47,K47:M47)</f>
        <v>0.91907954183884844</v>
      </c>
      <c r="Q47">
        <f>K47/SUM($H47:I47,K47:M47)</f>
        <v>0</v>
      </c>
      <c r="R47">
        <f>L47/SUM($H47:I47,K47:M47)</f>
        <v>0</v>
      </c>
      <c r="S47">
        <f>M47/SUM($H47:I47,K47:M47)</f>
        <v>1.0004980012517464E-3</v>
      </c>
      <c r="U47">
        <f t="shared" si="16"/>
        <v>1.6851555308715557E-2</v>
      </c>
      <c r="V47">
        <f t="shared" si="19"/>
        <v>1.1504980012517463E-3</v>
      </c>
      <c r="W47">
        <f t="shared" si="17"/>
        <v>6.690375825179333E-3</v>
      </c>
      <c r="Y47">
        <f>U47*(D47-D46)/D47+U46*(D46-D45)/D47+U45*(D45-D44)/D47+U44*(D44-D43)/D47+U43*(D43-D42)/D47+U42*(D42-D41)/D47</f>
        <v>6.6975793716251494E-3</v>
      </c>
      <c r="Z47">
        <f>V47*(E47-E46)/E47+V46*(E46-E45)/E47+V45*(E45-E44)/E47+V44*(E44-E43)/E47+V43*(E43-E42)/E47+V42*(E42-E41)/E47</f>
        <v>1.1504980012517463E-3</v>
      </c>
      <c r="AA47">
        <f>W47*(F47-F46)/F47+W46*(F46-F45)/F47+W45*(F45-F44)/F47+W44*(F44-F43)/F47+W43*(F43-F42)/F47+W42*(F42-F41)/F47</f>
        <v>3.6677170139702542E-3</v>
      </c>
      <c r="AC47">
        <f t="shared" si="20"/>
        <v>137.47811841430374</v>
      </c>
      <c r="AD47">
        <f t="shared" si="21"/>
        <v>283.13810077238935</v>
      </c>
      <c r="AE47">
        <f t="shared" si="22"/>
        <v>261.86987248508279</v>
      </c>
      <c r="AG47">
        <f t="shared" si="23"/>
        <v>137.47811841430374</v>
      </c>
      <c r="AH47">
        <f t="shared" si="24"/>
        <v>230.19357786373118</v>
      </c>
      <c r="AI47">
        <f t="shared" si="25"/>
        <v>62.021811904361712</v>
      </c>
      <c r="AK47">
        <v>83</v>
      </c>
      <c r="AL47" t="s">
        <v>16</v>
      </c>
      <c r="AM47">
        <v>40.96</v>
      </c>
      <c r="AN47">
        <v>0</v>
      </c>
      <c r="AO47">
        <v>0.08</v>
      </c>
      <c r="AP47">
        <v>0.46</v>
      </c>
      <c r="AQ47">
        <v>7.99</v>
      </c>
      <c r="AR47">
        <v>50.22</v>
      </c>
      <c r="AS47">
        <v>0.12</v>
      </c>
      <c r="AT47">
        <v>0.17</v>
      </c>
      <c r="AU47">
        <v>0</v>
      </c>
      <c r="AV47">
        <v>0</v>
      </c>
      <c r="AW47">
        <v>4.0000000000000001E-3</v>
      </c>
      <c r="AX47">
        <v>2E-3</v>
      </c>
      <c r="AZ47">
        <v>0.99634717884245372</v>
      </c>
      <c r="BA47">
        <v>0</v>
      </c>
      <c r="BB47">
        <v>2.2937342913521173E-3</v>
      </c>
      <c r="BC47">
        <v>8.8470237038881967E-3</v>
      </c>
      <c r="BD47">
        <v>0.10836316952485692</v>
      </c>
      <c r="BE47">
        <v>1.8210289986897281</v>
      </c>
      <c r="BF47">
        <v>2.4725382190540798E-3</v>
      </c>
      <c r="BG47">
        <v>4.4309195812750231E-3</v>
      </c>
      <c r="BH47">
        <v>0</v>
      </c>
      <c r="BI47">
        <v>0</v>
      </c>
      <c r="BJ47">
        <v>1.5655987973374073E-4</v>
      </c>
      <c r="BK47">
        <v>3.9014605022397887E-5</v>
      </c>
      <c r="BM47">
        <v>83</v>
      </c>
      <c r="BN47" t="s">
        <v>17</v>
      </c>
      <c r="BO47">
        <v>56.8</v>
      </c>
      <c r="BP47">
        <v>0.05</v>
      </c>
      <c r="BQ47">
        <v>1.91</v>
      </c>
      <c r="BR47">
        <v>0.66</v>
      </c>
      <c r="BS47">
        <v>5.03</v>
      </c>
      <c r="BT47">
        <v>34.619999999999997</v>
      </c>
      <c r="BU47">
        <v>0.09</v>
      </c>
      <c r="BV47">
        <v>0.83</v>
      </c>
      <c r="BW47">
        <v>0</v>
      </c>
      <c r="BX47">
        <v>0.01</v>
      </c>
      <c r="BY47">
        <v>0</v>
      </c>
      <c r="BZ47">
        <v>0</v>
      </c>
      <c r="CA47">
        <v>2E-3</v>
      </c>
      <c r="CB47">
        <v>1E-3</v>
      </c>
      <c r="CD47">
        <v>1.9515849318704344</v>
      </c>
      <c r="CE47">
        <v>0</v>
      </c>
      <c r="CF47">
        <v>7.7352590163133672E-2</v>
      </c>
      <c r="CG47">
        <v>1.792964405277574E-2</v>
      </c>
      <c r="CH47">
        <v>9.6358776751440792E-2</v>
      </c>
      <c r="CI47">
        <v>1.7731912924884907</v>
      </c>
      <c r="CJ47">
        <v>2.6193446728559784E-3</v>
      </c>
      <c r="CK47">
        <v>3.0557049097855164E-2</v>
      </c>
      <c r="CL47">
        <v>0</v>
      </c>
      <c r="CM47">
        <v>6.6622319419312021E-4</v>
      </c>
      <c r="CN47">
        <v>1.1057039383073928E-4</v>
      </c>
      <c r="CO47">
        <v>2.7554059506265567E-5</v>
      </c>
      <c r="CP47">
        <v>2.8937522033568031E-2</v>
      </c>
    </row>
    <row r="48" spans="2:123">
      <c r="C48" s="2">
        <v>0.60699999999999998</v>
      </c>
      <c r="D48">
        <f t="shared" si="14"/>
        <v>60.699999999999996</v>
      </c>
      <c r="E48">
        <f t="shared" si="18"/>
        <v>60.699999999999996</v>
      </c>
      <c r="F48">
        <f t="shared" si="18"/>
        <v>60.699999999999996</v>
      </c>
      <c r="G48">
        <v>39.300000000000004</v>
      </c>
      <c r="H48">
        <v>6.07</v>
      </c>
      <c r="I48">
        <v>54.629999999999995</v>
      </c>
      <c r="J48">
        <v>0</v>
      </c>
      <c r="K48">
        <v>0</v>
      </c>
      <c r="L48">
        <v>0</v>
      </c>
      <c r="M48">
        <f t="shared" si="15"/>
        <v>6.0791049999999999E-2</v>
      </c>
      <c r="O48">
        <f>H48/SUM($H48:I48,K48:M48)</f>
        <v>9.989995019987484E-2</v>
      </c>
      <c r="P48">
        <f>I48/SUM($H48:I48,K48:M48)</f>
        <v>0.89909955179887346</v>
      </c>
      <c r="Q48">
        <f>K48/SUM($H48:I48,K48:M48)</f>
        <v>0</v>
      </c>
      <c r="R48">
        <f>L48/SUM($H48:I48,K48:M48)</f>
        <v>0</v>
      </c>
      <c r="S48">
        <f>M48/SUM($H48:I48,K48:M48)</f>
        <v>1.0004980012517464E-3</v>
      </c>
      <c r="U48">
        <f t="shared" si="16"/>
        <v>1.7848705406032877E-2</v>
      </c>
      <c r="V48">
        <f t="shared" si="19"/>
        <v>1.1504980012517463E-3</v>
      </c>
      <c r="W48">
        <f t="shared" si="17"/>
        <v>6.8248335388014208E-3</v>
      </c>
      <c r="Y48">
        <f>U48*(D48-D47)/D48+U47*(D47-D46)/D48+U46*(D46-D45)/D48+U45*(D45-D44)/D48+U44*(D44-D43)/D48+U43*(D43-D42)/D48+U42*(D42-D41)/D48</f>
        <v>7.45078557823259E-3</v>
      </c>
      <c r="Z48">
        <f>V48*(E48-E47)/E48+V47*(E47-E46)/E48+V46*(E46-E45)/E48+V45*(E45-E44)/E48+V44*(E44-E43)/E48+V43*(E43-E42)/E48+V42*(E42-E41)/E48</f>
        <v>1.1504980012517463E-3</v>
      </c>
      <c r="AA48">
        <f>W48*(F48-F47)/F48+W47*(F47-F46)/F48+W46*(F46-F45)/F48+W45*(F45-F44)/F48+W44*(F44-F43)/F48+W43*(F43-F42)/F48+W42*(F42-F41)/F48</f>
        <v>3.8809654118583566E-3</v>
      </c>
      <c r="AC48">
        <f t="shared" si="20"/>
        <v>151.61305744874286</v>
      </c>
      <c r="AD48">
        <f t="shared" si="21"/>
        <v>312.64098513256323</v>
      </c>
      <c r="AE48">
        <f t="shared" si="22"/>
        <v>289.02682523198189</v>
      </c>
      <c r="AG48">
        <f t="shared" si="23"/>
        <v>151.61305744874286</v>
      </c>
      <c r="AH48">
        <f t="shared" si="24"/>
        <v>254.17966270940099</v>
      </c>
      <c r="AI48">
        <f t="shared" si="25"/>
        <v>68.453721765469396</v>
      </c>
      <c r="AK48">
        <v>93</v>
      </c>
      <c r="AL48" t="s">
        <v>16</v>
      </c>
      <c r="AM48">
        <v>40.78</v>
      </c>
      <c r="AN48">
        <v>0</v>
      </c>
      <c r="AO48">
        <v>0.09</v>
      </c>
      <c r="AP48">
        <v>0.47</v>
      </c>
      <c r="AQ48">
        <v>8.84</v>
      </c>
      <c r="AR48">
        <v>49.49</v>
      </c>
      <c r="AS48">
        <v>0.13</v>
      </c>
      <c r="AT48">
        <v>0.19</v>
      </c>
      <c r="AU48">
        <v>0</v>
      </c>
      <c r="AV48">
        <v>0</v>
      </c>
      <c r="AW48">
        <v>5.0000000000000001E-3</v>
      </c>
      <c r="AX48">
        <v>3.0000000000000001E-3</v>
      </c>
      <c r="AZ48">
        <v>0.99606515332723344</v>
      </c>
      <c r="BA48">
        <v>0</v>
      </c>
      <c r="BB48">
        <v>2.591107358889364E-3</v>
      </c>
      <c r="BC48">
        <v>9.0766793835386703E-3</v>
      </c>
      <c r="BD48">
        <v>0.12038627118231185</v>
      </c>
      <c r="BE48">
        <v>1.8019692893131942</v>
      </c>
      <c r="BF48">
        <v>2.6896445995525757E-3</v>
      </c>
      <c r="BG48">
        <v>4.9726549571394354E-3</v>
      </c>
      <c r="BH48">
        <v>0</v>
      </c>
      <c r="BI48">
        <v>0</v>
      </c>
      <c r="BJ48">
        <v>1.9650801558468306E-4</v>
      </c>
      <c r="BK48">
        <v>5.876358074477503E-5</v>
      </c>
      <c r="BM48">
        <v>93</v>
      </c>
      <c r="BN48" t="s">
        <v>17</v>
      </c>
      <c r="BO48">
        <v>56.48</v>
      </c>
      <c r="BP48">
        <v>0.05</v>
      </c>
      <c r="BQ48">
        <v>2.06</v>
      </c>
      <c r="BR48">
        <v>0.8</v>
      </c>
      <c r="BS48">
        <v>5.5</v>
      </c>
      <c r="BT48">
        <v>34.08</v>
      </c>
      <c r="BU48">
        <v>0.1</v>
      </c>
      <c r="BV48">
        <v>0.9</v>
      </c>
      <c r="BW48">
        <v>0</v>
      </c>
      <c r="BX48">
        <v>0.02</v>
      </c>
      <c r="BY48">
        <v>0</v>
      </c>
      <c r="BZ48">
        <v>0</v>
      </c>
      <c r="CA48">
        <v>2E-3</v>
      </c>
      <c r="CB48">
        <v>1E-3</v>
      </c>
      <c r="CD48">
        <v>1.9464696837976774</v>
      </c>
      <c r="CE48">
        <v>0</v>
      </c>
      <c r="CF48">
        <v>8.3680169109243877E-2</v>
      </c>
      <c r="CG48">
        <v>2.1798748192075897E-2</v>
      </c>
      <c r="CH48">
        <v>0.10568170661433225</v>
      </c>
      <c r="CI48">
        <v>1.7508218096418984</v>
      </c>
      <c r="CJ48">
        <v>2.9192008433143652E-3</v>
      </c>
      <c r="CK48">
        <v>3.3234539415522277E-2</v>
      </c>
      <c r="CL48">
        <v>0</v>
      </c>
      <c r="CM48">
        <v>1.3364834322344052E-3</v>
      </c>
      <c r="CN48">
        <v>1.1090539982579786E-4</v>
      </c>
      <c r="CO48">
        <v>2.7637542749862675E-5</v>
      </c>
      <c r="CP48">
        <v>3.0149852906921251E-2</v>
      </c>
    </row>
    <row r="49" spans="3:123">
      <c r="C49" s="2">
        <v>0.64500000000000002</v>
      </c>
      <c r="D49">
        <f t="shared" si="14"/>
        <v>64.5</v>
      </c>
      <c r="E49">
        <f t="shared" si="18"/>
        <v>64.5</v>
      </c>
      <c r="F49">
        <f t="shared" si="18"/>
        <v>64.5</v>
      </c>
      <c r="G49">
        <v>35.5</v>
      </c>
      <c r="H49">
        <v>5.16</v>
      </c>
      <c r="I49">
        <v>59.34</v>
      </c>
      <c r="J49">
        <v>0</v>
      </c>
      <c r="K49">
        <v>0</v>
      </c>
      <c r="L49">
        <v>0</v>
      </c>
      <c r="M49">
        <f t="shared" si="15"/>
        <v>6.4596749999999994E-2</v>
      </c>
      <c r="O49">
        <f>H49/SUM($H49:I49,K49:M49)</f>
        <v>7.9919960159899855E-2</v>
      </c>
      <c r="P49">
        <f>I49/SUM($H49:I49,K49:M49)</f>
        <v>0.91907954183884832</v>
      </c>
      <c r="Q49">
        <f>K49/SUM($H49:I49,K49:M49)</f>
        <v>0</v>
      </c>
      <c r="R49">
        <f>L49/SUM($H49:I49,K49:M49)</f>
        <v>0</v>
      </c>
      <c r="S49">
        <f>M49/SUM($H49:I49,K49:M49)</f>
        <v>1.0004980012517462E-3</v>
      </c>
      <c r="U49">
        <f t="shared" si="16"/>
        <v>1.9798683899838455E-2</v>
      </c>
      <c r="V49">
        <f t="shared" si="19"/>
        <v>1.1504980012517461E-3</v>
      </c>
      <c r="W49">
        <f t="shared" si="17"/>
        <v>7.2076202945224651E-3</v>
      </c>
      <c r="Y49">
        <f>U49*(D49-D48)/D49+U48*(D48-D47)/D49+U47*(D47-D46)/D49+U46*(D46-D45)/D49+U45*(D45-D44)/D49+U44*(D44-D43)/D49+U43*(D43-D42)/D49+U42*(D42-D41)/D49</f>
        <v>8.1782586576450312E-3</v>
      </c>
      <c r="Z49">
        <f>V49*(E49-E48)/E49+V48*(E48-E47)/E49+V47*(E47-E46)/E49+V46*(E46-E45)/E49+V45*(E45-E44)/E49+V44*(E44-E43)/E49+V43*(E43-E42)/E49+V42*(E42-E41)/E49</f>
        <v>1.1504980012517463E-3</v>
      </c>
      <c r="AA49">
        <f>W49*(F49-F48)/F49+W48*(F48-F47)/F49+W47*(F47-F46)/F49+W46*(F46-F45)/F49+W45*(F45-F44)/F49+W44*(F44-F43)/F49+W43*(F43-F42)/F49+W42*(F42-F41)/F49</f>
        <v>4.07695438168973E-3</v>
      </c>
      <c r="AC49">
        <f t="shared" si="20"/>
        <v>167.5886291306856</v>
      </c>
      <c r="AD49">
        <f t="shared" si="21"/>
        <v>346.06628990146896</v>
      </c>
      <c r="AE49">
        <f t="shared" si="22"/>
        <v>319.77374252408254</v>
      </c>
      <c r="AG49">
        <f t="shared" si="23"/>
        <v>167.5886291306856</v>
      </c>
      <c r="AH49">
        <f t="shared" si="24"/>
        <v>281.35470723696665</v>
      </c>
      <c r="AI49">
        <f t="shared" si="25"/>
        <v>75.735886387282704</v>
      </c>
      <c r="AK49">
        <v>103</v>
      </c>
      <c r="AL49" t="s">
        <v>16</v>
      </c>
      <c r="AM49">
        <v>40.590000000000003</v>
      </c>
      <c r="AN49">
        <v>0</v>
      </c>
      <c r="AO49">
        <v>0.1</v>
      </c>
      <c r="AP49">
        <v>0.47</v>
      </c>
      <c r="AQ49">
        <v>9.81</v>
      </c>
      <c r="AR49">
        <v>48.66</v>
      </c>
      <c r="AS49">
        <v>0.14000000000000001</v>
      </c>
      <c r="AT49">
        <v>0.22</v>
      </c>
      <c r="AU49">
        <v>0</v>
      </c>
      <c r="AV49">
        <v>0</v>
      </c>
      <c r="AW49">
        <v>5.0000000000000001E-3</v>
      </c>
      <c r="AX49">
        <v>3.0000000000000001E-3</v>
      </c>
      <c r="AZ49">
        <v>0.99597193746745871</v>
      </c>
      <c r="BA49">
        <v>0</v>
      </c>
      <c r="BB49">
        <v>2.8922139962823555E-3</v>
      </c>
      <c r="BC49">
        <v>9.118313510437237E-3</v>
      </c>
      <c r="BD49">
        <v>0.13420887330957595</v>
      </c>
      <c r="BE49">
        <v>1.779875237745693</v>
      </c>
      <c r="BF49">
        <v>2.9098265765811152E-3</v>
      </c>
      <c r="BG49">
        <v>5.7842217005535639E-3</v>
      </c>
      <c r="BH49">
        <v>0</v>
      </c>
      <c r="BI49">
        <v>0</v>
      </c>
      <c r="BJ49">
        <v>1.9740938483126858E-4</v>
      </c>
      <c r="BK49">
        <v>5.9033125395892633E-5</v>
      </c>
      <c r="BM49">
        <v>103</v>
      </c>
      <c r="BN49" t="s">
        <v>17</v>
      </c>
      <c r="BO49">
        <v>56.11</v>
      </c>
      <c r="BP49">
        <v>0.06</v>
      </c>
      <c r="BQ49">
        <v>2.25</v>
      </c>
      <c r="BR49">
        <v>0.96</v>
      </c>
      <c r="BS49">
        <v>6.01</v>
      </c>
      <c r="BT49">
        <v>33.47</v>
      </c>
      <c r="BU49">
        <v>0.11</v>
      </c>
      <c r="BV49">
        <v>0.99</v>
      </c>
      <c r="BW49">
        <v>0</v>
      </c>
      <c r="BX49">
        <v>0.02</v>
      </c>
      <c r="BY49">
        <v>0</v>
      </c>
      <c r="BZ49">
        <v>0</v>
      </c>
      <c r="CA49">
        <v>2E-3</v>
      </c>
      <c r="CB49">
        <v>1E-3</v>
      </c>
      <c r="CD49">
        <v>1.9401501829914263</v>
      </c>
      <c r="CE49">
        <v>0</v>
      </c>
      <c r="CF49">
        <v>9.1702245720432132E-2</v>
      </c>
      <c r="CG49">
        <v>2.6245504487453362E-2</v>
      </c>
      <c r="CH49">
        <v>0.11586538921450165</v>
      </c>
      <c r="CI49">
        <v>1.7252029757614133</v>
      </c>
      <c r="CJ49">
        <v>3.2218015446608362E-3</v>
      </c>
      <c r="CK49">
        <v>3.6679590124895821E-2</v>
      </c>
      <c r="CL49">
        <v>0</v>
      </c>
      <c r="CM49">
        <v>1.3409287546025976E-3</v>
      </c>
      <c r="CN49">
        <v>1.1127428599580799E-4</v>
      </c>
      <c r="CO49">
        <v>2.772946890773688E-5</v>
      </c>
      <c r="CP49">
        <v>3.1852428711858408E-2</v>
      </c>
    </row>
    <row r="50" spans="3:123">
      <c r="C50" s="2">
        <v>0.67900000000000005</v>
      </c>
      <c r="D50">
        <f t="shared" si="14"/>
        <v>67.900000000000006</v>
      </c>
      <c r="E50">
        <f t="shared" si="18"/>
        <v>67.900000000000006</v>
      </c>
      <c r="F50">
        <f t="shared" si="18"/>
        <v>67.900000000000006</v>
      </c>
      <c r="G50">
        <v>32.099999999999994</v>
      </c>
      <c r="H50">
        <v>6.1110000000000007</v>
      </c>
      <c r="I50">
        <v>61.789000000000009</v>
      </c>
      <c r="J50">
        <v>0</v>
      </c>
      <c r="K50">
        <v>0</v>
      </c>
      <c r="L50">
        <v>0</v>
      </c>
      <c r="M50">
        <f t="shared" si="15"/>
        <v>6.8001850000000003E-2</v>
      </c>
      <c r="O50">
        <f>H50/SUM($H50:I50,K50:M50)</f>
        <v>8.9909955179887341E-2</v>
      </c>
      <c r="P50">
        <f>I50/SUM($H50:I50,K50:M50)</f>
        <v>0.90908954681886089</v>
      </c>
      <c r="Q50">
        <f>K50/SUM($H50:I50,K50:M50)</f>
        <v>0</v>
      </c>
      <c r="R50">
        <f>L50/SUM($H50:I50,K50:M50)</f>
        <v>0</v>
      </c>
      <c r="S50">
        <f>M50/SUM($H50:I50,K50:M50)</f>
        <v>1.0004980012517464E-3</v>
      </c>
      <c r="U50">
        <f t="shared" si="16"/>
        <v>2.1174552028759279E-2</v>
      </c>
      <c r="V50">
        <f t="shared" si="19"/>
        <v>1.1504980012517463E-3</v>
      </c>
      <c r="W50">
        <f t="shared" si="17"/>
        <v>7.5006882580204645E-3</v>
      </c>
      <c r="Y50">
        <f>U50*(D50-D49)/D50+U49*(D49-D48)/D50+U48*(D48-D47)/D50+U47*(D47-D46)/D50+U46*(D46-D45)/D50+U45*(D45-D44)/D50+U44*(D44-D43)/D50+U43*(D43-D42)/D50+U42*(D42-D41)/D50</f>
        <v>8.8290303433856566E-3</v>
      </c>
      <c r="Z50">
        <f>V50*(E50-E49)/E50+V49*(E49-E48)/E50+V48*(E48-E47)/E50+V47*(E47-E46)/E50+V46*(E46-E45)/E50+V45*(E45-E44)/E50+V44*(E44-E43)/E50+V43*(E43-E42)/E50+V42*(E42-E41)/E50</f>
        <v>1.1504980012517463E-3</v>
      </c>
      <c r="AA50">
        <f>W50*(F50-F49)/F50+W49*(F49-F48)/F50+W48*(F48-F47)/F50+W47*(F47-F46)/F50+W46*(F46-F45)/F50+W45*(F45-F44)/F50+W44*(F44-F43)/F50+W43*(F43-F42)/F50+W42*(F42-F41)/F50</f>
        <v>4.2483931914029044E-3</v>
      </c>
      <c r="AC50">
        <f t="shared" si="20"/>
        <v>185.05001981523279</v>
      </c>
      <c r="AD50">
        <f t="shared" si="21"/>
        <v>382.67695894959047</v>
      </c>
      <c r="AE50">
        <f t="shared" si="22"/>
        <v>353.42987594519491</v>
      </c>
      <c r="AG50">
        <f t="shared" si="23"/>
        <v>185.05001981523279</v>
      </c>
      <c r="AH50">
        <f t="shared" si="24"/>
        <v>311.11947882080528</v>
      </c>
      <c r="AI50">
        <f t="shared" si="25"/>
        <v>83.70707588175668</v>
      </c>
      <c r="AK50">
        <v>113</v>
      </c>
      <c r="AL50" t="s">
        <v>16</v>
      </c>
      <c r="AM50">
        <v>40.36</v>
      </c>
      <c r="AN50">
        <v>0</v>
      </c>
      <c r="AO50">
        <v>0.1</v>
      </c>
      <c r="AP50">
        <v>0.47</v>
      </c>
      <c r="AQ50">
        <v>11</v>
      </c>
      <c r="AR50">
        <v>47.65</v>
      </c>
      <c r="AS50">
        <v>0.15</v>
      </c>
      <c r="AT50">
        <v>0.25</v>
      </c>
      <c r="AU50">
        <v>0</v>
      </c>
      <c r="AV50">
        <v>0</v>
      </c>
      <c r="AW50">
        <v>6.0000000000000001E-3</v>
      </c>
      <c r="AX50">
        <v>3.0000000000000001E-3</v>
      </c>
      <c r="AZ50">
        <v>0.99600410772989212</v>
      </c>
      <c r="BA50">
        <v>0</v>
      </c>
      <c r="BB50">
        <v>2.9087898416744994E-3</v>
      </c>
      <c r="BC50">
        <v>9.1705723526876309E-3</v>
      </c>
      <c r="BD50">
        <v>0.15135153490273492</v>
      </c>
      <c r="BE50">
        <v>1.7529207534175559</v>
      </c>
      <c r="BF50">
        <v>3.1355393176324912E-3</v>
      </c>
      <c r="BG50">
        <v>6.6106502375430625E-3</v>
      </c>
      <c r="BH50">
        <v>0</v>
      </c>
      <c r="BI50">
        <v>0</v>
      </c>
      <c r="BJ50">
        <v>2.3824893205821282E-4</v>
      </c>
      <c r="BK50">
        <v>5.9371455810182558E-5</v>
      </c>
      <c r="BM50">
        <v>113</v>
      </c>
      <c r="BN50" t="s">
        <v>17</v>
      </c>
      <c r="BO50">
        <v>55.7</v>
      </c>
      <c r="BP50">
        <v>7.0000000000000007E-2</v>
      </c>
      <c r="BQ50">
        <v>2.4300000000000002</v>
      </c>
      <c r="BR50">
        <v>1.1399999999999999</v>
      </c>
      <c r="BS50">
        <v>6.65</v>
      </c>
      <c r="BT50">
        <v>32.75</v>
      </c>
      <c r="BU50">
        <v>0.12</v>
      </c>
      <c r="BV50">
        <v>1.1100000000000001</v>
      </c>
      <c r="BW50">
        <v>0</v>
      </c>
      <c r="BX50">
        <v>0.02</v>
      </c>
      <c r="BY50">
        <v>0</v>
      </c>
      <c r="BZ50">
        <v>0</v>
      </c>
      <c r="CA50">
        <v>2E-3</v>
      </c>
      <c r="CB50">
        <v>1E-3</v>
      </c>
      <c r="CD50">
        <v>1.9334859990658355</v>
      </c>
      <c r="CE50">
        <v>0</v>
      </c>
      <c r="CF50">
        <v>9.9424744329558778E-2</v>
      </c>
      <c r="CG50">
        <v>3.1288107814326581E-2</v>
      </c>
      <c r="CH50">
        <v>0.12870388430543372</v>
      </c>
      <c r="CI50">
        <v>1.6946754832038298</v>
      </c>
      <c r="CJ50">
        <v>3.5284023472598345E-3</v>
      </c>
      <c r="CK50">
        <v>4.1286019583811832E-2</v>
      </c>
      <c r="CL50">
        <v>0</v>
      </c>
      <c r="CM50">
        <v>1.3461593122222905E-3</v>
      </c>
      <c r="CN50">
        <v>1.1170833333985482E-4</v>
      </c>
      <c r="CO50">
        <v>2.7837633181481901E-5</v>
      </c>
      <c r="CP50">
        <v>3.2910743395394293E-2</v>
      </c>
    </row>
    <row r="51" spans="3:123">
      <c r="C51" s="2">
        <v>0.71</v>
      </c>
      <c r="D51">
        <f t="shared" si="14"/>
        <v>71</v>
      </c>
      <c r="E51">
        <f t="shared" si="18"/>
        <v>71</v>
      </c>
      <c r="F51">
        <f t="shared" si="18"/>
        <v>71</v>
      </c>
      <c r="G51">
        <v>29</v>
      </c>
      <c r="H51">
        <v>7.1000000000000005</v>
      </c>
      <c r="I51">
        <v>63.9</v>
      </c>
      <c r="J51">
        <v>0</v>
      </c>
      <c r="K51">
        <v>0</v>
      </c>
      <c r="L51">
        <v>0</v>
      </c>
      <c r="M51">
        <f t="shared" si="15"/>
        <v>7.1106500000000003E-2</v>
      </c>
      <c r="O51">
        <f>H51/SUM($H51:I51,K51:M51)</f>
        <v>9.989995019987484E-2</v>
      </c>
      <c r="P51">
        <f>I51/SUM($H51:I51,K51:M51)</f>
        <v>0.89909955179887346</v>
      </c>
      <c r="Q51">
        <f>K51/SUM($H51:I51,K51:M51)</f>
        <v>0</v>
      </c>
      <c r="R51">
        <f>L51/SUM($H51:I51,K51:M51)</f>
        <v>0</v>
      </c>
      <c r="S51">
        <f>M51/SUM($H51:I51,K51:M51)</f>
        <v>1.0004980012517464E-3</v>
      </c>
      <c r="U51">
        <f t="shared" si="16"/>
        <v>2.3059382435774451E-2</v>
      </c>
      <c r="V51">
        <f t="shared" si="19"/>
        <v>1.1504980012517463E-3</v>
      </c>
      <c r="W51">
        <f t="shared" si="17"/>
        <v>7.991248827736221E-3</v>
      </c>
      <c r="Y51">
        <f>U51*(D51-D50)/D51+U50*(D50-D49)/D51+U49*(D49-D48)/D51+U48*(D48-D47)/D51+U47*(D47-D46)/D51+U46*(D46-D45)/D51+U45*(D45-D44)/D51+U44*(D44-D43)/D51+U43*(D43-D42)/D51+U42*(D42-D41)/D51</f>
        <v>9.4503555755885461E-3</v>
      </c>
      <c r="Z51">
        <f>V51*(E51-E50)/E51+V50*(E50-E49)/E51+V49*(E49-E48)/E51+V48*(E48-E47)/E51+V47*(E47-E46)/E51+V46*(E46-E45)/E51+V45*(E45-E44)/E51+V44*(E44-E43)/E51+V43*(E43-E42)/E51+V42*(E42-E41)/E51</f>
        <v>1.1504980012517463E-3</v>
      </c>
      <c r="AA51">
        <f>W51*(F51-F50)/F51+W50*(F50-F49)/F51+W49*(F49-F48)/F51+W48*(F48-F47)/F51+W47*(F47-F46)/F51+W46*(F46-F45)/F51+W45*(F45-F44)/F51+W44*(F44-F43)/F51+W43*(F43-F42)/F51+W42*(F42-F41)/F51</f>
        <v>4.4118136487639363E-3</v>
      </c>
      <c r="AC51">
        <f t="shared" si="20"/>
        <v>204.49030486820834</v>
      </c>
      <c r="AD51">
        <f t="shared" si="21"/>
        <v>423.53431560878994</v>
      </c>
      <c r="AE51">
        <f t="shared" si="22"/>
        <v>390.96245541437804</v>
      </c>
      <c r="AG51">
        <f t="shared" si="23"/>
        <v>204.49030486820834</v>
      </c>
      <c r="AH51">
        <f t="shared" si="24"/>
        <v>344.33684195836582</v>
      </c>
      <c r="AI51">
        <f t="shared" si="25"/>
        <v>92.596371019194791</v>
      </c>
      <c r="AK51">
        <v>123</v>
      </c>
      <c r="AL51" t="s">
        <v>16</v>
      </c>
      <c r="AM51">
        <v>40.090000000000003</v>
      </c>
      <c r="AN51">
        <v>0</v>
      </c>
      <c r="AO51">
        <v>0.11</v>
      </c>
      <c r="AP51">
        <v>0.45</v>
      </c>
      <c r="AQ51">
        <v>12.37</v>
      </c>
      <c r="AR51">
        <v>46.49</v>
      </c>
      <c r="AS51">
        <v>0.17</v>
      </c>
      <c r="AT51">
        <v>0.28999999999999998</v>
      </c>
      <c r="AU51">
        <v>0</v>
      </c>
      <c r="AV51">
        <v>0</v>
      </c>
      <c r="AW51">
        <v>7.0000000000000001E-3</v>
      </c>
      <c r="AX51">
        <v>3.0000000000000001E-3</v>
      </c>
      <c r="AZ51">
        <v>0.99590849661633385</v>
      </c>
      <c r="BA51">
        <v>0</v>
      </c>
      <c r="BB51">
        <v>3.2209088846800781E-3</v>
      </c>
      <c r="BC51">
        <v>8.838620899933692E-3</v>
      </c>
      <c r="BD51">
        <v>0.17133151432656848</v>
      </c>
      <c r="BE51">
        <v>1.7216003146989567</v>
      </c>
      <c r="BF51">
        <v>3.5772008278402195E-3</v>
      </c>
      <c r="BG51">
        <v>7.7192583862156685E-3</v>
      </c>
      <c r="BH51">
        <v>0</v>
      </c>
      <c r="BI51">
        <v>0</v>
      </c>
      <c r="BJ51">
        <v>2.7980222363634729E-4</v>
      </c>
      <c r="BK51">
        <v>5.9765575728009315E-5</v>
      </c>
      <c r="BM51">
        <v>123</v>
      </c>
      <c r="BN51" t="s">
        <v>17</v>
      </c>
      <c r="BO51">
        <v>55.23</v>
      </c>
      <c r="BP51">
        <v>0.08</v>
      </c>
      <c r="BQ51">
        <v>2.67</v>
      </c>
      <c r="BR51">
        <v>1.32</v>
      </c>
      <c r="BS51">
        <v>7.37</v>
      </c>
      <c r="BT51">
        <v>31.9</v>
      </c>
      <c r="BU51">
        <v>0.13</v>
      </c>
      <c r="BV51">
        <v>1.26</v>
      </c>
      <c r="BW51">
        <v>0</v>
      </c>
      <c r="BX51">
        <v>0.02</v>
      </c>
      <c r="BY51">
        <v>0</v>
      </c>
      <c r="BZ51">
        <v>0</v>
      </c>
      <c r="CA51">
        <v>2E-3</v>
      </c>
      <c r="CB51">
        <v>1E-3</v>
      </c>
      <c r="CD51">
        <v>1.9258941198151349</v>
      </c>
      <c r="CE51">
        <v>0</v>
      </c>
      <c r="CF51">
        <v>0.10974152682078239</v>
      </c>
      <c r="CG51">
        <v>3.6393171738946399E-2</v>
      </c>
      <c r="CH51">
        <v>0.14328773717986165</v>
      </c>
      <c r="CI51">
        <v>1.6582020696402435</v>
      </c>
      <c r="CJ51">
        <v>3.8398276902887464E-3</v>
      </c>
      <c r="CK51">
        <v>4.7078444831538106E-2</v>
      </c>
      <c r="CL51">
        <v>0</v>
      </c>
      <c r="CM51">
        <v>1.3522842423068667E-3</v>
      </c>
      <c r="CN51">
        <v>1.1221659839092193E-4</v>
      </c>
      <c r="CO51">
        <v>2.7964292452348717E-5</v>
      </c>
      <c r="CP51">
        <v>3.5635646635917312E-2</v>
      </c>
    </row>
    <row r="52" spans="3:123">
      <c r="C52" s="2">
        <v>0.73699999999999999</v>
      </c>
      <c r="D52">
        <f t="shared" si="14"/>
        <v>73.7</v>
      </c>
      <c r="E52">
        <f t="shared" si="18"/>
        <v>73.7</v>
      </c>
      <c r="F52">
        <f t="shared" si="18"/>
        <v>73.7</v>
      </c>
      <c r="G52">
        <v>26.299999999999997</v>
      </c>
      <c r="H52">
        <v>6.633</v>
      </c>
      <c r="I52">
        <v>67.067000000000007</v>
      </c>
      <c r="J52">
        <v>0</v>
      </c>
      <c r="K52">
        <v>0</v>
      </c>
      <c r="L52">
        <v>0</v>
      </c>
      <c r="M52">
        <f t="shared" si="15"/>
        <v>7.3810550000000003E-2</v>
      </c>
      <c r="O52">
        <f>H52/SUM($H52:I52,K52:M52)</f>
        <v>8.9909955179887327E-2</v>
      </c>
      <c r="P52">
        <f>I52/SUM($H52:I52,K52:M52)</f>
        <v>0.90908954681886089</v>
      </c>
      <c r="Q52">
        <f>K52/SUM($H52:I52,K52:M52)</f>
        <v>0</v>
      </c>
      <c r="R52">
        <f>L52/SUM($H52:I52,K52:M52)</f>
        <v>0</v>
      </c>
      <c r="S52">
        <f>M52/SUM($H52:I52,K52:M52)</f>
        <v>1.0004980012517464E-3</v>
      </c>
      <c r="U52">
        <f t="shared" si="16"/>
        <v>2.5818266186035149E-2</v>
      </c>
      <c r="V52">
        <f t="shared" si="19"/>
        <v>1.1504980012517463E-3</v>
      </c>
      <c r="W52">
        <f t="shared" si="17"/>
        <v>8.8526958327897788E-3</v>
      </c>
      <c r="Y52">
        <f>U52*(D52-D51)/D52+U51*(D51-D50)/D52+U50*(D50-D49)/D52+U49*(D49-D48)/D52+U48*(D48-D47)/D52+U47*(D47-D46)/D52+U46*(D46-D45)/D52+U45*(D45-D44)/D52+U44*(D44-D43)/D52+U43*(D43-D42)/D52+U42*(D42-D41)/D52</f>
        <v>1.0049994091846428E-2</v>
      </c>
      <c r="Z52">
        <f>V52*(E52-E51)/E52+V51*(E51-E50)/E52+V50*(E50-E49)/E52+V49*(E49-E48)/E52+V48*(E48-E47)/E52+V47*(E47-E46)/E52+V46*(E46-E45)/E52+V45*(E45-E44)/E52+V44*(E44-E43)/E52+V43*(E43-E42)/E52+V42*(E42-E41)/E52</f>
        <v>1.1504980012517463E-3</v>
      </c>
      <c r="AA52">
        <f>W52*(F52-F51)/F52+W51*(F51-F50)/F52+W50*(F50-F49)/F52+W49*(F49-F48)/F52+W48*(F48-F47)/F52+W47*(F47-F46)/F52+W46*(F46-F45)/F52+W45*(F45-F44)/F52+W44*(F44-F43)/F52+W43*(F43-F42)/F52+W42*(F42-F41)/F52</f>
        <v>4.5745053977038251E-3</v>
      </c>
      <c r="AC52">
        <f t="shared" si="20"/>
        <v>225.0951100874872</v>
      </c>
      <c r="AD52">
        <f t="shared" si="21"/>
        <v>466.96251912353557</v>
      </c>
      <c r="AE52">
        <f t="shared" si="22"/>
        <v>430.81983225002415</v>
      </c>
      <c r="AG52">
        <f t="shared" si="23"/>
        <v>225.0951100874872</v>
      </c>
      <c r="AH52">
        <f t="shared" si="24"/>
        <v>379.64432449067931</v>
      </c>
      <c r="AI52">
        <f t="shared" si="25"/>
        <v>102.03627605921623</v>
      </c>
      <c r="AK52">
        <v>133</v>
      </c>
      <c r="AL52" t="s">
        <v>16</v>
      </c>
      <c r="AM52">
        <v>39.79</v>
      </c>
      <c r="AN52">
        <v>0</v>
      </c>
      <c r="AO52">
        <v>0.13</v>
      </c>
      <c r="AP52">
        <v>0.41</v>
      </c>
      <c r="AQ52">
        <v>13.99</v>
      </c>
      <c r="AR52">
        <v>45.14</v>
      </c>
      <c r="AS52">
        <v>0.19</v>
      </c>
      <c r="AT52">
        <v>0.34</v>
      </c>
      <c r="AU52">
        <v>0</v>
      </c>
      <c r="AV52">
        <v>0</v>
      </c>
      <c r="AW52">
        <v>8.0000000000000002E-3</v>
      </c>
      <c r="AX52">
        <v>4.0000000000000001E-3</v>
      </c>
      <c r="AZ52">
        <v>0.99586250431894141</v>
      </c>
      <c r="BA52">
        <v>0</v>
      </c>
      <c r="BB52">
        <v>3.8350512044788079E-3</v>
      </c>
      <c r="BC52">
        <v>8.1133070107059849E-3</v>
      </c>
      <c r="BD52">
        <v>0.19522135764013859</v>
      </c>
      <c r="BE52">
        <v>1.6841330640710339</v>
      </c>
      <c r="BF52">
        <v>4.0280055709941915E-3</v>
      </c>
      <c r="BG52">
        <v>9.1179783739537036E-3</v>
      </c>
      <c r="BH52">
        <v>0</v>
      </c>
      <c r="BI52">
        <v>0</v>
      </c>
      <c r="BJ52">
        <v>3.2217005329405384E-4</v>
      </c>
      <c r="BK52">
        <v>8.0284536502511924E-5</v>
      </c>
      <c r="BM52">
        <v>133</v>
      </c>
      <c r="BN52" t="s">
        <v>17</v>
      </c>
      <c r="BO52">
        <v>54.71</v>
      </c>
      <c r="BP52">
        <v>0.1</v>
      </c>
      <c r="BQ52">
        <v>2.96</v>
      </c>
      <c r="BR52">
        <v>1.45</v>
      </c>
      <c r="BS52">
        <v>8.1999999999999993</v>
      </c>
      <c r="BT52">
        <v>30.94</v>
      </c>
      <c r="BU52">
        <v>0.15</v>
      </c>
      <c r="BV52">
        <v>1.46</v>
      </c>
      <c r="BW52">
        <v>0</v>
      </c>
      <c r="BX52">
        <v>0.03</v>
      </c>
      <c r="BY52">
        <v>0</v>
      </c>
      <c r="BZ52">
        <v>0</v>
      </c>
      <c r="CA52">
        <v>3.0000000000000001E-3</v>
      </c>
      <c r="CB52">
        <v>1E-3</v>
      </c>
      <c r="CD52">
        <v>1.917100138607629</v>
      </c>
      <c r="CE52">
        <v>0</v>
      </c>
      <c r="CF52">
        <v>0.12225655890430936</v>
      </c>
      <c r="CG52">
        <v>4.0173040054967343E-2</v>
      </c>
      <c r="CH52">
        <v>0.16020501563605946</v>
      </c>
      <c r="CI52">
        <v>1.6161728210994517</v>
      </c>
      <c r="CJ52">
        <v>4.4522584080439777E-3</v>
      </c>
      <c r="CK52">
        <v>5.4818246402911802E-2</v>
      </c>
      <c r="CL52">
        <v>0</v>
      </c>
      <c r="CM52">
        <v>2.0383556725823804E-3</v>
      </c>
      <c r="CN52">
        <v>1.6914886140936659E-4</v>
      </c>
      <c r="CO52">
        <v>2.8101179898273034E-5</v>
      </c>
      <c r="CP52">
        <v>3.9356697511938321E-2</v>
      </c>
    </row>
    <row r="53" spans="3:123">
      <c r="C53" s="2">
        <v>0.76200000000000001</v>
      </c>
      <c r="D53">
        <f t="shared" si="14"/>
        <v>76.2</v>
      </c>
      <c r="E53">
        <f t="shared" si="18"/>
        <v>76.2</v>
      </c>
      <c r="F53">
        <f t="shared" si="18"/>
        <v>76.2</v>
      </c>
      <c r="G53">
        <v>23.799999999999997</v>
      </c>
      <c r="H53">
        <v>5.3340000000000005</v>
      </c>
      <c r="I53">
        <v>70.866</v>
      </c>
      <c r="J53">
        <v>0</v>
      </c>
      <c r="K53">
        <v>0</v>
      </c>
      <c r="L53">
        <v>0</v>
      </c>
      <c r="M53">
        <f t="shared" si="15"/>
        <v>7.6314300000000002E-2</v>
      </c>
      <c r="O53">
        <f>H53/SUM($H53:I53,K53:M53)</f>
        <v>6.992996513991237E-2</v>
      </c>
      <c r="P53">
        <f>I53/SUM($H53:I53,K53:M53)</f>
        <v>0.92906953685883575</v>
      </c>
      <c r="Q53">
        <f>K53/SUM($H53:I53,K53:M53)</f>
        <v>0</v>
      </c>
      <c r="R53">
        <f>L53/SUM($H53:I53,K53:M53)</f>
        <v>0</v>
      </c>
      <c r="S53">
        <f>M53/SUM($H53:I53,K53:M53)</f>
        <v>1.0004980012517464E-3</v>
      </c>
      <c r="U53">
        <f t="shared" si="16"/>
        <v>2.8996001628561568E-2</v>
      </c>
      <c r="V53">
        <f t="shared" si="19"/>
        <v>1.1504980012517463E-3</v>
      </c>
      <c r="W53">
        <f t="shared" si="17"/>
        <v>1.0194465731531606E-2</v>
      </c>
      <c r="Y53">
        <f>U53*(D53-D52)/D53+U52*(D52-D51)/D53+U51*(D51-D50)/D53+U50*(D50-D49)/D53+U49*(D49-D48)/D53+U48*(D48-D47)/D53+U47*(D47-D46)/D53+U46*(D46-D45)/D53+U45*(D45-D44)/D53+U44*(D44-D43)/D53+U43*(D43-D42)/D53+U42*(D42-D41)/D53</f>
        <v>1.0671582265623168E-2</v>
      </c>
      <c r="Z53">
        <f>V53*(E53-E52)/E53+V52*(E52-E51)/E53+V51*(E51-E50)/E53+V50*(E50-E49)/E53+V49*(E49-E48)/E53+V48*(E48-E47)/E53+V47*(E47-E46)/E53+V46*(E46-E45)/E53+V45*(E45-E44)/E53+V44*(E44-E43)/E53+V43*(E43-E42)/E53+V42*(E42-E41)/E53</f>
        <v>1.1504980012517463E-3</v>
      </c>
      <c r="AA53">
        <f>W53*(F53-F52)/F53+W52*(F52-F51)/F53+W51*(F51-F50)/F53+W50*(F50-F49)/F53+W49*(F49-F48)/F53+W48*(F48-F47)/F53+W47*(F47-F46)/F53+W46*(F46-F45)/F53+W45*(F45-F44)/F53+W44*(F44-F43)/F53+W43*(F43-F42)/F53+W42*(F42-F41)/F53</f>
        <v>4.7588872984199596E-3</v>
      </c>
      <c r="AC53">
        <f t="shared" si="20"/>
        <v>248.26836436497527</v>
      </c>
      <c r="AD53">
        <f t="shared" si="21"/>
        <v>515.95390934325621</v>
      </c>
      <c r="AE53">
        <f t="shared" si="22"/>
        <v>475.73060790875155</v>
      </c>
      <c r="AG53">
        <f t="shared" si="23"/>
        <v>248.26836436497527</v>
      </c>
      <c r="AH53">
        <f t="shared" si="24"/>
        <v>419.47472304329773</v>
      </c>
      <c r="AI53">
        <f t="shared" si="25"/>
        <v>112.67303871523063</v>
      </c>
      <c r="AK53">
        <v>143</v>
      </c>
      <c r="AL53" t="s">
        <v>16</v>
      </c>
      <c r="AM53">
        <v>39.409999999999997</v>
      </c>
      <c r="AN53">
        <v>0</v>
      </c>
      <c r="AO53">
        <v>0.14000000000000001</v>
      </c>
      <c r="AP53">
        <v>0.37</v>
      </c>
      <c r="AQ53">
        <v>16.03</v>
      </c>
      <c r="AR53">
        <v>43.42</v>
      </c>
      <c r="AS53">
        <v>0.21</v>
      </c>
      <c r="AT53">
        <v>0.4</v>
      </c>
      <c r="AU53">
        <v>0</v>
      </c>
      <c r="AV53">
        <v>0</v>
      </c>
      <c r="AW53">
        <v>8.9999999999999993E-3</v>
      </c>
      <c r="AX53">
        <v>4.0000000000000001E-3</v>
      </c>
      <c r="AZ53">
        <v>0.99610982564849337</v>
      </c>
      <c r="BA53">
        <v>0</v>
      </c>
      <c r="BB53">
        <v>4.1709136396063783E-3</v>
      </c>
      <c r="BC53">
        <v>7.3941988363194801E-3</v>
      </c>
      <c r="BD53">
        <v>0.22590117194383433</v>
      </c>
      <c r="BE53">
        <v>1.6359876245547933</v>
      </c>
      <c r="BF53">
        <v>4.4960497042669818E-3</v>
      </c>
      <c r="BG53">
        <v>1.0833155560787301E-2</v>
      </c>
      <c r="BH53">
        <v>0</v>
      </c>
      <c r="BI53">
        <v>0</v>
      </c>
      <c r="BJ53">
        <v>3.660269296184607E-4</v>
      </c>
      <c r="BK53">
        <v>8.1078788715995155E-5</v>
      </c>
      <c r="BM53">
        <v>143</v>
      </c>
      <c r="BN53" t="s">
        <v>17</v>
      </c>
      <c r="BO53">
        <v>54.12</v>
      </c>
      <c r="BP53">
        <v>0.11</v>
      </c>
      <c r="BQ53">
        <v>3.26</v>
      </c>
      <c r="BR53">
        <v>1.57</v>
      </c>
      <c r="BS53">
        <v>9.26</v>
      </c>
      <c r="BT53">
        <v>29.74</v>
      </c>
      <c r="BU53">
        <v>0.17</v>
      </c>
      <c r="BV53">
        <v>1.73</v>
      </c>
      <c r="BW53">
        <v>0</v>
      </c>
      <c r="BX53">
        <v>0.03</v>
      </c>
      <c r="BY53">
        <v>0</v>
      </c>
      <c r="BZ53">
        <v>0</v>
      </c>
      <c r="CA53">
        <v>3.0000000000000001E-3</v>
      </c>
      <c r="CB53">
        <v>2E-3</v>
      </c>
      <c r="CD53">
        <v>1.908547477902482</v>
      </c>
      <c r="CE53">
        <v>0</v>
      </c>
      <c r="CF53">
        <v>0.13550806792475104</v>
      </c>
      <c r="CG53">
        <v>4.3775734765103248E-2</v>
      </c>
      <c r="CH53">
        <v>0.18207081631370536</v>
      </c>
      <c r="CI53">
        <v>1.5634195928287768</v>
      </c>
      <c r="CJ53">
        <v>5.0781452807982883E-3</v>
      </c>
      <c r="CK53">
        <v>6.5371053260080858E-2</v>
      </c>
      <c r="CL53">
        <v>0</v>
      </c>
      <c r="CM53">
        <v>2.0513844668289421E-3</v>
      </c>
      <c r="CN53">
        <v>1.7023002979523074E-4</v>
      </c>
      <c r="CO53">
        <v>5.6561594934853785E-5</v>
      </c>
      <c r="CP53">
        <v>4.4055545827233061E-2</v>
      </c>
    </row>
    <row r="54" spans="3:123">
      <c r="C54" s="2">
        <v>0.78500000000000003</v>
      </c>
      <c r="D54">
        <f t="shared" si="14"/>
        <v>78.5</v>
      </c>
      <c r="E54">
        <f t="shared" si="18"/>
        <v>78.5</v>
      </c>
      <c r="F54">
        <f t="shared" si="18"/>
        <v>78.5</v>
      </c>
      <c r="G54">
        <v>21.5</v>
      </c>
      <c r="H54">
        <v>7.8500000000000005</v>
      </c>
      <c r="I54">
        <v>70.650000000000006</v>
      </c>
      <c r="J54">
        <v>0</v>
      </c>
      <c r="K54">
        <v>0</v>
      </c>
      <c r="L54">
        <v>0</v>
      </c>
      <c r="M54">
        <f t="shared" si="15"/>
        <v>7.861775E-2</v>
      </c>
      <c r="O54">
        <f>H54/SUM($H54:I54,K54:M54)</f>
        <v>9.9899950199874826E-2</v>
      </c>
      <c r="P54">
        <f>I54/SUM($H54:I54,K54:M54)</f>
        <v>0.89909955179887346</v>
      </c>
      <c r="Q54">
        <f>K54/SUM($H54:I54,K54:M54)</f>
        <v>0</v>
      </c>
      <c r="R54">
        <f>L54/SUM($H54:I54,K54:M54)</f>
        <v>0</v>
      </c>
      <c r="S54">
        <f>M54/SUM($H54:I54,K54:M54)</f>
        <v>1.0004980012517464E-3</v>
      </c>
      <c r="U54">
        <f t="shared" si="16"/>
        <v>3.1128065652693132E-2</v>
      </c>
      <c r="V54">
        <f t="shared" si="19"/>
        <v>1.1504980012517463E-3</v>
      </c>
      <c r="W54">
        <f t="shared" si="17"/>
        <v>1.1906127179868367E-2</v>
      </c>
      <c r="Y54">
        <f>U54*(D54-D53)/D54+U53*(D53-D52)/D54+U52*(D52-D51)/D54+U51*(D51-D50)/D54+U50*(D50-D49)/D54+U49*(D49-D48)/D54+U48*(D48-D47)/D54+U47*(D47-D46)/D54+U46*(D46-D45)/D54+U45*(D45-D44)/D54+U44*(D44-D43)/D54+U43*(D43-D42)/D54+U42*(D42-D41)/D54</f>
        <v>1.1270944199257067E-2</v>
      </c>
      <c r="Z54">
        <f>V54*(E54-E53)/E54+V53*(E53-E52)/E54+V52*(E52-E51)/E54+V51*(E51-E50)/E54+V50*(E50-E49)/E54+V49*(E49-E48)/E54+V48*(E48-E47)/E54+V47*(E47-E46)/E54+V46*(E46-E45)/E54+V45*(E45-E44)/E54+V44*(E44-E43)/E54+V43*(E43-E42)/E54+V42*(E42-E41)/E54</f>
        <v>1.1504980012517463E-3</v>
      </c>
      <c r="AA54">
        <f>W54*(F54-F53)/F54+W53*(F53-F52)/F54+W52*(F52-F51)/F54+W51*(F51-F50)/F54+W50*(F50-F49)/F54+W49*(F49-F48)/F54+W48*(F48-F47)/F54+W47*(F47-F46)/F54+W46*(F46-F45)/F54+W45*(F45-F44)/F54+W44*(F44-F43)/F54+W43*(F43-F42)/F54+W42*(F42-F41)/F54</f>
        <v>4.9682968745643078E-3</v>
      </c>
      <c r="AC54">
        <f t="shared" si="20"/>
        <v>274.27659014434573</v>
      </c>
      <c r="AD54">
        <f t="shared" si="21"/>
        <v>571.0821992225068</v>
      </c>
      <c r="AE54">
        <f t="shared" si="22"/>
        <v>526.19867177264484</v>
      </c>
      <c r="AG54">
        <f t="shared" si="23"/>
        <v>274.27659014434573</v>
      </c>
      <c r="AH54">
        <f t="shared" si="24"/>
        <v>464.29447091260715</v>
      </c>
      <c r="AI54">
        <f t="shared" si="25"/>
        <v>124.62600120931063</v>
      </c>
      <c r="AK54">
        <v>153</v>
      </c>
      <c r="AL54" t="s">
        <v>16</v>
      </c>
      <c r="AM54">
        <v>38.93</v>
      </c>
      <c r="AN54">
        <v>0.01</v>
      </c>
      <c r="AO54">
        <v>0.15</v>
      </c>
      <c r="AP54">
        <v>0.33</v>
      </c>
      <c r="AQ54">
        <v>18.579999999999998</v>
      </c>
      <c r="AR54">
        <v>41.29</v>
      </c>
      <c r="AS54">
        <v>0.24</v>
      </c>
      <c r="AT54">
        <v>0.47</v>
      </c>
      <c r="AU54">
        <v>0</v>
      </c>
      <c r="AV54">
        <v>0</v>
      </c>
      <c r="AW54">
        <v>0.01</v>
      </c>
      <c r="AX54">
        <v>4.0000000000000001E-3</v>
      </c>
      <c r="AZ54">
        <v>0.99603685090424798</v>
      </c>
      <c r="BA54">
        <v>0</v>
      </c>
      <c r="BB54">
        <v>4.5236045764134886E-3</v>
      </c>
      <c r="BC54">
        <v>6.6756499325293598E-3</v>
      </c>
      <c r="BD54">
        <v>0.26504577456474443</v>
      </c>
      <c r="BE54">
        <v>1.5747995846037475</v>
      </c>
      <c r="BF54">
        <v>5.2013162967140614E-3</v>
      </c>
      <c r="BG54">
        <v>1.2884959559392898E-2</v>
      </c>
      <c r="BH54">
        <v>0</v>
      </c>
      <c r="BI54">
        <v>0</v>
      </c>
      <c r="BJ54">
        <v>4.1168092347134327E-4</v>
      </c>
      <c r="BK54">
        <v>8.2072462762777597E-5</v>
      </c>
      <c r="BM54">
        <v>153</v>
      </c>
      <c r="BN54" t="s">
        <v>17</v>
      </c>
      <c r="BO54">
        <v>53.46</v>
      </c>
      <c r="BP54">
        <v>0.13</v>
      </c>
      <c r="BQ54">
        <v>3.58</v>
      </c>
      <c r="BR54">
        <v>1.63</v>
      </c>
      <c r="BS54">
        <v>10.59</v>
      </c>
      <c r="BT54">
        <v>28.26</v>
      </c>
      <c r="BU54">
        <v>0.2</v>
      </c>
      <c r="BV54">
        <v>2.11</v>
      </c>
      <c r="BW54">
        <v>0</v>
      </c>
      <c r="BX54">
        <v>0.04</v>
      </c>
      <c r="BY54">
        <v>0</v>
      </c>
      <c r="BZ54">
        <v>0</v>
      </c>
      <c r="CA54">
        <v>3.0000000000000001E-3</v>
      </c>
      <c r="CB54">
        <v>2E-3</v>
      </c>
      <c r="CD54">
        <v>1.8998402560138297</v>
      </c>
      <c r="CE54">
        <v>0</v>
      </c>
      <c r="CF54">
        <v>0.14995934363697794</v>
      </c>
      <c r="CG54">
        <v>4.5799880777489754E-2</v>
      </c>
      <c r="CH54">
        <v>0.20983033014391694</v>
      </c>
      <c r="CI54">
        <v>1.4970961541711458</v>
      </c>
      <c r="CJ54">
        <v>6.020452675101263E-3</v>
      </c>
      <c r="CK54">
        <v>8.0346097177982551E-2</v>
      </c>
      <c r="CL54">
        <v>0</v>
      </c>
      <c r="CM54">
        <v>2.7563143773583973E-3</v>
      </c>
      <c r="CN54">
        <v>1.7154541950931192E-4</v>
      </c>
      <c r="CO54">
        <v>5.6998653779752244E-5</v>
      </c>
      <c r="CP54">
        <v>4.9799599650807602E-2</v>
      </c>
    </row>
    <row r="55" spans="3:123">
      <c r="C55" s="2">
        <v>0.80600000000000005</v>
      </c>
      <c r="D55">
        <f t="shared" si="14"/>
        <v>80.600000000000009</v>
      </c>
      <c r="E55">
        <f t="shared" si="18"/>
        <v>80.600000000000009</v>
      </c>
      <c r="F55">
        <f t="shared" si="18"/>
        <v>80.600000000000009</v>
      </c>
      <c r="G55">
        <v>19.399999999999991</v>
      </c>
      <c r="H55">
        <v>20.956000000000003</v>
      </c>
      <c r="I55">
        <v>21.762000000000004</v>
      </c>
      <c r="J55">
        <v>37.882000000000005</v>
      </c>
      <c r="K55">
        <v>0</v>
      </c>
      <c r="L55">
        <v>0</v>
      </c>
      <c r="M55">
        <f t="shared" si="15"/>
        <v>4.2782077000000002E-2</v>
      </c>
      <c r="O55">
        <f>H55/SUM($H55:I55,K55:M55)</f>
        <v>0.49007522739561238</v>
      </c>
      <c r="P55">
        <f>I55/SUM($H55:I55,K55:M55)</f>
        <v>0.50892427460313594</v>
      </c>
      <c r="Q55">
        <f>K55/SUM($H55:I55,K55:M55)</f>
        <v>0</v>
      </c>
      <c r="R55">
        <f>L55/SUM($H55:I55,K55:M55)</f>
        <v>0</v>
      </c>
      <c r="S55">
        <f>M55/SUM($H55:I55,K55:M55)</f>
        <v>1.0004980012517464E-3</v>
      </c>
      <c r="U55">
        <f t="shared" si="16"/>
        <v>1.9490563335420482E-2</v>
      </c>
      <c r="V55">
        <f t="shared" si="19"/>
        <v>1.1504980012517463E-3</v>
      </c>
      <c r="W55">
        <f t="shared" si="17"/>
        <v>8.8973105064312028E-3</v>
      </c>
      <c r="Y55">
        <f>U55*(D55-D54)/D55+U54*(D54-D53)/D55+U53*(D53-D52)/D55+U52*(D52-D51)/D55+U51*(D51-D50)/D55+U50*(D50-D49)/D55+U49*(D49-D48)/D55+U48*(D48-D47)/D55+U47*(D47-D46)/D55+U46*(D46-D45)/D55+U45*(D45-D44)/D55+U44*(D44-D43)/D55+U43*(D43-D42)/D55+U42*(D42-D41)/D55</f>
        <v>1.1485103010497056E-2</v>
      </c>
      <c r="Z55">
        <f>V55*(E55-E54)/E55+V54*(E54-E53)/E55+V53*(E53-E52)/E55+V52*(E52-E51)/E55+V51*(E51-E50)/E55+V50*(E50-E49)/E55+V49*(E49-E48)/E55+V48*(E48-E47)/E55+V47*(E47-E46)/E55+V46*(E46-E45)/E55+V45*(E45-E44)/E55+V44*(E44-E43)/E55+V43*(E43-E42)/E55+V42*(E42-E41)/E55</f>
        <v>1.1504980012517463E-3</v>
      </c>
      <c r="AA55">
        <f>W55*(F55-F54)/F55+W54*(F54-F53)/F55+W53*(F53-F52)/F55+W52*(F52-F51)/F55+W51*(F51-F50)/F55+W50*(F50-F49)/F55+W49*(F49-F48)/F55+W48*(F48-F47)/F55+W47*(F47-F46)/F55+W46*(F46-F45)/F55+W45*(F45-F44)/F55+W44*(F44-F43)/F55+W43*(F43-F42)/F55+W42*(F42-F41)/F55</f>
        <v>5.0706657160893764E-3</v>
      </c>
      <c r="AC55">
        <f t="shared" si="20"/>
        <v>303.50779528287296</v>
      </c>
      <c r="AD55">
        <f t="shared" si="21"/>
        <v>632.82554062656016</v>
      </c>
      <c r="AE55">
        <f t="shared" si="22"/>
        <v>582.76277419107407</v>
      </c>
      <c r="AG55">
        <f t="shared" si="23"/>
        <v>303.50779528287296</v>
      </c>
      <c r="AH55">
        <f t="shared" si="24"/>
        <v>514.49230945248792</v>
      </c>
      <c r="AI55">
        <f t="shared" si="25"/>
        <v>138.02276230841227</v>
      </c>
      <c r="AK55">
        <v>163</v>
      </c>
      <c r="AL55" t="s">
        <v>16</v>
      </c>
      <c r="AM55">
        <v>38.64</v>
      </c>
      <c r="AN55">
        <v>0.01</v>
      </c>
      <c r="AO55">
        <v>0.15</v>
      </c>
      <c r="AP55">
        <v>0.31</v>
      </c>
      <c r="AQ55">
        <v>20.12</v>
      </c>
      <c r="AR55">
        <v>39.99</v>
      </c>
      <c r="AS55">
        <v>0.26</v>
      </c>
      <c r="AT55">
        <v>0.5</v>
      </c>
      <c r="AU55">
        <v>0</v>
      </c>
      <c r="AV55">
        <v>0</v>
      </c>
      <c r="AW55">
        <v>1.0999999999999999E-2</v>
      </c>
      <c r="AX55">
        <v>4.0000000000000001E-3</v>
      </c>
      <c r="AZ55">
        <v>0.99628839085777599</v>
      </c>
      <c r="BA55">
        <v>0</v>
      </c>
      <c r="BB55">
        <v>4.5587059934784242E-3</v>
      </c>
      <c r="BC55">
        <v>6.3197261210293275E-3</v>
      </c>
      <c r="BD55">
        <v>0.28924116419926121</v>
      </c>
      <c r="BE55">
        <v>1.5370527137328587</v>
      </c>
      <c r="BF55">
        <v>5.67848286837307E-3</v>
      </c>
      <c r="BG55">
        <v>1.3813767923652529E-2</v>
      </c>
      <c r="BH55">
        <v>0</v>
      </c>
      <c r="BI55">
        <v>0</v>
      </c>
      <c r="BJ55">
        <v>4.5636294854694182E-4</v>
      </c>
      <c r="BK55">
        <v>8.2709313242592682E-5</v>
      </c>
      <c r="BM55">
        <v>163</v>
      </c>
      <c r="BN55" t="s">
        <v>17</v>
      </c>
      <c r="BO55">
        <v>53.22</v>
      </c>
      <c r="BP55">
        <v>0.15</v>
      </c>
      <c r="BQ55">
        <v>3.41</v>
      </c>
      <c r="BR55">
        <v>1.6</v>
      </c>
      <c r="BS55">
        <v>11.71</v>
      </c>
      <c r="BT55">
        <v>27.27</v>
      </c>
      <c r="BU55">
        <v>0.22</v>
      </c>
      <c r="BV55">
        <v>2.38</v>
      </c>
      <c r="BW55">
        <v>0</v>
      </c>
      <c r="BX55">
        <v>0.04</v>
      </c>
      <c r="BY55">
        <v>0</v>
      </c>
      <c r="BZ55">
        <v>0</v>
      </c>
      <c r="CA55">
        <v>4.0000000000000001E-3</v>
      </c>
      <c r="CB55">
        <v>2E-3</v>
      </c>
      <c r="CD55">
        <v>1.9027853702026267</v>
      </c>
      <c r="CE55">
        <v>0</v>
      </c>
      <c r="CF55">
        <v>0.14370493589588912</v>
      </c>
      <c r="CG55">
        <v>4.5229681321021321E-2</v>
      </c>
      <c r="CH55">
        <v>0.23342964038770664</v>
      </c>
      <c r="CI55">
        <v>1.4534144618494649</v>
      </c>
      <c r="CJ55">
        <v>6.6626750747768929E-3</v>
      </c>
      <c r="CK55">
        <v>9.1177166072422614E-2</v>
      </c>
      <c r="CL55">
        <v>0</v>
      </c>
      <c r="CM55">
        <v>2.7730362862194422E-3</v>
      </c>
      <c r="CN55">
        <v>2.3011486011498329E-4</v>
      </c>
      <c r="CO55">
        <v>5.7344451161043974E-5</v>
      </c>
      <c r="CP55">
        <v>4.6490306098515843E-2</v>
      </c>
    </row>
    <row r="56" spans="3:123">
      <c r="C56" s="2">
        <v>0.82399999999999995</v>
      </c>
      <c r="D56">
        <f t="shared" si="14"/>
        <v>82.399999999999991</v>
      </c>
      <c r="E56">
        <f t="shared" si="18"/>
        <v>82.399999999999991</v>
      </c>
      <c r="F56">
        <f t="shared" si="18"/>
        <v>82.399999999999991</v>
      </c>
      <c r="G56">
        <v>17.600000000000009</v>
      </c>
      <c r="H56">
        <v>23.071999999999999</v>
      </c>
      <c r="I56">
        <v>17.303999999999998</v>
      </c>
      <c r="J56">
        <v>42.023999999999994</v>
      </c>
      <c r="K56">
        <v>0</v>
      </c>
      <c r="L56">
        <v>0</v>
      </c>
      <c r="M56">
        <f t="shared" si="15"/>
        <v>4.0436564000000001E-2</v>
      </c>
      <c r="O56">
        <f>H56/SUM($H56:I56,K56:M56)</f>
        <v>0.5708568582849991</v>
      </c>
      <c r="P56">
        <f>I56/SUM($H56:I56,K56:M56)</f>
        <v>0.42814264371374927</v>
      </c>
      <c r="Q56">
        <f>K56/SUM($H56:I56,K56:M56)</f>
        <v>0</v>
      </c>
      <c r="R56">
        <f>L56/SUM($H56:I56,K56:M56)</f>
        <v>0</v>
      </c>
      <c r="S56">
        <f>M56/SUM($H56:I56,K56:M56)</f>
        <v>1.0004980012517466E-3</v>
      </c>
      <c r="U56">
        <f t="shared" si="16"/>
        <v>1.6800075933083528E-2</v>
      </c>
      <c r="V56">
        <f t="shared" si="19"/>
        <v>1.1504980012517466E-3</v>
      </c>
      <c r="W56">
        <f t="shared" si="17"/>
        <v>8.1416141855510556E-3</v>
      </c>
      <c r="Y56">
        <f>U56*(D56-D55)/D56+U55*(D55-D54)/D56+U54*(D54-D53)/D56+U53*(D53-D52)/D56+U52*(D52-D51)/D56+U51*(D51-D50)/D56+U50*(D50-D49)/D56+U49*(D49-D48)/D56+U48*(D48-D47)/D56+U47*(D47-D46)/D56+U46*(D46-D45)/D56+U45*(D45-D44)/D56+U44*(D44-D43)/D56+U43*(D43-D42)/D56+U42*(D42-D41)/D56</f>
        <v>1.1601206787932198E-2</v>
      </c>
      <c r="Z56">
        <f>V56*(E56-E55)/E56+V55*(E55-E54)/E56+V54*(E54-E53)/E56+V53*(E53-E52)/E56+V52*(E52-E51)/E56+V51*(E51-E50)/E56+V50*(E50-E49)/E56+V49*(E49-E48)/E56+V48*(E48-E47)/E56+V47*(E47-E46)/E56+V46*(E46-E45)/E56+V45*(E45-E44)/E56+V44*(E44-E43)/E56+V43*(E43-E42)/E56+V42*(E42-E41)/E56</f>
        <v>1.1504980012517463E-3</v>
      </c>
      <c r="AA56">
        <f>W56*(F56-F55)/F56+W55*(F55-F54)/F56+W54*(F54-F53)/F56+W53*(F53-F52)/F56+W52*(F52-F51)/F56+W51*(F51-F50)/F56+W50*(F50-F49)/F56+W49*(F49-F48)/F56+W48*(F48-F47)/F56+W47*(F47-F46)/F56+W46*(F46-F45)/F56+W45*(F45-F44)/F56+W44*(F44-F43)/F56+W43*(F43-F42)/F56+W42*(F42-F41)/F56</f>
        <v>5.1377495418785868E-3</v>
      </c>
      <c r="AC56">
        <f t="shared" si="20"/>
        <v>334.10703401217961</v>
      </c>
      <c r="AD56">
        <f t="shared" si="21"/>
        <v>697.46819366576187</v>
      </c>
      <c r="AE56">
        <f t="shared" si="22"/>
        <v>641.97160105534738</v>
      </c>
      <c r="AG56">
        <f t="shared" si="23"/>
        <v>334.10703401217961</v>
      </c>
      <c r="AH56">
        <f t="shared" si="24"/>
        <v>567.04731192338363</v>
      </c>
      <c r="AI56">
        <f t="shared" si="25"/>
        <v>152.04590551310861</v>
      </c>
      <c r="AK56">
        <v>173</v>
      </c>
      <c r="AL56" t="s">
        <v>16</v>
      </c>
      <c r="AM56">
        <v>38.299999999999997</v>
      </c>
      <c r="AN56">
        <v>0.01</v>
      </c>
      <c r="AO56">
        <v>0.14000000000000001</v>
      </c>
      <c r="AP56">
        <v>0.32</v>
      </c>
      <c r="AQ56">
        <v>21.88</v>
      </c>
      <c r="AR56">
        <v>38.51</v>
      </c>
      <c r="AS56">
        <v>0.28999999999999998</v>
      </c>
      <c r="AT56">
        <v>0.54</v>
      </c>
      <c r="AU56">
        <v>0</v>
      </c>
      <c r="AV56">
        <v>0</v>
      </c>
      <c r="AW56">
        <v>1.2E-2</v>
      </c>
      <c r="AX56">
        <v>5.0000000000000001E-3</v>
      </c>
      <c r="AZ56">
        <v>0.99619234315161165</v>
      </c>
      <c r="BA56">
        <v>0</v>
      </c>
      <c r="BB56">
        <v>4.2921494355525943E-3</v>
      </c>
      <c r="BC56">
        <v>6.5808655105104143E-3</v>
      </c>
      <c r="BD56">
        <v>0.31730426931447331</v>
      </c>
      <c r="BE56">
        <v>1.4931634474650721</v>
      </c>
      <c r="BF56">
        <v>6.3893023969044931E-3</v>
      </c>
      <c r="BG56">
        <v>1.5049857377370912E-2</v>
      </c>
      <c r="BH56">
        <v>0</v>
      </c>
      <c r="BI56">
        <v>0</v>
      </c>
      <c r="BJ56">
        <v>5.0222162819533219E-4</v>
      </c>
      <c r="BK56">
        <v>1.0429437866984006E-4</v>
      </c>
      <c r="BM56">
        <v>173</v>
      </c>
      <c r="BN56" t="s">
        <v>17</v>
      </c>
      <c r="BO56">
        <v>53.14</v>
      </c>
      <c r="BP56">
        <v>0.15</v>
      </c>
      <c r="BQ56">
        <v>3.31</v>
      </c>
      <c r="BR56">
        <v>1.61</v>
      </c>
      <c r="BS56">
        <v>12.13</v>
      </c>
      <c r="BT56">
        <v>26.9</v>
      </c>
      <c r="BU56">
        <v>0.23</v>
      </c>
      <c r="BV56">
        <v>2.48</v>
      </c>
      <c r="BW56">
        <v>0</v>
      </c>
      <c r="BX56">
        <v>0.04</v>
      </c>
      <c r="BY56">
        <v>0</v>
      </c>
      <c r="BZ56">
        <v>0</v>
      </c>
      <c r="CA56">
        <v>4.0000000000000001E-3</v>
      </c>
      <c r="CB56">
        <v>2E-3</v>
      </c>
      <c r="CD56">
        <v>1.9045739888170237</v>
      </c>
      <c r="CE56">
        <v>0</v>
      </c>
      <c r="CF56">
        <v>0.13983203091086865</v>
      </c>
      <c r="CG56">
        <v>4.5623729792876835E-2</v>
      </c>
      <c r="CH56">
        <v>0.24239366878291874</v>
      </c>
      <c r="CI56">
        <v>1.4372025681181615</v>
      </c>
      <c r="CJ56">
        <v>6.9825676915273261E-3</v>
      </c>
      <c r="CK56">
        <v>9.5240612250483178E-2</v>
      </c>
      <c r="CL56">
        <v>0</v>
      </c>
      <c r="CM56">
        <v>2.7798215527418298E-3</v>
      </c>
      <c r="CN56">
        <v>2.3067792186228224E-4</v>
      </c>
      <c r="CO56">
        <v>5.7484765727658676E-5</v>
      </c>
      <c r="CP56">
        <v>4.4406019727892321E-2</v>
      </c>
    </row>
    <row r="57" spans="3:123">
      <c r="C57" s="2">
        <v>0.84099999999999997</v>
      </c>
      <c r="D57">
        <f t="shared" si="14"/>
        <v>84.1</v>
      </c>
      <c r="E57">
        <f t="shared" si="18"/>
        <v>84.1</v>
      </c>
      <c r="F57">
        <f t="shared" si="18"/>
        <v>84.1</v>
      </c>
      <c r="G57">
        <v>15.900000000000006</v>
      </c>
      <c r="H57">
        <v>22.707000000000001</v>
      </c>
      <c r="I57">
        <v>15.137999999999998</v>
      </c>
      <c r="J57">
        <v>46.255000000000003</v>
      </c>
      <c r="K57">
        <v>0</v>
      </c>
      <c r="L57">
        <v>0</v>
      </c>
      <c r="M57">
        <f t="shared" si="15"/>
        <v>3.7901767499999996E-2</v>
      </c>
      <c r="O57">
        <f>H57/SUM($H57:I57,K57:M57)</f>
        <v>0.5993997011992489</v>
      </c>
      <c r="P57">
        <f>I57/SUM($H57:I57,K57:M57)</f>
        <v>0.39959980079949925</v>
      </c>
      <c r="Q57">
        <f>K57/SUM($H57:I57,K57:M57)</f>
        <v>0</v>
      </c>
      <c r="R57">
        <f>L57/SUM($H57:I57,K57:M57)</f>
        <v>0</v>
      </c>
      <c r="S57">
        <f>M57/SUM($H57:I57,K57:M57)</f>
        <v>1.0004980012517462E-3</v>
      </c>
      <c r="U57">
        <f t="shared" si="16"/>
        <v>1.529212423983377E-2</v>
      </c>
      <c r="V57">
        <f t="shared" si="19"/>
        <v>1.1504980012517461E-3</v>
      </c>
      <c r="W57">
        <f t="shared" si="17"/>
        <v>8.0683303384282874E-3</v>
      </c>
      <c r="Y57">
        <f>U57*(D57-D56)/D57+U56*(D56-D55)/D57+U55*(D55-D54)/D57+U54*(D54-D53)/D57+U53*(D53-D52)/D57+U52*(D52-D51)/D57+U51*(D51-D50)/D57+U50*(D50-D49)/D57+U49*(D49-D48)/D57+U48*(D48-D47)/D57+U47*(D47-D46)/D57+U46*(D46-D45)/D57+U45*(D45-D44)/D57+U44*(D44-D43)/D57+U43*(D43-D42)/D57+U42*(D42-D41)/D57</f>
        <v>1.1675815107411778E-2</v>
      </c>
      <c r="Z57">
        <f>V57*(E57-E56)/E57+V56*(E56-E55)/E57+V55*(E55-E54)/E57+V54*(E54-E53)/E57+V53*(E53-E52)/E57+V52*(E52-E51)/E57+V51*(E51-E50)/E57+V50*(E50-E49)/E57+V49*(E49-E48)/E57+V48*(E48-E47)/E57+V47*(E47-E46)/E57+V46*(E46-E45)/E57+V45*(E45-E44)/E57+V44*(E44-E43)/E57+V43*(E43-E42)/E57+V42*(E42-E41)/E57</f>
        <v>1.1504980012517463E-3</v>
      </c>
      <c r="AA57">
        <f>W57*(F57-F56)/F57+W56*(F56-F55)/F57+W55*(F55-F54)/F57+W54*(F54-F53)/F57+W53*(F53-F52)/F57+W52*(F52-F51)/F57+W51*(F51-F50)/F57+W50*(F50-F49)/F57+W49*(F49-F48)/F57+W48*(F48-F47)/F57+W47*(F47-F46)/F57+W46*(F46-F45)/F57+W45*(F45-F44)/F57+W44*(F44-F43)/F57+W43*(F43-F42)/F57+W42*(F42-F41)/F57</f>
        <v>5.1969883927006372E-3</v>
      </c>
      <c r="AC57">
        <f t="shared" si="20"/>
        <v>369.34292695129892</v>
      </c>
      <c r="AD57">
        <f t="shared" si="21"/>
        <v>771.9500436599285</v>
      </c>
      <c r="AE57">
        <f t="shared" si="22"/>
        <v>710.16194633427335</v>
      </c>
      <c r="AG57">
        <f t="shared" si="23"/>
        <v>369.34292695129892</v>
      </c>
      <c r="AH57">
        <f t="shared" si="24"/>
        <v>627.60166151213696</v>
      </c>
      <c r="AI57">
        <f t="shared" si="25"/>
        <v>168.19625044759104</v>
      </c>
      <c r="AK57">
        <v>183</v>
      </c>
      <c r="AL57" t="s">
        <v>16</v>
      </c>
      <c r="AM57">
        <v>37.950000000000003</v>
      </c>
      <c r="AN57">
        <v>0.01</v>
      </c>
      <c r="AO57">
        <v>0.14000000000000001</v>
      </c>
      <c r="AP57">
        <v>0.33</v>
      </c>
      <c r="AQ57">
        <v>23.67</v>
      </c>
      <c r="AR57">
        <v>36.99</v>
      </c>
      <c r="AS57">
        <v>0.32</v>
      </c>
      <c r="AT57">
        <v>0.57999999999999996</v>
      </c>
      <c r="AU57">
        <v>0</v>
      </c>
      <c r="AV57">
        <v>0</v>
      </c>
      <c r="AW57">
        <v>1.2999999999999999E-2</v>
      </c>
      <c r="AX57">
        <v>5.0000000000000001E-3</v>
      </c>
      <c r="AZ57">
        <v>0.99607827162624329</v>
      </c>
      <c r="BA57">
        <v>0</v>
      </c>
      <c r="BB57">
        <v>4.3312384602414208E-3</v>
      </c>
      <c r="BC57">
        <v>6.8483230368445031E-3</v>
      </c>
      <c r="BD57">
        <v>0.34638901970126634</v>
      </c>
      <c r="BE57">
        <v>1.4472895404628328</v>
      </c>
      <c r="BF57">
        <v>7.1144721641019006E-3</v>
      </c>
      <c r="BG57">
        <v>1.6311874781918995E-2</v>
      </c>
      <c r="BH57">
        <v>0</v>
      </c>
      <c r="BI57">
        <v>0</v>
      </c>
      <c r="BJ57">
        <v>5.4902836048818912E-4</v>
      </c>
      <c r="BK57">
        <v>1.0524419777654743E-4</v>
      </c>
      <c r="BM57">
        <v>183</v>
      </c>
      <c r="BN57" t="s">
        <v>17</v>
      </c>
      <c r="BO57">
        <v>52.99</v>
      </c>
      <c r="BP57">
        <v>0.17</v>
      </c>
      <c r="BQ57">
        <v>3.09</v>
      </c>
      <c r="BR57">
        <v>1.63</v>
      </c>
      <c r="BS57">
        <v>12.97</v>
      </c>
      <c r="BT57">
        <v>26.17</v>
      </c>
      <c r="BU57">
        <v>0.25</v>
      </c>
      <c r="BV57">
        <v>2.69</v>
      </c>
      <c r="BW57">
        <v>0</v>
      </c>
      <c r="BX57">
        <v>0.04</v>
      </c>
      <c r="BY57">
        <v>0</v>
      </c>
      <c r="BZ57">
        <v>0</v>
      </c>
      <c r="CA57">
        <v>4.0000000000000001E-3</v>
      </c>
      <c r="CB57">
        <v>2E-3</v>
      </c>
      <c r="CD57">
        <v>1.9080755640004252</v>
      </c>
      <c r="CE57">
        <v>0</v>
      </c>
      <c r="CF57">
        <v>0.13114825079693981</v>
      </c>
      <c r="CG57">
        <v>4.6406398636406179E-2</v>
      </c>
      <c r="CH57">
        <v>0.26039089766870205</v>
      </c>
      <c r="CI57">
        <v>1.4047362142159157</v>
      </c>
      <c r="CJ57">
        <v>7.6252252754139211E-3</v>
      </c>
      <c r="CK57">
        <v>0.10378823566275698</v>
      </c>
      <c r="CL57">
        <v>0</v>
      </c>
      <c r="CM57">
        <v>2.7928156491144945E-3</v>
      </c>
      <c r="CN57">
        <v>2.3175621091460214E-4</v>
      </c>
      <c r="CO57">
        <v>5.7753474553622155E-5</v>
      </c>
      <c r="CP57">
        <v>3.9223814797365031E-2</v>
      </c>
    </row>
    <row r="58" spans="3:123">
      <c r="C58" s="2">
        <v>0.85599999999999998</v>
      </c>
      <c r="D58">
        <f t="shared" si="14"/>
        <v>85.6</v>
      </c>
      <c r="E58">
        <f t="shared" si="18"/>
        <v>85.6</v>
      </c>
      <c r="F58">
        <f t="shared" si="18"/>
        <v>85.6</v>
      </c>
      <c r="G58">
        <v>14.400000000000006</v>
      </c>
      <c r="H58">
        <v>23.111999999999998</v>
      </c>
      <c r="I58">
        <v>14.552</v>
      </c>
      <c r="J58">
        <v>47.936</v>
      </c>
      <c r="K58">
        <v>0</v>
      </c>
      <c r="L58">
        <v>0</v>
      </c>
      <c r="M58">
        <f t="shared" si="15"/>
        <v>3.7720495999999999E-2</v>
      </c>
      <c r="O58">
        <f>H58/SUM($H58:I58,K58:M58)</f>
        <v>0.61302242168105003</v>
      </c>
      <c r="P58">
        <f>I58/SUM($H58:I58,K58:M58)</f>
        <v>0.38597708031769817</v>
      </c>
      <c r="Q58">
        <f>K58/SUM($H58:I58,K58:M58)</f>
        <v>0</v>
      </c>
      <c r="R58">
        <f>L58/SUM($H58:I58,K58:M58)</f>
        <v>0</v>
      </c>
      <c r="S58">
        <f>M58/SUM($H58:I58,K58:M58)</f>
        <v>1.0004980012517464E-3</v>
      </c>
      <c r="U58">
        <f t="shared" si="16"/>
        <v>1.3962799661350143E-2</v>
      </c>
      <c r="V58">
        <f t="shared" si="19"/>
        <v>1.1504980012517463E-3</v>
      </c>
      <c r="W58">
        <f t="shared" si="17"/>
        <v>8.1000530639750851E-3</v>
      </c>
      <c r="Y58">
        <f>U58*(D58-D57)/D58+U57*(D57-D56)/D58+U56*(D56-D55)/D58+U55*(D55-D54)/D58+U54*(D54-D53)/D58+U53*(D53-D52)/D58+U52*(D52-D51)/D58+U51*(D51-D50)/D58+U50*(D50-D49)/D58+U49*(D49-D48)/D58+U48*(D48-D47)/D58+U47*(D47-D46)/D58+U46*(D46-D45)/D58+U45*(D45-D44)/D58+U44*(D44-D43)/D58+U43*(D43-D42)/D58+U42*(D42-D41)/D58</f>
        <v>1.1715890771324249E-2</v>
      </c>
      <c r="Z58">
        <f>V58*(E58-E57)/E58+V57*(E57-E56)/E58+V56*(E56-E55)/E58+V55*(E55-E54)/E58+V54*(E54-E53)/E58+V53*(E53-E52)/E58+V52*(E52-E51)/E58+V51*(E51-E50)/E58+V50*(E50-E49)/E58+V49*(E49-E48)/E58+V48*(E48-E47)/E58+V47*(E47-E46)/E58+V46*(E46-E45)/E58+V45*(E45-E44)/E58+V44*(E44-E43)/E58+V43*(E43-E42)/E58+V42*(E42-E41)/E58</f>
        <v>1.1504980012517463E-3</v>
      </c>
      <c r="AA58">
        <f>W58*(F58-F57)/F58+W57*(F57-F56)/F58+W56*(F56-F55)/F58+W55*(F55-F54)/F58+W54*(F54-F53)/F58+W53*(F53-F52)/F58+W52*(F52-F51)/F58+W51*(F51-F50)/F58+W50*(F50-F49)/F58+W49*(F49-F48)/F58+W48*(F48-F47)/F58+W47*(F47-F46)/F58+W46*(F46-F45)/F58+W45*(F45-F44)/F58+W44*(F44-F43)/F58+W43*(F43-F42)/F58+W42*(F42-F41)/F58</f>
        <v>5.2478598530617563E-3</v>
      </c>
      <c r="AC58">
        <f t="shared" si="20"/>
        <v>407.31295659095019</v>
      </c>
      <c r="AD58">
        <f t="shared" si="21"/>
        <v>852.26433955644279</v>
      </c>
      <c r="AE58">
        <f t="shared" si="22"/>
        <v>783.65618129043673</v>
      </c>
      <c r="AG58">
        <f t="shared" si="23"/>
        <v>407.31295659095019</v>
      </c>
      <c r="AH58">
        <f t="shared" si="24"/>
        <v>692.89783703775834</v>
      </c>
      <c r="AI58">
        <f t="shared" si="25"/>
        <v>185.60277977931395</v>
      </c>
      <c r="AK58">
        <v>193</v>
      </c>
      <c r="AL58" t="s">
        <v>16</v>
      </c>
      <c r="AM58">
        <v>37.590000000000003</v>
      </c>
      <c r="AN58">
        <v>0.01</v>
      </c>
      <c r="AO58">
        <v>0.13</v>
      </c>
      <c r="AP58">
        <v>0.34</v>
      </c>
      <c r="AQ58">
        <v>25.53</v>
      </c>
      <c r="AR58">
        <v>35.409999999999997</v>
      </c>
      <c r="AS58">
        <v>0.35</v>
      </c>
      <c r="AT58">
        <v>0.62</v>
      </c>
      <c r="AU58">
        <v>0</v>
      </c>
      <c r="AV58">
        <v>0</v>
      </c>
      <c r="AW58">
        <v>1.2999999999999999E-2</v>
      </c>
      <c r="AX58">
        <v>5.0000000000000001E-3</v>
      </c>
      <c r="AZ58">
        <v>0.99615492015358464</v>
      </c>
      <c r="BA58">
        <v>0</v>
      </c>
      <c r="BB58">
        <v>4.0606941873640862E-3</v>
      </c>
      <c r="BC58">
        <v>7.1239700899209711E-3</v>
      </c>
      <c r="BD58">
        <v>0.37721551396760306</v>
      </c>
      <c r="BE58">
        <v>1.3988459546741954</v>
      </c>
      <c r="BF58">
        <v>7.85658155159695E-3</v>
      </c>
      <c r="BG58">
        <v>1.7605179084347788E-2</v>
      </c>
      <c r="BH58">
        <v>0</v>
      </c>
      <c r="BI58">
        <v>0</v>
      </c>
      <c r="BJ58">
        <v>5.5432906593070328E-4</v>
      </c>
      <c r="BK58">
        <v>1.0626029918786824E-4</v>
      </c>
      <c r="BM58">
        <v>193</v>
      </c>
      <c r="BN58" t="s">
        <v>17</v>
      </c>
      <c r="BO58">
        <v>52.85</v>
      </c>
      <c r="BP58">
        <v>0.18</v>
      </c>
      <c r="BQ58">
        <v>2.85</v>
      </c>
      <c r="BR58">
        <v>1.64</v>
      </c>
      <c r="BS58">
        <v>13.84</v>
      </c>
      <c r="BT58">
        <v>25.42</v>
      </c>
      <c r="BU58">
        <v>0.27</v>
      </c>
      <c r="BV58">
        <v>2.92</v>
      </c>
      <c r="BW58">
        <v>0</v>
      </c>
      <c r="BX58">
        <v>0.04</v>
      </c>
      <c r="BY58">
        <v>0</v>
      </c>
      <c r="BZ58">
        <v>0</v>
      </c>
      <c r="CA58">
        <v>4.0000000000000001E-3</v>
      </c>
      <c r="CB58">
        <v>2E-3</v>
      </c>
      <c r="CD58">
        <v>1.912266532692283</v>
      </c>
      <c r="CE58">
        <v>0</v>
      </c>
      <c r="CF58">
        <v>0.12154879720060735</v>
      </c>
      <c r="CG58">
        <v>4.6917611252588261E-2</v>
      </c>
      <c r="CH58">
        <v>0.27920532398641279</v>
      </c>
      <c r="CI58">
        <v>1.3710976446427434</v>
      </c>
      <c r="CJ58">
        <v>8.2751946243055912E-3</v>
      </c>
      <c r="CK58">
        <v>0.11320887722650556</v>
      </c>
      <c r="CL58">
        <v>0</v>
      </c>
      <c r="CM58">
        <v>2.8063643308988023E-3</v>
      </c>
      <c r="CN58">
        <v>2.3288052112613167E-4</v>
      </c>
      <c r="CO58">
        <v>5.80336518180661E-5</v>
      </c>
      <c r="CP58">
        <v>3.3815329892890322E-2</v>
      </c>
    </row>
    <row r="59" spans="3:123">
      <c r="C59" s="2">
        <v>0.87</v>
      </c>
      <c r="D59">
        <f t="shared" si="14"/>
        <v>87</v>
      </c>
      <c r="E59">
        <f t="shared" si="18"/>
        <v>87</v>
      </c>
      <c r="F59">
        <f t="shared" si="18"/>
        <v>87</v>
      </c>
      <c r="G59">
        <v>13</v>
      </c>
      <c r="H59">
        <v>22.62</v>
      </c>
      <c r="I59">
        <v>15.66</v>
      </c>
      <c r="J59">
        <v>48.720000000000006</v>
      </c>
      <c r="K59">
        <v>0</v>
      </c>
      <c r="L59">
        <v>0</v>
      </c>
      <c r="M59">
        <f t="shared" si="15"/>
        <v>3.8337420000000004E-2</v>
      </c>
      <c r="O59">
        <f>H59/SUM($H59:I59,K59:M59)</f>
        <v>0.59031788754471493</v>
      </c>
      <c r="P59">
        <f>I59/SUM($H59:I59,K59:M59)</f>
        <v>0.40868161445403339</v>
      </c>
      <c r="Q59">
        <f>K59/SUM($H59:I59,K59:M59)</f>
        <v>0</v>
      </c>
      <c r="R59">
        <f>L59/SUM($H59:I59,K59:M59)</f>
        <v>0</v>
      </c>
      <c r="S59">
        <f>M59/SUM($H59:I59,K59:M59)</f>
        <v>1.0004980012517466E-3</v>
      </c>
      <c r="U59">
        <f t="shared" si="16"/>
        <v>1.338815043849244E-2</v>
      </c>
      <c r="V59">
        <f t="shared" si="19"/>
        <v>1.1504980012517466E-3</v>
      </c>
      <c r="W59">
        <f t="shared" si="17"/>
        <v>8.6918231858168771E-3</v>
      </c>
      <c r="Y59">
        <f>U59*(D59-D58)/D59+U58*(D58-D57)/D59+U57*(D57-D56)/D59+U56*(D56-D55)/D59+U55*(D55-D54)/D59+U54*(D54-D53)/D59+U53*(D53-D52)/D59+U52*(D52-D51)/D59+U51*(D51-D50)/D59+U50*(D50-D49)/D59+U49*(D49-D48)/D59+U48*(D48-D47)/D59+U47*(D47-D46)/D59+U46*(D46-D45)/D59+U45*(D45-D44)/D59+U44*(D44-D43)/D59+U43*(D43-D42)/D59+U42*(D42-D41)/D59</f>
        <v>1.1742800697002818E-2</v>
      </c>
      <c r="Z59">
        <f>V59*(E59-E58)/E59+V58*(E58-E57)/E59+V57*(E57-E56)/E59+V56*(E56-E55)/E59+V55*(E55-E54)/E59+V54*(E54-E53)/E59+V53*(E53-E52)/E59+V52*(E52-E51)/E59+V51*(E51-E50)/E59+V50*(E50-E49)/E59+V49*(E49-E48)/E59+V48*(E48-E47)/E59+V47*(E47-E46)/E59+V46*(E46-E45)/E59+V45*(E45-E44)/E59+V44*(E44-E43)/E59+V43*(E43-E42)/E59+V42*(E42-E41)/E59</f>
        <v>1.1504980012517461E-3</v>
      </c>
      <c r="AA59">
        <f>W59*(F59-F58)/F59+W58*(F58-F57)/F59+W57*(F57-F56)/F59+W56*(F56-F55)/F59+W55*(F55-F54)/F59+W54*(F54-F53)/F59+W53*(F53-F52)/F59+W52*(F52-F51)/F59+W51*(F51-F50)/F59+W50*(F50-F49)/F59+W49*(F49-F48)/F59+W48*(F48-F47)/F59+W47*(F47-F46)/F59+W46*(F46-F45)/F59+W45*(F45-F44)/F59+W44*(F44-F43)/F59+W43*(F43-F42)/F59+W42*(F42-F41)/F59</f>
        <v>5.3032799526693108E-3</v>
      </c>
      <c r="AC59">
        <f t="shared" si="20"/>
        <v>450.61237192601448</v>
      </c>
      <c r="AD59">
        <f t="shared" si="21"/>
        <v>943.93557209182268</v>
      </c>
      <c r="AE59">
        <f t="shared" si="22"/>
        <v>867.48603586173908</v>
      </c>
      <c r="AG59">
        <f t="shared" si="23"/>
        <v>450.61237192601448</v>
      </c>
      <c r="AH59">
        <f t="shared" si="24"/>
        <v>767.42729438359572</v>
      </c>
      <c r="AI59">
        <f t="shared" si="25"/>
        <v>205.45721901988557</v>
      </c>
      <c r="AK59">
        <v>203</v>
      </c>
      <c r="AL59" t="s">
        <v>16</v>
      </c>
      <c r="AM59">
        <v>37.200000000000003</v>
      </c>
      <c r="AN59">
        <v>0.01</v>
      </c>
      <c r="AO59">
        <v>0.12</v>
      </c>
      <c r="AP59">
        <v>0.36</v>
      </c>
      <c r="AQ59">
        <v>27.49</v>
      </c>
      <c r="AR59">
        <v>33.74</v>
      </c>
      <c r="AS59">
        <v>0.39</v>
      </c>
      <c r="AT59">
        <v>0.67</v>
      </c>
      <c r="AU59">
        <v>0</v>
      </c>
      <c r="AV59">
        <v>0</v>
      </c>
      <c r="AW59">
        <v>1.4E-2</v>
      </c>
      <c r="AX59">
        <v>5.0000000000000001E-3</v>
      </c>
      <c r="AZ59">
        <v>0.9959545158558214</v>
      </c>
      <c r="BA59">
        <v>0</v>
      </c>
      <c r="BB59">
        <v>3.7868681492917084E-3</v>
      </c>
      <c r="BC59">
        <v>7.6205738783246555E-3</v>
      </c>
      <c r="BD59">
        <v>0.41035098248797663</v>
      </c>
      <c r="BE59">
        <v>1.3465765568066386</v>
      </c>
      <c r="BF59">
        <v>8.8444777180067217E-3</v>
      </c>
      <c r="BG59">
        <v>1.9220539204127612E-2</v>
      </c>
      <c r="BH59">
        <v>0</v>
      </c>
      <c r="BI59">
        <v>0</v>
      </c>
      <c r="BJ59">
        <v>6.031069611086889E-4</v>
      </c>
      <c r="BK59">
        <v>1.0735271711980698E-4</v>
      </c>
      <c r="BM59">
        <v>203</v>
      </c>
      <c r="BN59" t="s">
        <v>17</v>
      </c>
      <c r="BO59">
        <v>52.7</v>
      </c>
      <c r="BP59">
        <v>0.19</v>
      </c>
      <c r="BQ59">
        <v>2.6</v>
      </c>
      <c r="BR59">
        <v>1.63</v>
      </c>
      <c r="BS59">
        <v>14.75</v>
      </c>
      <c r="BT59">
        <v>24.61</v>
      </c>
      <c r="BU59">
        <v>0.28999999999999998</v>
      </c>
      <c r="BV59">
        <v>3.19</v>
      </c>
      <c r="BW59">
        <v>0</v>
      </c>
      <c r="BX59">
        <v>0.04</v>
      </c>
      <c r="BY59">
        <v>0</v>
      </c>
      <c r="BZ59">
        <v>0</v>
      </c>
      <c r="CA59">
        <v>4.0000000000000001E-3</v>
      </c>
      <c r="CB59">
        <v>2E-3</v>
      </c>
      <c r="CD59">
        <v>1.9170005556301482</v>
      </c>
      <c r="CE59">
        <v>0</v>
      </c>
      <c r="CF59">
        <v>0.11147753176574828</v>
      </c>
      <c r="CG59">
        <v>4.6880025547323331E-2</v>
      </c>
      <c r="CH59">
        <v>0.29914917973310939</v>
      </c>
      <c r="CI59">
        <v>1.3344817630037711</v>
      </c>
      <c r="CJ59">
        <v>8.935536667667018E-3</v>
      </c>
      <c r="CK59">
        <v>0.12433588950155638</v>
      </c>
      <c r="CL59">
        <v>0</v>
      </c>
      <c r="CM59">
        <v>2.8213193185979836E-3</v>
      </c>
      <c r="CN59">
        <v>2.3412153081631143E-4</v>
      </c>
      <c r="CO59">
        <v>5.8342910505372675E-5</v>
      </c>
      <c r="CP59">
        <v>2.8478087395896426E-2</v>
      </c>
      <c r="CR59" t="s">
        <v>45</v>
      </c>
      <c r="CS59" t="s">
        <v>1</v>
      </c>
      <c r="CT59" t="s">
        <v>2</v>
      </c>
      <c r="CU59" t="s">
        <v>3</v>
      </c>
      <c r="CV59" t="s">
        <v>4</v>
      </c>
      <c r="CW59" t="s">
        <v>5</v>
      </c>
      <c r="CX59" t="s">
        <v>6</v>
      </c>
      <c r="CY59" t="s">
        <v>7</v>
      </c>
      <c r="CZ59" t="s">
        <v>8</v>
      </c>
      <c r="DA59" t="s">
        <v>9</v>
      </c>
      <c r="DB59" t="s">
        <v>10</v>
      </c>
      <c r="DC59" t="s">
        <v>11</v>
      </c>
      <c r="DD59" t="s">
        <v>14</v>
      </c>
      <c r="DE59" t="s">
        <v>15</v>
      </c>
    </row>
    <row r="60" spans="3:123">
      <c r="C60" s="2">
        <v>0.89400000000000002</v>
      </c>
      <c r="D60">
        <f t="shared" si="14"/>
        <v>89.4</v>
      </c>
      <c r="E60">
        <f t="shared" si="18"/>
        <v>89.4</v>
      </c>
      <c r="F60">
        <f t="shared" si="18"/>
        <v>89.4</v>
      </c>
      <c r="G60">
        <v>10.599999999999994</v>
      </c>
      <c r="H60">
        <v>20.562000000000001</v>
      </c>
      <c r="I60">
        <v>20.562000000000001</v>
      </c>
      <c r="J60">
        <v>48.276000000000003</v>
      </c>
      <c r="K60">
        <v>0</v>
      </c>
      <c r="L60">
        <v>0</v>
      </c>
      <c r="M60">
        <f t="shared" si="15"/>
        <v>4.1185685999999999E-2</v>
      </c>
      <c r="O60">
        <f>H60/SUM($H60:I60,K60:M60)</f>
        <v>0.49949975099937416</v>
      </c>
      <c r="P60">
        <f>I60/SUM($H60:I60,K60:M60)</f>
        <v>0.49949975099937416</v>
      </c>
      <c r="Q60">
        <f>K60/SUM($H60:I60,K60:M60)</f>
        <v>0</v>
      </c>
      <c r="R60">
        <f>L60/SUM($H60:I60,K60:M60)</f>
        <v>0</v>
      </c>
      <c r="S60">
        <f>M60/SUM($H60:I60,K60:M60)</f>
        <v>1.0004980012517464E-3</v>
      </c>
      <c r="U60">
        <f t="shared" si="16"/>
        <v>1.3007493710424723E-2</v>
      </c>
      <c r="V60">
        <f t="shared" si="19"/>
        <v>1.1504980012517463E-3</v>
      </c>
      <c r="W60">
        <f t="shared" si="17"/>
        <v>1.1718809334391208E-2</v>
      </c>
      <c r="Y60">
        <f>U60*(D60-D59)/D60+U59*(D59-D58)/D60+U58*(D58-D57)/D60+U57*(D57-D56)/D60+U56*(D56-D55)/D60+U55*(D55-D54)/D60+U54*(D54-D53)/D60+U53*(D53-D52)/D60+U52*(D52-D51)/D60+U51*(D51-D50)/D60+U50*(D50-D49)/D60+U49*(D49-D48)/D60+U48*(D48-D47)/D60+U47*(D47-D46)/D60+U46*(D46-D45)/D60+U45*(D45-D44)/D60+U44*(D44-D43)/D60+U43*(D43-D42)/D60+U42*(D42-D41)/D60</f>
        <v>1.1776752187296024E-2</v>
      </c>
      <c r="Z60">
        <f>V60*(E60-E59)/E60+V59*(E59-E58)/E60+V58*(E58-E57)/E60+V57*(E57-E56)/E60+V56*(E56-E55)/E60+V55*(E55-E54)/E60+V54*(E54-E53)/E60+V53*(E53-E52)/E60+V52*(E52-E51)/E60+V51*(E51-E50)/E60+V50*(E50-E49)/E60+V49*(E49-E48)/E60+V48*(E48-E47)/E60+V47*(E47-E46)/E60+V46*(E46-E45)/E60+V45*(E45-E44)/E60+V44*(E44-E43)/E60+V43*(E43-E42)/E60+V42*(E42-E41)/E60</f>
        <v>1.1504980012517463E-3</v>
      </c>
      <c r="AA60">
        <f>W60*(F60-F59)/F60+W59*(F59-F58)/F60+W58*(F58-F57)/F60+W57*(F57-F56)/F60+W56*(F56-F55)/F60+W55*(F55-F54)/F60+W54*(F54-F53)/F60+W53*(F53-F52)/F60+W52*(F52-F51)/F60+W51*(F51-F50)/F60+W50*(F50-F49)/F60+W49*(F49-F48)/F60+W48*(F48-F47)/F60+W47*(F47-F46)/F60+W46*(F46-F45)/F60+W45*(F45-F44)/F60+W44*(F44-F43)/F60+W43*(F43-F42)/F60+W42*(F42-F41)/F60</f>
        <v>5.4755089293598317E-3</v>
      </c>
      <c r="AC60">
        <f t="shared" si="20"/>
        <v>551.27291306775442</v>
      </c>
      <c r="AD60">
        <f t="shared" si="21"/>
        <v>1157.3850347039656</v>
      </c>
      <c r="AE60">
        <f t="shared" si="22"/>
        <v>1062.3363442078069</v>
      </c>
      <c r="AG60">
        <f t="shared" si="23"/>
        <v>551.27291306775442</v>
      </c>
      <c r="AH60">
        <f t="shared" si="24"/>
        <v>940.96344284875249</v>
      </c>
      <c r="AI60">
        <f t="shared" si="25"/>
        <v>251.60597625974373</v>
      </c>
      <c r="AK60">
        <v>223</v>
      </c>
      <c r="AL60" t="s">
        <v>16</v>
      </c>
      <c r="AM60">
        <v>36.340000000000003</v>
      </c>
      <c r="AN60">
        <v>0.01</v>
      </c>
      <c r="AO60">
        <v>0.11</v>
      </c>
      <c r="AP60">
        <v>0.38</v>
      </c>
      <c r="AQ60">
        <v>31.92</v>
      </c>
      <c r="AR60">
        <v>29.97</v>
      </c>
      <c r="AS60">
        <v>0.47</v>
      </c>
      <c r="AT60">
        <v>0.78</v>
      </c>
      <c r="AU60">
        <v>0</v>
      </c>
      <c r="AV60">
        <v>0</v>
      </c>
      <c r="AW60">
        <v>1.6E-2</v>
      </c>
      <c r="AX60">
        <v>5.0000000000000001E-3</v>
      </c>
      <c r="AZ60">
        <v>0.99587095797710179</v>
      </c>
      <c r="BA60">
        <v>0</v>
      </c>
      <c r="BB60">
        <v>3.5531472220606251E-3</v>
      </c>
      <c r="BC60">
        <v>8.2336111536659394E-3</v>
      </c>
      <c r="BD60">
        <v>0.48771397453030257</v>
      </c>
      <c r="BE60">
        <v>1.2243181655934914</v>
      </c>
      <c r="BF60">
        <v>1.0910057068573419E-2</v>
      </c>
      <c r="BG60">
        <v>2.2903768544434495E-2</v>
      </c>
      <c r="BH60">
        <v>0</v>
      </c>
      <c r="BI60">
        <v>0</v>
      </c>
      <c r="BJ60">
        <v>7.0551762462795582E-4</v>
      </c>
      <c r="BK60">
        <v>1.0988404048666673E-4</v>
      </c>
      <c r="BM60">
        <v>223</v>
      </c>
      <c r="BN60" t="s">
        <v>17</v>
      </c>
      <c r="BO60">
        <v>52.31</v>
      </c>
      <c r="BP60">
        <v>0.22</v>
      </c>
      <c r="BQ60">
        <v>2.13</v>
      </c>
      <c r="BR60">
        <v>1.57</v>
      </c>
      <c r="BS60">
        <v>16.8</v>
      </c>
      <c r="BT60">
        <v>22.66</v>
      </c>
      <c r="BU60">
        <v>0.34</v>
      </c>
      <c r="BV60">
        <v>3.93</v>
      </c>
      <c r="BW60">
        <v>0</v>
      </c>
      <c r="BX60">
        <v>0.04</v>
      </c>
      <c r="BY60">
        <v>0</v>
      </c>
      <c r="BZ60">
        <v>0</v>
      </c>
      <c r="CA60">
        <v>5.0000000000000001E-3</v>
      </c>
      <c r="CB60">
        <v>2E-3</v>
      </c>
      <c r="CD60">
        <v>1.926090340127361</v>
      </c>
      <c r="CE60">
        <v>0</v>
      </c>
      <c r="CF60">
        <v>9.2442974134596817E-2</v>
      </c>
      <c r="CG60">
        <v>4.5706734800897833E-2</v>
      </c>
      <c r="CH60">
        <v>0.3448938000037608</v>
      </c>
      <c r="CI60">
        <v>1.2437733426567383</v>
      </c>
      <c r="CJ60">
        <v>1.0604296689722544E-2</v>
      </c>
      <c r="CK60">
        <v>0.15505246770232886</v>
      </c>
      <c r="CL60">
        <v>0</v>
      </c>
      <c r="CM60">
        <v>2.8558313200422046E-3</v>
      </c>
      <c r="CN60">
        <v>2.9623180013424796E-4</v>
      </c>
      <c r="CO60">
        <v>5.9056594560328242E-5</v>
      </c>
      <c r="CP60">
        <v>1.8533314261957839E-2</v>
      </c>
    </row>
    <row r="61" spans="3:123">
      <c r="C61" s="2">
        <v>0.90400000000000003</v>
      </c>
      <c r="D61">
        <f t="shared" si="14"/>
        <v>90.4</v>
      </c>
      <c r="E61">
        <f t="shared" si="18"/>
        <v>90.4</v>
      </c>
      <c r="F61">
        <f t="shared" si="18"/>
        <v>90.4</v>
      </c>
      <c r="G61">
        <v>9.5999999999999943</v>
      </c>
      <c r="H61">
        <v>8.136000000000001</v>
      </c>
      <c r="I61">
        <v>0</v>
      </c>
      <c r="J61">
        <v>65.088000000000008</v>
      </c>
      <c r="K61">
        <v>17.176000000000002</v>
      </c>
      <c r="L61">
        <v>0</v>
      </c>
      <c r="M61">
        <f t="shared" si="15"/>
        <v>2.5349968000000004E-2</v>
      </c>
      <c r="O61">
        <f>H61/SUM($H61:I61,K61:M61)</f>
        <v>0.32110698278531191</v>
      </c>
      <c r="P61">
        <f>I61/SUM($H61:I61,K61:M61)</f>
        <v>0</v>
      </c>
      <c r="Q61">
        <f>K61/SUM($H61:I61,K61:M61)</f>
        <v>0.6778925192134363</v>
      </c>
      <c r="R61">
        <f>L61/SUM($H61:I61,K61:M61)</f>
        <v>0</v>
      </c>
      <c r="S61">
        <f>M61/SUM($H61:I61,K61:M61)</f>
        <v>1.0004980012517464E-3</v>
      </c>
      <c r="U61">
        <f t="shared" si="16"/>
        <v>2.4355939313985303E-2</v>
      </c>
      <c r="V61">
        <f t="shared" si="19"/>
        <v>1.1504980012517463E-3</v>
      </c>
      <c r="W61">
        <f t="shared" si="17"/>
        <v>1.2699759026860699E-2</v>
      </c>
      <c r="Y61">
        <f>U61*(D61-D60)/D61+U60*(D60-D59)/D61+U59*(D59-D58)/D61+U58*(D58-D57)/D61+U57*(D57-D56)/D61+U56*(D56-D55)/D61+U55*(D55-D54)/D61+U54*(D54-D53)/D61+U53*(D53-D52)/D61+U52*(D52-D51)/D61+U51*(D51-D50)/D61+U50*(D50-D49)/D61+U49*(D49-D48)/D61+U48*(D48-D47)/D61+U47*(D47-D46)/D61+U46*(D46-D45)/D61+U45*(D45-D44)/D61+U44*(D44-D43)/D61+U43*(D43-D42)/D61+U42*(D42-D41)/D61</f>
        <v>1.1915902487370018E-2</v>
      </c>
      <c r="Z61">
        <f>V61*(E61-E60)/E61+V60*(E60-E59)/E61+V59*(E59-E58)/E61+V58*(E58-E57)/E61+V57*(E57-E56)/E61+V56*(E56-E55)/E61+V55*(E55-E54)/E61+V54*(E54-E53)/E61+V53*(E53-E52)/E61+V52*(E52-E51)/E61+V51*(E51-E50)/E61+V50*(E50-E49)/E61+V49*(E49-E48)/E61+V48*(E48-E47)/E61+V47*(E47-E46)/E61+V46*(E46-E45)/E61+V45*(E45-E44)/E61+V44*(E44-E43)/E61+V43*(E43-E42)/E61+V42*(E42-E41)/E61</f>
        <v>1.1504980012517463E-3</v>
      </c>
      <c r="AA61">
        <f>W61*(F61-F60)/F61+W60*(F60-F59)/F61+W59*(F59-F58)/F61+W58*(F58-F57)/F61+W57*(F57-F56)/F61+W56*(F56-F55)/F61+W55*(F55-F54)/F61+W54*(F54-F53)/F61+W53*(F53-F52)/F61+W52*(F52-F51)/F61+W51*(F51-F50)/F61+W50*(F50-F49)/F61+W49*(F49-F48)/F61+W48*(F48-F47)/F61+W47*(F47-F46)/F61+W46*(F46-F45)/F61+W45*(F45-F44)/F61+W44*(F44-F43)/F61+W43*(F43-F42)/F61+W42*(F42-F41)/F61</f>
        <v>5.5554232003498854E-3</v>
      </c>
      <c r="AC61">
        <f t="shared" si="20"/>
        <v>607.78903472482261</v>
      </c>
      <c r="AD61">
        <f t="shared" si="21"/>
        <v>1277.800293316687</v>
      </c>
      <c r="AE61">
        <f t="shared" si="22"/>
        <v>1172.1405871006164</v>
      </c>
      <c r="AG61">
        <f t="shared" si="23"/>
        <v>607.78903472482261</v>
      </c>
      <c r="AH61">
        <f t="shared" si="24"/>
        <v>1038.8620270867375</v>
      </c>
      <c r="AI61">
        <f t="shared" si="25"/>
        <v>277.6122443133039</v>
      </c>
      <c r="AK61">
        <v>233</v>
      </c>
      <c r="AL61" t="s">
        <v>16</v>
      </c>
      <c r="AM61">
        <v>35.869999999999997</v>
      </c>
      <c r="AN61">
        <v>0.01</v>
      </c>
      <c r="AO61">
        <v>0.1</v>
      </c>
      <c r="AP61">
        <v>0.39</v>
      </c>
      <c r="AQ61">
        <v>34.380000000000003</v>
      </c>
      <c r="AR61">
        <v>27.88</v>
      </c>
      <c r="AS61">
        <v>0.52</v>
      </c>
      <c r="AT61">
        <v>0.84</v>
      </c>
      <c r="AU61">
        <v>0</v>
      </c>
      <c r="AV61">
        <v>0</v>
      </c>
      <c r="AW61">
        <v>1.6E-2</v>
      </c>
      <c r="AX61">
        <v>6.0000000000000001E-3</v>
      </c>
      <c r="AZ61">
        <v>0.99593162731372875</v>
      </c>
      <c r="BA61">
        <v>0</v>
      </c>
      <c r="BB61">
        <v>3.2726572278016048E-3</v>
      </c>
      <c r="BC61">
        <v>8.5615296756048759E-3</v>
      </c>
      <c r="BD61">
        <v>0.5322163257687722</v>
      </c>
      <c r="BE61">
        <v>1.1539322811700132</v>
      </c>
      <c r="BF61">
        <v>1.2229607280255066E-2</v>
      </c>
      <c r="BG61">
        <v>2.4990309379028831E-2</v>
      </c>
      <c r="BH61">
        <v>0</v>
      </c>
      <c r="BI61">
        <v>0</v>
      </c>
      <c r="BJ61">
        <v>7.1480547531750259E-4</v>
      </c>
      <c r="BK61">
        <v>1.3359674267182103E-4</v>
      </c>
      <c r="CR61">
        <v>233</v>
      </c>
      <c r="CS61" t="s">
        <v>18</v>
      </c>
      <c r="CT61">
        <v>52.08</v>
      </c>
      <c r="CU61">
        <v>0.23</v>
      </c>
      <c r="CV61">
        <v>1.9</v>
      </c>
      <c r="CW61">
        <v>1.51</v>
      </c>
      <c r="CX61">
        <v>17.96</v>
      </c>
      <c r="CY61">
        <v>21.5</v>
      </c>
      <c r="CZ61">
        <v>0.37</v>
      </c>
      <c r="DA61">
        <v>4.41</v>
      </c>
      <c r="DB61">
        <v>0</v>
      </c>
      <c r="DC61">
        <v>0.03</v>
      </c>
      <c r="DD61">
        <v>5.0000000000000001E-3</v>
      </c>
      <c r="DE61">
        <v>2E-3</v>
      </c>
      <c r="DG61">
        <v>1.9312724199556728</v>
      </c>
      <c r="DH61">
        <v>0</v>
      </c>
      <c r="DI61">
        <v>8.3047877371099074E-2</v>
      </c>
      <c r="DJ61">
        <v>4.4272915446341654E-2</v>
      </c>
      <c r="DK61">
        <v>0.3713325908473073</v>
      </c>
      <c r="DL61">
        <v>1.1885034006207233</v>
      </c>
      <c r="DM61">
        <v>1.1622118704465551E-2</v>
      </c>
      <c r="DN61">
        <v>0.17522874537080266</v>
      </c>
      <c r="DO61">
        <v>0</v>
      </c>
      <c r="DP61">
        <v>2.1571206951539368E-3</v>
      </c>
      <c r="DQ61">
        <v>2.9834056474682246E-4</v>
      </c>
      <c r="DR61">
        <v>5.9476996612678943E-5</v>
      </c>
      <c r="DS61">
        <v>1.4320297326771855E-2</v>
      </c>
    </row>
    <row r="62" spans="3:123">
      <c r="C62" s="2">
        <v>0.91300000000000003</v>
      </c>
      <c r="D62">
        <f t="shared" si="14"/>
        <v>91.3</v>
      </c>
      <c r="E62">
        <f t="shared" si="18"/>
        <v>91.3</v>
      </c>
      <c r="F62">
        <f t="shared" si="18"/>
        <v>91.3</v>
      </c>
      <c r="G62">
        <v>8.7000000000000028</v>
      </c>
      <c r="H62">
        <v>15.521000000000001</v>
      </c>
      <c r="I62">
        <v>0</v>
      </c>
      <c r="J62">
        <v>44.736999999999995</v>
      </c>
      <c r="K62">
        <v>31.042000000000002</v>
      </c>
      <c r="L62">
        <v>0</v>
      </c>
      <c r="M62">
        <f t="shared" si="15"/>
        <v>4.6632844499999999E-2</v>
      </c>
      <c r="O62">
        <f>H62/SUM($H62:I62,K62:M62)</f>
        <v>0.33299983399958272</v>
      </c>
      <c r="P62">
        <f>I62/SUM($H62:I62,K62:M62)</f>
        <v>0</v>
      </c>
      <c r="Q62">
        <f>K62/SUM($H62:I62,K62:M62)</f>
        <v>0.66599966799916543</v>
      </c>
      <c r="R62">
        <f>L62/SUM($H62:I62,K62:M62)</f>
        <v>0</v>
      </c>
      <c r="S62">
        <f>M62/SUM($H62:I62,K62:M62)</f>
        <v>1.0004980012517462E-3</v>
      </c>
      <c r="U62">
        <f t="shared" si="16"/>
        <v>2.2612504480874041E-2</v>
      </c>
      <c r="V62">
        <f t="shared" si="19"/>
        <v>1.1504980012517461E-3</v>
      </c>
      <c r="W62">
        <f t="shared" si="17"/>
        <v>1.2213245427939843E-2</v>
      </c>
      <c r="Y62">
        <f>U62*(D62-D61)/D62+U61*(D61-D60)/D62+U60*(D60-D59)/D62+U59*(D59-D58)/D62+U58*(D58-D57)/D62+U57*(D57-D56)/D62+U56*(D56-D55)/D62+U55*(D55-D54)/D62+U54*(D54-D53)/D62+U53*(D53-D52)/D62+U52*(D52-D51)/D62+U51*(D51-D50)/D62+U50*(D50-D49)/D62+U49*(D49-D48)/D62+U48*(D48-D47)/D62+U47*(D47-D46)/D62+U46*(D46-D45)/D62+U45*(D45-D44)/D62+U44*(D44-D43)/D62+U43*(D43-D42)/D62+U42*(D42-D41)/D62</f>
        <v>1.2021345442399085E-2</v>
      </c>
      <c r="Z62">
        <f>V62*(E62-E61)/E62+V61*(E61-E60)/E62+V60*(E60-E59)/E62+V59*(E59-E58)/E62+V58*(E58-E57)/E62+V57*(E57-E56)/E62+V56*(E56-E55)/E62+V55*(E55-E54)/E62+V54*(E54-E53)/E62+V53*(E53-E52)/E62+V52*(E52-E51)/E62+V51*(E51-E50)/E62+V50*(E50-E49)/E62+V49*(E49-E48)/E62+V48*(E48-E47)/E62+V47*(E47-E46)/E62+V46*(E46-E45)/E62+V45*(E45-E44)/E62+V44*(E44-E43)/E62+V43*(E43-E42)/E62+V42*(E42-E41)/E62</f>
        <v>1.1504980012517463E-3</v>
      </c>
      <c r="AA62">
        <f>W62*(F62-F61)/F62+W61*(F61-F60)/F62+W60*(F60-F59)/F62+W59*(F59-F58)/F62+W58*(F58-F57)/F62+W57*(F57-F56)/F62+W56*(F56-F55)/F62+W55*(F55-F54)/F62+W54*(F54-F53)/F62+W53*(F53-F52)/F62+W52*(F52-F51)/F62+W51*(F51-F50)/F62+W50*(F50-F49)/F62+W49*(F49-F48)/F62+W48*(F48-F47)/F62+W47*(F47-F46)/F62+W46*(F46-F45)/F62+W45*(F45-F44)/F62+W44*(F44-F43)/F62+W43*(F43-F42)/F62+W42*(F42-F41)/F62</f>
        <v>5.6210534304137489E-3</v>
      </c>
      <c r="AC62">
        <f t="shared" si="20"/>
        <v>669.70507862344925</v>
      </c>
      <c r="AD62">
        <f t="shared" si="21"/>
        <v>1409.8268514233459</v>
      </c>
      <c r="AE62">
        <f t="shared" si="22"/>
        <v>1292.482226931899</v>
      </c>
      <c r="AG62">
        <f t="shared" si="23"/>
        <v>669.70507862344925</v>
      </c>
      <c r="AH62">
        <f t="shared" si="24"/>
        <v>1146.2006922141024</v>
      </c>
      <c r="AI62">
        <f t="shared" si="25"/>
        <v>306.11421164176556</v>
      </c>
      <c r="AK62">
        <v>243</v>
      </c>
      <c r="AL62" t="s">
        <v>16</v>
      </c>
      <c r="AM62">
        <v>35.49</v>
      </c>
      <c r="AN62">
        <v>0.01</v>
      </c>
      <c r="AO62">
        <v>0.09</v>
      </c>
      <c r="AP62">
        <v>0.37</v>
      </c>
      <c r="AQ62">
        <v>36.380000000000003</v>
      </c>
      <c r="AR62">
        <v>26.21</v>
      </c>
      <c r="AS62">
        <v>0.56999999999999995</v>
      </c>
      <c r="AT62">
        <v>0.87</v>
      </c>
      <c r="AU62">
        <v>0</v>
      </c>
      <c r="AV62">
        <v>0</v>
      </c>
      <c r="AW62">
        <v>1.7000000000000001E-2</v>
      </c>
      <c r="AX62">
        <v>6.0000000000000001E-3</v>
      </c>
      <c r="AZ62">
        <v>0.9960483345732607</v>
      </c>
      <c r="BA62">
        <v>0</v>
      </c>
      <c r="BB62">
        <v>2.9772773715235762E-3</v>
      </c>
      <c r="BC62">
        <v>8.2104082087866397E-3</v>
      </c>
      <c r="BD62">
        <v>0.56927391144739747</v>
      </c>
      <c r="BE62">
        <v>1.0965560645252426</v>
      </c>
      <c r="BF62">
        <v>1.3550655049361746E-2</v>
      </c>
      <c r="BG62">
        <v>2.6163019564954152E-2</v>
      </c>
      <c r="BH62">
        <v>0</v>
      </c>
      <c r="BI62">
        <v>0</v>
      </c>
      <c r="BJ62">
        <v>7.6770271397468741E-4</v>
      </c>
      <c r="BK62">
        <v>1.3504301828397343E-4</v>
      </c>
      <c r="CR62">
        <v>243</v>
      </c>
      <c r="CS62" t="s">
        <v>18</v>
      </c>
      <c r="CT62">
        <v>52.03</v>
      </c>
      <c r="CU62">
        <v>0.24</v>
      </c>
      <c r="CV62">
        <v>1.67</v>
      </c>
      <c r="CW62">
        <v>1.28</v>
      </c>
      <c r="CX62">
        <v>18.97</v>
      </c>
      <c r="CY62">
        <v>20.72</v>
      </c>
      <c r="CZ62">
        <v>0.39</v>
      </c>
      <c r="DA62">
        <v>4.66</v>
      </c>
      <c r="DB62">
        <v>0</v>
      </c>
      <c r="DC62">
        <v>0.03</v>
      </c>
      <c r="DD62">
        <v>6.0000000000000001E-3</v>
      </c>
      <c r="DE62">
        <v>3.0000000000000001E-3</v>
      </c>
      <c r="DG62">
        <v>1.9389574152937872</v>
      </c>
      <c r="DH62">
        <v>0</v>
      </c>
      <c r="DI62">
        <v>7.3355602594285987E-2</v>
      </c>
      <c r="DJ62">
        <v>3.7714905719575927E-2</v>
      </c>
      <c r="DK62">
        <v>0.39415400917730081</v>
      </c>
      <c r="DL62">
        <v>1.1510484435998085</v>
      </c>
      <c r="DM62">
        <v>1.2310907605989994E-2</v>
      </c>
      <c r="DN62">
        <v>0.18607779914916486</v>
      </c>
      <c r="DO62">
        <v>0</v>
      </c>
      <c r="DP62">
        <v>2.167785602226351E-3</v>
      </c>
      <c r="DQ62">
        <v>3.5977868958626119E-4</v>
      </c>
      <c r="DR62">
        <v>8.9656580559181401E-5</v>
      </c>
      <c r="DS62">
        <v>1.2313017888073166E-2</v>
      </c>
    </row>
    <row r="63" spans="3:123">
      <c r="C63" s="2">
        <v>0.92100000000000004</v>
      </c>
      <c r="D63">
        <f t="shared" si="14"/>
        <v>92.100000000000009</v>
      </c>
      <c r="E63">
        <f t="shared" si="18"/>
        <v>92.100000000000009</v>
      </c>
      <c r="F63">
        <f t="shared" si="18"/>
        <v>92.100000000000009</v>
      </c>
      <c r="G63">
        <v>7.8999999999999915</v>
      </c>
      <c r="H63">
        <v>16.577999999999999</v>
      </c>
      <c r="I63">
        <v>0</v>
      </c>
      <c r="J63">
        <v>39.603000000000002</v>
      </c>
      <c r="K63">
        <v>35.919000000000004</v>
      </c>
      <c r="L63">
        <v>0</v>
      </c>
      <c r="M63">
        <f t="shared" si="15"/>
        <v>5.25757455E-2</v>
      </c>
      <c r="O63">
        <f>H63/SUM($H63:I63,K63:M63)</f>
        <v>0.31547352694697312</v>
      </c>
      <c r="P63">
        <f>I63/SUM($H63:I63,K63:M63)</f>
        <v>0</v>
      </c>
      <c r="Q63">
        <f>K63/SUM($H63:I63,K63:M63)</f>
        <v>0.68352597505177515</v>
      </c>
      <c r="R63">
        <f>L63/SUM($H63:I63,K63:M63)</f>
        <v>0</v>
      </c>
      <c r="S63">
        <f>M63/SUM($H63:I63,K63:M63)</f>
        <v>1.0004980012517464E-3</v>
      </c>
      <c r="U63">
        <f t="shared" si="16"/>
        <v>2.1984864153639708E-2</v>
      </c>
      <c r="V63">
        <f t="shared" si="19"/>
        <v>1.1504980012517463E-3</v>
      </c>
      <c r="W63">
        <f t="shared" si="17"/>
        <v>1.2187716816996203E-2</v>
      </c>
      <c r="Y63">
        <f>U63*(D63-D62)/D63+U62*(D62-D61)/D63+U61*(D61-D60)/D63+U60*(D60-D59)/D63+U59*(D59-D58)/D63+U58*(D58-D57)/D63+U57*(D57-D56)/D63+U56*(D56-D55)/D63+U55*(D55-D54)/D63+U54*(D54-D53)/D63+U53*(D53-D52)/D63+U52*(D52-D51)/D63+U51*(D51-D50)/D63+U50*(D50-D49)/D63+U49*(D49-D48)/D63+U48*(D48-D47)/D63+U47*(D47-D46)/D63+U46*(D46-D45)/D63+U45*(D45-D44)/D63+U44*(D44-D43)/D63+U43*(D43-D42)/D63+U42*(D42-D41)/D63</f>
        <v>1.2107890664646563E-2</v>
      </c>
      <c r="Z63">
        <f>V63*(E63-E62)/E63+V62*(E62-E61)/E63+V61*(E61-E60)/E63+V60*(E60-E59)/E63+V59*(E59-E58)/E63+V58*(E58-E57)/E63+V57*(E57-E56)/E63+V56*(E56-E55)/E63+V55*(E55-E54)/E63+V54*(E54-E53)/E63+V53*(E53-E52)/E63+V52*(E52-E51)/E63+V51*(E51-E50)/E63+V50*(E50-E49)/E63+V49*(E49-E48)/E63+V48*(E48-E47)/E63+V47*(E47-E46)/E63+V46*(E46-E45)/E63+V45*(E45-E44)/E63+V44*(E44-E43)/E63+V43*(E43-E42)/E63+V42*(E42-E41)/E63</f>
        <v>1.1504980012517463E-3</v>
      </c>
      <c r="AA63">
        <f>W63*(F63-F62)/F63+W62*(F62-F61)/F63+W61*(F61-F60)/F63+W60*(F60-F59)/F63+W59*(F59-F58)/F63+W58*(F58-F57)/F63+W57*(F57-F56)/F63+W56*(F56-F55)/F63+W55*(F55-F54)/F63+W54*(F54-F53)/F63+W53*(F53-F52)/F63+W52*(F52-F51)/F63+W51*(F51-F50)/F63+W50*(F50-F49)/F63+W49*(F49-F48)/F63+W48*(F48-F47)/F63+W47*(F47-F46)/F63+W46*(F46-F45)/F63+W45*(F45-F44)/F63+W44*(F44-F43)/F63+W43*(F43-F42)/F63+W42*(F42-F41)/F63</f>
        <v>5.6780928517955751E-3</v>
      </c>
      <c r="AC63">
        <f t="shared" si="20"/>
        <v>736.50677880741216</v>
      </c>
      <c r="AD63">
        <f t="shared" si="21"/>
        <v>1552.4218343056218</v>
      </c>
      <c r="AE63">
        <f t="shared" si="22"/>
        <v>1422.3889976303619</v>
      </c>
      <c r="AG63">
        <f t="shared" si="23"/>
        <v>736.50677880741216</v>
      </c>
      <c r="AH63">
        <f t="shared" si="24"/>
        <v>1262.1315726061966</v>
      </c>
      <c r="AI63">
        <f t="shared" si="25"/>
        <v>336.88160470192781</v>
      </c>
      <c r="AK63">
        <v>253</v>
      </c>
      <c r="AL63" t="s">
        <v>16</v>
      </c>
      <c r="AM63">
        <v>35.020000000000003</v>
      </c>
      <c r="AN63">
        <v>0.01</v>
      </c>
      <c r="AO63">
        <v>0.08</v>
      </c>
      <c r="AP63">
        <v>0.33</v>
      </c>
      <c r="AQ63">
        <v>38.880000000000003</v>
      </c>
      <c r="AR63">
        <v>24.12</v>
      </c>
      <c r="AS63">
        <v>0.62</v>
      </c>
      <c r="AT63">
        <v>0.91</v>
      </c>
      <c r="AU63">
        <v>0</v>
      </c>
      <c r="AV63">
        <v>0</v>
      </c>
      <c r="AW63">
        <v>1.7000000000000001E-2</v>
      </c>
      <c r="AX63">
        <v>6.0000000000000001E-3</v>
      </c>
      <c r="AZ63">
        <v>0.99645355411048075</v>
      </c>
      <c r="BA63">
        <v>0</v>
      </c>
      <c r="BB63">
        <v>2.6830778787842258E-3</v>
      </c>
      <c r="BC63">
        <v>7.4240941424241038E-3</v>
      </c>
      <c r="BD63">
        <v>0.61680991683195596</v>
      </c>
      <c r="BE63">
        <v>1.0230753669937132</v>
      </c>
      <c r="BF63">
        <v>1.494320065574082E-2</v>
      </c>
      <c r="BG63">
        <v>2.7744474932458553E-2</v>
      </c>
      <c r="BH63">
        <v>0</v>
      </c>
      <c r="BI63">
        <v>0</v>
      </c>
      <c r="BJ63">
        <v>7.7832249110561572E-4</v>
      </c>
      <c r="BK63">
        <v>1.3691109394810475E-4</v>
      </c>
      <c r="CR63">
        <v>253</v>
      </c>
      <c r="CS63" t="s">
        <v>18</v>
      </c>
      <c r="CT63">
        <v>51.84</v>
      </c>
      <c r="CU63">
        <v>0.25</v>
      </c>
      <c r="CV63">
        <v>1.49</v>
      </c>
      <c r="CW63">
        <v>1.06</v>
      </c>
      <c r="CX63">
        <v>20.36</v>
      </c>
      <c r="CY63">
        <v>19.59</v>
      </c>
      <c r="CZ63">
        <v>0.42</v>
      </c>
      <c r="DA63">
        <v>4.95</v>
      </c>
      <c r="DB63">
        <v>0</v>
      </c>
      <c r="DC63">
        <v>0.03</v>
      </c>
      <c r="DD63">
        <v>6.0000000000000001E-3</v>
      </c>
      <c r="DE63">
        <v>3.0000000000000001E-3</v>
      </c>
      <c r="DG63">
        <v>1.9455310565471466</v>
      </c>
      <c r="DH63">
        <v>0</v>
      </c>
      <c r="DI63">
        <v>6.5911594238268603E-2</v>
      </c>
      <c r="DJ63">
        <v>3.1453403909598637E-2</v>
      </c>
      <c r="DK63">
        <v>0.42602503532916286</v>
      </c>
      <c r="DL63">
        <v>1.0959658373259793</v>
      </c>
      <c r="DM63">
        <v>1.3351605300179113E-2</v>
      </c>
      <c r="DN63">
        <v>0.1990547625829511</v>
      </c>
      <c r="DO63">
        <v>0</v>
      </c>
      <c r="DP63">
        <v>2.1831071774183063E-3</v>
      </c>
      <c r="DQ63">
        <v>3.6232155002379602E-4</v>
      </c>
      <c r="DR63">
        <v>9.02902594797722E-5</v>
      </c>
      <c r="DS63">
        <v>1.1442650785415245E-2</v>
      </c>
    </row>
    <row r="64" spans="3:123">
      <c r="C64" s="2">
        <v>0.92900000000000005</v>
      </c>
      <c r="D64">
        <f t="shared" si="14"/>
        <v>92.9</v>
      </c>
      <c r="E64">
        <f t="shared" si="18"/>
        <v>92.9</v>
      </c>
      <c r="F64">
        <f t="shared" si="18"/>
        <v>92.9</v>
      </c>
      <c r="G64">
        <v>7.0999999999999943</v>
      </c>
      <c r="H64">
        <v>15.793000000000003</v>
      </c>
      <c r="I64">
        <v>0</v>
      </c>
      <c r="J64">
        <v>35.302</v>
      </c>
      <c r="K64">
        <v>41.805000000000007</v>
      </c>
      <c r="L64">
        <v>0</v>
      </c>
      <c r="M64">
        <f t="shared" si="15"/>
        <v>5.7684397000000012E-2</v>
      </c>
      <c r="O64">
        <f>H64/SUM($H64:I64,K64:M64)</f>
        <v>0.27391921828997934</v>
      </c>
      <c r="P64">
        <f>I64/SUM($H64:I64,K64:M64)</f>
        <v>0</v>
      </c>
      <c r="Q64">
        <f>K64/SUM($H64:I64,K64:M64)</f>
        <v>0.72508028370876876</v>
      </c>
      <c r="R64">
        <f>L64/SUM($H64:I64,K64:M64)</f>
        <v>0</v>
      </c>
      <c r="S64">
        <f>M64/SUM($H64:I64,K64:M64)</f>
        <v>1.0004980012517464E-3</v>
      </c>
      <c r="U64">
        <f t="shared" si="16"/>
        <v>2.2265503227008085E-2</v>
      </c>
      <c r="V64">
        <f t="shared" si="19"/>
        <v>1.1504980012517463E-3</v>
      </c>
      <c r="W64">
        <f t="shared" si="17"/>
        <v>1.2556262408971343E-2</v>
      </c>
      <c r="Y64">
        <f>U64*(D64-D63)/D64+U63*(D63-D62)/D64+U62*(D62-D61)/D64+U61*(D61-D60)/D64+U60*(D60-D59)/D64+U59*(D59-D58)/D64+U58*(D58-D57)/D64+U57*(D57-D56)/D64+U56*(D56-D55)/D64+U55*(D55-D54)/D64+U54*(D54-D53)/D64+U53*(D53-D52)/D64+U52*(D52-D51)/D64+U51*(D51-D50)/D64+U50*(D50-D49)/D64+U49*(D49-D48)/D64+U48*(D48-D47)/D64+U47*(D47-D46)/D64+U46*(D46-D45)/D64+U45*(D45-D44)/D64+U44*(D44-D43)/D64+U43*(D43-D42)/D64+U42*(D42-D41)/D64</f>
        <v>1.2195362032244935E-2</v>
      </c>
      <c r="Z64">
        <f>V64*(E64-E63)/E64+V63*(E63-E62)/E64+V62*(E62-E61)/E64+V61*(E61-E60)/E64+V60*(E60-E59)/E64+V59*(E59-E58)/E64+V58*(E58-E57)/E64+V57*(E57-E56)/E64+V56*(E56-E55)/E64+V55*(E55-E54)/E64+V54*(E54-E53)/E64+V53*(E53-E52)/E64+V52*(E52-E51)/E64+V51*(E51-E50)/E64+V50*(E50-E49)/E64+V49*(E49-E48)/E64+V48*(E48-E47)/E64+V47*(E47-E46)/E64+V46*(E46-E45)/E64+V45*(E45-E44)/E64+V44*(E44-E43)/E64+V43*(E43-E42)/E64+V42*(E42-E41)/E64</f>
        <v>1.1504980012517463E-3</v>
      </c>
      <c r="AA64">
        <f>W64*(F64-F63)/F64+W63*(F63-F62)/F64+W62*(F62-F61)/F64+W61*(F61-F60)/F64+W60*(F60-F59)/F64+W59*(F59-F58)/F64+W58*(F58-F57)/F64+W57*(F57-F56)/F64+W56*(F56-F55)/F64+W55*(F55-F54)/F64+W54*(F54-F53)/F64+W53*(F53-F52)/F64+W52*(F52-F51)/F64+W51*(F51-F50)/F64+W50*(F50-F49)/F64+W49*(F49-F48)/F64+W48*(F48-F47)/F64+W47*(F47-F46)/F64+W46*(F46-F45)/F64+W45*(F45-F44)/F64+W44*(F44-F43)/F64+W43*(F43-F42)/F64+W42*(F42-F41)/F64</f>
        <v>5.7373235907163559E-3</v>
      </c>
      <c r="AC64">
        <f t="shared" si="20"/>
        <v>818.24541671014538</v>
      </c>
      <c r="AD64">
        <f t="shared" si="21"/>
        <v>1727.1304369519657</v>
      </c>
      <c r="AE64">
        <f t="shared" si="22"/>
        <v>1581.4512179406979</v>
      </c>
      <c r="AG64">
        <f t="shared" si="23"/>
        <v>818.24541671014538</v>
      </c>
      <c r="AH64">
        <f t="shared" si="24"/>
        <v>1404.1710869528179</v>
      </c>
      <c r="AI64">
        <f t="shared" si="25"/>
        <v>374.55423582806003</v>
      </c>
      <c r="AK64">
        <v>263</v>
      </c>
      <c r="AL64" t="s">
        <v>16</v>
      </c>
      <c r="AM64">
        <v>34.5</v>
      </c>
      <c r="AN64">
        <v>0.01</v>
      </c>
      <c r="AO64">
        <v>0.08</v>
      </c>
      <c r="AP64">
        <v>0.28999999999999998</v>
      </c>
      <c r="AQ64">
        <v>41.67</v>
      </c>
      <c r="AR64">
        <v>21.8</v>
      </c>
      <c r="AS64">
        <v>0.67</v>
      </c>
      <c r="AT64">
        <v>0.95</v>
      </c>
      <c r="AU64">
        <v>0</v>
      </c>
      <c r="AV64">
        <v>0</v>
      </c>
      <c r="AW64">
        <v>1.7999999999999999E-2</v>
      </c>
      <c r="AX64">
        <v>6.0000000000000001E-3</v>
      </c>
      <c r="AZ64">
        <v>0.99673487310445774</v>
      </c>
      <c r="BA64">
        <v>0</v>
      </c>
      <c r="BB64">
        <v>2.7242873772537965E-3</v>
      </c>
      <c r="BC64">
        <v>6.6244094478282185E-3</v>
      </c>
      <c r="BD64">
        <v>0.67122516636722884</v>
      </c>
      <c r="BE64">
        <v>0.93887215229914667</v>
      </c>
      <c r="BF64">
        <v>1.6396319817787396E-2</v>
      </c>
      <c r="BG64">
        <v>2.9408871693959213E-2</v>
      </c>
      <c r="BH64">
        <v>0</v>
      </c>
      <c r="BI64">
        <v>0</v>
      </c>
      <c r="BJ64">
        <v>8.3676364602462629E-4</v>
      </c>
      <c r="BK64">
        <v>1.3901391681475896E-4</v>
      </c>
      <c r="CR64">
        <v>263</v>
      </c>
      <c r="CS64" t="s">
        <v>18</v>
      </c>
      <c r="CT64">
        <v>51.54</v>
      </c>
      <c r="CU64">
        <v>0.26</v>
      </c>
      <c r="CV64">
        <v>1.35</v>
      </c>
      <c r="CW64">
        <v>0.85</v>
      </c>
      <c r="CX64">
        <v>22.01</v>
      </c>
      <c r="CY64">
        <v>18.23</v>
      </c>
      <c r="CZ64">
        <v>0.46</v>
      </c>
      <c r="DA64">
        <v>5.25</v>
      </c>
      <c r="DB64">
        <v>0</v>
      </c>
      <c r="DC64">
        <v>0.03</v>
      </c>
      <c r="DD64">
        <v>6.0000000000000001E-3</v>
      </c>
      <c r="DE64">
        <v>3.0000000000000001E-3</v>
      </c>
      <c r="DG64">
        <v>1.9510351934726835</v>
      </c>
      <c r="DH64">
        <v>0</v>
      </c>
      <c r="DI64">
        <v>6.023609791634385E-2</v>
      </c>
      <c r="DJ64">
        <v>2.5440651374356027E-2</v>
      </c>
      <c r="DK64">
        <v>0.4645419132230032</v>
      </c>
      <c r="DL64">
        <v>1.0287190061185456</v>
      </c>
      <c r="DM64">
        <v>1.474991578711897E-2</v>
      </c>
      <c r="DN64">
        <v>0.21294830700612685</v>
      </c>
      <c r="DO64">
        <v>0</v>
      </c>
      <c r="DP64">
        <v>2.2020266550322395E-3</v>
      </c>
      <c r="DQ64">
        <v>3.6546153990868447E-4</v>
      </c>
      <c r="DR64">
        <v>9.1072742612370358E-5</v>
      </c>
      <c r="DS64">
        <v>1.1271291389027355E-2</v>
      </c>
    </row>
    <row r="65" spans="2:123">
      <c r="C65" s="2">
        <v>0.97099999999999997</v>
      </c>
      <c r="D65">
        <f t="shared" si="14"/>
        <v>97.1</v>
      </c>
      <c r="E65">
        <f t="shared" si="18"/>
        <v>97.1</v>
      </c>
      <c r="F65">
        <f t="shared" si="18"/>
        <v>97.1</v>
      </c>
      <c r="G65">
        <v>2.9000000000000057</v>
      </c>
      <c r="H65">
        <v>0</v>
      </c>
      <c r="I65">
        <v>0</v>
      </c>
      <c r="J65">
        <v>16.507000000000001</v>
      </c>
      <c r="K65">
        <v>80.592999999999989</v>
      </c>
      <c r="L65">
        <v>0</v>
      </c>
      <c r="M65">
        <f t="shared" si="15"/>
        <v>8.0713889499999983E-2</v>
      </c>
      <c r="O65">
        <f>H65/SUM($H65:I65,K65:M65)</f>
        <v>0</v>
      </c>
      <c r="P65">
        <f>I65/SUM($H65:I65,K65:M65)</f>
        <v>0</v>
      </c>
      <c r="Q65">
        <f>K65/SUM($H65:I65,K65:M65)</f>
        <v>0.99899950199874821</v>
      </c>
      <c r="R65">
        <f>L65/SUM($H65:I65,K65:M65)</f>
        <v>0</v>
      </c>
      <c r="S65">
        <f>M65/SUM($H65:I65,K65:M65)</f>
        <v>1.0004980012517462E-3</v>
      </c>
      <c r="U65">
        <f t="shared" si="16"/>
        <v>2.7988334163916481E-2</v>
      </c>
      <c r="V65">
        <f t="shared" si="19"/>
        <v>1.1504980012517461E-3</v>
      </c>
      <c r="W65">
        <f t="shared" si="17"/>
        <v>1.6001244913340349E-2</v>
      </c>
      <c r="Y65">
        <f>U65*(D65-D64)/D65+U64*(D64-D63)/D65+U63*(D63-D62)/D65+U62*(D62-D61)/D65+U61*(D61-D60)/D65+U60*(D60-D59)/D65+U59*(D59-D58)/D65+U58*(D58-D57)/D65+U57*(D57-D56)/D65+U56*(D56-D55)/D65+U55*(D55-D54)/D65+U54*(D54-D53)/D65+U53*(D53-D52)/D65+U52*(D52-D51)/D65+U51*(D51-D50)/D65+U50*(D50-D49)/D65+U49*(D49-D48)/D65+U48*(D48-D47)/D65+U47*(D47-D46)/D65+U46*(D46-D45)/D65+U45*(D45-D44)/D65+U44*(D44-D43)/D65+U43*(D43-D42)/D65+U42*(D42-D41)/D65</f>
        <v>1.2878477201689019E-2</v>
      </c>
      <c r="Z65">
        <f>V65*(E65-E64)/E65+V64*(E64-E63)/E65+V63*(E63-E62)/E65+V62*(E62-E61)/E65+V61*(E61-E60)/E65+V60*(E60-E59)/E65+V59*(E59-E58)/E65+V58*(E58-E57)/E65+V57*(E57-E56)/E65+V56*(E56-E55)/E65+V55*(E55-E54)/E65+V54*(E54-E53)/E65+V53*(E53-E52)/E65+V52*(E52-E51)/E65+V51*(E51-E50)/E65+V50*(E50-E49)/E65+V49*(E49-E48)/E65+V48*(E48-E47)/E65+V47*(E47-E46)/E65+V46*(E46-E45)/E65+V45*(E45-E44)/E65+V44*(E44-E43)/E65+V43*(E43-E42)/E65+V42*(E42-E41)/E65</f>
        <v>1.1504980012517463E-3</v>
      </c>
      <c r="AA65">
        <f>W65*(F65-F64)/F65+W64*(F64-F63)/F65+W63*(F63-F62)/F65+W62*(F62-F61)/F65+W61*(F61-F60)/F65+W60*(F60-F59)/F65+W59*(F59-F58)/F65+W58*(F58-F57)/F65+W57*(F57-F56)/F65+W56*(F56-F55)/F65+W55*(F55-F54)/F65+W54*(F54-F53)/F65+W53*(F53-F52)/F65+W52*(F52-F51)/F65+W51*(F51-F50)/F65+W50*(F50-F49)/F65+W49*(F49-F48)/F65+W48*(F48-F47)/F65+W47*(F47-F46)/F65+W46*(F46-F45)/F65+W45*(F45-F44)/F65+W44*(F44-F43)/F65+W43*(F43-F42)/F65+W42*(F42-F41)/F65</f>
        <v>6.1812831123952512E-3</v>
      </c>
      <c r="AC65">
        <f t="shared" si="20"/>
        <v>1976.74787295752</v>
      </c>
      <c r="AD65">
        <f t="shared" si="21"/>
        <v>4224.1380740978093</v>
      </c>
      <c r="AE65">
        <f t="shared" si="22"/>
        <v>3845.9399607135365</v>
      </c>
      <c r="AG65">
        <f t="shared" si="23"/>
        <v>1976.74787295752</v>
      </c>
      <c r="AH65">
        <f t="shared" si="24"/>
        <v>3434.2585968274875</v>
      </c>
      <c r="AI65">
        <f t="shared" si="25"/>
        <v>910.88051701110078</v>
      </c>
      <c r="AK65">
        <v>383</v>
      </c>
      <c r="CR65">
        <v>383</v>
      </c>
      <c r="CS65" t="s">
        <v>18</v>
      </c>
      <c r="CT65">
        <v>46.59</v>
      </c>
      <c r="CU65">
        <v>0.46</v>
      </c>
      <c r="CV65">
        <v>1.0900000000000001</v>
      </c>
      <c r="CW65">
        <v>0.11</v>
      </c>
      <c r="CX65">
        <v>42.11</v>
      </c>
      <c r="CY65">
        <v>3.59</v>
      </c>
      <c r="CZ65">
        <v>0.93</v>
      </c>
      <c r="DA65">
        <v>5.07</v>
      </c>
      <c r="DB65">
        <v>0</v>
      </c>
      <c r="DC65">
        <v>0.04</v>
      </c>
      <c r="DD65">
        <v>1.0999999999999999E-2</v>
      </c>
      <c r="DE65">
        <v>5.0000000000000001E-3</v>
      </c>
      <c r="DG65">
        <v>1.9579607073396497</v>
      </c>
      <c r="DH65">
        <v>0</v>
      </c>
      <c r="DI65">
        <v>5.3993332404301778E-2</v>
      </c>
      <c r="DJ65">
        <v>3.6550435714249587E-3</v>
      </c>
      <c r="DK65">
        <v>0.98668988374311628</v>
      </c>
      <c r="DL65">
        <v>0.22490293137899134</v>
      </c>
      <c r="DM65">
        <v>3.3105887129753195E-2</v>
      </c>
      <c r="DN65">
        <v>0.22830394711150712</v>
      </c>
      <c r="DO65">
        <v>0</v>
      </c>
      <c r="DP65">
        <v>3.2595067198016589E-3</v>
      </c>
      <c r="DQ65">
        <v>7.4382999445252857E-4</v>
      </c>
      <c r="DR65">
        <v>1.6851079882332406E-4</v>
      </c>
      <c r="DS65">
        <v>1.1954039743951442E-2</v>
      </c>
    </row>
    <row r="66" spans="2:123">
      <c r="C66" s="2">
        <v>0.98299999999999998</v>
      </c>
      <c r="D66">
        <f t="shared" si="14"/>
        <v>98.3</v>
      </c>
      <c r="E66">
        <f t="shared" si="18"/>
        <v>98.3</v>
      </c>
      <c r="F66">
        <f t="shared" si="18"/>
        <v>98.3</v>
      </c>
      <c r="G66">
        <v>1.7000000000000028</v>
      </c>
      <c r="H66">
        <v>0</v>
      </c>
      <c r="I66">
        <v>0</v>
      </c>
      <c r="J66">
        <v>10.813000000000001</v>
      </c>
      <c r="K66">
        <v>55.048000000000002</v>
      </c>
      <c r="L66">
        <v>32.439</v>
      </c>
      <c r="M66">
        <f t="shared" si="15"/>
        <v>8.7618230499999991E-2</v>
      </c>
      <c r="O66">
        <f>H66/SUM($H66:I66,K66:M66)</f>
        <v>0</v>
      </c>
      <c r="P66">
        <f>I66/SUM($H66:I66,K66:M66)</f>
        <v>0</v>
      </c>
      <c r="Q66">
        <f>K66/SUM($H66:I66,K66:M66)</f>
        <v>0.62858395631381925</v>
      </c>
      <c r="R66">
        <f>L66/SUM($H66:I66,K66:M66)</f>
        <v>0.37041554568492918</v>
      </c>
      <c r="S66">
        <f>M66/SUM($H66:I66,K66:M66)</f>
        <v>1.0004980012517464E-3</v>
      </c>
      <c r="U66">
        <f t="shared" si="16"/>
        <v>1.8001524842349913E-2</v>
      </c>
      <c r="V66">
        <f t="shared" si="19"/>
        <v>1.1504980012517463E-3</v>
      </c>
      <c r="W66">
        <f t="shared" si="17"/>
        <v>1.0652547381904626E-2</v>
      </c>
      <c r="Y66">
        <f>U66*(D66-D65)/D66+U65*(D65-D64)/D66+U64*(D64-D63)/D66+U63*(D63-D62)/D66+U62*(D62-D61)/D66+U61*(D61-D60)/D66+U60*(D60-D59)/D66+U59*(D59-D58)/D66+U58*(D58-D57)/D66+U57*(D57-D56)/D66+U56*(D56-D55)/D66+U55*(D55-D54)/D66+U54*(D54-D53)/D66+U53*(D53-D52)/D66+U52*(D52-D51)/D66+U51*(D51-D50)/D66+U50*(D50-D49)/D66+U49*(D49-D48)/D66+U48*(D48-D47)/D66+U47*(D47-D46)/D66+U46*(D46-D45)/D66+U45*(D45-D44)/D66+U44*(D44-D43)/D66+U43*(D43-D42)/D66+U42*(D42-D41)/D66</f>
        <v>1.294101694908264E-2</v>
      </c>
      <c r="Z66">
        <f>V66*(E66-E65)/E66+V65*(E65-E64)/E66+V64*(E64-E63)/E66+V63*(E63-E62)/E66+V62*(E62-E61)/E66+V61*(E61-E60)/E66+V60*(E60-E59)/E66+V59*(E59-E58)/E66+V58*(E58-E57)/E66+V57*(E57-E56)/E66+V56*(E56-E55)/E66+V55*(E55-E54)/E66+V54*(E54-E53)/E66+V53*(E53-E52)/E66+V52*(E52-E51)/E66+V51*(E51-E50)/E66+V50*(E50-E49)/E66+V49*(E49-E48)/E66+V48*(E48-E47)/E66+V47*(E47-E46)/E66+V46*(E46-E45)/E66+V45*(E45-E44)/E66+V44*(E44-E43)/E66+V43*(E43-E42)/E66+V42*(E42-E41)/E66</f>
        <v>1.1504980012517463E-3</v>
      </c>
      <c r="AA66">
        <f>W66*(F66-F65)/F66+W65*(F65-F64)/F66+W64*(F64-F63)/F66+W63*(F63-F62)/F66+W62*(F62-F61)/F66+W61*(F61-F60)/F66+W60*(F60-F59)/F66+W59*(F59-F58)/F66+W58*(F58-F57)/F66+W57*(F57-F56)/F66+W56*(F56-F55)/F66+W55*(F55-F54)/F66+W54*(F54-F53)/F66+W53*(F53-F52)/F66+W52*(F52-F51)/F66+W51*(F51-F50)/F66+W50*(F50-F49)/F66+W49*(F49-F48)/F66+W48*(F48-F47)/F66+W47*(F47-F46)/F66+W46*(F46-F45)/F66+W45*(F45-F44)/F66+W44*(F44-F43)/F66+W43*(F43-F42)/F66+W42*(F42-F41)/F66</f>
        <v>6.2358661960515193E-3</v>
      </c>
      <c r="AC66">
        <f t="shared" si="20"/>
        <v>3348.1317440451544</v>
      </c>
      <c r="AD66">
        <f t="shared" si="21"/>
        <v>7201.4562244260105</v>
      </c>
      <c r="AE66">
        <f t="shared" si="22"/>
        <v>6537.6436738028306</v>
      </c>
      <c r="AG66">
        <f t="shared" si="23"/>
        <v>3348.1317440451544</v>
      </c>
      <c r="AH66">
        <f t="shared" si="24"/>
        <v>5854.8424588829357</v>
      </c>
      <c r="AI66">
        <f t="shared" si="25"/>
        <v>1548.3892911638284</v>
      </c>
      <c r="AK66">
        <v>533</v>
      </c>
      <c r="CR66">
        <v>533</v>
      </c>
      <c r="CS66" t="s">
        <v>18</v>
      </c>
      <c r="CT66">
        <v>45.68</v>
      </c>
      <c r="CU66">
        <v>0.39</v>
      </c>
      <c r="CV66">
        <v>1.07</v>
      </c>
      <c r="CW66">
        <v>0.04</v>
      </c>
      <c r="CX66">
        <v>45.94</v>
      </c>
      <c r="CY66">
        <v>0.75</v>
      </c>
      <c r="CZ66">
        <v>1.1100000000000001</v>
      </c>
      <c r="DA66">
        <v>4.96</v>
      </c>
      <c r="DB66">
        <v>0</v>
      </c>
      <c r="DC66">
        <v>0.05</v>
      </c>
      <c r="DD66">
        <v>1.2E-2</v>
      </c>
      <c r="DE66">
        <v>5.0000000000000001E-3</v>
      </c>
      <c r="DG66">
        <v>1.9613295975791414</v>
      </c>
      <c r="DH66">
        <v>0</v>
      </c>
      <c r="DI66">
        <v>5.4151518247956401E-2</v>
      </c>
      <c r="DJ66">
        <v>1.3579165766260785E-3</v>
      </c>
      <c r="DK66">
        <v>1.0997643823464061</v>
      </c>
      <c r="DL66">
        <v>4.8003748987649766E-2</v>
      </c>
      <c r="DM66">
        <v>4.0369975473701726E-2</v>
      </c>
      <c r="DN66">
        <v>0.22819197250578041</v>
      </c>
      <c r="DO66">
        <v>0</v>
      </c>
      <c r="DP66">
        <v>4.162700057421022E-3</v>
      </c>
      <c r="DQ66">
        <v>8.2903997716092092E-4</v>
      </c>
      <c r="DR66">
        <v>1.7216345226141392E-4</v>
      </c>
      <c r="DS66">
        <v>1.5481115827097783E-2</v>
      </c>
    </row>
    <row r="67" spans="2:123">
      <c r="C67" s="2">
        <v>0.99</v>
      </c>
      <c r="D67">
        <f t="shared" si="14"/>
        <v>99</v>
      </c>
      <c r="E67">
        <f t="shared" si="18"/>
        <v>99</v>
      </c>
      <c r="F67">
        <f t="shared" si="18"/>
        <v>99</v>
      </c>
      <c r="G67">
        <v>1</v>
      </c>
      <c r="H67">
        <v>0</v>
      </c>
      <c r="I67">
        <v>0</v>
      </c>
      <c r="J67">
        <v>15.84</v>
      </c>
      <c r="K67">
        <v>83.16</v>
      </c>
      <c r="L67">
        <v>0</v>
      </c>
      <c r="M67">
        <f t="shared" si="15"/>
        <v>8.3284739999999996E-2</v>
      </c>
      <c r="O67">
        <f>H67/SUM($H67:I67,K67:M67)</f>
        <v>0</v>
      </c>
      <c r="P67">
        <f>I67/SUM($H67:I67,K67:M67)</f>
        <v>0</v>
      </c>
      <c r="Q67">
        <f>K67/SUM($H67:I67,K67:M67)</f>
        <v>0.99899950199874832</v>
      </c>
      <c r="R67">
        <f>L67/SUM($H67:I67,K67:M67)</f>
        <v>0</v>
      </c>
      <c r="S67">
        <f>M67/SUM($H67:I67,K67:M67)</f>
        <v>1.0004980012517464E-3</v>
      </c>
      <c r="U67">
        <f t="shared" si="16"/>
        <v>2.8073019972248207E-2</v>
      </c>
      <c r="V67">
        <f t="shared" si="19"/>
        <v>1.1504980012517463E-3</v>
      </c>
      <c r="W67">
        <f t="shared" si="17"/>
        <v>1.6498687899949648E-2</v>
      </c>
      <c r="Y67">
        <f>U67*(D67-D66)/D67+U66*(D66-D65)/D67+U65*(D65-D64)/D67+U64*(D64-D63)/D67+U63*(D63-D62)/D67+U62*(D62-D61)/D67+U61*(D61-D60)/D67+U60*(D60-D59)/D67+U59*(D59-D58)/D67+U58*(D58-D57)/D67+U57*(D57-D56)/D67+U56*(D56-D55)/D67+U55*(D55-D54)/D67+U54*(D54-D53)/D67+U53*(D53-D52)/D67+U52*(D52-D51)/D67+U51*(D51-D50)/D67+U50*(D50-D49)/D67+U49*(D49-D48)/D67+U48*(D48-D47)/D67+U47*(D47-D46)/D67+U46*(D46-D45)/D67+U45*(D45-D44)/D67+U44*(D44-D43)/D67+U43*(D43-D42)/D67+U42*D42/D67</f>
        <v>1.3048010909852498E-2</v>
      </c>
      <c r="Z67">
        <f>V67*(E67-E66)/E67+V66*(E66-E65)/E67+V65*(E65-E64)/E67+V64*(E64-E63)/E67+V63*(E63-E62)/E67+V62*(E62-E61)/E67+V61*(E61-E60)/E67+V60*(E60-E59)/E67+V59*(E59-E58)/E67+V58*(E58-E57)/E67+V57*(E57-E56)/E67+V56*(E56-E55)/E67+V55*(E55-E54)/E67+V54*(E54-E53)/E67+V53*(E53-E52)/E67+V52*(E52-E51)/E67+V51*(E51-E50)/E67+V50*(E50-E49)/E67+V49*(E49-E48)/E67+V48*(E48-E47)/E67+V47*(E47-E46)/E67+V46*(E46-E45)/E67+V45*(E45-E44)/E67+V44*(E44-E43)/E67+V43*(E43-E42)/E67+V42*E42/E67</f>
        <v>1.1504980012517463E-3</v>
      </c>
      <c r="AA67">
        <f>W67*(D67-D66)/$D$34+W66*(D66-D65)/$D$34+W65*(D65-D64)/$D$34+W64*(D64-D63)/$D$34+W63*(D63-D62)/$D$34+W62*(D62-D61)/$D$34+W61*(D61-D60)/$D$34+W60*(D60-D59)/$D$34+W59*(D59-D58)/$D$34+W58*(D58-D57)/$D$34+W57*(D57-D56)/$D$34+W56*(D56-D55)/$D$34+W55*(D55-D54)/$D$34+W54*(D54-D53)/$D$34+W53*(D53-D52)/$D$34+W52*(D52-D51)/$D$34+W51*(D51-D50)/$D$34+W50*(D50-D49)/$D$34+W49*(D49-D48)/$D$34+W48*(D48-D47)/$D$34+W47*(D47-D46)/$D$34+W46*(D46-D45)/$D$34+W45*(D45-D44)/$D$34+W44*(D44-D43)/$D$34+W43*(D43-D42)/$D$34+W42*D42/$D$34</f>
        <v>6.3084316020386782E-3</v>
      </c>
      <c r="AC67">
        <f>$AC$41*((1-C67)^(Y67-1))</f>
        <v>5650.0882155014697</v>
      </c>
      <c r="AD67">
        <f t="shared" si="21"/>
        <v>12235.003993374139</v>
      </c>
      <c r="AE67">
        <f t="shared" si="22"/>
        <v>11073.578485798222</v>
      </c>
      <c r="AG67">
        <f t="shared" si="23"/>
        <v>5650.0882155014697</v>
      </c>
      <c r="AH67">
        <f t="shared" si="24"/>
        <v>9947.1577181903576</v>
      </c>
      <c r="AI67">
        <f t="shared" si="25"/>
        <v>2622.6896413732629</v>
      </c>
      <c r="AK67">
        <v>703</v>
      </c>
      <c r="CR67">
        <v>703</v>
      </c>
      <c r="CS67" t="s">
        <v>18</v>
      </c>
      <c r="CT67">
        <v>45.49</v>
      </c>
      <c r="CU67">
        <v>0.38</v>
      </c>
      <c r="CV67">
        <v>1.07</v>
      </c>
      <c r="CW67">
        <v>0.01</v>
      </c>
      <c r="CX67">
        <v>46.71</v>
      </c>
      <c r="CY67">
        <v>0.09</v>
      </c>
      <c r="CZ67">
        <v>1.23</v>
      </c>
      <c r="DA67">
        <v>4.9400000000000004</v>
      </c>
      <c r="DB67">
        <v>0</v>
      </c>
      <c r="DC67">
        <v>0.06</v>
      </c>
      <c r="DD67">
        <v>1.2E-2</v>
      </c>
      <c r="DE67">
        <v>5.0000000000000001E-3</v>
      </c>
      <c r="DG67">
        <v>1.9627310629166985</v>
      </c>
      <c r="DH67">
        <v>0</v>
      </c>
      <c r="DI67">
        <v>5.4416550682727972E-2</v>
      </c>
      <c r="DJ67">
        <v>3.411406485250212E-4</v>
      </c>
      <c r="DK67">
        <v>1.1236702914756522</v>
      </c>
      <c r="DL67">
        <v>5.7886431057086194E-3</v>
      </c>
      <c r="DM67">
        <v>4.4953239109274006E-2</v>
      </c>
      <c r="DN67">
        <v>0.22838417454036014</v>
      </c>
      <c r="DO67">
        <v>0</v>
      </c>
      <c r="DP67">
        <v>5.0196881486740778E-3</v>
      </c>
      <c r="DQ67">
        <v>8.3309752699108129E-4</v>
      </c>
      <c r="DR67">
        <v>1.7300606758242096E-4</v>
      </c>
      <c r="DS67">
        <v>1.7147613599426494E-2</v>
      </c>
    </row>
    <row r="69" spans="2:123">
      <c r="Z69" s="28" t="s">
        <v>111</v>
      </c>
      <c r="AA69" s="28"/>
      <c r="AB69" s="29"/>
      <c r="AC69" s="30">
        <f>(AC41*100-AC67)/(AC41*100)*AC41</f>
        <v>3.4991178449853031</v>
      </c>
      <c r="AD69" s="30">
        <f>(AD41*100-AD67)/(AD41*100)*AD41</f>
        <v>0.64996006625860903</v>
      </c>
      <c r="AE69" s="30">
        <f>(AE41*100-AE67)/(AE41*100)*AE41</f>
        <v>3.2642151420177834</v>
      </c>
      <c r="AF69" s="29"/>
      <c r="AG69" s="30">
        <f>(AG41*100-AG67)/(AG41*100)*AG41</f>
        <v>3.4991178449853031</v>
      </c>
      <c r="AH69" s="30">
        <f>(AH41*100-AH67)/(AH41*100)*AH41</f>
        <v>0.52842281809642366</v>
      </c>
      <c r="AI69" s="30">
        <f>(AI41*100-AI67)/(AI41*100)*AI41</f>
        <v>0.77310358626737075</v>
      </c>
    </row>
    <row r="71" spans="2:123">
      <c r="B71" s="20" t="s">
        <v>79</v>
      </c>
      <c r="W71" s="20"/>
      <c r="X71" s="20"/>
    </row>
    <row r="72" spans="2:123" ht="18">
      <c r="G72" s="5" t="s">
        <v>70</v>
      </c>
      <c r="L72"/>
      <c r="O72" s="4"/>
      <c r="P72" s="6" t="s">
        <v>26</v>
      </c>
      <c r="S72" s="4"/>
      <c r="V72" s="20" t="s">
        <v>79</v>
      </c>
      <c r="Y72" s="20"/>
      <c r="Z72" s="6" t="s">
        <v>105</v>
      </c>
      <c r="AA72" s="20"/>
      <c r="AB72" s="20"/>
      <c r="AC72" s="20"/>
      <c r="AD72" s="6" t="s">
        <v>106</v>
      </c>
      <c r="AE72" s="6"/>
      <c r="AF72" s="6"/>
      <c r="AG72" s="6"/>
      <c r="AH72" s="6" t="s">
        <v>107</v>
      </c>
      <c r="AK72" t="s">
        <v>19</v>
      </c>
      <c r="AL72" t="s">
        <v>0</v>
      </c>
      <c r="CD72" t="s">
        <v>33</v>
      </c>
      <c r="CE72" t="s">
        <v>34</v>
      </c>
      <c r="CF72" t="s">
        <v>35</v>
      </c>
      <c r="CG72" t="s">
        <v>36</v>
      </c>
      <c r="CH72" t="s">
        <v>37</v>
      </c>
      <c r="CI72" t="s">
        <v>38</v>
      </c>
      <c r="CJ72" t="s">
        <v>39</v>
      </c>
      <c r="CK72" t="s">
        <v>40</v>
      </c>
      <c r="CL72" t="s">
        <v>41</v>
      </c>
      <c r="CM72" t="s">
        <v>42</v>
      </c>
      <c r="CN72" t="s">
        <v>43</v>
      </c>
      <c r="CO72" t="s">
        <v>44</v>
      </c>
      <c r="CP72" t="s">
        <v>86</v>
      </c>
      <c r="DG72" t="s">
        <v>33</v>
      </c>
      <c r="DH72" t="s">
        <v>34</v>
      </c>
      <c r="DI72" t="s">
        <v>35</v>
      </c>
      <c r="DJ72" t="s">
        <v>36</v>
      </c>
      <c r="DK72" t="s">
        <v>37</v>
      </c>
      <c r="DL72" t="s">
        <v>38</v>
      </c>
      <c r="DM72" t="s">
        <v>39</v>
      </c>
      <c r="DN72" t="s">
        <v>40</v>
      </c>
      <c r="DO72" t="s">
        <v>41</v>
      </c>
      <c r="DP72" t="s">
        <v>42</v>
      </c>
      <c r="DQ72" t="s">
        <v>43</v>
      </c>
      <c r="DR72" t="s">
        <v>44</v>
      </c>
      <c r="DS72" t="s">
        <v>86</v>
      </c>
    </row>
    <row r="73" spans="2:123" ht="17">
      <c r="C73" t="s">
        <v>20</v>
      </c>
      <c r="D73" s="4" t="s">
        <v>21</v>
      </c>
      <c r="E73" s="4" t="s">
        <v>21</v>
      </c>
      <c r="F73" s="4" t="s">
        <v>21</v>
      </c>
      <c r="G73" t="s">
        <v>22</v>
      </c>
      <c r="H73" t="s">
        <v>16</v>
      </c>
      <c r="I73" t="s">
        <v>17</v>
      </c>
      <c r="J73" t="s">
        <v>23</v>
      </c>
      <c r="K73" t="s">
        <v>24</v>
      </c>
      <c r="L73" t="s">
        <v>25</v>
      </c>
      <c r="M73" t="s">
        <v>79</v>
      </c>
      <c r="O73" s="4" t="s">
        <v>16</v>
      </c>
      <c r="P73" s="4" t="s">
        <v>17</v>
      </c>
      <c r="Q73" s="4" t="s">
        <v>24</v>
      </c>
      <c r="R73" s="4" t="s">
        <v>25</v>
      </c>
      <c r="S73" s="4" t="s">
        <v>79</v>
      </c>
      <c r="U73" t="s">
        <v>27</v>
      </c>
      <c r="V73" t="s">
        <v>28</v>
      </c>
      <c r="W73" t="s">
        <v>29</v>
      </c>
      <c r="Y73" t="s">
        <v>27</v>
      </c>
      <c r="Z73" t="s">
        <v>28</v>
      </c>
      <c r="AA73" t="s">
        <v>29</v>
      </c>
      <c r="AC73" t="s">
        <v>30</v>
      </c>
      <c r="AD73" t="s">
        <v>31</v>
      </c>
      <c r="AE73" t="s">
        <v>32</v>
      </c>
      <c r="AG73" t="s">
        <v>30</v>
      </c>
      <c r="AH73" t="s">
        <v>31</v>
      </c>
      <c r="AI73" t="s">
        <v>32</v>
      </c>
      <c r="AL73" t="s">
        <v>1</v>
      </c>
      <c r="AM73" t="s">
        <v>2</v>
      </c>
      <c r="AN73" t="s">
        <v>3</v>
      </c>
      <c r="AO73" t="s">
        <v>4</v>
      </c>
      <c r="AP73" t="s">
        <v>5</v>
      </c>
      <c r="AQ73" t="s">
        <v>6</v>
      </c>
      <c r="AR73" t="s">
        <v>7</v>
      </c>
      <c r="AS73" t="s">
        <v>8</v>
      </c>
      <c r="AT73" t="s">
        <v>9</v>
      </c>
      <c r="AU73" t="s">
        <v>10</v>
      </c>
      <c r="AV73" t="s">
        <v>11</v>
      </c>
      <c r="AW73" t="s">
        <v>14</v>
      </c>
      <c r="AX73" t="s">
        <v>15</v>
      </c>
      <c r="AZ73" t="s">
        <v>33</v>
      </c>
      <c r="BA73" t="s">
        <v>34</v>
      </c>
      <c r="BB73" t="s">
        <v>35</v>
      </c>
      <c r="BC73" t="s">
        <v>36</v>
      </c>
      <c r="BD73" t="s">
        <v>37</v>
      </c>
      <c r="BE73" t="s">
        <v>38</v>
      </c>
      <c r="BF73" t="s">
        <v>39</v>
      </c>
      <c r="BG73" t="s">
        <v>40</v>
      </c>
      <c r="BH73" t="s">
        <v>41</v>
      </c>
      <c r="BI73" t="s">
        <v>42</v>
      </c>
      <c r="BJ73" t="s">
        <v>43</v>
      </c>
      <c r="BK73" t="s">
        <v>44</v>
      </c>
    </row>
    <row r="74" spans="2:123">
      <c r="C74">
        <v>0</v>
      </c>
      <c r="D74">
        <f>C74*100</f>
        <v>0</v>
      </c>
      <c r="E74">
        <f t="shared" ref="E74:F74" si="26">D74*100</f>
        <v>0</v>
      </c>
      <c r="F74">
        <f t="shared" si="26"/>
        <v>0</v>
      </c>
      <c r="G74">
        <v>100</v>
      </c>
      <c r="H74">
        <v>0</v>
      </c>
      <c r="I74">
        <v>0</v>
      </c>
      <c r="J74">
        <v>0</v>
      </c>
      <c r="K74">
        <v>0</v>
      </c>
      <c r="L74">
        <v>0</v>
      </c>
      <c r="M74">
        <f>0.005025*(SUM(H74:I74,K74:L74))</f>
        <v>0</v>
      </c>
      <c r="R74" s="21"/>
      <c r="S74" s="4"/>
      <c r="AC74" s="4">
        <v>60</v>
      </c>
      <c r="AD74" s="4">
        <v>123</v>
      </c>
      <c r="AE74" s="4">
        <v>114</v>
      </c>
      <c r="AG74" s="4">
        <v>60</v>
      </c>
      <c r="AH74" s="4">
        <v>100</v>
      </c>
      <c r="AI74" s="4">
        <v>27</v>
      </c>
    </row>
    <row r="75" spans="2:123">
      <c r="C75" s="2">
        <v>0.214</v>
      </c>
      <c r="D75">
        <f t="shared" ref="D75:D100" si="27">C75*100</f>
        <v>21.4</v>
      </c>
      <c r="E75">
        <f>D75</f>
        <v>21.4</v>
      </c>
      <c r="F75">
        <f>E75</f>
        <v>21.4</v>
      </c>
      <c r="G75">
        <v>78.599999999999994</v>
      </c>
      <c r="H75">
        <v>21.400000000000006</v>
      </c>
      <c r="I75">
        <v>0</v>
      </c>
      <c r="J75">
        <v>0</v>
      </c>
      <c r="K75">
        <v>0</v>
      </c>
      <c r="L75">
        <v>0</v>
      </c>
      <c r="M75">
        <f t="shared" ref="M75:M100" si="28">0.005025*(SUM(H75:I75,K75:L75))</f>
        <v>0.10753500000000003</v>
      </c>
      <c r="O75">
        <f>H75/SUM($H75:I75,K75:M75)</f>
        <v>0.99500012437501562</v>
      </c>
      <c r="P75">
        <f>I75/SUM($H75:I75,K75:M75)</f>
        <v>0</v>
      </c>
      <c r="Q75">
        <f>K75/SUM($H75:I75,K75:M75)</f>
        <v>0</v>
      </c>
      <c r="R75">
        <f>L75/SUM($H75:I75,K75:M75)</f>
        <v>0</v>
      </c>
      <c r="S75">
        <f>M75/SUM($H75:I75,K75:M75)</f>
        <v>4.9998756249844539E-3</v>
      </c>
      <c r="U75">
        <f t="shared" ref="U75:U100" si="29">(O75*(0.00000571*(AO75*((26.98*2)/(26.98*2+16*3))*10000)+0.000395))+(Q75*(0.2003*DI75+0.0162))+(P75*(0.2198*CF75))+S75</f>
        <v>6.59561185622865E-3</v>
      </c>
      <c r="V75">
        <f>0.00015+S75</f>
        <v>5.1498756249844539E-3</v>
      </c>
      <c r="W75">
        <f t="shared" ref="W75:W100" si="30">(O75*(0.000002536*(AO75*((26.98*2)/(26.98*2+16*3))*10000)+0.0008))+(Q75*EXP((-5)+6.3*DS75-1.2*DN75+1))+(P75*(EXP((-5.66)+8.4*CP75+10*CK75)))+S75</f>
        <v>6.3300395699917066E-3</v>
      </c>
      <c r="Y75">
        <f>U75*(D75-D74)/D75</f>
        <v>6.59561185622865E-3</v>
      </c>
      <c r="Z75">
        <f>V75*(E75-E74)/E75</f>
        <v>5.1498756249844539E-3</v>
      </c>
      <c r="AA75">
        <f>W75*(F75-F74)/F75</f>
        <v>6.3300395699917057E-3</v>
      </c>
      <c r="AC75">
        <f>$AC$74*((1-C75)^(Y75-1))</f>
        <v>76.214736426758094</v>
      </c>
      <c r="AD75">
        <f>$AD$74*((1-C75)^(Z75-1))</f>
        <v>156.29461121924118</v>
      </c>
      <c r="AE75">
        <f>$AE$74*((1-C75)^(AA75-1))</f>
        <v>144.81725989227505</v>
      </c>
      <c r="AG75">
        <f>$AG$74*((1-C75)^(Y75-1))</f>
        <v>76.214736426758094</v>
      </c>
      <c r="AH75">
        <f>$AH$74*((1-C75)^(Z75-1))</f>
        <v>127.06878960913916</v>
      </c>
      <c r="AI75">
        <f>$AI$74*((1-C75)^(AA75-1))</f>
        <v>34.298824711328301</v>
      </c>
      <c r="AK75">
        <v>24</v>
      </c>
      <c r="AL75" t="s">
        <v>16</v>
      </c>
      <c r="AM75">
        <v>41.68</v>
      </c>
      <c r="AN75">
        <v>0</v>
      </c>
      <c r="AO75">
        <v>0.04</v>
      </c>
      <c r="AP75">
        <v>0.28999999999999998</v>
      </c>
      <c r="AQ75">
        <v>4.67</v>
      </c>
      <c r="AR75">
        <v>53.17</v>
      </c>
      <c r="AS75">
        <v>7.0000000000000007E-2</v>
      </c>
      <c r="AT75">
        <v>0.08</v>
      </c>
      <c r="AU75">
        <v>0</v>
      </c>
      <c r="AV75">
        <v>0</v>
      </c>
      <c r="AW75">
        <v>0</v>
      </c>
      <c r="AX75">
        <v>0</v>
      </c>
      <c r="AZ75">
        <v>0.99781143541499873</v>
      </c>
      <c r="BA75">
        <v>0</v>
      </c>
      <c r="BB75">
        <v>1.128711970033924E-3</v>
      </c>
      <c r="BC75">
        <v>5.4891787853209003E-3</v>
      </c>
      <c r="BD75">
        <v>6.2333544004866265E-2</v>
      </c>
      <c r="BE75">
        <v>1.897478364843064</v>
      </c>
      <c r="BF75">
        <v>1.4194817931572671E-3</v>
      </c>
      <c r="BG75">
        <v>2.0521303934496948E-3</v>
      </c>
      <c r="BH75">
        <v>0</v>
      </c>
      <c r="BI75">
        <v>0</v>
      </c>
      <c r="BJ75">
        <v>0</v>
      </c>
      <c r="BK75">
        <v>0</v>
      </c>
    </row>
    <row r="76" spans="2:123">
      <c r="C76" s="2">
        <v>0.35699999999999998</v>
      </c>
      <c r="D76">
        <f t="shared" si="27"/>
        <v>35.699999999999996</v>
      </c>
      <c r="E76">
        <f t="shared" ref="E76:F100" si="31">D76</f>
        <v>35.699999999999996</v>
      </c>
      <c r="F76">
        <f t="shared" si="31"/>
        <v>35.699999999999996</v>
      </c>
      <c r="G76">
        <v>64.300000000000011</v>
      </c>
      <c r="H76">
        <v>35.699999999999989</v>
      </c>
      <c r="I76">
        <v>0</v>
      </c>
      <c r="J76">
        <v>0</v>
      </c>
      <c r="K76">
        <v>0</v>
      </c>
      <c r="L76">
        <v>0</v>
      </c>
      <c r="M76">
        <f t="shared" si="28"/>
        <v>0.17939249999999995</v>
      </c>
      <c r="O76">
        <f>H76/SUM($H76:I76,K76:M76)</f>
        <v>0.99500012437501562</v>
      </c>
      <c r="P76">
        <f>I76/SUM($H76:I76,K76:M76)</f>
        <v>0</v>
      </c>
      <c r="Q76">
        <f>K76/SUM($H76:I76,K76:M76)</f>
        <v>0</v>
      </c>
      <c r="R76">
        <f>L76/SUM($H76:I76,K76:M76)</f>
        <v>0</v>
      </c>
      <c r="S76">
        <f>M76/SUM($H76:I76,K76:M76)</f>
        <v>4.9998756249844539E-3</v>
      </c>
      <c r="U76">
        <f t="shared" si="29"/>
        <v>6.8962896517576668E-3</v>
      </c>
      <c r="V76">
        <f t="shared" ref="V76:V100" si="32">0.00015+S76</f>
        <v>5.1498756249844539E-3</v>
      </c>
      <c r="W76">
        <f t="shared" si="30"/>
        <v>6.4635805313685169E-3</v>
      </c>
      <c r="Y76">
        <f>U76*(D76-D75)/D76+U75*(D75-D74)/D76</f>
        <v>6.7160514213845304E-3</v>
      </c>
      <c r="Z76">
        <f>V76*(E76-E75)/E76+V75*(E75-E74)/E76</f>
        <v>5.1498756249844539E-3</v>
      </c>
      <c r="AA76">
        <f>W76*(F76-F75)/F76+W75*(F75-F74)/F76</f>
        <v>6.3835307674059471E-3</v>
      </c>
      <c r="AC76">
        <f t="shared" ref="AC76:AC100" si="33">$AC$74*((1-C76)^(Y76-1))</f>
        <v>93.036253313919019</v>
      </c>
      <c r="AD76">
        <f t="shared" ref="AD76:AD100" si="34">$AD$74*((1-C76)^(Z76-1))</f>
        <v>190.85627744488221</v>
      </c>
      <c r="AE76">
        <f t="shared" ref="AE76:AE100" si="35">$AE$74*((1-C76)^(AA76-1))</f>
        <v>176.79484076345577</v>
      </c>
      <c r="AG76">
        <f t="shared" ref="AG76:AG100" si="36">$AG$74*((1-C76)^(Y76-1))</f>
        <v>93.036253313919019</v>
      </c>
      <c r="AH76">
        <f t="shared" ref="AH76:AH100" si="37">$AH$74*((1-C76)^(Z76-1))</f>
        <v>155.16770523974165</v>
      </c>
      <c r="AI76">
        <f t="shared" ref="AI76:AI100" si="38">$AI$74*((1-C76)^(AA76-1))</f>
        <v>41.872462286081628</v>
      </c>
      <c r="AK76">
        <v>44</v>
      </c>
      <c r="AL76" t="s">
        <v>16</v>
      </c>
      <c r="AM76">
        <v>41.47</v>
      </c>
      <c r="AN76">
        <v>0</v>
      </c>
      <c r="AO76">
        <v>0.05</v>
      </c>
      <c r="AP76">
        <v>0.36</v>
      </c>
      <c r="AQ76">
        <v>5.6</v>
      </c>
      <c r="AR76">
        <v>52.32</v>
      </c>
      <c r="AS76">
        <v>0.08</v>
      </c>
      <c r="AT76">
        <v>0.1</v>
      </c>
      <c r="AU76">
        <v>0</v>
      </c>
      <c r="AV76">
        <v>0</v>
      </c>
      <c r="AW76">
        <v>0</v>
      </c>
      <c r="AX76">
        <v>0</v>
      </c>
      <c r="AZ76">
        <v>0.99743264921648656</v>
      </c>
      <c r="BA76">
        <v>0</v>
      </c>
      <c r="BB76">
        <v>1.4174962604525609E-3</v>
      </c>
      <c r="BC76">
        <v>6.8460593075878318E-3</v>
      </c>
      <c r="BD76">
        <v>7.5096854076377784E-2</v>
      </c>
      <c r="BE76">
        <v>1.8758870521477748</v>
      </c>
      <c r="BF76">
        <v>1.6298609384352201E-3</v>
      </c>
      <c r="BG76">
        <v>2.5771740141894281E-3</v>
      </c>
      <c r="BH76">
        <v>0</v>
      </c>
      <c r="BI76">
        <v>0</v>
      </c>
      <c r="BJ76">
        <v>0</v>
      </c>
      <c r="BK76">
        <v>0</v>
      </c>
      <c r="BM76" t="s">
        <v>45</v>
      </c>
      <c r="BN76" t="s">
        <v>1</v>
      </c>
      <c r="BO76" t="s">
        <v>2</v>
      </c>
      <c r="BP76" t="s">
        <v>3</v>
      </c>
      <c r="BQ76" t="s">
        <v>4</v>
      </c>
      <c r="BR76" t="s">
        <v>5</v>
      </c>
      <c r="BS76" t="s">
        <v>6</v>
      </c>
      <c r="BT76" t="s">
        <v>7</v>
      </c>
      <c r="BU76" t="s">
        <v>8</v>
      </c>
      <c r="BV76" t="s">
        <v>9</v>
      </c>
      <c r="BW76" t="s">
        <v>10</v>
      </c>
      <c r="BX76" t="s">
        <v>11</v>
      </c>
      <c r="BY76" t="s">
        <v>12</v>
      </c>
      <c r="BZ76" t="s">
        <v>13</v>
      </c>
      <c r="CA76" t="s">
        <v>14</v>
      </c>
      <c r="CB76" t="s">
        <v>15</v>
      </c>
    </row>
    <row r="77" spans="2:123">
      <c r="C77" s="2">
        <v>0.38900000000000001</v>
      </c>
      <c r="D77">
        <f t="shared" si="27"/>
        <v>38.9</v>
      </c>
      <c r="E77">
        <f t="shared" si="31"/>
        <v>38.9</v>
      </c>
      <c r="F77">
        <f t="shared" si="31"/>
        <v>38.9</v>
      </c>
      <c r="G77">
        <v>61.1</v>
      </c>
      <c r="H77">
        <v>38.9</v>
      </c>
      <c r="I77">
        <v>0</v>
      </c>
      <c r="J77">
        <v>0</v>
      </c>
      <c r="K77">
        <v>0</v>
      </c>
      <c r="L77">
        <v>0</v>
      </c>
      <c r="M77">
        <f t="shared" si="28"/>
        <v>0.19547249999999999</v>
      </c>
      <c r="O77">
        <f>H77/SUM($H77:I77,K77:M77)</f>
        <v>0.9950001243750155</v>
      </c>
      <c r="P77">
        <f>I77/SUM($H77:I77,K77:M77)</f>
        <v>0</v>
      </c>
      <c r="Q77">
        <f>K77/SUM($H77:I77,K77:M77)</f>
        <v>0</v>
      </c>
      <c r="R77">
        <f>L77/SUM($H77:I77,K77:M77)</f>
        <v>0</v>
      </c>
      <c r="S77">
        <f>M77/SUM($H77:I77,K77:M77)</f>
        <v>4.9998756249844531E-3</v>
      </c>
      <c r="U77">
        <f t="shared" si="29"/>
        <v>7.1969674472866819E-3</v>
      </c>
      <c r="V77">
        <f t="shared" si="32"/>
        <v>5.149875624984453E-3</v>
      </c>
      <c r="W77">
        <f t="shared" si="30"/>
        <v>6.5971214927453255E-3</v>
      </c>
      <c r="Y77">
        <f>U77*(D77-D76)/D77+U76*(D76-D75)/D77+U75*(D75-D74)/D77</f>
        <v>6.7556126368829086E-3</v>
      </c>
      <c r="Z77">
        <f>V77*(E77-E76)/E77+V76*(E76-E75)/E77+V75*(E75-E74)/E77</f>
        <v>5.1498756249844539E-3</v>
      </c>
      <c r="AA77">
        <f>W77*(F77-F76)/F77+W76*(F76-F75)/F77+W75*(F75-F74)/F77</f>
        <v>6.4011012126780811E-3</v>
      </c>
      <c r="AC77">
        <f t="shared" si="33"/>
        <v>97.873386930592105</v>
      </c>
      <c r="AD77">
        <f t="shared" si="34"/>
        <v>200.79922858666538</v>
      </c>
      <c r="AE77">
        <f t="shared" si="35"/>
        <v>185.99191637822724</v>
      </c>
      <c r="AG77">
        <f t="shared" si="36"/>
        <v>97.873386930592105</v>
      </c>
      <c r="AH77">
        <f t="shared" si="37"/>
        <v>163.25140535501251</v>
      </c>
      <c r="AI77">
        <f t="shared" si="38"/>
        <v>44.050717036948555</v>
      </c>
      <c r="AK77">
        <v>49</v>
      </c>
      <c r="AL77" t="s">
        <v>16</v>
      </c>
      <c r="AM77">
        <v>41.4</v>
      </c>
      <c r="AN77">
        <v>0</v>
      </c>
      <c r="AO77">
        <v>0.06</v>
      </c>
      <c r="AP77">
        <v>0.38</v>
      </c>
      <c r="AQ77">
        <v>5.89</v>
      </c>
      <c r="AR77">
        <v>52.07</v>
      </c>
      <c r="AS77">
        <v>0.09</v>
      </c>
      <c r="AT77">
        <v>0.11</v>
      </c>
      <c r="AU77">
        <v>0</v>
      </c>
      <c r="AV77">
        <v>0</v>
      </c>
      <c r="AW77">
        <v>0</v>
      </c>
      <c r="AX77">
        <v>0</v>
      </c>
      <c r="AZ77">
        <v>0.99700528579482461</v>
      </c>
      <c r="BA77">
        <v>0</v>
      </c>
      <c r="BB77">
        <v>1.7031415452326006E-3</v>
      </c>
      <c r="BC77">
        <v>7.2355129979964983E-3</v>
      </c>
      <c r="BD77">
        <v>7.9085449423705656E-2</v>
      </c>
      <c r="BE77">
        <v>1.8692788975722039</v>
      </c>
      <c r="BF77">
        <v>1.8359068785443612E-3</v>
      </c>
      <c r="BG77">
        <v>2.8384680091997679E-3</v>
      </c>
      <c r="BH77">
        <v>0</v>
      </c>
      <c r="BI77">
        <v>0</v>
      </c>
      <c r="BJ77">
        <v>0</v>
      </c>
      <c r="BK77">
        <v>0</v>
      </c>
    </row>
    <row r="78" spans="2:123">
      <c r="C78" s="2">
        <v>0.46899999999999997</v>
      </c>
      <c r="D78">
        <f t="shared" si="27"/>
        <v>46.9</v>
      </c>
      <c r="E78">
        <f t="shared" si="31"/>
        <v>46.9</v>
      </c>
      <c r="F78">
        <f t="shared" si="31"/>
        <v>46.9</v>
      </c>
      <c r="G78">
        <v>53.1</v>
      </c>
      <c r="H78">
        <v>4.6900000000000004</v>
      </c>
      <c r="I78">
        <v>42.21</v>
      </c>
      <c r="J78">
        <v>0</v>
      </c>
      <c r="K78">
        <v>0</v>
      </c>
      <c r="L78">
        <v>0</v>
      </c>
      <c r="M78">
        <f t="shared" si="28"/>
        <v>0.23567249999999998</v>
      </c>
      <c r="O78">
        <f>H78/SUM($H78:I78,K78:M78)</f>
        <v>9.9500012437501562E-2</v>
      </c>
      <c r="P78">
        <f>I78/SUM($H78:I78,K78:M78)</f>
        <v>0.895500111937514</v>
      </c>
      <c r="Q78">
        <f>K78/SUM($H78:I78,K78:M78)</f>
        <v>0</v>
      </c>
      <c r="R78">
        <f>L78/SUM($H78:I78,K78:M78)</f>
        <v>0</v>
      </c>
      <c r="S78">
        <f>M78/SUM($H78:I78,K78:M78)</f>
        <v>4.9998756249844531E-3</v>
      </c>
      <c r="U78">
        <f t="shared" si="29"/>
        <v>1.8263384492475054E-2</v>
      </c>
      <c r="V78">
        <f t="shared" si="32"/>
        <v>5.149875624984453E-3</v>
      </c>
      <c r="W78">
        <f t="shared" si="30"/>
        <v>1.0250818339516054E-2</v>
      </c>
      <c r="Y78">
        <f>U78*(D78-D77)/D78+U77*(D77-D76)/D78+U76*(D76-D75)/D78+U75*(D75-D74)/D78</f>
        <v>8.7185587956193078E-3</v>
      </c>
      <c r="Z78">
        <f>V78*(E78-E77)/E78+V77*(E77-E76)/E78+V76*(E76-E75)/E78+V75*(E75-E74)/E78</f>
        <v>5.1498756249844539E-3</v>
      </c>
      <c r="AA78">
        <f>W78*(F78-F77)/F78+W77*(F77-F76)/F78+W76*(F76-F75)/F78+W75*(F75-F74)/F78</f>
        <v>7.0577693793028948E-3</v>
      </c>
      <c r="AC78">
        <f t="shared" si="33"/>
        <v>112.37247588758221</v>
      </c>
      <c r="AD78">
        <f t="shared" si="34"/>
        <v>230.88454411826612</v>
      </c>
      <c r="AE78">
        <f t="shared" si="35"/>
        <v>213.73227613300148</v>
      </c>
      <c r="AG78">
        <f t="shared" si="36"/>
        <v>112.37247588758221</v>
      </c>
      <c r="AH78">
        <f t="shared" si="37"/>
        <v>187.71101147826514</v>
      </c>
      <c r="AI78">
        <f t="shared" si="38"/>
        <v>50.62080224202667</v>
      </c>
      <c r="AK78">
        <v>63</v>
      </c>
      <c r="AL78" t="s">
        <v>16</v>
      </c>
      <c r="AM78">
        <v>41.23</v>
      </c>
      <c r="AN78">
        <v>0</v>
      </c>
      <c r="AO78">
        <v>7.0000000000000007E-2</v>
      </c>
      <c r="AP78">
        <v>0.43</v>
      </c>
      <c r="AQ78">
        <v>6.64</v>
      </c>
      <c r="AR78">
        <v>51.39</v>
      </c>
      <c r="AS78">
        <v>0.1</v>
      </c>
      <c r="AT78">
        <v>0.13</v>
      </c>
      <c r="AU78">
        <v>0</v>
      </c>
      <c r="AV78">
        <v>0</v>
      </c>
      <c r="AW78">
        <v>3.0000000000000001E-3</v>
      </c>
      <c r="AX78">
        <v>2E-3</v>
      </c>
      <c r="AZ78">
        <v>0.99660456826589594</v>
      </c>
      <c r="BA78">
        <v>0</v>
      </c>
      <c r="BB78">
        <v>1.9943893742776619E-3</v>
      </c>
      <c r="BC78">
        <v>8.2180088776861518E-3</v>
      </c>
      <c r="BD78">
        <v>8.9487379500478276E-2</v>
      </c>
      <c r="BE78">
        <v>1.8517295721556857</v>
      </c>
      <c r="BF78">
        <v>2.0474841979273269E-3</v>
      </c>
      <c r="BG78">
        <v>3.3670308077969678E-3</v>
      </c>
      <c r="BH78">
        <v>0</v>
      </c>
      <c r="BI78">
        <v>0</v>
      </c>
      <c r="BJ78">
        <v>1.1668110510185933E-4</v>
      </c>
      <c r="BK78">
        <v>3.8769125584135743E-5</v>
      </c>
      <c r="BM78">
        <v>63</v>
      </c>
      <c r="BN78" t="s">
        <v>17</v>
      </c>
      <c r="BO78">
        <v>57.32</v>
      </c>
      <c r="BP78">
        <v>0.04</v>
      </c>
      <c r="BQ78">
        <v>1.64</v>
      </c>
      <c r="BR78">
        <v>0.43</v>
      </c>
      <c r="BS78">
        <v>4.29</v>
      </c>
      <c r="BT78">
        <v>35.47</v>
      </c>
      <c r="BU78">
        <v>0.08</v>
      </c>
      <c r="BV78">
        <v>0.72</v>
      </c>
      <c r="BW78">
        <v>0</v>
      </c>
      <c r="BX78">
        <v>0.01</v>
      </c>
      <c r="BY78">
        <v>0</v>
      </c>
      <c r="BZ78">
        <v>0</v>
      </c>
      <c r="CA78">
        <v>2E-3</v>
      </c>
      <c r="CB78">
        <v>1E-3</v>
      </c>
      <c r="CD78">
        <v>1.9605073908938755</v>
      </c>
      <c r="CE78">
        <v>0</v>
      </c>
      <c r="CF78">
        <v>6.6116297181951569E-2</v>
      </c>
      <c r="CG78">
        <v>1.1628384122628635E-2</v>
      </c>
      <c r="CH78">
        <v>8.1809505361446183E-2</v>
      </c>
      <c r="CI78">
        <v>1.8084766113234332</v>
      </c>
      <c r="CJ78">
        <v>2.3177324914464932E-3</v>
      </c>
      <c r="CK78">
        <v>2.638693806150014E-2</v>
      </c>
      <c r="CL78">
        <v>0</v>
      </c>
      <c r="CM78">
        <v>6.6319757560186448E-4</v>
      </c>
      <c r="CN78">
        <v>1.1006824403749781E-4</v>
      </c>
      <c r="CO78">
        <v>2.7428924153078572E-5</v>
      </c>
      <c r="CP78">
        <v>2.6623688075827059E-2</v>
      </c>
    </row>
    <row r="79" spans="2:123">
      <c r="C79" s="2">
        <v>0.52</v>
      </c>
      <c r="D79">
        <f t="shared" si="27"/>
        <v>52</v>
      </c>
      <c r="E79">
        <f t="shared" si="31"/>
        <v>52</v>
      </c>
      <c r="F79">
        <f t="shared" si="31"/>
        <v>52</v>
      </c>
      <c r="G79">
        <v>48</v>
      </c>
      <c r="H79">
        <v>4.68</v>
      </c>
      <c r="I79">
        <v>47.32</v>
      </c>
      <c r="J79">
        <v>0</v>
      </c>
      <c r="K79">
        <v>0</v>
      </c>
      <c r="L79">
        <v>0</v>
      </c>
      <c r="M79">
        <f t="shared" si="28"/>
        <v>0.26129999999999998</v>
      </c>
      <c r="O79">
        <f>H79/SUM($H79:I79,K79:M79)</f>
        <v>8.9550011193751403E-2</v>
      </c>
      <c r="P79">
        <f>I79/SUM($H79:I79,K79:M79)</f>
        <v>0.90545011318126423</v>
      </c>
      <c r="Q79">
        <f>K79/SUM($H79:I79,K79:M79)</f>
        <v>0</v>
      </c>
      <c r="R79">
        <f>L79/SUM($H79:I79,K79:M79)</f>
        <v>0</v>
      </c>
      <c r="S79">
        <f>M79/SUM($H79:I79,K79:M79)</f>
        <v>4.9998756249844531E-3</v>
      </c>
      <c r="U79">
        <f t="shared" si="29"/>
        <v>1.9536090778808388E-2</v>
      </c>
      <c r="V79">
        <f t="shared" si="32"/>
        <v>5.149875624984453E-3</v>
      </c>
      <c r="W79">
        <f t="shared" si="30"/>
        <v>1.0446219595809127E-2</v>
      </c>
      <c r="Y79">
        <f>U79*(D79-D78)/D79+U78*(D78-D77)/D79+U77*(D77-D76)/D79+U76*(D76-D75)/D79+U75*(D75-D74)/D79</f>
        <v>9.7795090478166972E-3</v>
      </c>
      <c r="Z79">
        <f>V79*(E79-E78)/E79+V78*(E78-E77)/E79+V77*(E77-E76)/E79+V76*(E76-E75)/E79+V75*(E75-E74)/E79</f>
        <v>5.149875624984453E-3</v>
      </c>
      <c r="AA79">
        <f>W79*(F79-F78)/F79+W78*(F78-F77)/F79+W77*(F77-F76)/F79+W76*(F76-F75)/F79+W75*(F75-F74)/F79</f>
        <v>7.3900981505371603E-3</v>
      </c>
      <c r="AC79">
        <f t="shared" si="33"/>
        <v>124.10598013877117</v>
      </c>
      <c r="AD79">
        <f t="shared" si="34"/>
        <v>255.28324169835801</v>
      </c>
      <c r="AE79">
        <f t="shared" si="35"/>
        <v>236.2152626666674</v>
      </c>
      <c r="AG79">
        <f t="shared" si="36"/>
        <v>124.10598013877117</v>
      </c>
      <c r="AH79">
        <f t="shared" si="37"/>
        <v>207.54735097427482</v>
      </c>
      <c r="AI79">
        <f t="shared" si="38"/>
        <v>55.945720105263334</v>
      </c>
      <c r="AK79">
        <v>73</v>
      </c>
      <c r="AL79" t="s">
        <v>16</v>
      </c>
      <c r="AM79">
        <v>41.11</v>
      </c>
      <c r="AN79">
        <v>0</v>
      </c>
      <c r="AO79">
        <v>7.0000000000000007E-2</v>
      </c>
      <c r="AP79">
        <v>0.44</v>
      </c>
      <c r="AQ79">
        <v>7.26</v>
      </c>
      <c r="AR79">
        <v>50.86</v>
      </c>
      <c r="AS79">
        <v>0.11</v>
      </c>
      <c r="AT79">
        <v>0.15</v>
      </c>
      <c r="AU79">
        <v>0</v>
      </c>
      <c r="AV79">
        <v>0</v>
      </c>
      <c r="AW79">
        <v>4.0000000000000001E-3</v>
      </c>
      <c r="AX79">
        <v>2E-3</v>
      </c>
      <c r="AZ79">
        <v>0.99652815066928258</v>
      </c>
      <c r="BA79">
        <v>0</v>
      </c>
      <c r="BB79">
        <v>2.0000576204137668E-3</v>
      </c>
      <c r="BC79">
        <v>8.4330249050799423E-3</v>
      </c>
      <c r="BD79">
        <v>9.8121208359733217E-2</v>
      </c>
      <c r="BE79">
        <v>1.8378406636690534</v>
      </c>
      <c r="BF79">
        <v>2.2586336791164206E-3</v>
      </c>
      <c r="BG79">
        <v>3.8960771915895849E-3</v>
      </c>
      <c r="BH79">
        <v>0</v>
      </c>
      <c r="BI79">
        <v>0</v>
      </c>
      <c r="BJ79">
        <v>1.5601696534428986E-4</v>
      </c>
      <c r="BK79">
        <v>3.887931116230151E-5</v>
      </c>
      <c r="BM79">
        <v>73</v>
      </c>
      <c r="BN79" t="s">
        <v>17</v>
      </c>
      <c r="BO79">
        <v>57.07</v>
      </c>
      <c r="BP79">
        <v>0.04</v>
      </c>
      <c r="BQ79">
        <v>1.78</v>
      </c>
      <c r="BR79">
        <v>0.54</v>
      </c>
      <c r="BS79">
        <v>4.63</v>
      </c>
      <c r="BT79">
        <v>35.08</v>
      </c>
      <c r="BU79">
        <v>0.08</v>
      </c>
      <c r="BV79">
        <v>0.77</v>
      </c>
      <c r="BW79">
        <v>0</v>
      </c>
      <c r="BX79">
        <v>0.01</v>
      </c>
      <c r="BY79">
        <v>0</v>
      </c>
      <c r="BZ79">
        <v>0</v>
      </c>
      <c r="CA79">
        <v>2E-3</v>
      </c>
      <c r="CB79">
        <v>1E-3</v>
      </c>
      <c r="CD79">
        <v>1.9560316800309909</v>
      </c>
      <c r="CE79">
        <v>0</v>
      </c>
      <c r="CF79">
        <v>7.1910181848920715E-2</v>
      </c>
      <c r="CG79">
        <v>1.4633573167913277E-2</v>
      </c>
      <c r="CH79">
        <v>8.847756774359003E-2</v>
      </c>
      <c r="CI79">
        <v>1.7923259898522665</v>
      </c>
      <c r="CJ79">
        <v>2.32257110497428E-3</v>
      </c>
      <c r="CK79">
        <v>2.8278276463064835E-2</v>
      </c>
      <c r="CL79">
        <v>0</v>
      </c>
      <c r="CM79">
        <v>6.6458209981798747E-4</v>
      </c>
      <c r="CN79">
        <v>1.1029802797354092E-4</v>
      </c>
      <c r="CO79">
        <v>2.7486186138208228E-5</v>
      </c>
      <c r="CP79">
        <v>2.7941861879911642E-2</v>
      </c>
    </row>
    <row r="80" spans="2:123">
      <c r="C80" s="2">
        <v>0.56599999999999995</v>
      </c>
      <c r="D80">
        <f t="shared" si="27"/>
        <v>56.599999999999994</v>
      </c>
      <c r="E80">
        <f t="shared" si="31"/>
        <v>56.599999999999994</v>
      </c>
      <c r="F80">
        <f t="shared" si="31"/>
        <v>56.599999999999994</v>
      </c>
      <c r="G80">
        <v>43.400000000000006</v>
      </c>
      <c r="H80">
        <v>4.5279999999999996</v>
      </c>
      <c r="I80">
        <v>52.071999999999996</v>
      </c>
      <c r="J80">
        <v>0</v>
      </c>
      <c r="K80">
        <v>0</v>
      </c>
      <c r="L80">
        <v>0</v>
      </c>
      <c r="M80">
        <f t="shared" si="28"/>
        <v>0.28441499999999997</v>
      </c>
      <c r="O80">
        <f>H80/SUM($H80:I80,K80:M80)</f>
        <v>7.9600009950001244E-2</v>
      </c>
      <c r="P80">
        <f>I80/SUM($H80:I80,K80:M80)</f>
        <v>0.91540011442501423</v>
      </c>
      <c r="Q80">
        <f>K80/SUM($H80:I80,K80:M80)</f>
        <v>0</v>
      </c>
      <c r="R80">
        <f>L80/SUM($H80:I80,K80:M80)</f>
        <v>0</v>
      </c>
      <c r="S80">
        <f>M80/SUM($H80:I80,K80:M80)</f>
        <v>4.9998756249844531E-3</v>
      </c>
      <c r="U80">
        <f t="shared" si="29"/>
        <v>2.0787475079084832E-2</v>
      </c>
      <c r="V80">
        <f t="shared" si="32"/>
        <v>5.149875624984453E-3</v>
      </c>
      <c r="W80">
        <f t="shared" si="30"/>
        <v>1.0666974688757245E-2</v>
      </c>
      <c r="Y80">
        <f>U80*(D80-D79)/D80+U79*(D79-D78)/D80+U78*(D78-D77)/D80+U77*(D77-D76)/D80+U76*(D76-D75)/D80+U75*(D75-D74)/D80</f>
        <v>1.0674149396647677E-2</v>
      </c>
      <c r="Z80">
        <f>V80*(E80-E79)/E80+V79*(E79-E78)/E80+V78*(E78-E77)/E80+V77*(E77-E76)/E80+V76*(E76-E75)/E80+V75*(E75-E74)/E80</f>
        <v>5.149875624984453E-3</v>
      </c>
      <c r="AA80">
        <f>W80*(F80-F79)/F80+W79*(F79-F78)/F80+W78*(F78-F77)/F80+W77*(F77-F76)/F80+W76*(F76-F75)/F80+W75*(F75-F74)/F80</f>
        <v>7.656416738449039E-3</v>
      </c>
      <c r="AC80">
        <f t="shared" si="33"/>
        <v>137.02254576416175</v>
      </c>
      <c r="AD80">
        <f t="shared" si="34"/>
        <v>282.19447015228485</v>
      </c>
      <c r="AE80">
        <f t="shared" si="35"/>
        <v>260.99944997822536</v>
      </c>
      <c r="AG80">
        <f t="shared" si="36"/>
        <v>137.02254576416175</v>
      </c>
      <c r="AH80">
        <f t="shared" si="37"/>
        <v>229.42639849779258</v>
      </c>
      <c r="AI80">
        <f t="shared" si="38"/>
        <v>61.815659205369158</v>
      </c>
      <c r="AK80">
        <v>83</v>
      </c>
      <c r="AL80" t="s">
        <v>16</v>
      </c>
      <c r="AM80">
        <v>40.96</v>
      </c>
      <c r="AN80">
        <v>0</v>
      </c>
      <c r="AO80">
        <v>0.08</v>
      </c>
      <c r="AP80">
        <v>0.46</v>
      </c>
      <c r="AQ80">
        <v>7.99</v>
      </c>
      <c r="AR80">
        <v>50.22</v>
      </c>
      <c r="AS80">
        <v>0.12</v>
      </c>
      <c r="AT80">
        <v>0.17</v>
      </c>
      <c r="AU80">
        <v>0</v>
      </c>
      <c r="AV80">
        <v>0</v>
      </c>
      <c r="AW80">
        <v>4.0000000000000001E-3</v>
      </c>
      <c r="AX80">
        <v>2E-3</v>
      </c>
      <c r="AZ80">
        <v>0.99634717884245372</v>
      </c>
      <c r="BA80">
        <v>0</v>
      </c>
      <c r="BB80">
        <v>2.2937342913521173E-3</v>
      </c>
      <c r="BC80">
        <v>8.8470237038881967E-3</v>
      </c>
      <c r="BD80">
        <v>0.10836316952485692</v>
      </c>
      <c r="BE80">
        <v>1.8210289986897281</v>
      </c>
      <c r="BF80">
        <v>2.4725382190540798E-3</v>
      </c>
      <c r="BG80">
        <v>4.4309195812750231E-3</v>
      </c>
      <c r="BH80">
        <v>0</v>
      </c>
      <c r="BI80">
        <v>0</v>
      </c>
      <c r="BJ80">
        <v>1.5655987973374073E-4</v>
      </c>
      <c r="BK80">
        <v>3.9014605022397887E-5</v>
      </c>
      <c r="BM80">
        <v>83</v>
      </c>
      <c r="BN80" t="s">
        <v>17</v>
      </c>
      <c r="BO80">
        <v>56.8</v>
      </c>
      <c r="BP80">
        <v>0.05</v>
      </c>
      <c r="BQ80">
        <v>1.91</v>
      </c>
      <c r="BR80">
        <v>0.66</v>
      </c>
      <c r="BS80">
        <v>5.03</v>
      </c>
      <c r="BT80">
        <v>34.619999999999997</v>
      </c>
      <c r="BU80">
        <v>0.09</v>
      </c>
      <c r="BV80">
        <v>0.83</v>
      </c>
      <c r="BW80">
        <v>0</v>
      </c>
      <c r="BX80">
        <v>0.01</v>
      </c>
      <c r="BY80">
        <v>0</v>
      </c>
      <c r="BZ80">
        <v>0</v>
      </c>
      <c r="CA80">
        <v>2E-3</v>
      </c>
      <c r="CB80">
        <v>1E-3</v>
      </c>
      <c r="CD80">
        <v>1.9515849318704344</v>
      </c>
      <c r="CE80">
        <v>0</v>
      </c>
      <c r="CF80">
        <v>7.7352590163133672E-2</v>
      </c>
      <c r="CG80">
        <v>1.792964405277574E-2</v>
      </c>
      <c r="CH80">
        <v>9.6358776751440792E-2</v>
      </c>
      <c r="CI80">
        <v>1.7731912924884907</v>
      </c>
      <c r="CJ80">
        <v>2.6193446728559784E-3</v>
      </c>
      <c r="CK80">
        <v>3.0557049097855164E-2</v>
      </c>
      <c r="CL80">
        <v>0</v>
      </c>
      <c r="CM80">
        <v>6.6622319419312021E-4</v>
      </c>
      <c r="CN80">
        <v>1.1057039383073928E-4</v>
      </c>
      <c r="CO80">
        <v>2.7554059506265567E-5</v>
      </c>
      <c r="CP80">
        <v>2.8937522033568031E-2</v>
      </c>
    </row>
    <row r="81" spans="3:123">
      <c r="C81" s="2">
        <v>0.60699999999999998</v>
      </c>
      <c r="D81">
        <f t="shared" si="27"/>
        <v>60.699999999999996</v>
      </c>
      <c r="E81">
        <f t="shared" si="31"/>
        <v>60.699999999999996</v>
      </c>
      <c r="F81">
        <f t="shared" si="31"/>
        <v>60.699999999999996</v>
      </c>
      <c r="G81">
        <v>39.300000000000004</v>
      </c>
      <c r="H81">
        <v>6.07</v>
      </c>
      <c r="I81">
        <v>54.629999999999995</v>
      </c>
      <c r="J81">
        <v>0</v>
      </c>
      <c r="K81">
        <v>0</v>
      </c>
      <c r="L81">
        <v>0</v>
      </c>
      <c r="M81">
        <f t="shared" si="28"/>
        <v>0.3050175</v>
      </c>
      <c r="O81">
        <f>H81/SUM($H81:I81,K81:M81)</f>
        <v>9.9500012437501575E-2</v>
      </c>
      <c r="P81">
        <f>I81/SUM($H81:I81,K81:M81)</f>
        <v>0.895500111937514</v>
      </c>
      <c r="Q81">
        <f>K81/SUM($H81:I81,K81:M81)</f>
        <v>0</v>
      </c>
      <c r="R81">
        <f>L81/SUM($H81:I81,K81:M81)</f>
        <v>0</v>
      </c>
      <c r="S81">
        <f>M81/SUM($H81:I81,K81:M81)</f>
        <v>4.9998756249844539E-3</v>
      </c>
      <c r="U81">
        <f t="shared" si="29"/>
        <v>2.1780633202653683E-2</v>
      </c>
      <c r="V81">
        <f t="shared" si="32"/>
        <v>5.1498756249844539E-3</v>
      </c>
      <c r="W81">
        <f t="shared" si="30"/>
        <v>1.0800894116654344E-2</v>
      </c>
      <c r="Y81">
        <f>U81*(D81-D80)/D81+U80*(D80-D79)/D81+U79*(D79-D78)/D81+U78*(D78-D77)/D81+U77*(D77-D76)/D81+U76*(D76-D75)/D81+U75*(D75-D74)/D81</f>
        <v>1.1424340230331773E-2</v>
      </c>
      <c r="Z81">
        <f>V81*(E81-E80)/E81+V80*(E80-E79)/E81+V79*(E79-E78)/E81+V78*(E78-E77)/E81+V77*(E77-E76)/E81+V76*(E76-E75)/E81+V75*(E75-E74)/E81</f>
        <v>5.1498756249844539E-3</v>
      </c>
      <c r="AA81">
        <f>W81*(F81-F80)/F81+W80*(F80-F79)/F81+W79*(F79-F78)/F81+W78*(F78-F77)/F81+W77*(F77-F76)/F81+W76*(F76-F75)/F81+W75*(F75-F74)/F81</f>
        <v>7.8688114213261683E-3</v>
      </c>
      <c r="AC81">
        <f t="shared" si="33"/>
        <v>151.0514513625225</v>
      </c>
      <c r="AD81">
        <f t="shared" si="34"/>
        <v>311.47538631465903</v>
      </c>
      <c r="AE81">
        <f t="shared" si="35"/>
        <v>287.95236673482043</v>
      </c>
      <c r="AG81">
        <f t="shared" si="36"/>
        <v>151.0514513625225</v>
      </c>
      <c r="AH81">
        <f t="shared" si="37"/>
        <v>253.23202139403173</v>
      </c>
      <c r="AI81">
        <f t="shared" si="38"/>
        <v>68.199244752983788</v>
      </c>
      <c r="AK81">
        <v>93</v>
      </c>
      <c r="AL81" t="s">
        <v>16</v>
      </c>
      <c r="AM81">
        <v>40.78</v>
      </c>
      <c r="AN81">
        <v>0</v>
      </c>
      <c r="AO81">
        <v>0.09</v>
      </c>
      <c r="AP81">
        <v>0.47</v>
      </c>
      <c r="AQ81">
        <v>8.84</v>
      </c>
      <c r="AR81">
        <v>49.49</v>
      </c>
      <c r="AS81">
        <v>0.13</v>
      </c>
      <c r="AT81">
        <v>0.19</v>
      </c>
      <c r="AU81">
        <v>0</v>
      </c>
      <c r="AV81">
        <v>0</v>
      </c>
      <c r="AW81">
        <v>5.0000000000000001E-3</v>
      </c>
      <c r="AX81">
        <v>3.0000000000000001E-3</v>
      </c>
      <c r="AZ81">
        <v>0.99606515332723344</v>
      </c>
      <c r="BA81">
        <v>0</v>
      </c>
      <c r="BB81">
        <v>2.591107358889364E-3</v>
      </c>
      <c r="BC81">
        <v>9.0766793835386703E-3</v>
      </c>
      <c r="BD81">
        <v>0.12038627118231185</v>
      </c>
      <c r="BE81">
        <v>1.8019692893131942</v>
      </c>
      <c r="BF81">
        <v>2.6896445995525757E-3</v>
      </c>
      <c r="BG81">
        <v>4.9726549571394354E-3</v>
      </c>
      <c r="BH81">
        <v>0</v>
      </c>
      <c r="BI81">
        <v>0</v>
      </c>
      <c r="BJ81">
        <v>1.9650801558468306E-4</v>
      </c>
      <c r="BK81">
        <v>5.876358074477503E-5</v>
      </c>
      <c r="BM81">
        <v>93</v>
      </c>
      <c r="BN81" t="s">
        <v>17</v>
      </c>
      <c r="BO81">
        <v>56.48</v>
      </c>
      <c r="BP81">
        <v>0.05</v>
      </c>
      <c r="BQ81">
        <v>2.06</v>
      </c>
      <c r="BR81">
        <v>0.8</v>
      </c>
      <c r="BS81">
        <v>5.5</v>
      </c>
      <c r="BT81">
        <v>34.08</v>
      </c>
      <c r="BU81">
        <v>0.1</v>
      </c>
      <c r="BV81">
        <v>0.9</v>
      </c>
      <c r="BW81">
        <v>0</v>
      </c>
      <c r="BX81">
        <v>0.02</v>
      </c>
      <c r="BY81">
        <v>0</v>
      </c>
      <c r="BZ81">
        <v>0</v>
      </c>
      <c r="CA81">
        <v>2E-3</v>
      </c>
      <c r="CB81">
        <v>1E-3</v>
      </c>
      <c r="CD81">
        <v>1.9464696837976774</v>
      </c>
      <c r="CE81">
        <v>0</v>
      </c>
      <c r="CF81">
        <v>8.3680169109243877E-2</v>
      </c>
      <c r="CG81">
        <v>2.1798748192075897E-2</v>
      </c>
      <c r="CH81">
        <v>0.10568170661433225</v>
      </c>
      <c r="CI81">
        <v>1.7508218096418984</v>
      </c>
      <c r="CJ81">
        <v>2.9192008433143652E-3</v>
      </c>
      <c r="CK81">
        <v>3.3234539415522277E-2</v>
      </c>
      <c r="CL81">
        <v>0</v>
      </c>
      <c r="CM81">
        <v>1.3364834322344052E-3</v>
      </c>
      <c r="CN81">
        <v>1.1090539982579786E-4</v>
      </c>
      <c r="CO81">
        <v>2.7637542749862675E-5</v>
      </c>
      <c r="CP81">
        <v>3.0149852906921251E-2</v>
      </c>
    </row>
    <row r="82" spans="3:123">
      <c r="C82" s="2">
        <v>0.64500000000000002</v>
      </c>
      <c r="D82">
        <f t="shared" si="27"/>
        <v>64.5</v>
      </c>
      <c r="E82">
        <f t="shared" si="31"/>
        <v>64.5</v>
      </c>
      <c r="F82">
        <f t="shared" si="31"/>
        <v>64.5</v>
      </c>
      <c r="G82">
        <v>35.5</v>
      </c>
      <c r="H82">
        <v>5.16</v>
      </c>
      <c r="I82">
        <v>59.34</v>
      </c>
      <c r="J82">
        <v>0</v>
      </c>
      <c r="K82">
        <v>0</v>
      </c>
      <c r="L82">
        <v>0</v>
      </c>
      <c r="M82">
        <f t="shared" si="28"/>
        <v>0.32411249999999997</v>
      </c>
      <c r="O82">
        <f>H82/SUM($H82:I82,K82:M82)</f>
        <v>7.9600009950001244E-2</v>
      </c>
      <c r="P82">
        <f>I82/SUM($H82:I82,K82:M82)</f>
        <v>0.91540011442501434</v>
      </c>
      <c r="Q82">
        <f>K82/SUM($H82:I82,K82:M82)</f>
        <v>0</v>
      </c>
      <c r="R82">
        <f>L82/SUM($H82:I82,K82:M82)</f>
        <v>0</v>
      </c>
      <c r="S82">
        <f>M82/SUM($H82:I82,K82:M82)</f>
        <v>4.9998756249844531E-3</v>
      </c>
      <c r="U82">
        <f t="shared" si="29"/>
        <v>2.3722805185705971E-2</v>
      </c>
      <c r="V82">
        <f t="shared" si="32"/>
        <v>5.149875624984453E-3</v>
      </c>
      <c r="W82">
        <f t="shared" si="30"/>
        <v>1.1182148430384748E-2</v>
      </c>
      <c r="Y82">
        <f>U82*(D82-D81)/D82+U81*(D81-D80)/D82+U80*(D80-D79)/D82+U79*(D79-D78)/D82+U78*(D78-D77)/D82+U77*(D77-D76)/D82+U76*(D76-D75)/D82+U75*(D75-D74)/D82</f>
        <v>1.2148900956384826E-2</v>
      </c>
      <c r="Z82">
        <f>V82*(E82-E81)/E82+V81*(E81-E80)/E82+V80*(E80-E79)/E82+V79*(E79-E78)/E82+V78*(E78-E77)/E82+V77*(E77-E76)/E82+V76*(E76-E75)/E82+V75*(E75-E74)/E82</f>
        <v>5.1498756249844539E-3</v>
      </c>
      <c r="AA82">
        <f>W82*(F82-F81)/F82+W81*(F81-F80)/F82+W80*(F80-F79)/F82+W79*(F79-F78)/F82+W78*(F78-F77)/F82+W77*(F77-F76)/F82+W76*(F76-F75)/F82+W75*(F75-F74)/F82</f>
        <v>8.0640157722474508E-3</v>
      </c>
      <c r="AC82">
        <f t="shared" si="33"/>
        <v>166.90089521633092</v>
      </c>
      <c r="AD82">
        <f t="shared" si="34"/>
        <v>344.63588042124491</v>
      </c>
      <c r="AE82">
        <f t="shared" si="35"/>
        <v>318.45607099953708</v>
      </c>
      <c r="AG82">
        <f t="shared" si="36"/>
        <v>166.90089521633092</v>
      </c>
      <c r="AH82">
        <f t="shared" si="37"/>
        <v>280.19177270019912</v>
      </c>
      <c r="AI82">
        <f t="shared" si="38"/>
        <v>75.423806289364052</v>
      </c>
      <c r="AK82">
        <v>103</v>
      </c>
      <c r="AL82" t="s">
        <v>16</v>
      </c>
      <c r="AM82">
        <v>40.590000000000003</v>
      </c>
      <c r="AN82">
        <v>0</v>
      </c>
      <c r="AO82">
        <v>0.1</v>
      </c>
      <c r="AP82">
        <v>0.47</v>
      </c>
      <c r="AQ82">
        <v>9.81</v>
      </c>
      <c r="AR82">
        <v>48.66</v>
      </c>
      <c r="AS82">
        <v>0.14000000000000001</v>
      </c>
      <c r="AT82">
        <v>0.22</v>
      </c>
      <c r="AU82">
        <v>0</v>
      </c>
      <c r="AV82">
        <v>0</v>
      </c>
      <c r="AW82">
        <v>5.0000000000000001E-3</v>
      </c>
      <c r="AX82">
        <v>3.0000000000000001E-3</v>
      </c>
      <c r="AZ82">
        <v>0.99597193746745871</v>
      </c>
      <c r="BA82">
        <v>0</v>
      </c>
      <c r="BB82">
        <v>2.8922139962823555E-3</v>
      </c>
      <c r="BC82">
        <v>9.118313510437237E-3</v>
      </c>
      <c r="BD82">
        <v>0.13420887330957595</v>
      </c>
      <c r="BE82">
        <v>1.779875237745693</v>
      </c>
      <c r="BF82">
        <v>2.9098265765811152E-3</v>
      </c>
      <c r="BG82">
        <v>5.7842217005535639E-3</v>
      </c>
      <c r="BH82">
        <v>0</v>
      </c>
      <c r="BI82">
        <v>0</v>
      </c>
      <c r="BJ82">
        <v>1.9740938483126858E-4</v>
      </c>
      <c r="BK82">
        <v>5.9033125395892633E-5</v>
      </c>
      <c r="BM82">
        <v>103</v>
      </c>
      <c r="BN82" t="s">
        <v>17</v>
      </c>
      <c r="BO82">
        <v>56.11</v>
      </c>
      <c r="BP82">
        <v>0.06</v>
      </c>
      <c r="BQ82">
        <v>2.25</v>
      </c>
      <c r="BR82">
        <v>0.96</v>
      </c>
      <c r="BS82">
        <v>6.01</v>
      </c>
      <c r="BT82">
        <v>33.47</v>
      </c>
      <c r="BU82">
        <v>0.11</v>
      </c>
      <c r="BV82">
        <v>0.99</v>
      </c>
      <c r="BW82">
        <v>0</v>
      </c>
      <c r="BX82">
        <v>0.02</v>
      </c>
      <c r="BY82">
        <v>0</v>
      </c>
      <c r="BZ82">
        <v>0</v>
      </c>
      <c r="CA82">
        <v>2E-3</v>
      </c>
      <c r="CB82">
        <v>1E-3</v>
      </c>
      <c r="CD82">
        <v>1.9401501829914263</v>
      </c>
      <c r="CE82">
        <v>0</v>
      </c>
      <c r="CF82">
        <v>9.1702245720432132E-2</v>
      </c>
      <c r="CG82">
        <v>2.6245504487453362E-2</v>
      </c>
      <c r="CH82">
        <v>0.11586538921450165</v>
      </c>
      <c r="CI82">
        <v>1.7252029757614133</v>
      </c>
      <c r="CJ82">
        <v>3.2218015446608362E-3</v>
      </c>
      <c r="CK82">
        <v>3.6679590124895821E-2</v>
      </c>
      <c r="CL82">
        <v>0</v>
      </c>
      <c r="CM82">
        <v>1.3409287546025976E-3</v>
      </c>
      <c r="CN82">
        <v>1.1127428599580799E-4</v>
      </c>
      <c r="CO82">
        <v>2.772946890773688E-5</v>
      </c>
      <c r="CP82">
        <v>3.1852428711858408E-2</v>
      </c>
    </row>
    <row r="83" spans="3:123">
      <c r="C83" s="2">
        <v>0.67900000000000005</v>
      </c>
      <c r="D83">
        <f t="shared" si="27"/>
        <v>67.900000000000006</v>
      </c>
      <c r="E83">
        <f t="shared" si="31"/>
        <v>67.900000000000006</v>
      </c>
      <c r="F83">
        <f t="shared" si="31"/>
        <v>67.900000000000006</v>
      </c>
      <c r="G83">
        <v>32.099999999999994</v>
      </c>
      <c r="H83">
        <v>6.1110000000000007</v>
      </c>
      <c r="I83">
        <v>61.789000000000009</v>
      </c>
      <c r="J83">
        <v>0</v>
      </c>
      <c r="K83">
        <v>0</v>
      </c>
      <c r="L83">
        <v>0</v>
      </c>
      <c r="M83">
        <f t="shared" si="28"/>
        <v>0.34119750000000004</v>
      </c>
      <c r="O83">
        <f>H83/SUM($H83:I83,K83:M83)</f>
        <v>8.9550011193751389E-2</v>
      </c>
      <c r="P83">
        <f>I83/SUM($H83:I83,K83:M83)</f>
        <v>0.90545011318126412</v>
      </c>
      <c r="Q83">
        <f>K83/SUM($H83:I83,K83:M83)</f>
        <v>0</v>
      </c>
      <c r="R83">
        <f>L83/SUM($H83:I83,K83:M83)</f>
        <v>0</v>
      </c>
      <c r="S83">
        <f>M83/SUM($H83:I83,K83:M83)</f>
        <v>4.9998756249844531E-3</v>
      </c>
      <c r="U83">
        <f t="shared" si="29"/>
        <v>2.5093165187548651E-2</v>
      </c>
      <c r="V83">
        <f t="shared" si="32"/>
        <v>5.149875624984453E-3</v>
      </c>
      <c r="W83">
        <f t="shared" si="30"/>
        <v>1.147404313057971E-2</v>
      </c>
      <c r="Y83">
        <f>U83*(D83-D82)/D83+U82*(D82-D81)/D83+U81*(D81-D80)/D83+U80*(D80-D79)/D83+U79*(D79-D78)/D83+U78*(D78-D77)/D83+U77*(D77-D76)/D83+U76*(D76-D75)/D83+U75*(D75-D74)/D83</f>
        <v>1.2797067353821603E-2</v>
      </c>
      <c r="Z83">
        <f>V83*(E83-E82)/E83+V82*(E82-E81)/E83+V81*(E81-E80)/E83+V80*(E80-E79)/E83+V79*(E79-E78)/E83+V78*(E78-E77)/E83+V77*(E77-E76)/E83+V76*(E76-E75)/E83+V75*(E75-E74)/E83</f>
        <v>5.1498756249844539E-3</v>
      </c>
      <c r="AA83">
        <f>W83*(F83-F82)/F83+W82*(F82-F81)/F83+W81*(F81-F80)/F83+W80*(F80-F79)/F83+W79*(F79-F78)/F83+W78*(F78-F77)/F83+W77*(F77-F76)/F83+W76*(F76-F75)/F83+W75*(F75-F74)/F83</f>
        <v>8.2347682467442049E-3</v>
      </c>
      <c r="AC83">
        <f t="shared" si="33"/>
        <v>184.21751925981593</v>
      </c>
      <c r="AD83">
        <f t="shared" si="34"/>
        <v>380.94181032282722</v>
      </c>
      <c r="AE83">
        <f t="shared" si="35"/>
        <v>351.83253885847051</v>
      </c>
      <c r="AG83">
        <f t="shared" si="36"/>
        <v>184.21751925981593</v>
      </c>
      <c r="AH83">
        <f t="shared" si="37"/>
        <v>309.7087888803473</v>
      </c>
      <c r="AI83">
        <f t="shared" si="38"/>
        <v>83.328759203321965</v>
      </c>
      <c r="AK83">
        <v>113</v>
      </c>
      <c r="AL83" t="s">
        <v>16</v>
      </c>
      <c r="AM83">
        <v>40.36</v>
      </c>
      <c r="AN83">
        <v>0</v>
      </c>
      <c r="AO83">
        <v>0.1</v>
      </c>
      <c r="AP83">
        <v>0.47</v>
      </c>
      <c r="AQ83">
        <v>11</v>
      </c>
      <c r="AR83">
        <v>47.65</v>
      </c>
      <c r="AS83">
        <v>0.15</v>
      </c>
      <c r="AT83">
        <v>0.25</v>
      </c>
      <c r="AU83">
        <v>0</v>
      </c>
      <c r="AV83">
        <v>0</v>
      </c>
      <c r="AW83">
        <v>6.0000000000000001E-3</v>
      </c>
      <c r="AX83">
        <v>3.0000000000000001E-3</v>
      </c>
      <c r="AZ83">
        <v>0.99600410772989212</v>
      </c>
      <c r="BA83">
        <v>0</v>
      </c>
      <c r="BB83">
        <v>2.9087898416744994E-3</v>
      </c>
      <c r="BC83">
        <v>9.1705723526876309E-3</v>
      </c>
      <c r="BD83">
        <v>0.15135153490273492</v>
      </c>
      <c r="BE83">
        <v>1.7529207534175559</v>
      </c>
      <c r="BF83">
        <v>3.1355393176324912E-3</v>
      </c>
      <c r="BG83">
        <v>6.6106502375430625E-3</v>
      </c>
      <c r="BH83">
        <v>0</v>
      </c>
      <c r="BI83">
        <v>0</v>
      </c>
      <c r="BJ83">
        <v>2.3824893205821282E-4</v>
      </c>
      <c r="BK83">
        <v>5.9371455810182558E-5</v>
      </c>
      <c r="BM83">
        <v>113</v>
      </c>
      <c r="BN83" t="s">
        <v>17</v>
      </c>
      <c r="BO83">
        <v>55.7</v>
      </c>
      <c r="BP83">
        <v>7.0000000000000007E-2</v>
      </c>
      <c r="BQ83">
        <v>2.4300000000000002</v>
      </c>
      <c r="BR83">
        <v>1.1399999999999999</v>
      </c>
      <c r="BS83">
        <v>6.65</v>
      </c>
      <c r="BT83">
        <v>32.75</v>
      </c>
      <c r="BU83">
        <v>0.12</v>
      </c>
      <c r="BV83">
        <v>1.1100000000000001</v>
      </c>
      <c r="BW83">
        <v>0</v>
      </c>
      <c r="BX83">
        <v>0.02</v>
      </c>
      <c r="BY83">
        <v>0</v>
      </c>
      <c r="BZ83">
        <v>0</v>
      </c>
      <c r="CA83">
        <v>2E-3</v>
      </c>
      <c r="CB83">
        <v>1E-3</v>
      </c>
      <c r="CD83">
        <v>1.9334859990658355</v>
      </c>
      <c r="CE83">
        <v>0</v>
      </c>
      <c r="CF83">
        <v>9.9424744329558778E-2</v>
      </c>
      <c r="CG83">
        <v>3.1288107814326581E-2</v>
      </c>
      <c r="CH83">
        <v>0.12870388430543372</v>
      </c>
      <c r="CI83">
        <v>1.6946754832038298</v>
      </c>
      <c r="CJ83">
        <v>3.5284023472598345E-3</v>
      </c>
      <c r="CK83">
        <v>4.1286019583811832E-2</v>
      </c>
      <c r="CL83">
        <v>0</v>
      </c>
      <c r="CM83">
        <v>1.3461593122222905E-3</v>
      </c>
      <c r="CN83">
        <v>1.1170833333985482E-4</v>
      </c>
      <c r="CO83">
        <v>2.7837633181481901E-5</v>
      </c>
      <c r="CP83">
        <v>3.2910743395394293E-2</v>
      </c>
    </row>
    <row r="84" spans="3:123">
      <c r="C84" s="2">
        <v>0.71</v>
      </c>
      <c r="D84">
        <f t="shared" si="27"/>
        <v>71</v>
      </c>
      <c r="E84">
        <f t="shared" si="31"/>
        <v>71</v>
      </c>
      <c r="F84">
        <f t="shared" si="31"/>
        <v>71</v>
      </c>
      <c r="G84">
        <v>29</v>
      </c>
      <c r="H84">
        <v>7.1000000000000005</v>
      </c>
      <c r="I84">
        <v>63.9</v>
      </c>
      <c r="J84">
        <v>0</v>
      </c>
      <c r="K84">
        <v>0</v>
      </c>
      <c r="L84">
        <v>0</v>
      </c>
      <c r="M84">
        <f t="shared" si="28"/>
        <v>0.35677500000000001</v>
      </c>
      <c r="O84">
        <f>H84/SUM($H84:I84,K84:M84)</f>
        <v>9.9500012437501562E-2</v>
      </c>
      <c r="P84">
        <f>I84/SUM($H84:I84,K84:M84)</f>
        <v>0.895500111937514</v>
      </c>
      <c r="Q84">
        <f>K84/SUM($H84:I84,K84:M84)</f>
        <v>0</v>
      </c>
      <c r="R84">
        <f>L84/SUM($H84:I84,K84:M84)</f>
        <v>0</v>
      </c>
      <c r="S84">
        <f>M84/SUM($H84:I84,K84:M84)</f>
        <v>4.9998756249844531E-3</v>
      </c>
      <c r="U84">
        <f t="shared" si="29"/>
        <v>2.6970449896553696E-2</v>
      </c>
      <c r="V84">
        <f t="shared" si="32"/>
        <v>5.149875624984453E-3</v>
      </c>
      <c r="W84">
        <f t="shared" si="30"/>
        <v>1.1962639798449987E-2</v>
      </c>
      <c r="Y84">
        <f>U84*(D84-D83)/D84+U83*(D83-D82)/D84+U82*(D82-D81)/D84+U81*(D81-D80)/D84+U80*(D80-D79)/D84+U79*(D79-D78)/D84+U78*(D78-D77)/D84+U77*(D77-D76)/D84+U76*(D76-D75)/D84+U75*(D75-D74)/D84</f>
        <v>1.3415905183152157E-2</v>
      </c>
      <c r="Z84">
        <f>V84*(E84-E83)/E84+V83*(E83-E82)/E84+V82*(E82-E81)/E84+V81*(E81-E80)/E84+V80*(E80-E79)/E84+V79*(E79-E78)/E84+V78*(E78-E77)/E84+V77*(E77-E76)/E84+V76*(E76-E75)/E84+V75*(E75-E74)/E84</f>
        <v>5.149875624984453E-3</v>
      </c>
      <c r="AA84">
        <f>W84*(F84-F83)/F84+W83*(F83-F82)/F84+W82*(F82-F81)/F84+W81*(F81-F80)/F84+W80*(F80-F79)/F84+W79*(F79-F78)/F84+W78*(F78-F77)/F84+W77*(F77-F76)/F84+W76*(F76-F75)/F84+W75*(F75-F74)/F84</f>
        <v>8.397534469424317E-3</v>
      </c>
      <c r="AC84">
        <f t="shared" si="33"/>
        <v>203.48895194960315</v>
      </c>
      <c r="AD84">
        <f t="shared" si="34"/>
        <v>421.44269463122129</v>
      </c>
      <c r="AE84">
        <f t="shared" si="35"/>
        <v>389.03826711358573</v>
      </c>
      <c r="AG84">
        <f t="shared" si="36"/>
        <v>203.48895194960315</v>
      </c>
      <c r="AH84">
        <f t="shared" si="37"/>
        <v>342.63633709855389</v>
      </c>
      <c r="AI84">
        <f t="shared" si="38"/>
        <v>92.140642211112407</v>
      </c>
      <c r="AK84">
        <v>123</v>
      </c>
      <c r="AL84" t="s">
        <v>16</v>
      </c>
      <c r="AM84">
        <v>40.090000000000003</v>
      </c>
      <c r="AN84">
        <v>0</v>
      </c>
      <c r="AO84">
        <v>0.11</v>
      </c>
      <c r="AP84">
        <v>0.45</v>
      </c>
      <c r="AQ84">
        <v>12.37</v>
      </c>
      <c r="AR84">
        <v>46.49</v>
      </c>
      <c r="AS84">
        <v>0.17</v>
      </c>
      <c r="AT84">
        <v>0.28999999999999998</v>
      </c>
      <c r="AU84">
        <v>0</v>
      </c>
      <c r="AV84">
        <v>0</v>
      </c>
      <c r="AW84">
        <v>7.0000000000000001E-3</v>
      </c>
      <c r="AX84">
        <v>3.0000000000000001E-3</v>
      </c>
      <c r="AZ84">
        <v>0.99590849661633385</v>
      </c>
      <c r="BA84">
        <v>0</v>
      </c>
      <c r="BB84">
        <v>3.2209088846800781E-3</v>
      </c>
      <c r="BC84">
        <v>8.838620899933692E-3</v>
      </c>
      <c r="BD84">
        <v>0.17133151432656848</v>
      </c>
      <c r="BE84">
        <v>1.7216003146989567</v>
      </c>
      <c r="BF84">
        <v>3.5772008278402195E-3</v>
      </c>
      <c r="BG84">
        <v>7.7192583862156685E-3</v>
      </c>
      <c r="BH84">
        <v>0</v>
      </c>
      <c r="BI84">
        <v>0</v>
      </c>
      <c r="BJ84">
        <v>2.7980222363634729E-4</v>
      </c>
      <c r="BK84">
        <v>5.9765575728009315E-5</v>
      </c>
      <c r="BM84">
        <v>123</v>
      </c>
      <c r="BN84" t="s">
        <v>17</v>
      </c>
      <c r="BO84">
        <v>55.23</v>
      </c>
      <c r="BP84">
        <v>0.08</v>
      </c>
      <c r="BQ84">
        <v>2.67</v>
      </c>
      <c r="BR84">
        <v>1.32</v>
      </c>
      <c r="BS84">
        <v>7.37</v>
      </c>
      <c r="BT84">
        <v>31.9</v>
      </c>
      <c r="BU84">
        <v>0.13</v>
      </c>
      <c r="BV84">
        <v>1.26</v>
      </c>
      <c r="BW84">
        <v>0</v>
      </c>
      <c r="BX84">
        <v>0.02</v>
      </c>
      <c r="BY84">
        <v>0</v>
      </c>
      <c r="BZ84">
        <v>0</v>
      </c>
      <c r="CA84">
        <v>2E-3</v>
      </c>
      <c r="CB84">
        <v>1E-3</v>
      </c>
      <c r="CD84">
        <v>1.9258941198151349</v>
      </c>
      <c r="CE84">
        <v>0</v>
      </c>
      <c r="CF84">
        <v>0.10974152682078239</v>
      </c>
      <c r="CG84">
        <v>3.6393171738946399E-2</v>
      </c>
      <c r="CH84">
        <v>0.14328773717986165</v>
      </c>
      <c r="CI84">
        <v>1.6582020696402435</v>
      </c>
      <c r="CJ84">
        <v>3.8398276902887464E-3</v>
      </c>
      <c r="CK84">
        <v>4.7078444831538106E-2</v>
      </c>
      <c r="CL84">
        <v>0</v>
      </c>
      <c r="CM84">
        <v>1.3522842423068667E-3</v>
      </c>
      <c r="CN84">
        <v>1.1221659839092193E-4</v>
      </c>
      <c r="CO84">
        <v>2.7964292452348717E-5</v>
      </c>
      <c r="CP84">
        <v>3.5635646635917312E-2</v>
      </c>
    </row>
    <row r="85" spans="3:123">
      <c r="C85" s="2">
        <v>0.73699999999999999</v>
      </c>
      <c r="D85">
        <f t="shared" si="27"/>
        <v>73.7</v>
      </c>
      <c r="E85">
        <f t="shared" si="31"/>
        <v>73.7</v>
      </c>
      <c r="F85">
        <f t="shared" si="31"/>
        <v>73.7</v>
      </c>
      <c r="G85">
        <v>26.299999999999997</v>
      </c>
      <c r="H85">
        <v>6.633</v>
      </c>
      <c r="I85">
        <v>67.067000000000007</v>
      </c>
      <c r="J85">
        <v>0</v>
      </c>
      <c r="K85">
        <v>0</v>
      </c>
      <c r="L85">
        <v>0</v>
      </c>
      <c r="M85">
        <f t="shared" si="28"/>
        <v>0.37034250000000002</v>
      </c>
      <c r="O85">
        <f>H85/SUM($H85:I85,K85:M85)</f>
        <v>8.9550011193751389E-2</v>
      </c>
      <c r="P85">
        <f>I85/SUM($H85:I85,K85:M85)</f>
        <v>0.90545011318126412</v>
      </c>
      <c r="Q85">
        <f>K85/SUM($H85:I85,K85:M85)</f>
        <v>0</v>
      </c>
      <c r="R85">
        <f>L85/SUM($H85:I85,K85:M85)</f>
        <v>0</v>
      </c>
      <c r="S85">
        <f>M85/SUM($H85:I85,K85:M85)</f>
        <v>4.9998756249844531E-3</v>
      </c>
      <c r="U85">
        <f t="shared" si="29"/>
        <v>2.9718288778508455E-2</v>
      </c>
      <c r="V85">
        <f t="shared" si="32"/>
        <v>5.149875624984453E-3</v>
      </c>
      <c r="W85">
        <f t="shared" si="30"/>
        <v>1.2820638101207749E-2</v>
      </c>
      <c r="Y85">
        <f>U85*(D85-D84)/D85+U84*(D84-D83)/D85+U83*(D83-D82)/D85+U82*(D82-D81)/D85+U81*(D81-D80)/D85+U80*(D80-D79)/D85+U79*(D79-D78)/D85+U78*(D78-D77)/D85+U77*(D77-D76)/D85+U76*(D76-D75)/D85+U75*(D75-D74)/D85</f>
        <v>1.4013143116767655E-2</v>
      </c>
      <c r="Z85">
        <f>V85*(E85-E84)/E85+V84*(E84-E83)/E85+V83*(E83-E82)/E85+V82*(E82-E81)/E85+V81*(E81-E80)/E85+V80*(E80-E79)/E85+V79*(E79-E78)/E85+V78*(E78-E77)/E85+V77*(E77-E76)/E85+V76*(E76-E75)/E85+V75*(E75-E74)/E85</f>
        <v>5.149875624984453E-3</v>
      </c>
      <c r="AA85">
        <f>W85*(F85-F84)/F85+W84*(F84-F83)/F85+W83*(F83-F82)/F85+W82*(F82-F81)/F85+W81*(F81-F80)/F85+W80*(F80-F79)/F85+W79*(F79-F78)/F85+W78*(F78-F77)/F85+W77*(F77-F76)/F85+W76*(F76-F75)/F85+W75*(F75-F74)/F85</f>
        <v>8.5595749009821902E-3</v>
      </c>
      <c r="AC85">
        <f t="shared" si="33"/>
        <v>223.90678740822881</v>
      </c>
      <c r="AD85">
        <f t="shared" si="34"/>
        <v>464.47485433088053</v>
      </c>
      <c r="AE85">
        <f t="shared" si="35"/>
        <v>428.53290074363929</v>
      </c>
      <c r="AG85">
        <f t="shared" si="36"/>
        <v>223.90678740822881</v>
      </c>
      <c r="AH85">
        <f t="shared" si="37"/>
        <v>377.62183278933372</v>
      </c>
      <c r="AI85">
        <f t="shared" si="38"/>
        <v>101.49463438665141</v>
      </c>
      <c r="AK85">
        <v>133</v>
      </c>
      <c r="AL85" t="s">
        <v>16</v>
      </c>
      <c r="AM85">
        <v>39.79</v>
      </c>
      <c r="AN85">
        <v>0</v>
      </c>
      <c r="AO85">
        <v>0.13</v>
      </c>
      <c r="AP85">
        <v>0.41</v>
      </c>
      <c r="AQ85">
        <v>13.99</v>
      </c>
      <c r="AR85">
        <v>45.14</v>
      </c>
      <c r="AS85">
        <v>0.19</v>
      </c>
      <c r="AT85">
        <v>0.34</v>
      </c>
      <c r="AU85">
        <v>0</v>
      </c>
      <c r="AV85">
        <v>0</v>
      </c>
      <c r="AW85">
        <v>8.0000000000000002E-3</v>
      </c>
      <c r="AX85">
        <v>4.0000000000000001E-3</v>
      </c>
      <c r="AZ85">
        <v>0.99586250431894141</v>
      </c>
      <c r="BA85">
        <v>0</v>
      </c>
      <c r="BB85">
        <v>3.8350512044788079E-3</v>
      </c>
      <c r="BC85">
        <v>8.1133070107059849E-3</v>
      </c>
      <c r="BD85">
        <v>0.19522135764013859</v>
      </c>
      <c r="BE85">
        <v>1.6841330640710339</v>
      </c>
      <c r="BF85">
        <v>4.0280055709941915E-3</v>
      </c>
      <c r="BG85">
        <v>9.1179783739537036E-3</v>
      </c>
      <c r="BH85">
        <v>0</v>
      </c>
      <c r="BI85">
        <v>0</v>
      </c>
      <c r="BJ85">
        <v>3.2217005329405384E-4</v>
      </c>
      <c r="BK85">
        <v>8.0284536502511924E-5</v>
      </c>
      <c r="BM85">
        <v>133</v>
      </c>
      <c r="BN85" t="s">
        <v>17</v>
      </c>
      <c r="BO85">
        <v>54.71</v>
      </c>
      <c r="BP85">
        <v>0.1</v>
      </c>
      <c r="BQ85">
        <v>2.96</v>
      </c>
      <c r="BR85">
        <v>1.45</v>
      </c>
      <c r="BS85">
        <v>8.1999999999999993</v>
      </c>
      <c r="BT85">
        <v>30.94</v>
      </c>
      <c r="BU85">
        <v>0.15</v>
      </c>
      <c r="BV85">
        <v>1.46</v>
      </c>
      <c r="BW85">
        <v>0</v>
      </c>
      <c r="BX85">
        <v>0.03</v>
      </c>
      <c r="BY85">
        <v>0</v>
      </c>
      <c r="BZ85">
        <v>0</v>
      </c>
      <c r="CA85">
        <v>3.0000000000000001E-3</v>
      </c>
      <c r="CB85">
        <v>1E-3</v>
      </c>
      <c r="CD85">
        <v>1.917100138607629</v>
      </c>
      <c r="CE85">
        <v>0</v>
      </c>
      <c r="CF85">
        <v>0.12225655890430936</v>
      </c>
      <c r="CG85">
        <v>4.0173040054967343E-2</v>
      </c>
      <c r="CH85">
        <v>0.16020501563605946</v>
      </c>
      <c r="CI85">
        <v>1.6161728210994517</v>
      </c>
      <c r="CJ85">
        <v>4.4522584080439777E-3</v>
      </c>
      <c r="CK85">
        <v>5.4818246402911802E-2</v>
      </c>
      <c r="CL85">
        <v>0</v>
      </c>
      <c r="CM85">
        <v>2.0383556725823804E-3</v>
      </c>
      <c r="CN85">
        <v>1.6914886140936659E-4</v>
      </c>
      <c r="CO85">
        <v>2.8101179898273034E-5</v>
      </c>
      <c r="CP85">
        <v>3.9356697511938321E-2</v>
      </c>
    </row>
    <row r="86" spans="3:123">
      <c r="C86" s="2">
        <v>0.76200000000000001</v>
      </c>
      <c r="D86">
        <f t="shared" si="27"/>
        <v>76.2</v>
      </c>
      <c r="E86">
        <f t="shared" si="31"/>
        <v>76.2</v>
      </c>
      <c r="F86">
        <f t="shared" si="31"/>
        <v>76.2</v>
      </c>
      <c r="G86">
        <v>23.799999999999997</v>
      </c>
      <c r="H86">
        <v>5.3340000000000005</v>
      </c>
      <c r="I86">
        <v>70.866</v>
      </c>
      <c r="J86">
        <v>0</v>
      </c>
      <c r="K86">
        <v>0</v>
      </c>
      <c r="L86">
        <v>0</v>
      </c>
      <c r="M86">
        <f t="shared" si="28"/>
        <v>0.382905</v>
      </c>
      <c r="O86">
        <f>H86/SUM($H86:I86,K86:M86)</f>
        <v>6.9650008706251099E-2</v>
      </c>
      <c r="P86">
        <f>I86/SUM($H86:I86,K86:M86)</f>
        <v>0.92535011566876446</v>
      </c>
      <c r="Q86">
        <f>K86/SUM($H86:I86,K86:M86)</f>
        <v>0</v>
      </c>
      <c r="R86">
        <f>L86/SUM($H86:I86,K86:M86)</f>
        <v>0</v>
      </c>
      <c r="S86">
        <f>M86/SUM($H86:I86,K86:M86)</f>
        <v>4.9998756249844531E-3</v>
      </c>
      <c r="U86">
        <f t="shared" si="29"/>
        <v>3.2883302528984429E-2</v>
      </c>
      <c r="V86">
        <f t="shared" si="32"/>
        <v>5.149875624984453E-3</v>
      </c>
      <c r="W86">
        <f t="shared" si="30"/>
        <v>1.4157036381146477E-2</v>
      </c>
      <c r="Y86">
        <f>U86*(D86-D85)/D86+U85*(D85-D84)/D86+U84*(D84-D83)/D86+U83*(D83-D82)/D86+U82*(D82-D81)/D86+U81*(D81-D80)/D86+U80*(D80-D79)/D86+U79*(D79-D78)/D86+U78*(D78-D77)/D86+U77*(D77-D76)/D86+U76*(D76-D75)/D86+U75*(D75-D74)/D86</f>
        <v>1.4632242835016235E-2</v>
      </c>
      <c r="Z86">
        <f>V86*(E86-E85)/E86+V85*(E85-E84)/E86+V84*(E84-E83)/E86+V83*(E83-E82)/E86+V82*(E82-E81)/E86+V81*(E81-E80)/E86+V80*(E80-E79)/E86+V79*(E79-E78)/E86+V78*(E78-E77)/E86+V77*(E77-E76)/E86+V76*(E76-E75)/E86+V75*(E75-E74)/E86</f>
        <v>5.149875624984453E-3</v>
      </c>
      <c r="AA86">
        <f>W86*(F86-F85)/F86+W85*(F85-F84)/F86+W84*(F84-F83)/F86+W83*(F83-F82)/F86+W82*(F82-F81)/F86+W81*(F81-F80)/F86+W80*(F80-F79)/F86+W79*(F79-F78)/F86+W78*(F78-F77)/F86+W77*(F77-F76)/F86+W76*(F76-F75)/F86+W75*(F75-F74)/F86</f>
        <v>8.7432186503314125E-3</v>
      </c>
      <c r="AC86">
        <f t="shared" si="33"/>
        <v>246.86084769058985</v>
      </c>
      <c r="AD86">
        <f t="shared" si="34"/>
        <v>513.00028129510144</v>
      </c>
      <c r="AE86">
        <f t="shared" si="35"/>
        <v>473.01745848721919</v>
      </c>
      <c r="AG86">
        <f t="shared" si="36"/>
        <v>246.86084769058985</v>
      </c>
      <c r="AH86">
        <f t="shared" si="37"/>
        <v>417.07339942691169</v>
      </c>
      <c r="AI86">
        <f t="shared" si="38"/>
        <v>112.0304506943414</v>
      </c>
      <c r="AK86">
        <v>143</v>
      </c>
      <c r="AL86" t="s">
        <v>16</v>
      </c>
      <c r="AM86">
        <v>39.409999999999997</v>
      </c>
      <c r="AN86">
        <v>0</v>
      </c>
      <c r="AO86">
        <v>0.14000000000000001</v>
      </c>
      <c r="AP86">
        <v>0.37</v>
      </c>
      <c r="AQ86">
        <v>16.03</v>
      </c>
      <c r="AR86">
        <v>43.42</v>
      </c>
      <c r="AS86">
        <v>0.21</v>
      </c>
      <c r="AT86">
        <v>0.4</v>
      </c>
      <c r="AU86">
        <v>0</v>
      </c>
      <c r="AV86">
        <v>0</v>
      </c>
      <c r="AW86">
        <v>8.9999999999999993E-3</v>
      </c>
      <c r="AX86">
        <v>4.0000000000000001E-3</v>
      </c>
      <c r="AZ86">
        <v>0.99610982564849337</v>
      </c>
      <c r="BA86">
        <v>0</v>
      </c>
      <c r="BB86">
        <v>4.1709136396063783E-3</v>
      </c>
      <c r="BC86">
        <v>7.3941988363194801E-3</v>
      </c>
      <c r="BD86">
        <v>0.22590117194383433</v>
      </c>
      <c r="BE86">
        <v>1.6359876245547933</v>
      </c>
      <c r="BF86">
        <v>4.4960497042669818E-3</v>
      </c>
      <c r="BG86">
        <v>1.0833155560787301E-2</v>
      </c>
      <c r="BH86">
        <v>0</v>
      </c>
      <c r="BI86">
        <v>0</v>
      </c>
      <c r="BJ86">
        <v>3.660269296184607E-4</v>
      </c>
      <c r="BK86">
        <v>8.1078788715995155E-5</v>
      </c>
      <c r="BM86">
        <v>143</v>
      </c>
      <c r="BN86" t="s">
        <v>17</v>
      </c>
      <c r="BO86">
        <v>54.12</v>
      </c>
      <c r="BP86">
        <v>0.11</v>
      </c>
      <c r="BQ86">
        <v>3.26</v>
      </c>
      <c r="BR86">
        <v>1.57</v>
      </c>
      <c r="BS86">
        <v>9.26</v>
      </c>
      <c r="BT86">
        <v>29.74</v>
      </c>
      <c r="BU86">
        <v>0.17</v>
      </c>
      <c r="BV86">
        <v>1.73</v>
      </c>
      <c r="BW86">
        <v>0</v>
      </c>
      <c r="BX86">
        <v>0.03</v>
      </c>
      <c r="BY86">
        <v>0</v>
      </c>
      <c r="BZ86">
        <v>0</v>
      </c>
      <c r="CA86">
        <v>3.0000000000000001E-3</v>
      </c>
      <c r="CB86">
        <v>2E-3</v>
      </c>
      <c r="CD86">
        <v>1.908547477902482</v>
      </c>
      <c r="CE86">
        <v>0</v>
      </c>
      <c r="CF86">
        <v>0.13550806792475104</v>
      </c>
      <c r="CG86">
        <v>4.3775734765103248E-2</v>
      </c>
      <c r="CH86">
        <v>0.18207081631370536</v>
      </c>
      <c r="CI86">
        <v>1.5634195928287768</v>
      </c>
      <c r="CJ86">
        <v>5.0781452807982883E-3</v>
      </c>
      <c r="CK86">
        <v>6.5371053260080858E-2</v>
      </c>
      <c r="CL86">
        <v>0</v>
      </c>
      <c r="CM86">
        <v>2.0513844668289421E-3</v>
      </c>
      <c r="CN86">
        <v>1.7023002979523074E-4</v>
      </c>
      <c r="CO86">
        <v>5.6561594934853785E-5</v>
      </c>
      <c r="CP86">
        <v>4.4055545827233061E-2</v>
      </c>
    </row>
    <row r="87" spans="3:123">
      <c r="C87" s="2">
        <v>0.78500000000000003</v>
      </c>
      <c r="D87">
        <f t="shared" si="27"/>
        <v>78.5</v>
      </c>
      <c r="E87">
        <f t="shared" si="31"/>
        <v>78.5</v>
      </c>
      <c r="F87">
        <f t="shared" si="31"/>
        <v>78.5</v>
      </c>
      <c r="G87">
        <v>21.5</v>
      </c>
      <c r="H87">
        <v>7.8500000000000005</v>
      </c>
      <c r="I87">
        <v>70.650000000000006</v>
      </c>
      <c r="J87">
        <v>0</v>
      </c>
      <c r="K87">
        <v>0</v>
      </c>
      <c r="L87">
        <v>0</v>
      </c>
      <c r="M87">
        <f t="shared" si="28"/>
        <v>0.39446249999999999</v>
      </c>
      <c r="O87">
        <f>H87/SUM($H87:I87,K87:M87)</f>
        <v>9.9500012437501562E-2</v>
      </c>
      <c r="P87">
        <f>I87/SUM($H87:I87,K87:M87)</f>
        <v>0.895500111937514</v>
      </c>
      <c r="Q87">
        <f>K87/SUM($H87:I87,K87:M87)</f>
        <v>0</v>
      </c>
      <c r="R87">
        <f>L87/SUM($H87:I87,K87:M87)</f>
        <v>0</v>
      </c>
      <c r="S87">
        <f>M87/SUM($H87:I87,K87:M87)</f>
        <v>4.9998756249844531E-3</v>
      </c>
      <c r="U87">
        <f t="shared" si="29"/>
        <v>3.5006831084245967E-2</v>
      </c>
      <c r="V87">
        <f t="shared" si="32"/>
        <v>5.149875624984453E-3</v>
      </c>
      <c r="W87">
        <f t="shared" si="30"/>
        <v>1.5861845393138486E-2</v>
      </c>
      <c r="Y87">
        <f>U87*(D87-D86)/D87+U86*(D86-D85)/D87+U85*(D85-D84)/D87+U84*(D84-D83)/D87+U83*(D83-D82)/D87+U82*(D82-D81)/D87+U81*(D81-D80)/D87+U80*(D80-D79)/D87+U79*(D79-D78)/D87+U78*(D78-D77)/D87+U77*(D77-D76)/D87+U76*(D76-D75)/D87+U75*(D75-D74)/D87</f>
        <v>1.5229205293273922E-2</v>
      </c>
      <c r="Z87">
        <f>V87*(E87-E86)/E87+V86*(E86-E85)/E87+V85*(E85-E84)/E87+V84*(E84-E83)/E87+V83*(E83-E82)/E87+V82*(E82-E81)/E87+V81*(E81-E80)/E87+V80*(E80-E79)/E87+V79*(E79-E78)/E87+V78*(E78-E77)/E87+V77*(E77-E76)/E87+V76*(E76-E75)/E87+V75*(E75-E74)/E87</f>
        <v>5.149875624984453E-3</v>
      </c>
      <c r="AA87">
        <f>W87*(F87-F86)/F87+W86*(F86-F85)/F87+W85*(F85-F84)/F87+W84*(F84-F83)/F87+W83*(F83-F82)/F87+W82*(F82-F81)/F87+W81*(F81-F80)/F87+W80*(F80-F79)/F87+W79*(F79-F78)/F87+W78*(F78-F77)/F87+W77*(F77-F76)/F87+W76*(F76-F75)/F87+W75*(F75-F74)/F87</f>
        <v>8.951789879738499E-3</v>
      </c>
      <c r="AC87">
        <f t="shared" si="33"/>
        <v>272.61287237806164</v>
      </c>
      <c r="AD87">
        <f t="shared" si="34"/>
        <v>567.58223342070517</v>
      </c>
      <c r="AE87">
        <f t="shared" si="35"/>
        <v>522.9865509841419</v>
      </c>
      <c r="AG87">
        <f t="shared" si="36"/>
        <v>272.61287237806164</v>
      </c>
      <c r="AH87">
        <f t="shared" si="37"/>
        <v>461.4489702607359</v>
      </c>
      <c r="AI87">
        <f t="shared" si="38"/>
        <v>123.86523575940203</v>
      </c>
      <c r="AK87">
        <v>153</v>
      </c>
      <c r="AL87" t="s">
        <v>16</v>
      </c>
      <c r="AM87">
        <v>38.93</v>
      </c>
      <c r="AN87">
        <v>0.01</v>
      </c>
      <c r="AO87">
        <v>0.15</v>
      </c>
      <c r="AP87">
        <v>0.33</v>
      </c>
      <c r="AQ87">
        <v>18.579999999999998</v>
      </c>
      <c r="AR87">
        <v>41.29</v>
      </c>
      <c r="AS87">
        <v>0.24</v>
      </c>
      <c r="AT87">
        <v>0.47</v>
      </c>
      <c r="AU87">
        <v>0</v>
      </c>
      <c r="AV87">
        <v>0</v>
      </c>
      <c r="AW87">
        <v>0.01</v>
      </c>
      <c r="AX87">
        <v>4.0000000000000001E-3</v>
      </c>
      <c r="AZ87">
        <v>0.99603685090424798</v>
      </c>
      <c r="BA87">
        <v>0</v>
      </c>
      <c r="BB87">
        <v>4.5236045764134886E-3</v>
      </c>
      <c r="BC87">
        <v>6.6756499325293598E-3</v>
      </c>
      <c r="BD87">
        <v>0.26504577456474443</v>
      </c>
      <c r="BE87">
        <v>1.5747995846037475</v>
      </c>
      <c r="BF87">
        <v>5.2013162967140614E-3</v>
      </c>
      <c r="BG87">
        <v>1.2884959559392898E-2</v>
      </c>
      <c r="BH87">
        <v>0</v>
      </c>
      <c r="BI87">
        <v>0</v>
      </c>
      <c r="BJ87">
        <v>4.1168092347134327E-4</v>
      </c>
      <c r="BK87">
        <v>8.2072462762777597E-5</v>
      </c>
      <c r="BM87">
        <v>153</v>
      </c>
      <c r="BN87" t="s">
        <v>17</v>
      </c>
      <c r="BO87">
        <v>53.46</v>
      </c>
      <c r="BP87">
        <v>0.13</v>
      </c>
      <c r="BQ87">
        <v>3.58</v>
      </c>
      <c r="BR87">
        <v>1.63</v>
      </c>
      <c r="BS87">
        <v>10.59</v>
      </c>
      <c r="BT87">
        <v>28.26</v>
      </c>
      <c r="BU87">
        <v>0.2</v>
      </c>
      <c r="BV87">
        <v>2.11</v>
      </c>
      <c r="BW87">
        <v>0</v>
      </c>
      <c r="BX87">
        <v>0.04</v>
      </c>
      <c r="BY87">
        <v>0</v>
      </c>
      <c r="BZ87">
        <v>0</v>
      </c>
      <c r="CA87">
        <v>3.0000000000000001E-3</v>
      </c>
      <c r="CB87">
        <v>2E-3</v>
      </c>
      <c r="CD87">
        <v>1.8998402560138297</v>
      </c>
      <c r="CE87">
        <v>0</v>
      </c>
      <c r="CF87">
        <v>0.14995934363697794</v>
      </c>
      <c r="CG87">
        <v>4.5799880777489754E-2</v>
      </c>
      <c r="CH87">
        <v>0.20983033014391694</v>
      </c>
      <c r="CI87">
        <v>1.4970961541711458</v>
      </c>
      <c r="CJ87">
        <v>6.020452675101263E-3</v>
      </c>
      <c r="CK87">
        <v>8.0346097177982551E-2</v>
      </c>
      <c r="CL87">
        <v>0</v>
      </c>
      <c r="CM87">
        <v>2.7563143773583973E-3</v>
      </c>
      <c r="CN87">
        <v>1.7154541950931192E-4</v>
      </c>
      <c r="CO87">
        <v>5.6998653779752244E-5</v>
      </c>
      <c r="CP87">
        <v>4.9799599650807602E-2</v>
      </c>
    </row>
    <row r="88" spans="3:123">
      <c r="C88" s="2">
        <v>0.80600000000000005</v>
      </c>
      <c r="D88">
        <f t="shared" si="27"/>
        <v>80.600000000000009</v>
      </c>
      <c r="E88">
        <f t="shared" si="31"/>
        <v>80.600000000000009</v>
      </c>
      <c r="F88">
        <f t="shared" si="31"/>
        <v>80.600000000000009</v>
      </c>
      <c r="G88">
        <v>19.399999999999991</v>
      </c>
      <c r="H88">
        <v>20.956000000000003</v>
      </c>
      <c r="I88">
        <v>21.762000000000004</v>
      </c>
      <c r="J88">
        <v>37.882000000000005</v>
      </c>
      <c r="K88">
        <v>0</v>
      </c>
      <c r="L88">
        <v>0</v>
      </c>
      <c r="M88">
        <f t="shared" si="28"/>
        <v>0.21465795000000001</v>
      </c>
      <c r="O88">
        <f>H88/SUM($H88:I88,K88:M88)</f>
        <v>0.48811326856132836</v>
      </c>
      <c r="P88">
        <f>I88/SUM($H88:I88,K88:M88)</f>
        <v>0.5068868558136872</v>
      </c>
      <c r="Q88">
        <f>K88/SUM($H88:I88,K88:M88)</f>
        <v>0</v>
      </c>
      <c r="R88">
        <f>L88/SUM($H88:I88,K88:M88)</f>
        <v>0</v>
      </c>
      <c r="S88">
        <f>M88/SUM($H88:I88,K88:M88)</f>
        <v>4.9998756249844531E-3</v>
      </c>
      <c r="U88">
        <f t="shared" si="29"/>
        <v>2.3415918145917668E-2</v>
      </c>
      <c r="V88">
        <f t="shared" si="32"/>
        <v>5.149875624984453E-3</v>
      </c>
      <c r="W88">
        <f t="shared" si="30"/>
        <v>1.2865074165223148E-2</v>
      </c>
      <c r="Y88">
        <f>U88*(D88-D87)/D88+U87*(D87-D86)/D88+U86*(D86-D85)/D88+U85*(D85-D84)/D88+U84*(D84-D83)/D88+U83*(D83-D82)/D88+U82*(D82-D81)/D88+U81*(D81-D80)/D88+U80*(D80-D79)/D88+U79*(D79-D78)/D88+U78*(D78-D77)/D88+U77*(D77-D76)/D88+U76*(D76-D75)/D88+U75*(D75-D74)/D88</f>
        <v>1.5442506744769604E-2</v>
      </c>
      <c r="Z88">
        <f>V88*(E88-E87)/E88+V87*(E87-E86)/E88+V86*(E86-E85)/E88+V85*(E85-E84)/E88+V84*(E84-E83)/E88+V83*(E83-E82)/E88+V82*(E82-E81)/E88+V81*(E81-E80)/E88+V80*(E80-E79)/E88+V79*(E79-E78)/E88+V78*(E78-E77)/E88+V77*(E77-E76)/E88+V76*(E76-E75)/E88+V75*(E75-E74)/E88</f>
        <v>5.149875624984453E-3</v>
      </c>
      <c r="AA88">
        <f>W88*(F88-F87)/F88+W87*(F87-F86)/F88+W86*(F86-F85)/F88+W85*(F85-F84)/F88+W84*(F84-F83)/F88+W83*(F83-F82)/F88+W82*(F82-F81)/F88+W81*(F81-F80)/F88+W80*(F80-F79)/F88+W79*(F79-F78)/F88+W78*(F78-F77)/F88+W77*(F77-F76)/F88+W76*(F76-F75)/F88+W75*(F75-F74)/F88</f>
        <v>9.0537488995836319E-3</v>
      </c>
      <c r="AC88">
        <f t="shared" si="33"/>
        <v>301.54448768889347</v>
      </c>
      <c r="AD88">
        <f t="shared" si="34"/>
        <v>628.68869211290928</v>
      </c>
      <c r="AE88">
        <f t="shared" si="35"/>
        <v>578.96866189145578</v>
      </c>
      <c r="AG88">
        <f t="shared" si="36"/>
        <v>301.54448768889347</v>
      </c>
      <c r="AH88">
        <f t="shared" si="37"/>
        <v>511.12901797797508</v>
      </c>
      <c r="AI88">
        <f t="shared" si="38"/>
        <v>137.12415676376582</v>
      </c>
      <c r="AK88">
        <v>163</v>
      </c>
      <c r="AL88" t="s">
        <v>16</v>
      </c>
      <c r="AM88">
        <v>38.64</v>
      </c>
      <c r="AN88">
        <v>0.01</v>
      </c>
      <c r="AO88">
        <v>0.15</v>
      </c>
      <c r="AP88">
        <v>0.31</v>
      </c>
      <c r="AQ88">
        <v>20.12</v>
      </c>
      <c r="AR88">
        <v>39.99</v>
      </c>
      <c r="AS88">
        <v>0.26</v>
      </c>
      <c r="AT88">
        <v>0.5</v>
      </c>
      <c r="AU88">
        <v>0</v>
      </c>
      <c r="AV88">
        <v>0</v>
      </c>
      <c r="AW88">
        <v>1.0999999999999999E-2</v>
      </c>
      <c r="AX88">
        <v>4.0000000000000001E-3</v>
      </c>
      <c r="AZ88">
        <v>0.99628839085777599</v>
      </c>
      <c r="BA88">
        <v>0</v>
      </c>
      <c r="BB88">
        <v>4.5587059934784242E-3</v>
      </c>
      <c r="BC88">
        <v>6.3197261210293275E-3</v>
      </c>
      <c r="BD88">
        <v>0.28924116419926121</v>
      </c>
      <c r="BE88">
        <v>1.5370527137328587</v>
      </c>
      <c r="BF88">
        <v>5.67848286837307E-3</v>
      </c>
      <c r="BG88">
        <v>1.3813767923652529E-2</v>
      </c>
      <c r="BH88">
        <v>0</v>
      </c>
      <c r="BI88">
        <v>0</v>
      </c>
      <c r="BJ88">
        <v>4.5636294854694182E-4</v>
      </c>
      <c r="BK88">
        <v>8.2709313242592682E-5</v>
      </c>
      <c r="BM88">
        <v>163</v>
      </c>
      <c r="BN88" t="s">
        <v>17</v>
      </c>
      <c r="BO88">
        <v>53.22</v>
      </c>
      <c r="BP88">
        <v>0.15</v>
      </c>
      <c r="BQ88">
        <v>3.41</v>
      </c>
      <c r="BR88">
        <v>1.6</v>
      </c>
      <c r="BS88">
        <v>11.71</v>
      </c>
      <c r="BT88">
        <v>27.27</v>
      </c>
      <c r="BU88">
        <v>0.22</v>
      </c>
      <c r="BV88">
        <v>2.38</v>
      </c>
      <c r="BW88">
        <v>0</v>
      </c>
      <c r="BX88">
        <v>0.04</v>
      </c>
      <c r="BY88">
        <v>0</v>
      </c>
      <c r="BZ88">
        <v>0</v>
      </c>
      <c r="CA88">
        <v>4.0000000000000001E-3</v>
      </c>
      <c r="CB88">
        <v>2E-3</v>
      </c>
      <c r="CD88">
        <v>1.9027853702026267</v>
      </c>
      <c r="CE88">
        <v>0</v>
      </c>
      <c r="CF88">
        <v>0.14370493589588912</v>
      </c>
      <c r="CG88">
        <v>4.5229681321021321E-2</v>
      </c>
      <c r="CH88">
        <v>0.23342964038770664</v>
      </c>
      <c r="CI88">
        <v>1.4534144618494649</v>
      </c>
      <c r="CJ88">
        <v>6.6626750747768929E-3</v>
      </c>
      <c r="CK88">
        <v>9.1177166072422614E-2</v>
      </c>
      <c r="CL88">
        <v>0</v>
      </c>
      <c r="CM88">
        <v>2.7730362862194422E-3</v>
      </c>
      <c r="CN88">
        <v>2.3011486011498329E-4</v>
      </c>
      <c r="CO88">
        <v>5.7344451161043974E-5</v>
      </c>
      <c r="CP88">
        <v>4.6490306098515843E-2</v>
      </c>
    </row>
    <row r="89" spans="3:123">
      <c r="C89" s="2">
        <v>0.82399999999999995</v>
      </c>
      <c r="D89">
        <f t="shared" si="27"/>
        <v>82.399999999999991</v>
      </c>
      <c r="E89">
        <f t="shared" si="31"/>
        <v>82.399999999999991</v>
      </c>
      <c r="F89">
        <f t="shared" si="31"/>
        <v>82.399999999999991</v>
      </c>
      <c r="G89">
        <v>17.600000000000009</v>
      </c>
      <c r="H89">
        <v>23.071999999999999</v>
      </c>
      <c r="I89">
        <v>17.303999999999998</v>
      </c>
      <c r="J89">
        <v>42.023999999999994</v>
      </c>
      <c r="K89">
        <v>0</v>
      </c>
      <c r="L89">
        <v>0</v>
      </c>
      <c r="M89">
        <f t="shared" si="28"/>
        <v>0.2028894</v>
      </c>
      <c r="O89">
        <f>H89/SUM($H89:I89,K89:M89)</f>
        <v>0.56857149964286613</v>
      </c>
      <c r="P89">
        <f>I89/SUM($H89:I89,K89:M89)</f>
        <v>0.42642862473214954</v>
      </c>
      <c r="Q89">
        <f>K89/SUM($H89:I89,K89:M89)</f>
        <v>0</v>
      </c>
      <c r="R89">
        <f>L89/SUM($H89:I89,K89:M89)</f>
        <v>0</v>
      </c>
      <c r="S89">
        <f>M89/SUM($H89:I89,K89:M89)</f>
        <v>4.9998756249844539E-3</v>
      </c>
      <c r="U89">
        <f t="shared" si="29"/>
        <v>2.0736201795110085E-2</v>
      </c>
      <c r="V89">
        <f t="shared" si="32"/>
        <v>5.1498756249844539E-3</v>
      </c>
      <c r="W89">
        <f t="shared" si="30"/>
        <v>1.2112403186147494E-2</v>
      </c>
      <c r="Y89">
        <f>U89*(D89-D88)/D89+U88*(D88-D87)/D89+U87*(D87-D86)/D89+U86*(D86-D85)/D89+U85*(D85-D84)/D89+U84*(D84-D83)/D89+U83*(D83-D82)/D89+U82*(D82-D81)/D89+U81*(D81-D80)/D89+U80*(D80-D79)/D89+U79*(D79-D78)/D89+U78*(D78-D77)/D89+U77*(D77-D76)/D89+U76*(D76-D75)/D89+U75*(D75-D74)/D89</f>
        <v>1.5558145714315876E-2</v>
      </c>
      <c r="Z89">
        <f>V89*(E89-E88)/E89+V88*(E88-E87)/E89+V87*(E87-E86)/E89+V86*(E86-E85)/E89+V85*(E85-E84)/E89+V84*(E84-E83)/E89+V83*(E83-E82)/E89+V82*(E82-E81)/E89+V81*(E81-E80)/E89+V80*(E80-E79)/E89+V79*(E79-E78)/E89+V78*(E78-E77)/E89+V77*(E77-E76)/E89+V76*(E76-E75)/E89+V75*(E75-E74)/E89</f>
        <v>5.1498756249844539E-3</v>
      </c>
      <c r="AA89">
        <f>W89*(F89-F88)/F89+W88*(F88-F87)/F89+W87*(F87-F86)/F89+W86*(F86-F85)/F89+W85*(F85-F84)/F89+W84*(F84-F83)/F89+W83*(F83-F82)/F89+W82*(F82-F81)/F89+W81*(F81-F80)/F89+W80*(F80-F79)/F89+W79*(F79-F78)/F89+W78*(F78-F77)/F89+W77*(F77-F76)/F89+W76*(F76-F75)/F89+W75*(F75-F74)/F89</f>
        <v>9.1205641631250754E-3</v>
      </c>
      <c r="AC89">
        <f t="shared" si="33"/>
        <v>331.81816609233033</v>
      </c>
      <c r="AD89">
        <f t="shared" si="34"/>
        <v>692.63897806831324</v>
      </c>
      <c r="AE89">
        <f t="shared" si="35"/>
        <v>637.54498428315878</v>
      </c>
      <c r="AG89">
        <f t="shared" si="36"/>
        <v>331.81816609233033</v>
      </c>
      <c r="AH89">
        <f t="shared" si="37"/>
        <v>563.12112038074247</v>
      </c>
      <c r="AI89">
        <f t="shared" si="38"/>
        <v>150.99749627759024</v>
      </c>
      <c r="AK89">
        <v>173</v>
      </c>
      <c r="AL89" t="s">
        <v>16</v>
      </c>
      <c r="AM89">
        <v>38.299999999999997</v>
      </c>
      <c r="AN89">
        <v>0.01</v>
      </c>
      <c r="AO89">
        <v>0.14000000000000001</v>
      </c>
      <c r="AP89">
        <v>0.32</v>
      </c>
      <c r="AQ89">
        <v>21.88</v>
      </c>
      <c r="AR89">
        <v>38.51</v>
      </c>
      <c r="AS89">
        <v>0.28999999999999998</v>
      </c>
      <c r="AT89">
        <v>0.54</v>
      </c>
      <c r="AU89">
        <v>0</v>
      </c>
      <c r="AV89">
        <v>0</v>
      </c>
      <c r="AW89">
        <v>1.2E-2</v>
      </c>
      <c r="AX89">
        <v>5.0000000000000001E-3</v>
      </c>
      <c r="AZ89">
        <v>0.99619234315161165</v>
      </c>
      <c r="BA89">
        <v>0</v>
      </c>
      <c r="BB89">
        <v>4.2921494355525943E-3</v>
      </c>
      <c r="BC89">
        <v>6.5808655105104143E-3</v>
      </c>
      <c r="BD89">
        <v>0.31730426931447331</v>
      </c>
      <c r="BE89">
        <v>1.4931634474650721</v>
      </c>
      <c r="BF89">
        <v>6.3893023969044931E-3</v>
      </c>
      <c r="BG89">
        <v>1.5049857377370912E-2</v>
      </c>
      <c r="BH89">
        <v>0</v>
      </c>
      <c r="BI89">
        <v>0</v>
      </c>
      <c r="BJ89">
        <v>5.0222162819533219E-4</v>
      </c>
      <c r="BK89">
        <v>1.0429437866984006E-4</v>
      </c>
      <c r="BM89">
        <v>173</v>
      </c>
      <c r="BN89" t="s">
        <v>17</v>
      </c>
      <c r="BO89">
        <v>53.14</v>
      </c>
      <c r="BP89">
        <v>0.15</v>
      </c>
      <c r="BQ89">
        <v>3.31</v>
      </c>
      <c r="BR89">
        <v>1.61</v>
      </c>
      <c r="BS89">
        <v>12.13</v>
      </c>
      <c r="BT89">
        <v>26.9</v>
      </c>
      <c r="BU89">
        <v>0.23</v>
      </c>
      <c r="BV89">
        <v>2.48</v>
      </c>
      <c r="BW89">
        <v>0</v>
      </c>
      <c r="BX89">
        <v>0.04</v>
      </c>
      <c r="BY89">
        <v>0</v>
      </c>
      <c r="BZ89">
        <v>0</v>
      </c>
      <c r="CA89">
        <v>4.0000000000000001E-3</v>
      </c>
      <c r="CB89">
        <v>2E-3</v>
      </c>
      <c r="CD89">
        <v>1.9045739888170237</v>
      </c>
      <c r="CE89">
        <v>0</v>
      </c>
      <c r="CF89">
        <v>0.13983203091086865</v>
      </c>
      <c r="CG89">
        <v>4.5623729792876835E-2</v>
      </c>
      <c r="CH89">
        <v>0.24239366878291874</v>
      </c>
      <c r="CI89">
        <v>1.4372025681181615</v>
      </c>
      <c r="CJ89">
        <v>6.9825676915273261E-3</v>
      </c>
      <c r="CK89">
        <v>9.5240612250483178E-2</v>
      </c>
      <c r="CL89">
        <v>0</v>
      </c>
      <c r="CM89">
        <v>2.7798215527418298E-3</v>
      </c>
      <c r="CN89">
        <v>2.3067792186228224E-4</v>
      </c>
      <c r="CO89">
        <v>5.7484765727658676E-5</v>
      </c>
      <c r="CP89">
        <v>4.4406019727892321E-2</v>
      </c>
    </row>
    <row r="90" spans="3:123">
      <c r="C90" s="2">
        <v>0.84099999999999997</v>
      </c>
      <c r="D90">
        <f t="shared" si="27"/>
        <v>84.1</v>
      </c>
      <c r="E90">
        <f t="shared" si="31"/>
        <v>84.1</v>
      </c>
      <c r="F90">
        <f t="shared" si="31"/>
        <v>84.1</v>
      </c>
      <c r="G90">
        <v>15.900000000000006</v>
      </c>
      <c r="H90">
        <v>22.707000000000001</v>
      </c>
      <c r="I90">
        <v>15.137999999999998</v>
      </c>
      <c r="J90">
        <v>46.255000000000003</v>
      </c>
      <c r="K90">
        <v>0</v>
      </c>
      <c r="L90">
        <v>0</v>
      </c>
      <c r="M90">
        <f t="shared" si="28"/>
        <v>0.190171125</v>
      </c>
      <c r="O90">
        <f>H90/SUM($H90:I90,K90:M90)</f>
        <v>0.59700007462500937</v>
      </c>
      <c r="P90">
        <f>I90/SUM($H90:I90,K90:M90)</f>
        <v>0.39800004975000619</v>
      </c>
      <c r="Q90">
        <f>K90/SUM($H90:I90,K90:M90)</f>
        <v>0</v>
      </c>
      <c r="R90">
        <f>L90/SUM($H90:I90,K90:M90)</f>
        <v>0</v>
      </c>
      <c r="S90">
        <f>M90/SUM($H90:I90,K90:M90)</f>
        <v>4.9998756249844531E-3</v>
      </c>
      <c r="U90">
        <f t="shared" si="29"/>
        <v>1.9234287010034542E-2</v>
      </c>
      <c r="V90">
        <f t="shared" si="32"/>
        <v>5.149875624984453E-3</v>
      </c>
      <c r="W90">
        <f t="shared" si="30"/>
        <v>1.2039412722332502E-2</v>
      </c>
      <c r="Y90">
        <f>U90*(D90-D89)/D90+U89*(D89-D88)/D90+U88*(D88-D87)/D90+U87*(D87-D86)/D90+U86*(D86-D85)/D90+U85*(D85-D84)/D90+U84*(D84-D83)/D90+U83*(D83-D82)/D90+U82*(D82-D81)/D90+U81*(D81-D80)/D90+U80*(D80-D79)/D90+U79*(D79-D78)/D90+U78*(D78-D77)/D90+U77*(D77-D76)/D90+U76*(D76-D75)/D90+U75*(D75-D74)/D90</f>
        <v>1.5632455348117556E-2</v>
      </c>
      <c r="Z90">
        <f>V90*(E90-E89)/E90+V89*(E89-E88)/E90+V88*(E88-E87)/E90+V87*(E87-E86)/E90+V86*(E86-E85)/E90+V85*(E85-E84)/E90+V84*(E84-E83)/E90+V83*(E83-E82)/E90+V82*(E82-E81)/E90+V81*(E81-E80)/E90+V80*(E80-E79)/E90+V79*(E79-E78)/E90+V78*(E78-E77)/E90+V77*(E77-E76)/E90+V76*(E76-E75)/E90+V75*(E75-E74)/E90</f>
        <v>5.149875624984453E-3</v>
      </c>
      <c r="AA90">
        <f>W90*(F90-F89)/F90+W89*(F89-F88)/F90+W88*(F88-F87)/F90+W87*(F87-F86)/F90+W86*(F86-F85)/F90+W85*(F85-F84)/F90+W84*(F84-F83)/F90+W83*(F83-F82)/F90+W82*(F82-F81)/F90+W81*(F81-F80)/F90+W80*(F80-F79)/F90+W79*(F79-F78)/F90+W78*(F78-F77)/F90+W77*(F77-F76)/F90+W76*(F76-F75)/F90+W75*(F75-F74)/F90</f>
        <v>9.1795658581387812E-3</v>
      </c>
      <c r="AC90">
        <f t="shared" si="33"/>
        <v>366.66546089130554</v>
      </c>
      <c r="AD90">
        <f t="shared" si="34"/>
        <v>766.29374687940435</v>
      </c>
      <c r="AE90">
        <f t="shared" si="35"/>
        <v>704.9801670650628</v>
      </c>
      <c r="AG90">
        <f t="shared" si="36"/>
        <v>366.66546089130554</v>
      </c>
      <c r="AH90">
        <f t="shared" si="37"/>
        <v>623.00304624341823</v>
      </c>
      <c r="AI90">
        <f t="shared" si="38"/>
        <v>166.96898693646224</v>
      </c>
      <c r="AK90">
        <v>183</v>
      </c>
      <c r="AL90" t="s">
        <v>16</v>
      </c>
      <c r="AM90">
        <v>37.950000000000003</v>
      </c>
      <c r="AN90">
        <v>0.01</v>
      </c>
      <c r="AO90">
        <v>0.14000000000000001</v>
      </c>
      <c r="AP90">
        <v>0.33</v>
      </c>
      <c r="AQ90">
        <v>23.67</v>
      </c>
      <c r="AR90">
        <v>36.99</v>
      </c>
      <c r="AS90">
        <v>0.32</v>
      </c>
      <c r="AT90">
        <v>0.57999999999999996</v>
      </c>
      <c r="AU90">
        <v>0</v>
      </c>
      <c r="AV90">
        <v>0</v>
      </c>
      <c r="AW90">
        <v>1.2999999999999999E-2</v>
      </c>
      <c r="AX90">
        <v>5.0000000000000001E-3</v>
      </c>
      <c r="AZ90">
        <v>0.99607827162624329</v>
      </c>
      <c r="BA90">
        <v>0</v>
      </c>
      <c r="BB90">
        <v>4.3312384602414208E-3</v>
      </c>
      <c r="BC90">
        <v>6.8483230368445031E-3</v>
      </c>
      <c r="BD90">
        <v>0.34638901970126634</v>
      </c>
      <c r="BE90">
        <v>1.4472895404628328</v>
      </c>
      <c r="BF90">
        <v>7.1144721641019006E-3</v>
      </c>
      <c r="BG90">
        <v>1.6311874781918995E-2</v>
      </c>
      <c r="BH90">
        <v>0</v>
      </c>
      <c r="BI90">
        <v>0</v>
      </c>
      <c r="BJ90">
        <v>5.4902836048818912E-4</v>
      </c>
      <c r="BK90">
        <v>1.0524419777654743E-4</v>
      </c>
      <c r="BM90">
        <v>183</v>
      </c>
      <c r="BN90" t="s">
        <v>17</v>
      </c>
      <c r="BO90">
        <v>52.99</v>
      </c>
      <c r="BP90">
        <v>0.17</v>
      </c>
      <c r="BQ90">
        <v>3.09</v>
      </c>
      <c r="BR90">
        <v>1.63</v>
      </c>
      <c r="BS90">
        <v>12.97</v>
      </c>
      <c r="BT90">
        <v>26.17</v>
      </c>
      <c r="BU90">
        <v>0.25</v>
      </c>
      <c r="BV90">
        <v>2.69</v>
      </c>
      <c r="BW90">
        <v>0</v>
      </c>
      <c r="BX90">
        <v>0.04</v>
      </c>
      <c r="BY90">
        <v>0</v>
      </c>
      <c r="BZ90">
        <v>0</v>
      </c>
      <c r="CA90">
        <v>4.0000000000000001E-3</v>
      </c>
      <c r="CB90">
        <v>2E-3</v>
      </c>
      <c r="CD90">
        <v>1.9080755640004252</v>
      </c>
      <c r="CE90">
        <v>0</v>
      </c>
      <c r="CF90">
        <v>0.13114825079693981</v>
      </c>
      <c r="CG90">
        <v>4.6406398636406179E-2</v>
      </c>
      <c r="CH90">
        <v>0.26039089766870205</v>
      </c>
      <c r="CI90">
        <v>1.4047362142159157</v>
      </c>
      <c r="CJ90">
        <v>7.6252252754139211E-3</v>
      </c>
      <c r="CK90">
        <v>0.10378823566275698</v>
      </c>
      <c r="CL90">
        <v>0</v>
      </c>
      <c r="CM90">
        <v>2.7928156491144945E-3</v>
      </c>
      <c r="CN90">
        <v>2.3175621091460214E-4</v>
      </c>
      <c r="CO90">
        <v>5.7753474553622155E-5</v>
      </c>
      <c r="CP90">
        <v>3.9223814797365031E-2</v>
      </c>
    </row>
    <row r="91" spans="3:123">
      <c r="C91" s="2">
        <v>0.85599999999999998</v>
      </c>
      <c r="D91">
        <f t="shared" si="27"/>
        <v>85.6</v>
      </c>
      <c r="E91">
        <f t="shared" si="31"/>
        <v>85.6</v>
      </c>
      <c r="F91">
        <f t="shared" si="31"/>
        <v>85.6</v>
      </c>
      <c r="G91">
        <v>14.400000000000006</v>
      </c>
      <c r="H91">
        <v>23.111999999999998</v>
      </c>
      <c r="I91">
        <v>14.552</v>
      </c>
      <c r="J91">
        <v>47.936</v>
      </c>
      <c r="K91">
        <v>0</v>
      </c>
      <c r="L91">
        <v>0</v>
      </c>
      <c r="M91">
        <f t="shared" si="28"/>
        <v>0.1892616</v>
      </c>
      <c r="O91">
        <f>H91/SUM($H91:I91,K91:M91)</f>
        <v>0.610568258139214</v>
      </c>
      <c r="P91">
        <f>I91/SUM($H91:I91,K91:M91)</f>
        <v>0.38443186623580144</v>
      </c>
      <c r="Q91">
        <f>K91/SUM($H91:I91,K91:M91)</f>
        <v>0</v>
      </c>
      <c r="R91">
        <f>L91/SUM($H91:I91,K91:M91)</f>
        <v>0</v>
      </c>
      <c r="S91">
        <f>M91/SUM($H91:I91,K91:M91)</f>
        <v>4.9998756249844531E-3</v>
      </c>
      <c r="U91">
        <f t="shared" si="29"/>
        <v>1.7910284226970458E-2</v>
      </c>
      <c r="V91">
        <f t="shared" si="32"/>
        <v>5.149875624984453E-3</v>
      </c>
      <c r="W91">
        <f t="shared" si="30"/>
        <v>1.207100844965912E-2</v>
      </c>
      <c r="Y91">
        <f>U91*(D91-D90)/D91+U90*(D90-D89)/D91+U89*(D89-D88)/D91+U88*(D88-D87)/D91+U87*(D87-D86)/D91+U86*(D86-D85)/D91+U85*(D85-D84)/D91+U84*(D84-D83)/D91+U83*(D83-D82)/D91+U82*(D82-D81)/D91+U81*(D81-D80)/D91+U80*(D80-D79)/D91+U79*(D79-D78)/D91+U78*(D78-D77)/D91+U77*(D77-D76)/D91+U76*(D76-D75)/D91+U75*(D75-D74)/D91</f>
        <v>1.5672370573798392E-2</v>
      </c>
      <c r="Z91">
        <f>V91*(E91-E90)/E91+V90*(E90-E89)/E91+V89*(E89-E88)/E91+V88*(E88-E87)/E91+V87*(E87-E86)/E91+V86*(E86-E85)/E91+V85*(E85-E84)/E91+V84*(E84-E83)/E91+V83*(E83-E82)/E91+V82*(E82-E81)/E91+V81*(E81-E80)/E91+V80*(E80-E79)/E91+V79*(E79-E78)/E91+V78*(E78-E77)/E91+V77*(E77-E76)/E91+V76*(E76-E75)/E91+V75*(E75-E74)/E91</f>
        <v>5.149875624984453E-3</v>
      </c>
      <c r="AA91">
        <f>W91*(F91-F90)/F91+W90*(F90-F89)/F91+W89*(F89-F88)/F91+W88*(F88-F87)/F91+W87*(F87-F86)/F91+W86*(F86-F85)/F91+W85*(F85-F84)/F91+W84*(F84-F83)/F91+W83*(F83-F82)/F91+W82*(F82-F81)/F91+W81*(F81-F80)/F91+W80*(F80-F79)/F91+W79*(F79-F78)/F91+W78*(F78-F77)/F91+W77*(F77-F76)/F91+W76*(F76-F75)/F91+W75*(F75-F74)/F91</f>
        <v>9.230233660560281E-3</v>
      </c>
      <c r="AC91">
        <f t="shared" si="33"/>
        <v>404.20185601262756</v>
      </c>
      <c r="AD91">
        <f t="shared" si="34"/>
        <v>845.6843444010492</v>
      </c>
      <c r="AE91">
        <f t="shared" si="35"/>
        <v>777.63150694043406</v>
      </c>
      <c r="AG91">
        <f t="shared" si="36"/>
        <v>404.20185601262756</v>
      </c>
      <c r="AH91">
        <f t="shared" si="37"/>
        <v>687.54824748052772</v>
      </c>
      <c r="AI91">
        <f t="shared" si="38"/>
        <v>184.1758832227344</v>
      </c>
      <c r="AK91">
        <v>193</v>
      </c>
      <c r="AL91" t="s">
        <v>16</v>
      </c>
      <c r="AM91">
        <v>37.590000000000003</v>
      </c>
      <c r="AN91">
        <v>0.01</v>
      </c>
      <c r="AO91">
        <v>0.13</v>
      </c>
      <c r="AP91">
        <v>0.34</v>
      </c>
      <c r="AQ91">
        <v>25.53</v>
      </c>
      <c r="AR91">
        <v>35.409999999999997</v>
      </c>
      <c r="AS91">
        <v>0.35</v>
      </c>
      <c r="AT91">
        <v>0.62</v>
      </c>
      <c r="AU91">
        <v>0</v>
      </c>
      <c r="AV91">
        <v>0</v>
      </c>
      <c r="AW91">
        <v>1.2999999999999999E-2</v>
      </c>
      <c r="AX91">
        <v>5.0000000000000001E-3</v>
      </c>
      <c r="AZ91">
        <v>0.99615492015358464</v>
      </c>
      <c r="BA91">
        <v>0</v>
      </c>
      <c r="BB91">
        <v>4.0606941873640862E-3</v>
      </c>
      <c r="BC91">
        <v>7.1239700899209711E-3</v>
      </c>
      <c r="BD91">
        <v>0.37721551396760306</v>
      </c>
      <c r="BE91">
        <v>1.3988459546741954</v>
      </c>
      <c r="BF91">
        <v>7.85658155159695E-3</v>
      </c>
      <c r="BG91">
        <v>1.7605179084347788E-2</v>
      </c>
      <c r="BH91">
        <v>0</v>
      </c>
      <c r="BI91">
        <v>0</v>
      </c>
      <c r="BJ91">
        <v>5.5432906593070328E-4</v>
      </c>
      <c r="BK91">
        <v>1.0626029918786824E-4</v>
      </c>
      <c r="BM91">
        <v>193</v>
      </c>
      <c r="BN91" t="s">
        <v>17</v>
      </c>
      <c r="BO91">
        <v>52.85</v>
      </c>
      <c r="BP91">
        <v>0.18</v>
      </c>
      <c r="BQ91">
        <v>2.85</v>
      </c>
      <c r="BR91">
        <v>1.64</v>
      </c>
      <c r="BS91">
        <v>13.84</v>
      </c>
      <c r="BT91">
        <v>25.42</v>
      </c>
      <c r="BU91">
        <v>0.27</v>
      </c>
      <c r="BV91">
        <v>2.92</v>
      </c>
      <c r="BW91">
        <v>0</v>
      </c>
      <c r="BX91">
        <v>0.04</v>
      </c>
      <c r="BY91">
        <v>0</v>
      </c>
      <c r="BZ91">
        <v>0</v>
      </c>
      <c r="CA91">
        <v>4.0000000000000001E-3</v>
      </c>
      <c r="CB91">
        <v>2E-3</v>
      </c>
      <c r="CD91">
        <v>1.912266532692283</v>
      </c>
      <c r="CE91">
        <v>0</v>
      </c>
      <c r="CF91">
        <v>0.12154879720060735</v>
      </c>
      <c r="CG91">
        <v>4.6917611252588261E-2</v>
      </c>
      <c r="CH91">
        <v>0.27920532398641279</v>
      </c>
      <c r="CI91">
        <v>1.3710976446427434</v>
      </c>
      <c r="CJ91">
        <v>8.2751946243055912E-3</v>
      </c>
      <c r="CK91">
        <v>0.11320887722650556</v>
      </c>
      <c r="CL91">
        <v>0</v>
      </c>
      <c r="CM91">
        <v>2.8063643308988023E-3</v>
      </c>
      <c r="CN91">
        <v>2.3288052112613167E-4</v>
      </c>
      <c r="CO91">
        <v>5.80336518180661E-5</v>
      </c>
      <c r="CP91">
        <v>3.3815329892890322E-2</v>
      </c>
    </row>
    <row r="92" spans="3:123">
      <c r="C92" s="2">
        <v>0.87</v>
      </c>
      <c r="D92">
        <f t="shared" si="27"/>
        <v>87</v>
      </c>
      <c r="E92">
        <f t="shared" si="31"/>
        <v>87</v>
      </c>
      <c r="F92">
        <f t="shared" si="31"/>
        <v>87</v>
      </c>
      <c r="G92">
        <v>13</v>
      </c>
      <c r="H92">
        <v>22.62</v>
      </c>
      <c r="I92">
        <v>15.66</v>
      </c>
      <c r="J92">
        <v>48.720000000000006</v>
      </c>
      <c r="K92">
        <v>0</v>
      </c>
      <c r="L92">
        <v>0</v>
      </c>
      <c r="M92">
        <f t="shared" si="28"/>
        <v>0.192357</v>
      </c>
      <c r="O92">
        <f>H92/SUM($H92:I92,K92:M92)</f>
        <v>0.5879546189488728</v>
      </c>
      <c r="P92">
        <f>I92/SUM($H92:I92,K92:M92)</f>
        <v>0.40704550542614271</v>
      </c>
      <c r="Q92">
        <f>K92/SUM($H92:I92,K92:M92)</f>
        <v>0</v>
      </c>
      <c r="R92">
        <f>L92/SUM($H92:I92,K92:M92)</f>
        <v>0</v>
      </c>
      <c r="S92">
        <f>M92/SUM($H92:I92,K92:M92)</f>
        <v>4.9998756249844531E-3</v>
      </c>
      <c r="U92">
        <f t="shared" si="29"/>
        <v>1.7337935545042749E-2</v>
      </c>
      <c r="V92">
        <f t="shared" si="32"/>
        <v>5.149875624984453E-3</v>
      </c>
      <c r="W92">
        <f t="shared" si="30"/>
        <v>1.2660409489054971E-2</v>
      </c>
      <c r="Y92">
        <f>U92*(D92-D91)/D92+U91*(D91-D90)/D92+U90*(D90-D89)/D92+U89*(D89-D88)/D92+U88*(D88-D87)/D92+U87*(D87-D86)/D92+U86*(D86-D85)/D92+U85*(D85-D84)/D92+U84*(D84-D83)/D92+U83*(D83-D82)/D92+U82*(D82-D81)/D92+U81*(D81-D80)/D92+U80*(D80-D79)/D92+U79*(D79-D78)/D92+U78*(D78-D77)/D92+U77*(D77-D76)/D92+U76*(D76-D75)/D92+U75*(D75-D74)/D92</f>
        <v>1.5699172768737956E-2</v>
      </c>
      <c r="Z92">
        <f>V92*(E92-E91)/E92+V91*(E91-E90)/E92+V90*(E90-E89)/E92+V89*(E89-E88)/E92+V88*(E88-E87)/E92+V87*(E87-E86)/E92+V86*(E86-E85)/E92+V85*(E85-E84)/E92+V84*(E84-E83)/E92+V83*(E83-E82)/E92+V82*(E82-E81)/E92+V81*(E81-E80)/E92+V80*(E80-E79)/E92+V79*(E79-E78)/E92+V78*(E78-E77)/E92+V77*(E77-E76)/E92+V76*(E76-E75)/E92+V75*(E75-E74)/E92</f>
        <v>5.1498756249844539E-3</v>
      </c>
      <c r="AA92">
        <f>W92*(F92-F91)/F92+W91*(F91-F90)/F92+W90*(F90-F89)/F92+W89*(F89-F88)/F92+W88*(F88-F87)/F92+W87*(F87-F86)/F92+W86*(F86-F85)/F92+W85*(F85-F84)/F92+W84*(F84-F83)/F92+W83*(F83-F82)/F92+W82*(F82-F81)/F92+W81*(F81-F80)/F92+W80*(F80-F79)/F92+W79*(F79-F78)/F92+W78*(F78-F77)/F92+W77*(F77-F76)/F92+W76*(F76-F75)/F92+W75*(F75-F74)/F92</f>
        <v>9.2854318922831851E-3</v>
      </c>
      <c r="AC92">
        <f t="shared" si="33"/>
        <v>446.98972665522393</v>
      </c>
      <c r="AD92">
        <f t="shared" si="34"/>
        <v>936.26476061547089</v>
      </c>
      <c r="AE92">
        <f t="shared" si="35"/>
        <v>860.46672486826537</v>
      </c>
      <c r="AG92">
        <f t="shared" si="36"/>
        <v>446.98972665522393</v>
      </c>
      <c r="AH92">
        <f t="shared" si="37"/>
        <v>761.19086228900073</v>
      </c>
      <c r="AI92">
        <f t="shared" si="38"/>
        <v>203.79475062669442</v>
      </c>
      <c r="AK92">
        <v>203</v>
      </c>
      <c r="AL92" t="s">
        <v>16</v>
      </c>
      <c r="AM92">
        <v>37.200000000000003</v>
      </c>
      <c r="AN92">
        <v>0.01</v>
      </c>
      <c r="AO92">
        <v>0.12</v>
      </c>
      <c r="AP92">
        <v>0.36</v>
      </c>
      <c r="AQ92">
        <v>27.49</v>
      </c>
      <c r="AR92">
        <v>33.74</v>
      </c>
      <c r="AS92">
        <v>0.39</v>
      </c>
      <c r="AT92">
        <v>0.67</v>
      </c>
      <c r="AU92">
        <v>0</v>
      </c>
      <c r="AV92">
        <v>0</v>
      </c>
      <c r="AW92">
        <v>1.4E-2</v>
      </c>
      <c r="AX92">
        <v>5.0000000000000001E-3</v>
      </c>
      <c r="AZ92">
        <v>0.9959545158558214</v>
      </c>
      <c r="BA92">
        <v>0</v>
      </c>
      <c r="BB92">
        <v>3.7868681492917084E-3</v>
      </c>
      <c r="BC92">
        <v>7.6205738783246555E-3</v>
      </c>
      <c r="BD92">
        <v>0.41035098248797663</v>
      </c>
      <c r="BE92">
        <v>1.3465765568066386</v>
      </c>
      <c r="BF92">
        <v>8.8444777180067217E-3</v>
      </c>
      <c r="BG92">
        <v>1.9220539204127612E-2</v>
      </c>
      <c r="BH92">
        <v>0</v>
      </c>
      <c r="BI92">
        <v>0</v>
      </c>
      <c r="BJ92">
        <v>6.031069611086889E-4</v>
      </c>
      <c r="BK92">
        <v>1.0735271711980698E-4</v>
      </c>
      <c r="BM92">
        <v>203</v>
      </c>
      <c r="BN92" t="s">
        <v>17</v>
      </c>
      <c r="BO92">
        <v>52.7</v>
      </c>
      <c r="BP92">
        <v>0.19</v>
      </c>
      <c r="BQ92">
        <v>2.6</v>
      </c>
      <c r="BR92">
        <v>1.63</v>
      </c>
      <c r="BS92">
        <v>14.75</v>
      </c>
      <c r="BT92">
        <v>24.61</v>
      </c>
      <c r="BU92">
        <v>0.28999999999999998</v>
      </c>
      <c r="BV92">
        <v>3.19</v>
      </c>
      <c r="BW92">
        <v>0</v>
      </c>
      <c r="BX92">
        <v>0.04</v>
      </c>
      <c r="BY92">
        <v>0</v>
      </c>
      <c r="BZ92">
        <v>0</v>
      </c>
      <c r="CA92">
        <v>4.0000000000000001E-3</v>
      </c>
      <c r="CB92">
        <v>2E-3</v>
      </c>
      <c r="CD92">
        <v>1.9170005556301482</v>
      </c>
      <c r="CE92">
        <v>0</v>
      </c>
      <c r="CF92">
        <v>0.11147753176574828</v>
      </c>
      <c r="CG92">
        <v>4.6880025547323331E-2</v>
      </c>
      <c r="CH92">
        <v>0.29914917973310939</v>
      </c>
      <c r="CI92">
        <v>1.3344817630037711</v>
      </c>
      <c r="CJ92">
        <v>8.935536667667018E-3</v>
      </c>
      <c r="CK92">
        <v>0.12433588950155638</v>
      </c>
      <c r="CL92">
        <v>0</v>
      </c>
      <c r="CM92">
        <v>2.8213193185979836E-3</v>
      </c>
      <c r="CN92">
        <v>2.3412153081631143E-4</v>
      </c>
      <c r="CO92">
        <v>5.8342910505372675E-5</v>
      </c>
      <c r="CP92">
        <v>2.8478087395896426E-2</v>
      </c>
      <c r="CR92" t="s">
        <v>45</v>
      </c>
      <c r="CS92" t="s">
        <v>1</v>
      </c>
      <c r="CT92" t="s">
        <v>2</v>
      </c>
      <c r="CU92" t="s">
        <v>3</v>
      </c>
      <c r="CV92" t="s">
        <v>4</v>
      </c>
      <c r="CW92" t="s">
        <v>5</v>
      </c>
      <c r="CX92" t="s">
        <v>6</v>
      </c>
      <c r="CY92" t="s">
        <v>7</v>
      </c>
      <c r="CZ92" t="s">
        <v>8</v>
      </c>
      <c r="DA92" t="s">
        <v>9</v>
      </c>
      <c r="DB92" t="s">
        <v>10</v>
      </c>
      <c r="DC92" t="s">
        <v>11</v>
      </c>
      <c r="DD92" t="s">
        <v>14</v>
      </c>
      <c r="DE92" t="s">
        <v>15</v>
      </c>
    </row>
    <row r="93" spans="3:123">
      <c r="C93" s="2">
        <v>0.89400000000000002</v>
      </c>
      <c r="D93">
        <f t="shared" si="27"/>
        <v>89.4</v>
      </c>
      <c r="E93">
        <f t="shared" si="31"/>
        <v>89.4</v>
      </c>
      <c r="F93">
        <f t="shared" si="31"/>
        <v>89.4</v>
      </c>
      <c r="G93">
        <v>10.599999999999994</v>
      </c>
      <c r="H93">
        <v>20.562000000000001</v>
      </c>
      <c r="I93">
        <v>20.562000000000001</v>
      </c>
      <c r="J93">
        <v>48.276000000000003</v>
      </c>
      <c r="K93">
        <v>0</v>
      </c>
      <c r="L93">
        <v>0</v>
      </c>
      <c r="M93">
        <f t="shared" si="28"/>
        <v>0.2066481</v>
      </c>
      <c r="O93">
        <f>H93/SUM($H93:I93,K93:M93)</f>
        <v>0.49750006218750775</v>
      </c>
      <c r="P93">
        <f>I93/SUM($H93:I93,K93:M93)</f>
        <v>0.49750006218750775</v>
      </c>
      <c r="Q93">
        <f>K93/SUM($H93:I93,K93:M93)</f>
        <v>0</v>
      </c>
      <c r="R93">
        <f>L93/SUM($H93:I93,K93:M93)</f>
        <v>0</v>
      </c>
      <c r="S93">
        <f>M93/SUM($H93:I93,K93:M93)</f>
        <v>4.9998756249844522E-3</v>
      </c>
      <c r="U93">
        <f t="shared" si="29"/>
        <v>1.6958802731649174E-2</v>
      </c>
      <c r="V93">
        <f t="shared" si="32"/>
        <v>5.1498756249844522E-3</v>
      </c>
      <c r="W93">
        <f t="shared" si="30"/>
        <v>1.5675277452739583E-2</v>
      </c>
      <c r="Y93">
        <f>U93*(D93-D92)/D93+U92*(D92-D91)/D93+U91*(D91-D90)/D93+U90*(D90-D89)/D93+U89*(D89-D88)/D93+U88*(D88-D87)/D93+U87*(D87-D86)/D93+U86*(D86-D85)/D93+U85*(D85-D84)/D93+U84*(D84-D83)/D93+U83*(D83-D82)/D93+U82*(D82-D81)/D93+U81*(D81-D80)/D93+U80*(D80-D79)/D93+U79*(D79-D78)/D93+U78*(D78-D77)/D93+U77*(D77-D76)/D93+U76*(D76-D75)/D93+U75*(D75-D74)/D93</f>
        <v>1.5732988338212083E-2</v>
      </c>
      <c r="Z93">
        <f>V93*(E93-E92)/E93+V92*(E92-E91)/E93+V91*(E91-E90)/E93+V90*(E90-E89)/E93+V89*(E89-E88)/E93+V88*(E88-E87)/E93+V87*(E87-E86)/E93+V86*(E86-E85)/E93+V85*(E85-E84)/E93+V84*(E84-E83)/E93+V83*(E83-E82)/E93+V82*(E82-E81)/E93+V81*(E81-E80)/E93+V80*(E80-E79)/E93+V79*(E79-E78)/E93+V78*(E78-E77)/E93+V77*(E77-E76)/E93+V76*(E76-E75)/E93+V75*(E75-E74)/E93</f>
        <v>5.1498756249844539E-3</v>
      </c>
      <c r="AA93">
        <f>W93*(F93-F92)/F93+W92*(F92-F91)/F93+W91*(F91-F90)/F93+W90*(F90-F89)/F93+W89*(F89-F88)/F93+W88*(F88-F87)/F93+W87*(F87-F86)/F93+W86*(F86-F85)/F93+W85*(F85-F84)/F93+W84*(F84-F83)/F93+W83*(F83-F82)/F93+W82*(F82-F81)/F93+W81*(F81-F80)/F93+W80*(F80-F79)/F93+W79*(F79-F78)/F93+W78*(F78-F77)/F93+W77*(F77-F76)/F93+W76*(F76-F75)/F93+W75*(F75-F74)/F93</f>
        <v>9.4569713704162426E-3</v>
      </c>
      <c r="AC93">
        <f t="shared" si="33"/>
        <v>546.39980246101004</v>
      </c>
      <c r="AD93">
        <f t="shared" si="34"/>
        <v>1147.0429833662593</v>
      </c>
      <c r="AE93">
        <f t="shared" si="35"/>
        <v>1052.8859528234843</v>
      </c>
      <c r="AG93">
        <f t="shared" si="36"/>
        <v>546.39980246101004</v>
      </c>
      <c r="AH93">
        <f t="shared" si="37"/>
        <v>932.55527102947906</v>
      </c>
      <c r="AI93">
        <f t="shared" si="38"/>
        <v>249.36772566871997</v>
      </c>
      <c r="AK93">
        <v>223</v>
      </c>
      <c r="AL93" t="s">
        <v>16</v>
      </c>
      <c r="AM93">
        <v>36.340000000000003</v>
      </c>
      <c r="AN93">
        <v>0.01</v>
      </c>
      <c r="AO93">
        <v>0.11</v>
      </c>
      <c r="AP93">
        <v>0.38</v>
      </c>
      <c r="AQ93">
        <v>31.92</v>
      </c>
      <c r="AR93">
        <v>29.97</v>
      </c>
      <c r="AS93">
        <v>0.47</v>
      </c>
      <c r="AT93">
        <v>0.78</v>
      </c>
      <c r="AU93">
        <v>0</v>
      </c>
      <c r="AV93">
        <v>0</v>
      </c>
      <c r="AW93">
        <v>1.6E-2</v>
      </c>
      <c r="AX93">
        <v>5.0000000000000001E-3</v>
      </c>
      <c r="AZ93">
        <v>0.99587095797710179</v>
      </c>
      <c r="BA93">
        <v>0</v>
      </c>
      <c r="BB93">
        <v>3.5531472220606251E-3</v>
      </c>
      <c r="BC93">
        <v>8.2336111536659394E-3</v>
      </c>
      <c r="BD93">
        <v>0.48771397453030257</v>
      </c>
      <c r="BE93">
        <v>1.2243181655934914</v>
      </c>
      <c r="BF93">
        <v>1.0910057068573419E-2</v>
      </c>
      <c r="BG93">
        <v>2.2903768544434495E-2</v>
      </c>
      <c r="BH93">
        <v>0</v>
      </c>
      <c r="BI93">
        <v>0</v>
      </c>
      <c r="BJ93">
        <v>7.0551762462795582E-4</v>
      </c>
      <c r="BK93">
        <v>1.0988404048666673E-4</v>
      </c>
      <c r="BM93">
        <v>223</v>
      </c>
      <c r="BN93" t="s">
        <v>17</v>
      </c>
      <c r="BO93">
        <v>52.31</v>
      </c>
      <c r="BP93">
        <v>0.22</v>
      </c>
      <c r="BQ93">
        <v>2.13</v>
      </c>
      <c r="BR93">
        <v>1.57</v>
      </c>
      <c r="BS93">
        <v>16.8</v>
      </c>
      <c r="BT93">
        <v>22.66</v>
      </c>
      <c r="BU93">
        <v>0.34</v>
      </c>
      <c r="BV93">
        <v>3.93</v>
      </c>
      <c r="BW93">
        <v>0</v>
      </c>
      <c r="BX93">
        <v>0.04</v>
      </c>
      <c r="BY93">
        <v>0</v>
      </c>
      <c r="BZ93">
        <v>0</v>
      </c>
      <c r="CA93">
        <v>5.0000000000000001E-3</v>
      </c>
      <c r="CB93">
        <v>2E-3</v>
      </c>
      <c r="CD93">
        <v>1.926090340127361</v>
      </c>
      <c r="CE93">
        <v>0</v>
      </c>
      <c r="CF93">
        <v>9.2442974134596817E-2</v>
      </c>
      <c r="CG93">
        <v>4.5706734800897833E-2</v>
      </c>
      <c r="CH93">
        <v>0.3448938000037608</v>
      </c>
      <c r="CI93">
        <v>1.2437733426567383</v>
      </c>
      <c r="CJ93">
        <v>1.0604296689722544E-2</v>
      </c>
      <c r="CK93">
        <v>0.15505246770232886</v>
      </c>
      <c r="CL93">
        <v>0</v>
      </c>
      <c r="CM93">
        <v>2.8558313200422046E-3</v>
      </c>
      <c r="CN93">
        <v>2.9623180013424796E-4</v>
      </c>
      <c r="CO93">
        <v>5.9056594560328242E-5</v>
      </c>
      <c r="CP93">
        <v>1.8533314261957839E-2</v>
      </c>
    </row>
    <row r="94" spans="3:123">
      <c r="C94" s="2">
        <v>0.90400000000000003</v>
      </c>
      <c r="D94">
        <f t="shared" si="27"/>
        <v>90.4</v>
      </c>
      <c r="E94">
        <f t="shared" si="31"/>
        <v>90.4</v>
      </c>
      <c r="F94">
        <f t="shared" si="31"/>
        <v>90.4</v>
      </c>
      <c r="G94">
        <v>9.5999999999999943</v>
      </c>
      <c r="H94">
        <v>8.136000000000001</v>
      </c>
      <c r="I94">
        <v>0</v>
      </c>
      <c r="J94">
        <v>65.088000000000008</v>
      </c>
      <c r="K94">
        <v>17.176000000000002</v>
      </c>
      <c r="L94">
        <v>0</v>
      </c>
      <c r="M94">
        <f t="shared" si="28"/>
        <v>0.12719280000000002</v>
      </c>
      <c r="O94">
        <f>H94/SUM($H94:I94,K94:M94)</f>
        <v>0.31982146854911214</v>
      </c>
      <c r="P94">
        <f>I94/SUM($H94:I94,K94:M94)</f>
        <v>0</v>
      </c>
      <c r="Q94">
        <f>K94/SUM($H94:I94,K94:M94)</f>
        <v>0.67517865582590342</v>
      </c>
      <c r="R94">
        <f>L94/SUM($H94:I94,K94:M94)</f>
        <v>0</v>
      </c>
      <c r="S94">
        <f>M94/SUM($H94:I94,K94:M94)</f>
        <v>4.9998756249844531E-3</v>
      </c>
      <c r="U94">
        <f t="shared" si="29"/>
        <v>2.826181616099924E-2</v>
      </c>
      <c r="V94">
        <f t="shared" si="32"/>
        <v>5.149875624984453E-3</v>
      </c>
      <c r="W94">
        <f t="shared" si="30"/>
        <v>1.6652300027885973E-2</v>
      </c>
      <c r="Y94">
        <f>U94*(D94-D93)/D94+U93*(D93-D92)/D94+U92*(D92-D91)/D94+U91*(D91-D90)/D94+U90*(D90-D89)/D94+U89*(D89-D88)/D94+U88*(D88-D87)/D94+U87*(D87-D86)/D94+U86*(D86-D85)/D94+U85*(D85-D84)/D94+U84*(D84-D83)/D94+U83*(D83-D82)/D94+U82*(D82-D81)/D94+U81*(D81-D80)/D94+U80*(D80-D79)/D94+U79*(D79-D78)/D94+U78*(D78-D77)/D94+U77*(D77-D76)/D94+U76*(D76-D75)/D94+U75*(D75-D74)/D94</f>
        <v>1.5871581566340266E-2</v>
      </c>
      <c r="Z94">
        <f>V94*(E94-E93)/E94+V93*(E93-E92)/E94+V92*(E92-E91)/E94+V91*(E91-E90)/E94+V90*(E90-E89)/E94+V89*(E89-E88)/E94+V88*(E88-E87)/E94+V87*(E87-E86)/E94+V86*(E86-E85)/E94+V85*(E85-E84)/E94+V84*(E84-E83)/E94+V83*(E83-E82)/E94+V82*(E82-E81)/E94+V81*(E81-E80)/E94+V80*(E80-E79)/E94+V79*(E79-E78)/E94+V78*(E78-E77)/E94+V77*(E77-E76)/E94+V76*(E76-E75)/E94+V75*(E75-E74)/E94</f>
        <v>5.149875624984453E-3</v>
      </c>
      <c r="AA94">
        <f>W94*(F94-F93)/F94+W93*(F93-F92)/F94+W92*(F92-F91)/F94+W91*(F91-F90)/F94+W90*(F90-F89)/F94+W89*(F89-F88)/F94+W88*(F88-F87)/F94+W87*(F87-F86)/F94+W86*(F86-F85)/F94+W85*(F85-F84)/F94+W84*(F84-F83)/F94+W83*(F83-F82)/F94+W82*(F82-F81)/F94+W81*(F81-F80)/F94+W80*(F80-F79)/F94+W79*(F79-F78)/F94+W78*(F78-F77)/F94+W77*(F77-F76)/F94+W76*(F76-F75)/F94+W75*(F75-F74)/F94</f>
        <v>9.5365657139723226E-3</v>
      </c>
      <c r="AC94">
        <f t="shared" si="33"/>
        <v>602.18100507857093</v>
      </c>
      <c r="AD94">
        <f t="shared" si="34"/>
        <v>1265.8804764337692</v>
      </c>
      <c r="AE94">
        <f t="shared" si="35"/>
        <v>1161.2560270147133</v>
      </c>
      <c r="AG94">
        <f t="shared" si="36"/>
        <v>602.18100507857093</v>
      </c>
      <c r="AH94">
        <f t="shared" si="37"/>
        <v>1029.1711190518449</v>
      </c>
      <c r="AI94">
        <f t="shared" si="38"/>
        <v>275.03432218769524</v>
      </c>
      <c r="AK94">
        <v>233</v>
      </c>
      <c r="AL94" t="s">
        <v>16</v>
      </c>
      <c r="AM94">
        <v>35.869999999999997</v>
      </c>
      <c r="AN94">
        <v>0.01</v>
      </c>
      <c r="AO94">
        <v>0.1</v>
      </c>
      <c r="AP94">
        <v>0.39</v>
      </c>
      <c r="AQ94">
        <v>34.380000000000003</v>
      </c>
      <c r="AR94">
        <v>27.88</v>
      </c>
      <c r="AS94">
        <v>0.52</v>
      </c>
      <c r="AT94">
        <v>0.84</v>
      </c>
      <c r="AU94">
        <v>0</v>
      </c>
      <c r="AV94">
        <v>0</v>
      </c>
      <c r="AW94">
        <v>1.6E-2</v>
      </c>
      <c r="AX94">
        <v>6.0000000000000001E-3</v>
      </c>
      <c r="AZ94">
        <v>0.99593162731372875</v>
      </c>
      <c r="BA94">
        <v>0</v>
      </c>
      <c r="BB94">
        <v>3.2726572278016048E-3</v>
      </c>
      <c r="BC94">
        <v>8.5615296756048759E-3</v>
      </c>
      <c r="BD94">
        <v>0.5322163257687722</v>
      </c>
      <c r="BE94">
        <v>1.1539322811700132</v>
      </c>
      <c r="BF94">
        <v>1.2229607280255066E-2</v>
      </c>
      <c r="BG94">
        <v>2.4990309379028831E-2</v>
      </c>
      <c r="BH94">
        <v>0</v>
      </c>
      <c r="BI94">
        <v>0</v>
      </c>
      <c r="BJ94">
        <v>7.1480547531750259E-4</v>
      </c>
      <c r="BK94">
        <v>1.3359674267182103E-4</v>
      </c>
      <c r="CR94">
        <v>233</v>
      </c>
      <c r="CS94" t="s">
        <v>18</v>
      </c>
      <c r="CT94">
        <v>52.08</v>
      </c>
      <c r="CU94">
        <v>0.23</v>
      </c>
      <c r="CV94">
        <v>1.9</v>
      </c>
      <c r="CW94">
        <v>1.51</v>
      </c>
      <c r="CX94">
        <v>17.96</v>
      </c>
      <c r="CY94">
        <v>21.5</v>
      </c>
      <c r="CZ94">
        <v>0.37</v>
      </c>
      <c r="DA94">
        <v>4.41</v>
      </c>
      <c r="DB94">
        <v>0</v>
      </c>
      <c r="DC94">
        <v>0.03</v>
      </c>
      <c r="DD94">
        <v>5.0000000000000001E-3</v>
      </c>
      <c r="DE94">
        <v>2E-3</v>
      </c>
      <c r="DG94">
        <v>1.9312724199556728</v>
      </c>
      <c r="DH94">
        <v>0</v>
      </c>
      <c r="DI94">
        <v>8.3047877371099074E-2</v>
      </c>
      <c r="DJ94">
        <v>4.4272915446341654E-2</v>
      </c>
      <c r="DK94">
        <v>0.3713325908473073</v>
      </c>
      <c r="DL94">
        <v>1.1885034006207233</v>
      </c>
      <c r="DM94">
        <v>1.1622118704465551E-2</v>
      </c>
      <c r="DN94">
        <v>0.17522874537080266</v>
      </c>
      <c r="DO94">
        <v>0</v>
      </c>
      <c r="DP94">
        <v>2.1571206951539368E-3</v>
      </c>
      <c r="DQ94">
        <v>2.9834056474682246E-4</v>
      </c>
      <c r="DR94">
        <v>5.9476996612678943E-5</v>
      </c>
      <c r="DS94">
        <v>1.4320297326771855E-2</v>
      </c>
    </row>
    <row r="95" spans="3:123">
      <c r="C95" s="2">
        <v>0.91300000000000003</v>
      </c>
      <c r="D95">
        <f t="shared" si="27"/>
        <v>91.3</v>
      </c>
      <c r="E95">
        <f t="shared" si="31"/>
        <v>91.3</v>
      </c>
      <c r="F95">
        <f t="shared" si="31"/>
        <v>91.3</v>
      </c>
      <c r="G95">
        <v>8.7000000000000028</v>
      </c>
      <c r="H95">
        <v>15.521000000000001</v>
      </c>
      <c r="I95">
        <v>0</v>
      </c>
      <c r="J95">
        <v>44.736999999999995</v>
      </c>
      <c r="K95">
        <v>31.042000000000002</v>
      </c>
      <c r="L95">
        <v>0</v>
      </c>
      <c r="M95">
        <f t="shared" si="28"/>
        <v>0.23397907500000001</v>
      </c>
      <c r="O95">
        <f>H95/SUM($H95:I95,K95:M95)</f>
        <v>0.33166670812500521</v>
      </c>
      <c r="P95">
        <f>I95/SUM($H95:I95,K95:M95)</f>
        <v>0</v>
      </c>
      <c r="Q95">
        <f>K95/SUM($H95:I95,K95:M95)</f>
        <v>0.66333341625001041</v>
      </c>
      <c r="R95">
        <f>L95/SUM($H95:I95,K95:M95)</f>
        <v>0</v>
      </c>
      <c r="S95">
        <f>M95/SUM($H95:I95,K95:M95)</f>
        <v>4.9998756249844531E-3</v>
      </c>
      <c r="U95">
        <f t="shared" si="29"/>
        <v>2.6525360965261199E-2</v>
      </c>
      <c r="V95">
        <f t="shared" si="32"/>
        <v>5.149875624984453E-3</v>
      </c>
      <c r="W95">
        <f t="shared" si="30"/>
        <v>1.6167734129236513E-2</v>
      </c>
      <c r="Y95">
        <f>U95*(D95-D94)/D95+U94*(D94-D93)/D95+U93*(D93-D92)/D95+U92*(D92-D91)/D95+U91*(D91-D90)/D95+U90*(D90-D89)/D95+U89*(D89-D88)/D95+U88*(D88-D87)/D95+U87*(D87-D86)/D95+U86*(D86-D85)/D95+U85*(D85-D84)/D95+U84*(D84-D83)/D95+U83*(D83-D82)/D95+U82*(D82-D81)/D95+U81*(D81-D80)/D95+U80*(D80-D79)/D95+U79*(D79-D78)/D95+U78*(D78-D77)/D95+U77*(D77-D76)/D95+U76*(D76-D75)/D95+U75*(D75-D74)/D95</f>
        <v>1.5976602392835649E-2</v>
      </c>
      <c r="Z95">
        <f>V95*(E95-E94)/E95+V94*(E94-E93)/E95+V93*(E93-E92)/E95+V92*(E92-E91)/E95+V91*(E91-E90)/E95+V90*(E90-E89)/E95+V89*(E89-E88)/E95+V88*(E88-E87)/E95+V87*(E87-E86)/E95+V86*(E86-E85)/E95+V85*(E85-E84)/E95+V84*(E84-E83)/E95+V83*(E83-E82)/E95+V82*(E82-E81)/E95+V81*(E81-E80)/E95+V80*(E80-E79)/E95+V79*(E79-E78)/E95+V78*(E78-E77)/E95+V77*(E77-E76)/E95+V76*(E76-E75)/E95+V75*(E75-E74)/E95</f>
        <v>5.149875624984453E-3</v>
      </c>
      <c r="AA95">
        <f>W95*(F95-F94)/F95+W94*(F94-F93)/F95+W93*(F93-F92)/F95+W92*(F92-F91)/F95+W91*(F91-F90)/F95+W90*(F90-F89)/F95+W89*(F89-F88)/F95+W88*(F88-F87)/F95+W87*(F87-F86)/F95+W86*(F86-F85)/F95+W85*(F85-F84)/F95+W84*(F84-F83)/F95+W83*(F83-F82)/F95+W82*(F82-F81)/F95+W81*(F81-F80)/F95+W80*(F80-F79)/F95+W79*(F79-F78)/F95+W78*(F78-F77)/F95+W77*(F77-F76)/F95+W76*(F76-F75)/F95+W75*(F75-F74)/F95</f>
        <v>9.6019332010888383E-3</v>
      </c>
      <c r="AC95">
        <f t="shared" si="33"/>
        <v>663.26811250857543</v>
      </c>
      <c r="AD95">
        <f t="shared" si="34"/>
        <v>1396.1256780535016</v>
      </c>
      <c r="AE95">
        <f t="shared" si="35"/>
        <v>1279.979262232187</v>
      </c>
      <c r="AG95">
        <f t="shared" si="36"/>
        <v>663.26811250857543</v>
      </c>
      <c r="AH95">
        <f t="shared" si="37"/>
        <v>1135.0615268727654</v>
      </c>
      <c r="AI95">
        <f t="shared" si="38"/>
        <v>303.15298316025485</v>
      </c>
      <c r="AK95">
        <v>243</v>
      </c>
      <c r="AL95" t="s">
        <v>16</v>
      </c>
      <c r="AM95">
        <v>35.49</v>
      </c>
      <c r="AN95">
        <v>0.01</v>
      </c>
      <c r="AO95">
        <v>0.09</v>
      </c>
      <c r="AP95">
        <v>0.37</v>
      </c>
      <c r="AQ95">
        <v>36.380000000000003</v>
      </c>
      <c r="AR95">
        <v>26.21</v>
      </c>
      <c r="AS95">
        <v>0.56999999999999995</v>
      </c>
      <c r="AT95">
        <v>0.87</v>
      </c>
      <c r="AU95">
        <v>0</v>
      </c>
      <c r="AV95">
        <v>0</v>
      </c>
      <c r="AW95">
        <v>1.7000000000000001E-2</v>
      </c>
      <c r="AX95">
        <v>6.0000000000000001E-3</v>
      </c>
      <c r="AZ95">
        <v>0.9960483345732607</v>
      </c>
      <c r="BA95">
        <v>0</v>
      </c>
      <c r="BB95">
        <v>2.9772773715235762E-3</v>
      </c>
      <c r="BC95">
        <v>8.2104082087866397E-3</v>
      </c>
      <c r="BD95">
        <v>0.56927391144739747</v>
      </c>
      <c r="BE95">
        <v>1.0965560645252426</v>
      </c>
      <c r="BF95">
        <v>1.3550655049361746E-2</v>
      </c>
      <c r="BG95">
        <v>2.6163019564954152E-2</v>
      </c>
      <c r="BH95">
        <v>0</v>
      </c>
      <c r="BI95">
        <v>0</v>
      </c>
      <c r="BJ95">
        <v>7.6770271397468741E-4</v>
      </c>
      <c r="BK95">
        <v>1.3504301828397343E-4</v>
      </c>
      <c r="CR95">
        <v>243</v>
      </c>
      <c r="CS95" t="s">
        <v>18</v>
      </c>
      <c r="CT95">
        <v>52.03</v>
      </c>
      <c r="CU95">
        <v>0.24</v>
      </c>
      <c r="CV95">
        <v>1.67</v>
      </c>
      <c r="CW95">
        <v>1.28</v>
      </c>
      <c r="CX95">
        <v>18.97</v>
      </c>
      <c r="CY95">
        <v>20.72</v>
      </c>
      <c r="CZ95">
        <v>0.39</v>
      </c>
      <c r="DA95">
        <v>4.66</v>
      </c>
      <c r="DB95">
        <v>0</v>
      </c>
      <c r="DC95">
        <v>0.03</v>
      </c>
      <c r="DD95">
        <v>6.0000000000000001E-3</v>
      </c>
      <c r="DE95">
        <v>3.0000000000000001E-3</v>
      </c>
      <c r="DG95">
        <v>1.9389574152937872</v>
      </c>
      <c r="DH95">
        <v>0</v>
      </c>
      <c r="DI95">
        <v>7.3355602594285987E-2</v>
      </c>
      <c r="DJ95">
        <v>3.7714905719575927E-2</v>
      </c>
      <c r="DK95">
        <v>0.39415400917730081</v>
      </c>
      <c r="DL95">
        <v>1.1510484435998085</v>
      </c>
      <c r="DM95">
        <v>1.2310907605989994E-2</v>
      </c>
      <c r="DN95">
        <v>0.18607779914916486</v>
      </c>
      <c r="DO95">
        <v>0</v>
      </c>
      <c r="DP95">
        <v>2.167785602226351E-3</v>
      </c>
      <c r="DQ95">
        <v>3.5977868958626119E-4</v>
      </c>
      <c r="DR95">
        <v>8.9656580559181401E-5</v>
      </c>
      <c r="DS95">
        <v>1.2313017888073166E-2</v>
      </c>
    </row>
    <row r="96" spans="3:123">
      <c r="C96" s="2">
        <v>0.92100000000000004</v>
      </c>
      <c r="D96">
        <f t="shared" si="27"/>
        <v>92.100000000000009</v>
      </c>
      <c r="E96">
        <f t="shared" si="31"/>
        <v>92.100000000000009</v>
      </c>
      <c r="F96">
        <f t="shared" si="31"/>
        <v>92.100000000000009</v>
      </c>
      <c r="G96">
        <v>7.8999999999999915</v>
      </c>
      <c r="H96">
        <v>16.577999999999999</v>
      </c>
      <c r="I96">
        <v>0</v>
      </c>
      <c r="J96">
        <v>39.603000000000002</v>
      </c>
      <c r="K96">
        <v>35.919000000000004</v>
      </c>
      <c r="L96">
        <v>0</v>
      </c>
      <c r="M96">
        <f t="shared" si="28"/>
        <v>0.26379742499999997</v>
      </c>
      <c r="O96">
        <f>H96/SUM($H96:I96,K96:M96)</f>
        <v>0.31421056559211014</v>
      </c>
      <c r="P96">
        <f>I96/SUM($H96:I96,K96:M96)</f>
        <v>0</v>
      </c>
      <c r="Q96">
        <f>K96/SUM($H96:I96,K96:M96)</f>
        <v>0.68078955878290548</v>
      </c>
      <c r="R96">
        <f>L96/SUM($H96:I96,K96:M96)</f>
        <v>0</v>
      </c>
      <c r="S96">
        <f>M96/SUM($H96:I96,K96:M96)</f>
        <v>4.9998756249844531E-3</v>
      </c>
      <c r="U96">
        <f t="shared" si="29"/>
        <v>2.5900233322643299E-2</v>
      </c>
      <c r="V96">
        <f t="shared" si="32"/>
        <v>5.149875624984453E-3</v>
      </c>
      <c r="W96">
        <f t="shared" si="30"/>
        <v>1.6142307719099948E-2</v>
      </c>
      <c r="Y96">
        <f>U96*(D96-D95)/D96+U95*(D95-D94)/D96+U94*(D94-D93)/D96+U93*(D93-D92)/D96+U92*(D92-D91)/D96+U91*(D91-D90)/D96+U90*(D90-D89)/D96+U89*(D89-D88)/D96+U88*(D88-D87)/D96+U87*(D87-D86)/D96+U86*(D86-D85)/D96+U85*(D85-D84)/D96+U84*(D84-D83)/D96+U83*(D83-D82)/D96+U82*(D82-D81)/D96+U81*(D81-D80)/D96+U80*(D80-D79)/D96+U79*(D79-D78)/D96+U78*(D78-D77)/D96+U77*(D77-D76)/D96+U76*(D76-D75)/D96+U75*(D75-D74)/D96</f>
        <v>1.6062801141411613E-2</v>
      </c>
      <c r="Z96">
        <f>V96*(E96-E95)/E96+V95*(E95-E94)/E96+V94*(E94-E93)/E96+V93*(E93-E92)/E96+V92*(E92-E91)/E96+V91*(E91-E90)/E96+V90*(E90-E89)/E96+V89*(E89-E88)/E96+V88*(E88-E87)/E96+V87*(E87-E86)/E96+V86*(E86-E85)/E96+V85*(E85-E84)/E96+V84*(E84-E83)/E96+V83*(E83-E82)/E96+V82*(E82-E81)/E96+V81*(E81-E80)/E96+V80*(E80-E79)/E96+V79*(E79-E78)/E96+V78*(E78-E77)/E96+V77*(E77-E76)/E96+V76*(E76-E75)/E96+V75*(E75-E74)/E96</f>
        <v>5.149875624984453E-3</v>
      </c>
      <c r="AA96">
        <f>W96*(F96-F95)/F96+W95*(F95-F94)/F96+W94*(F94-F93)/F96+W93*(F93-F92)/F96+W92*(F92-F91)/F96+W91*(F91-F90)/F96+W90*(F90-F89)/F96+W89*(F89-F88)/F96+W88*(F88-F87)/F96+W87*(F87-F86)/F96+W86*(F86-F85)/F96+W85*(F85-F84)/F96+W84*(F84-F83)/F96+W83*(F83-F82)/F96+W82*(F82-F81)/F96+W81*(F81-F80)/F96+W80*(F80-F79)/F96+W79*(F79-F78)/F96+W78*(F78-F77)/F96+W77*(F77-F76)/F96+W76*(F76-F75)/F96+W75*(F75-F74)/F96</f>
        <v>9.6587442718207503E-3</v>
      </c>
      <c r="AC96">
        <f t="shared" si="33"/>
        <v>729.15013791856222</v>
      </c>
      <c r="AD96">
        <f t="shared" si="34"/>
        <v>1536.7419144970311</v>
      </c>
      <c r="AE96">
        <f t="shared" si="35"/>
        <v>1408.0893768695239</v>
      </c>
      <c r="AG96">
        <f t="shared" si="36"/>
        <v>729.15013791856222</v>
      </c>
      <c r="AH96">
        <f t="shared" si="37"/>
        <v>1249.3836703227896</v>
      </c>
      <c r="AI96">
        <f t="shared" si="38"/>
        <v>333.49485241646619</v>
      </c>
      <c r="AK96">
        <v>253</v>
      </c>
      <c r="AL96" t="s">
        <v>16</v>
      </c>
      <c r="AM96">
        <v>35.020000000000003</v>
      </c>
      <c r="AN96">
        <v>0.01</v>
      </c>
      <c r="AO96">
        <v>0.08</v>
      </c>
      <c r="AP96">
        <v>0.33</v>
      </c>
      <c r="AQ96">
        <v>38.880000000000003</v>
      </c>
      <c r="AR96">
        <v>24.12</v>
      </c>
      <c r="AS96">
        <v>0.62</v>
      </c>
      <c r="AT96">
        <v>0.91</v>
      </c>
      <c r="AU96">
        <v>0</v>
      </c>
      <c r="AV96">
        <v>0</v>
      </c>
      <c r="AW96">
        <v>1.7000000000000001E-2</v>
      </c>
      <c r="AX96">
        <v>6.0000000000000001E-3</v>
      </c>
      <c r="AZ96">
        <v>0.99645355411048075</v>
      </c>
      <c r="BA96">
        <v>0</v>
      </c>
      <c r="BB96">
        <v>2.6830778787842258E-3</v>
      </c>
      <c r="BC96">
        <v>7.4240941424241038E-3</v>
      </c>
      <c r="BD96">
        <v>0.61680991683195596</v>
      </c>
      <c r="BE96">
        <v>1.0230753669937132</v>
      </c>
      <c r="BF96">
        <v>1.494320065574082E-2</v>
      </c>
      <c r="BG96">
        <v>2.7744474932458553E-2</v>
      </c>
      <c r="BH96">
        <v>0</v>
      </c>
      <c r="BI96">
        <v>0</v>
      </c>
      <c r="BJ96">
        <v>7.7832249110561572E-4</v>
      </c>
      <c r="BK96">
        <v>1.3691109394810475E-4</v>
      </c>
      <c r="CR96">
        <v>253</v>
      </c>
      <c r="CS96" t="s">
        <v>18</v>
      </c>
      <c r="CT96">
        <v>51.84</v>
      </c>
      <c r="CU96">
        <v>0.25</v>
      </c>
      <c r="CV96">
        <v>1.49</v>
      </c>
      <c r="CW96">
        <v>1.06</v>
      </c>
      <c r="CX96">
        <v>20.36</v>
      </c>
      <c r="CY96">
        <v>19.59</v>
      </c>
      <c r="CZ96">
        <v>0.42</v>
      </c>
      <c r="DA96">
        <v>4.95</v>
      </c>
      <c r="DB96">
        <v>0</v>
      </c>
      <c r="DC96">
        <v>0.03</v>
      </c>
      <c r="DD96">
        <v>6.0000000000000001E-3</v>
      </c>
      <c r="DE96">
        <v>3.0000000000000001E-3</v>
      </c>
      <c r="DG96">
        <v>1.9455310565471466</v>
      </c>
      <c r="DH96">
        <v>0</v>
      </c>
      <c r="DI96">
        <v>6.5911594238268603E-2</v>
      </c>
      <c r="DJ96">
        <v>3.1453403909598637E-2</v>
      </c>
      <c r="DK96">
        <v>0.42602503532916286</v>
      </c>
      <c r="DL96">
        <v>1.0959658373259793</v>
      </c>
      <c r="DM96">
        <v>1.3351605300179113E-2</v>
      </c>
      <c r="DN96">
        <v>0.1990547625829511</v>
      </c>
      <c r="DO96">
        <v>0</v>
      </c>
      <c r="DP96">
        <v>2.1831071774183063E-3</v>
      </c>
      <c r="DQ96">
        <v>3.6232155002379602E-4</v>
      </c>
      <c r="DR96">
        <v>9.02902594797722E-5</v>
      </c>
      <c r="DS96">
        <v>1.1442650785415245E-2</v>
      </c>
    </row>
    <row r="97" spans="2:123">
      <c r="C97" s="2">
        <v>0.92900000000000005</v>
      </c>
      <c r="D97">
        <f t="shared" si="27"/>
        <v>92.9</v>
      </c>
      <c r="E97">
        <f t="shared" si="31"/>
        <v>92.9</v>
      </c>
      <c r="F97">
        <f t="shared" si="31"/>
        <v>92.9</v>
      </c>
      <c r="G97">
        <v>7.0999999999999943</v>
      </c>
      <c r="H97">
        <v>15.793000000000003</v>
      </c>
      <c r="I97">
        <v>0</v>
      </c>
      <c r="J97">
        <v>35.302</v>
      </c>
      <c r="K97">
        <v>41.805000000000007</v>
      </c>
      <c r="L97">
        <v>0</v>
      </c>
      <c r="M97">
        <f t="shared" si="28"/>
        <v>0.28942995000000005</v>
      </c>
      <c r="O97">
        <f>H97/SUM($H97:I97,K97:M97)</f>
        <v>0.27282261474798813</v>
      </c>
      <c r="P97">
        <f>I97/SUM($H97:I97,K97:M97)</f>
        <v>0</v>
      </c>
      <c r="Q97">
        <f>K97/SUM($H97:I97,K97:M97)</f>
        <v>0.72217750962702743</v>
      </c>
      <c r="R97">
        <f>L97/SUM($H97:I97,K97:M97)</f>
        <v>0</v>
      </c>
      <c r="S97">
        <f>M97/SUM($H97:I97,K97:M97)</f>
        <v>4.9998756249844531E-3</v>
      </c>
      <c r="U97">
        <f t="shared" si="29"/>
        <v>2.6179748890316101E-2</v>
      </c>
      <c r="V97">
        <f t="shared" si="32"/>
        <v>5.149875624984453E-3</v>
      </c>
      <c r="W97">
        <f t="shared" si="30"/>
        <v>1.6509377881917298E-2</v>
      </c>
      <c r="Y97">
        <f>U97*(D97-D96)/D97+U96*(D96-D95)/D97+U95*(D95-D94)/D97+U94*(D94-D93)/D97+U93*(D93-D92)/D97+U92*(D92-D91)/D97+U91*(D91-D90)/D97+U90*(D90-D89)/D97+U89*(D89-D88)/D97+U88*(D88-D87)/D97+U87*(D87-D86)/D97+U86*(D86-D85)/D97+U85*(D85-D84)/D97+U84*(D84-D83)/D97+U83*(D83-D82)/D97+U82*(D82-D81)/D97+U81*(D81-D80)/D97+U80*(D80-D79)/D97+U79*(D79-D78)/D97+U78*(D78-D77)/D97+U77*(D77-D76)/D97+U76*(D76-D75)/D97+U75*(D75-D74)/D97</f>
        <v>1.6149922327623922E-2</v>
      </c>
      <c r="Z97">
        <f>V97*(E97-E96)/E97+V96*(E96-E95)/E97+V95*(E95-E94)/E97+V94*(E94-E93)/E97+V93*(E93-E92)/E97+V92*(E92-E91)/E97+V91*(E91-E90)/E97+V90*(E90-E89)/E97+V89*(E89-E88)/E97+V88*(E88-E87)/E97+V87*(E87-E86)/E97+V86*(E86-E85)/E97+V85*(E85-E84)/E97+V84*(E84-E83)/E97+V83*(E83-E82)/E97+V82*(E82-E81)/E97+V81*(E81-E80)/E97+V80*(E80-E79)/E97+V79*(E79-E78)/E97+V78*(E78-E77)/E97+V77*(E77-E76)/E97+V76*(E76-E75)/E97+V75*(E75-E74)/E97</f>
        <v>5.1498756249844539E-3</v>
      </c>
      <c r="AA97">
        <f>W97*(F97-F96)/F97+W96*(F96-F95)/F97+W95*(F95-F94)/F97+W94*(F94-F93)/F97+W93*(F93-F92)/F97+W92*(F92-F91)/F97+W91*(F91-F90)/F97+W90*(F90-F89)/F97+W89*(F89-F88)/F97+W88*(F88-F87)/F97+W87*(F87-F86)/F97+W86*(F86-F85)/F97+W85*(F85-F84)/F97+W84*(F84-F83)/F97+W83*(F83-F82)/F97+W82*(F82-F81)/F97+W81*(F81-F80)/F97+W80*(F80-F79)/F97+W79*(F79-F78)/F97+W78*(F78-F77)/F97+W77*(F77-F76)/F97+W76*(F76-F75)/F97+W75*(F75-F74)/F97</f>
        <v>9.7177378874082326E-3</v>
      </c>
      <c r="AC97">
        <f t="shared" si="33"/>
        <v>809.73108755364694</v>
      </c>
      <c r="AD97">
        <f t="shared" si="34"/>
        <v>1708.9560192098702</v>
      </c>
      <c r="AE97">
        <f t="shared" si="35"/>
        <v>1564.8882597224674</v>
      </c>
      <c r="AG97">
        <f t="shared" si="36"/>
        <v>809.73108755364694</v>
      </c>
      <c r="AH97">
        <f t="shared" si="37"/>
        <v>1389.3951375690001</v>
      </c>
      <c r="AI97">
        <f t="shared" si="38"/>
        <v>370.63142993426857</v>
      </c>
      <c r="AK97">
        <v>263</v>
      </c>
      <c r="AL97" t="s">
        <v>16</v>
      </c>
      <c r="AM97">
        <v>34.5</v>
      </c>
      <c r="AN97">
        <v>0.01</v>
      </c>
      <c r="AO97">
        <v>0.08</v>
      </c>
      <c r="AP97">
        <v>0.28999999999999998</v>
      </c>
      <c r="AQ97">
        <v>41.67</v>
      </c>
      <c r="AR97">
        <v>21.8</v>
      </c>
      <c r="AS97">
        <v>0.67</v>
      </c>
      <c r="AT97">
        <v>0.95</v>
      </c>
      <c r="AU97">
        <v>0</v>
      </c>
      <c r="AV97">
        <v>0</v>
      </c>
      <c r="AW97">
        <v>1.7999999999999999E-2</v>
      </c>
      <c r="AX97">
        <v>6.0000000000000001E-3</v>
      </c>
      <c r="AZ97">
        <v>0.99673487310445774</v>
      </c>
      <c r="BA97">
        <v>0</v>
      </c>
      <c r="BB97">
        <v>2.7242873772537965E-3</v>
      </c>
      <c r="BC97">
        <v>6.6244094478282185E-3</v>
      </c>
      <c r="BD97">
        <v>0.67122516636722884</v>
      </c>
      <c r="BE97">
        <v>0.93887215229914667</v>
      </c>
      <c r="BF97">
        <v>1.6396319817787396E-2</v>
      </c>
      <c r="BG97">
        <v>2.9408871693959213E-2</v>
      </c>
      <c r="BH97">
        <v>0</v>
      </c>
      <c r="BI97">
        <v>0</v>
      </c>
      <c r="BJ97">
        <v>8.3676364602462629E-4</v>
      </c>
      <c r="BK97">
        <v>1.3901391681475896E-4</v>
      </c>
      <c r="CR97">
        <v>263</v>
      </c>
      <c r="CS97" t="s">
        <v>18</v>
      </c>
      <c r="CT97">
        <v>51.54</v>
      </c>
      <c r="CU97">
        <v>0.26</v>
      </c>
      <c r="CV97">
        <v>1.35</v>
      </c>
      <c r="CW97">
        <v>0.85</v>
      </c>
      <c r="CX97">
        <v>22.01</v>
      </c>
      <c r="CY97">
        <v>18.23</v>
      </c>
      <c r="CZ97">
        <v>0.46</v>
      </c>
      <c r="DA97">
        <v>5.25</v>
      </c>
      <c r="DB97">
        <v>0</v>
      </c>
      <c r="DC97">
        <v>0.03</v>
      </c>
      <c r="DD97">
        <v>6.0000000000000001E-3</v>
      </c>
      <c r="DE97">
        <v>3.0000000000000001E-3</v>
      </c>
      <c r="DG97">
        <v>1.9510351934726835</v>
      </c>
      <c r="DH97">
        <v>0</v>
      </c>
      <c r="DI97">
        <v>6.023609791634385E-2</v>
      </c>
      <c r="DJ97">
        <v>2.5440651374356027E-2</v>
      </c>
      <c r="DK97">
        <v>0.4645419132230032</v>
      </c>
      <c r="DL97">
        <v>1.0287190061185456</v>
      </c>
      <c r="DM97">
        <v>1.474991578711897E-2</v>
      </c>
      <c r="DN97">
        <v>0.21294830700612685</v>
      </c>
      <c r="DO97">
        <v>0</v>
      </c>
      <c r="DP97">
        <v>2.2020266550322395E-3</v>
      </c>
      <c r="DQ97">
        <v>3.6546153990868447E-4</v>
      </c>
      <c r="DR97">
        <v>9.1072742612370358E-5</v>
      </c>
      <c r="DS97">
        <v>1.1271291389027355E-2</v>
      </c>
    </row>
    <row r="98" spans="2:123">
      <c r="C98" s="2">
        <v>0.97099999999999997</v>
      </c>
      <c r="D98">
        <f t="shared" si="27"/>
        <v>97.1</v>
      </c>
      <c r="E98">
        <f t="shared" si="31"/>
        <v>97.1</v>
      </c>
      <c r="F98">
        <f t="shared" si="31"/>
        <v>97.1</v>
      </c>
      <c r="G98">
        <v>2.9000000000000057</v>
      </c>
      <c r="H98">
        <v>0</v>
      </c>
      <c r="I98">
        <v>0</v>
      </c>
      <c r="J98">
        <v>16.507000000000001</v>
      </c>
      <c r="K98">
        <v>80.592999999999989</v>
      </c>
      <c r="L98">
        <v>0</v>
      </c>
      <c r="M98">
        <f t="shared" si="28"/>
        <v>0.40497982499999996</v>
      </c>
      <c r="O98">
        <f>H98/SUM($H98:I98,K98:M98)</f>
        <v>0</v>
      </c>
      <c r="P98">
        <f>I98/SUM($H98:I98,K98:M98)</f>
        <v>0</v>
      </c>
      <c r="Q98">
        <f>K98/SUM($H98:I98,K98:M98)</f>
        <v>0.99500012437501562</v>
      </c>
      <c r="R98">
        <f>L98/SUM($H98:I98,K98:M98)</f>
        <v>0</v>
      </c>
      <c r="S98">
        <f>M98/SUM($H98:I98,K98:M98)</f>
        <v>4.9998756249844531E-3</v>
      </c>
      <c r="U98">
        <f t="shared" si="29"/>
        <v>3.1879669143137376E-2</v>
      </c>
      <c r="V98">
        <f t="shared" si="32"/>
        <v>5.149875624984453E-3</v>
      </c>
      <c r="W98">
        <f t="shared" si="30"/>
        <v>1.9940568801891555E-2</v>
      </c>
      <c r="Y98">
        <f>U98*(D98-D97)/D98+U97*(D97-D96)/D98+U96*(D96-D95)/D98+U95*(D95-D94)/D98+U94*(D94-D93)/D98+U93*(D93-D92)/D98+U92*(D92-D91)/D98+U91*(D91-D90)/D98+U90*(D90-D89)/D98+U89*(D89-D88)/D98+U88*(D88-D87)/D98+U87*(D87-D86)/D98+U86*(D86-D85)/D98+U85*(D85-D84)/D98+U84*(D84-D83)/D98+U83*(D83-D82)/D98+U82*(D82-D81)/D98+U81*(D81-D80)/D98+U80*(D80-D79)/D98+U79*(D79-D78)/D98+U78*(D78-D77)/D98+U77*(D77-D76)/D98+U76*(D76-D75)/D98+U75*(D75-D74)/D98</f>
        <v>1.683030272541132E-2</v>
      </c>
      <c r="Z98">
        <f>V98*(E98-E97)/E98+V97*(E97-E96)/E98+V96*(E96-E95)/E98+V95*(E95-E94)/E98+V94*(E94-E93)/E98+V93*(E93-E92)/E98+V92*(E92-E91)/E98+V91*(E91-E90)/E98+V90*(E90-E89)/E98+V89*(E89-E88)/E98+V88*(E88-E87)/E98+V87*(E87-E86)/E98+V86*(E86-E85)/E98+V85*(E85-E84)/E98+V84*(E84-E83)/E98+V83*(E83-E82)/E98+V82*(E82-E81)/E98+V81*(E81-E80)/E98+V80*(E80-E79)/E98+V79*(E79-E78)/E98+V78*(E78-E77)/E98+V77*(E77-E76)/E98+V76*(E76-E75)/E98+V75*(E75-E74)/E98</f>
        <v>5.1498756249844539E-3</v>
      </c>
      <c r="AA98">
        <f>W98*(F98-F97)/F98+W97*(F97-F96)/F98+W96*(F96-F95)/F98+W95*(F95-F94)/F98+W94*(F94-F93)/F98+W93*(F93-F92)/F98+W92*(F92-F91)/F98+W91*(F91-F90)/F98+W90*(F90-F89)/F98+W89*(F89-F88)/F98+W88*(F88-F87)/F98+W87*(F87-F86)/F98+W86*(F86-F85)/F98+W85*(F85-F84)/F98+W84*(F84-F83)/F98+W83*(F83-F82)/F98+W82*(F82-F81)/F98+W81*(F81-F80)/F98+W80*(F80-F79)/F98+W79*(F79-F78)/F98+W78*(F78-F77)/F98+W77*(F77-F76)/F98+W76*(F76-F75)/F98+W75*(F75-F74)/F98</f>
        <v>1.0159920069085161E-2</v>
      </c>
      <c r="AC98">
        <f t="shared" si="33"/>
        <v>1949.2832246927233</v>
      </c>
      <c r="AD98">
        <f t="shared" si="34"/>
        <v>4164.7472919164429</v>
      </c>
      <c r="AE98">
        <f t="shared" si="35"/>
        <v>3792.1450430031391</v>
      </c>
      <c r="AG98">
        <f t="shared" si="36"/>
        <v>1949.2832246927233</v>
      </c>
      <c r="AH98">
        <f t="shared" si="37"/>
        <v>3385.9734080621488</v>
      </c>
      <c r="AI98">
        <f t="shared" si="38"/>
        <v>898.13961544811184</v>
      </c>
      <c r="AK98">
        <v>383</v>
      </c>
      <c r="CR98">
        <v>383</v>
      </c>
      <c r="CS98" t="s">
        <v>18</v>
      </c>
      <c r="CT98">
        <v>46.59</v>
      </c>
      <c r="CU98">
        <v>0.46</v>
      </c>
      <c r="CV98">
        <v>1.0900000000000001</v>
      </c>
      <c r="CW98">
        <v>0.11</v>
      </c>
      <c r="CX98">
        <v>42.11</v>
      </c>
      <c r="CY98">
        <v>3.59</v>
      </c>
      <c r="CZ98">
        <v>0.93</v>
      </c>
      <c r="DA98">
        <v>5.07</v>
      </c>
      <c r="DB98">
        <v>0</v>
      </c>
      <c r="DC98">
        <v>0.04</v>
      </c>
      <c r="DD98">
        <v>1.0999999999999999E-2</v>
      </c>
      <c r="DE98">
        <v>5.0000000000000001E-3</v>
      </c>
      <c r="DG98">
        <v>1.9579607073396497</v>
      </c>
      <c r="DH98">
        <v>0</v>
      </c>
      <c r="DI98">
        <v>5.3993332404301778E-2</v>
      </c>
      <c r="DJ98">
        <v>3.6550435714249587E-3</v>
      </c>
      <c r="DK98">
        <v>0.98668988374311628</v>
      </c>
      <c r="DL98">
        <v>0.22490293137899134</v>
      </c>
      <c r="DM98">
        <v>3.3105887129753195E-2</v>
      </c>
      <c r="DN98">
        <v>0.22830394711150712</v>
      </c>
      <c r="DO98">
        <v>0</v>
      </c>
      <c r="DP98">
        <v>3.2595067198016589E-3</v>
      </c>
      <c r="DQ98">
        <v>7.4382999445252857E-4</v>
      </c>
      <c r="DR98">
        <v>1.6851079882332406E-4</v>
      </c>
      <c r="DS98">
        <v>1.1954039743951442E-2</v>
      </c>
    </row>
    <row r="99" spans="2:123">
      <c r="C99" s="2">
        <v>0.98299999999999998</v>
      </c>
      <c r="D99">
        <f t="shared" si="27"/>
        <v>98.3</v>
      </c>
      <c r="E99">
        <f t="shared" si="31"/>
        <v>98.3</v>
      </c>
      <c r="F99">
        <f t="shared" si="31"/>
        <v>98.3</v>
      </c>
      <c r="G99">
        <v>1.7000000000000028</v>
      </c>
      <c r="H99">
        <v>0</v>
      </c>
      <c r="I99">
        <v>0</v>
      </c>
      <c r="J99">
        <v>10.813000000000001</v>
      </c>
      <c r="K99">
        <v>55.048000000000002</v>
      </c>
      <c r="L99">
        <v>32.439</v>
      </c>
      <c r="M99">
        <f t="shared" si="28"/>
        <v>0.43962217499999995</v>
      </c>
      <c r="O99">
        <f>H99/SUM($H99:I99,K99:M99)</f>
        <v>0</v>
      </c>
      <c r="P99">
        <f>I99/SUM($H99:I99,K99:M99)</f>
        <v>0</v>
      </c>
      <c r="Q99">
        <f>K99/SUM($H99:I99,K99:M99)</f>
        <v>0.62606749398877393</v>
      </c>
      <c r="R99">
        <f>L99/SUM($H99:I99,K99:M99)</f>
        <v>0.36893263038624174</v>
      </c>
      <c r="S99">
        <f>M99/SUM($H99:I99,K99:M99)</f>
        <v>4.9998756249844531E-3</v>
      </c>
      <c r="U99">
        <f t="shared" si="29"/>
        <v>2.1932840844237234E-2</v>
      </c>
      <c r="V99">
        <f t="shared" si="32"/>
        <v>5.149875624984453E-3</v>
      </c>
      <c r="W99">
        <f t="shared" si="30"/>
        <v>1.4613284155227585E-2</v>
      </c>
      <c r="Y99">
        <f>U99*(D99-D98)/D99+U98*(D98-D97)/D99+U97*(D97-D96)/D99+U96*(D96-D95)/D99+U95*(D95-D94)/D99+U94*(D94-D93)/D99+U93*(D93-D92)/D99+U92*(D92-D91)/D99+U91*(D91-D90)/D99+U90*(D90-D89)/D99+U89*(D89-D88)/D99+U88*(D88-D87)/D99+U87*(D87-D86)/D99+U86*(D86-D85)/D99+U85*(D85-D84)/D99+U84*(D84-D83)/D99+U83*(D83-D82)/D99+U82*(D82-D81)/D99+U81*(D81-D80)/D99+U80*(D80-D79)/D99+U79*(D79-D78)/D99+U78*(D78-D77)/D99+U77*(D77-D76)/D99+U76*(D76-D75)/D99+U75*(D75-D74)/D99</f>
        <v>1.6892592102243378E-2</v>
      </c>
      <c r="Z99">
        <f>V99*(E99-E98)/E99+V98*(E98-E97)/E99+V97*(E97-E96)/E99+V96*(E96-E95)/E99+V95*(E95-E94)/E99+V94*(E94-E93)/E99+V93*(E93-E92)/E99+V92*(E92-E91)/E99+V91*(E91-E90)/E99+V90*(E90-E89)/E99+V89*(E89-E88)/E99+V88*(E88-E87)/E99+V87*(E87-E86)/E99+V86*(E86-E85)/E99+V85*(E85-E84)/E99+V84*(E84-E83)/E99+V83*(E83-E82)/E99+V82*(E82-E81)/E99+V81*(E81-E80)/E99+V80*(E80-E79)/E99+V79*(E79-E78)/E99+V78*(E78-E77)/E99+V77*(E77-E76)/E99+V76*(E76-E75)/E99+V75*(E75-E74)/E99</f>
        <v>5.149875624984453E-3</v>
      </c>
      <c r="AA99">
        <f>W99*(F99-F98)/F99+W98*(F98-F97)/F99+W97*(F97-F96)/F99+W96*(F96-F95)/F99+W95*(F95-F94)/F99+W94*(F94-F93)/F99+W93*(F93-F92)/F99+W92*(F92-F91)/F99+W91*(F91-F90)/F99+W90*(F90-F89)/F99+W89*(F89-F88)/F99+W88*(F88-F87)/F99+W87*(F87-F86)/F99+W86*(F86-F85)/F99+W85*(F85-F84)/F99+W84*(F84-F83)/F99+W83*(F83-F82)/F99+W82*(F82-F81)/F99+W81*(F81-F80)/F99+W80*(F80-F79)/F99+W79*(F79-F78)/F99+W78*(F78-F77)/F99+W77*(F77-F76)/F99+W76*(F76-F75)/F99+W75*(F75-F74)/F99</f>
        <v>1.0214284635752212E-2</v>
      </c>
      <c r="AC99">
        <f t="shared" si="33"/>
        <v>3294.6556091165235</v>
      </c>
      <c r="AD99">
        <f t="shared" si="34"/>
        <v>7085.0549371606112</v>
      </c>
      <c r="AE99">
        <f t="shared" si="35"/>
        <v>6432.5212792654211</v>
      </c>
      <c r="AG99">
        <f t="shared" si="36"/>
        <v>3294.6556091165235</v>
      </c>
      <c r="AH99">
        <f t="shared" si="37"/>
        <v>5760.207265984237</v>
      </c>
      <c r="AI99">
        <f t="shared" si="38"/>
        <v>1523.4918819312838</v>
      </c>
      <c r="AK99">
        <v>533</v>
      </c>
      <c r="CR99">
        <v>533</v>
      </c>
      <c r="CS99" t="s">
        <v>18</v>
      </c>
      <c r="CT99">
        <v>45.68</v>
      </c>
      <c r="CU99">
        <v>0.39</v>
      </c>
      <c r="CV99">
        <v>1.07</v>
      </c>
      <c r="CW99">
        <v>0.04</v>
      </c>
      <c r="CX99">
        <v>45.94</v>
      </c>
      <c r="CY99">
        <v>0.75</v>
      </c>
      <c r="CZ99">
        <v>1.1100000000000001</v>
      </c>
      <c r="DA99">
        <v>4.96</v>
      </c>
      <c r="DB99">
        <v>0</v>
      </c>
      <c r="DC99">
        <v>0.05</v>
      </c>
      <c r="DD99">
        <v>1.2E-2</v>
      </c>
      <c r="DE99">
        <v>5.0000000000000001E-3</v>
      </c>
      <c r="DG99">
        <v>1.9613295975791414</v>
      </c>
      <c r="DH99">
        <v>0</v>
      </c>
      <c r="DI99">
        <v>5.4151518247956401E-2</v>
      </c>
      <c r="DJ99">
        <v>1.3579165766260785E-3</v>
      </c>
      <c r="DK99">
        <v>1.0997643823464061</v>
      </c>
      <c r="DL99">
        <v>4.8003748987649766E-2</v>
      </c>
      <c r="DM99">
        <v>4.0369975473701726E-2</v>
      </c>
      <c r="DN99">
        <v>0.22819197250578041</v>
      </c>
      <c r="DO99">
        <v>0</v>
      </c>
      <c r="DP99">
        <v>4.162700057421022E-3</v>
      </c>
      <c r="DQ99">
        <v>8.2903997716092092E-4</v>
      </c>
      <c r="DR99">
        <v>1.7216345226141392E-4</v>
      </c>
      <c r="DS99">
        <v>1.5481115827097783E-2</v>
      </c>
    </row>
    <row r="100" spans="2:123">
      <c r="C100" s="2">
        <v>0.99</v>
      </c>
      <c r="D100">
        <f t="shared" si="27"/>
        <v>99</v>
      </c>
      <c r="E100">
        <f t="shared" si="31"/>
        <v>99</v>
      </c>
      <c r="F100">
        <f t="shared" si="31"/>
        <v>99</v>
      </c>
      <c r="G100">
        <v>1</v>
      </c>
      <c r="H100">
        <v>0</v>
      </c>
      <c r="I100">
        <v>0</v>
      </c>
      <c r="J100">
        <v>15.84</v>
      </c>
      <c r="K100">
        <v>83.16</v>
      </c>
      <c r="L100">
        <v>0</v>
      </c>
      <c r="M100">
        <f t="shared" si="28"/>
        <v>0.417879</v>
      </c>
      <c r="O100">
        <f>H100/SUM($H100:I100,K100:M100)</f>
        <v>0</v>
      </c>
      <c r="P100">
        <f>I100/SUM($H100:I100,K100:M100)</f>
        <v>0</v>
      </c>
      <c r="Q100">
        <f>K100/SUM($H100:I100,K100:M100)</f>
        <v>0.9950001243750155</v>
      </c>
      <c r="R100">
        <f>L100/SUM($H100:I100,K100:M100)</f>
        <v>0</v>
      </c>
      <c r="S100">
        <f>M100/SUM($H100:I100,K100:M100)</f>
        <v>4.9998756249844531E-3</v>
      </c>
      <c r="U100">
        <f t="shared" si="29"/>
        <v>3.1964015921743645E-2</v>
      </c>
      <c r="V100">
        <f t="shared" si="32"/>
        <v>5.149875624984453E-3</v>
      </c>
      <c r="W100">
        <f t="shared" si="30"/>
        <v>2.0436020333704581E-2</v>
      </c>
      <c r="Y100">
        <f>U100*(D100-D99)/D100+U99*(D99-D98)/D100+U98*(D98-D97)/D100+U97*(D97-D96)/D100+U96*(D96-D95)/D100+U95*(D95-D94)/D100+U94*(D94-D93)/D100+U93*(D93-D92)/D100+U92*(D92-D91)/D100+U91*(D91-D90)/D100+U90*(D90-D89)/D100+U89*(D89-D88)/D100+U88*(D88-D87)/D100+U87*(D87-D86)/D100+U86*(D86-D85)/D100+U85*(D85-D84)/D100+U84*(D84-D83)/D100+U83*(D83-D82)/D100+U82*(D82-D81)/D100+U81*(D81-D80)/D100+U80*(D80-D79)/D100+U79*(D79-D78)/D100+U78*(D78-D77)/D100+U77*(D77-D76)/D100+U76*(D76-D75)/D100+U75*D75/D100</f>
        <v>1.6999157725209536E-2</v>
      </c>
      <c r="Z100">
        <f>V100*(E100-E99)/E100+V99*(E99-E98)/E100+V98*(E98-E97)/E100+V97*(E97-E96)/E100+V96*(E96-E95)/E100+V95*(E95-E94)/E100+V94*(E94-E93)/E100+V93*(E93-E92)/E100+V92*(E92-E91)/E100+V91*(E91-E90)/E100+V90*(E90-E89)/E100+V89*(E89-E88)/E100+V88*(E88-E87)/E100+V87*(E87-E86)/E100+V86*(E86-E85)/E100+V85*(E85-E84)/E100+V84*(E84-E83)/E100+V83*(E83-E82)/E100+V82*(E82-E81)/E100+V81*(E81-E80)/E100+V80*(E80-E79)/E100+V79*(E79-E78)/E100+V78*(E78-E77)/E100+V77*(E77-E76)/E100+V76*(E76-E75)/E100+V75*E75/E100</f>
        <v>5.1498756249844539E-3</v>
      </c>
      <c r="AA100">
        <f>W100*(D100-D99)/$D$34+W99*(D99-D98)/$D$34+W98*(D98-D97)/$D$34+W97*(D97-D96)/$D$34+W96*(D96-D95)/$D$34+W95*(D95-D94)/$D$34+W94*(D94-D93)/$D$34+W93*(D93-D92)/$D$34+W92*(D92-D91)/$D$34+W91*(D91-D90)/$D$34+W90*(D90-D89)/$D$34+W89*(D89-D88)/$D$34+W88*(D88-D87)/$D$34+W87*(D87-D86)/$D$34+W86*(D86-D85)/$D$34+W85*(D85-D84)/$D$34+W84*(D84-D83)/$D$34+W83*(D83-D82)/$D$34+W82*(D82-D81)/$D$34+W81*(D81-D80)/$D$34+W80*(D80-D79)/$D$34+W79*(D79-D78)/$D$34+W78*(D78-D77)/$D$34+W77*(D77-D76)/$D$34+W76*(D76-D75)/$D$34+W75*D75/$D$34</f>
        <v>1.0286559534626621E-2</v>
      </c>
      <c r="AC100">
        <f t="shared" si="33"/>
        <v>5548.2105640907794</v>
      </c>
      <c r="AD100">
        <f t="shared" si="34"/>
        <v>12011.724430674552</v>
      </c>
      <c r="AE100">
        <f t="shared" si="35"/>
        <v>10872.557979125764</v>
      </c>
      <c r="AG100">
        <f t="shared" si="36"/>
        <v>5548.2105640907794</v>
      </c>
      <c r="AH100">
        <f t="shared" si="37"/>
        <v>9765.6296184345956</v>
      </c>
      <c r="AI100">
        <f t="shared" si="38"/>
        <v>2575.0795213718916</v>
      </c>
      <c r="AK100">
        <v>703</v>
      </c>
      <c r="CR100">
        <v>703</v>
      </c>
      <c r="CS100" t="s">
        <v>18</v>
      </c>
      <c r="CT100">
        <v>45.49</v>
      </c>
      <c r="CU100">
        <v>0.38</v>
      </c>
      <c r="CV100">
        <v>1.07</v>
      </c>
      <c r="CW100">
        <v>0.01</v>
      </c>
      <c r="CX100">
        <v>46.71</v>
      </c>
      <c r="CY100">
        <v>0.09</v>
      </c>
      <c r="CZ100">
        <v>1.23</v>
      </c>
      <c r="DA100">
        <v>4.9400000000000004</v>
      </c>
      <c r="DB100">
        <v>0</v>
      </c>
      <c r="DC100">
        <v>0.06</v>
      </c>
      <c r="DD100">
        <v>1.2E-2</v>
      </c>
      <c r="DE100">
        <v>5.0000000000000001E-3</v>
      </c>
      <c r="DG100">
        <v>1.9627310629166985</v>
      </c>
      <c r="DH100">
        <v>0</v>
      </c>
      <c r="DI100">
        <v>5.4416550682727972E-2</v>
      </c>
      <c r="DJ100">
        <v>3.411406485250212E-4</v>
      </c>
      <c r="DK100">
        <v>1.1236702914756522</v>
      </c>
      <c r="DL100">
        <v>5.7886431057086194E-3</v>
      </c>
      <c r="DM100">
        <v>4.4953239109274006E-2</v>
      </c>
      <c r="DN100">
        <v>0.22838417454036014</v>
      </c>
      <c r="DO100">
        <v>0</v>
      </c>
      <c r="DP100">
        <v>5.0196881486740778E-3</v>
      </c>
      <c r="DQ100">
        <v>8.3309752699108129E-4</v>
      </c>
      <c r="DR100">
        <v>1.7300606758242096E-4</v>
      </c>
      <c r="DS100">
        <v>1.7147613599426494E-2</v>
      </c>
    </row>
    <row r="102" spans="2:123">
      <c r="Z102" s="28" t="s">
        <v>111</v>
      </c>
      <c r="AA102" s="28"/>
      <c r="AB102" s="29"/>
      <c r="AC102" s="30">
        <f>(AC74*100-AC100)/(AC74*100)*AC74</f>
        <v>4.5178943590922067</v>
      </c>
      <c r="AD102" s="30">
        <f>(AD74*100-AD100)/(AD74*100)*AD74</f>
        <v>2.882755693254476</v>
      </c>
      <c r="AE102" s="30">
        <f>(AE74*100-AE100)/(AE74*100)*AE74</f>
        <v>5.2744202087423586</v>
      </c>
      <c r="AF102" s="29"/>
      <c r="AG102" s="30">
        <f>(AG74*100-AG100)/(AG74*100)*AG74</f>
        <v>4.5178943590922067</v>
      </c>
      <c r="AH102" s="30">
        <f>(AH74*100-AH100)/(AH74*100)*AH74</f>
        <v>2.3437038156540435</v>
      </c>
      <c r="AI102" s="30">
        <f>(AI74*100-AI100)/(AI74*100)*AI74</f>
        <v>1.249204786281084</v>
      </c>
    </row>
    <row r="104" spans="2:123">
      <c r="B104" s="20" t="s">
        <v>80</v>
      </c>
      <c r="W104" s="20"/>
      <c r="X104" s="20"/>
    </row>
    <row r="105" spans="2:123" ht="18">
      <c r="G105" s="5" t="s">
        <v>70</v>
      </c>
      <c r="L105"/>
      <c r="O105" s="4"/>
      <c r="P105" s="6" t="s">
        <v>26</v>
      </c>
      <c r="S105" s="4"/>
      <c r="V105" s="20" t="s">
        <v>80</v>
      </c>
      <c r="Y105" s="20"/>
      <c r="Z105" s="6" t="s">
        <v>104</v>
      </c>
      <c r="AA105" s="20"/>
      <c r="AB105" s="20"/>
      <c r="AC105" s="20"/>
      <c r="AD105" s="6" t="s">
        <v>103</v>
      </c>
      <c r="AE105" s="6"/>
      <c r="AF105" s="6"/>
      <c r="AG105" s="6"/>
      <c r="AH105" s="6" t="s">
        <v>102</v>
      </c>
      <c r="AK105" t="s">
        <v>19</v>
      </c>
      <c r="AL105" t="s">
        <v>0</v>
      </c>
      <c r="CD105" t="s">
        <v>33</v>
      </c>
      <c r="CE105" t="s">
        <v>34</v>
      </c>
      <c r="CF105" t="s">
        <v>35</v>
      </c>
      <c r="CG105" t="s">
        <v>36</v>
      </c>
      <c r="CH105" t="s">
        <v>37</v>
      </c>
      <c r="CI105" t="s">
        <v>38</v>
      </c>
      <c r="CJ105" t="s">
        <v>39</v>
      </c>
      <c r="CK105" t="s">
        <v>40</v>
      </c>
      <c r="CL105" t="s">
        <v>41</v>
      </c>
      <c r="CM105" t="s">
        <v>42</v>
      </c>
      <c r="CN105" t="s">
        <v>43</v>
      </c>
      <c r="CO105" t="s">
        <v>44</v>
      </c>
      <c r="CP105" t="s">
        <v>86</v>
      </c>
      <c r="DG105" t="s">
        <v>33</v>
      </c>
      <c r="DH105" t="s">
        <v>34</v>
      </c>
      <c r="DI105" t="s">
        <v>35</v>
      </c>
      <c r="DJ105" t="s">
        <v>36</v>
      </c>
      <c r="DK105" t="s">
        <v>37</v>
      </c>
      <c r="DL105" t="s">
        <v>38</v>
      </c>
      <c r="DM105" t="s">
        <v>39</v>
      </c>
      <c r="DN105" t="s">
        <v>40</v>
      </c>
      <c r="DO105" t="s">
        <v>41</v>
      </c>
      <c r="DP105" t="s">
        <v>42</v>
      </c>
      <c r="DQ105" t="s">
        <v>43</v>
      </c>
      <c r="DR105" t="s">
        <v>44</v>
      </c>
      <c r="DS105" t="s">
        <v>86</v>
      </c>
    </row>
    <row r="106" spans="2:123" ht="17">
      <c r="C106" t="s">
        <v>20</v>
      </c>
      <c r="D106" s="4" t="s">
        <v>21</v>
      </c>
      <c r="E106" s="4" t="s">
        <v>21</v>
      </c>
      <c r="F106" s="4" t="s">
        <v>21</v>
      </c>
      <c r="G106" t="s">
        <v>22</v>
      </c>
      <c r="H106" t="s">
        <v>16</v>
      </c>
      <c r="I106" t="s">
        <v>17</v>
      </c>
      <c r="J106" t="s">
        <v>23</v>
      </c>
      <c r="K106" t="s">
        <v>24</v>
      </c>
      <c r="L106" t="s">
        <v>25</v>
      </c>
      <c r="M106" t="s">
        <v>80</v>
      </c>
      <c r="O106" s="4" t="s">
        <v>16</v>
      </c>
      <c r="P106" s="4" t="s">
        <v>17</v>
      </c>
      <c r="Q106" s="4" t="s">
        <v>24</v>
      </c>
      <c r="R106" s="4" t="s">
        <v>25</v>
      </c>
      <c r="S106" s="4" t="s">
        <v>80</v>
      </c>
      <c r="U106" t="s">
        <v>27</v>
      </c>
      <c r="V106" t="s">
        <v>28</v>
      </c>
      <c r="W106" t="s">
        <v>29</v>
      </c>
      <c r="Y106" t="s">
        <v>27</v>
      </c>
      <c r="Z106" t="s">
        <v>28</v>
      </c>
      <c r="AA106" t="s">
        <v>29</v>
      </c>
      <c r="AC106" t="s">
        <v>30</v>
      </c>
      <c r="AD106" t="s">
        <v>31</v>
      </c>
      <c r="AE106" t="s">
        <v>32</v>
      </c>
      <c r="AG106" t="s">
        <v>30</v>
      </c>
      <c r="AH106" t="s">
        <v>31</v>
      </c>
      <c r="AI106" t="s">
        <v>32</v>
      </c>
      <c r="AL106" t="s">
        <v>1</v>
      </c>
      <c r="AM106" t="s">
        <v>2</v>
      </c>
      <c r="AN106" t="s">
        <v>3</v>
      </c>
      <c r="AO106" t="s">
        <v>4</v>
      </c>
      <c r="AP106" t="s">
        <v>5</v>
      </c>
      <c r="AQ106" t="s">
        <v>6</v>
      </c>
      <c r="AR106" t="s">
        <v>7</v>
      </c>
      <c r="AS106" t="s">
        <v>8</v>
      </c>
      <c r="AT106" t="s">
        <v>9</v>
      </c>
      <c r="AU106" t="s">
        <v>10</v>
      </c>
      <c r="AV106" t="s">
        <v>11</v>
      </c>
      <c r="AW106" t="s">
        <v>14</v>
      </c>
      <c r="AX106" t="s">
        <v>15</v>
      </c>
      <c r="AZ106" t="s">
        <v>33</v>
      </c>
      <c r="BA106" t="s">
        <v>34</v>
      </c>
      <c r="BB106" t="s">
        <v>35</v>
      </c>
      <c r="BC106" t="s">
        <v>36</v>
      </c>
      <c r="BD106" t="s">
        <v>37</v>
      </c>
      <c r="BE106" t="s">
        <v>38</v>
      </c>
      <c r="BF106" t="s">
        <v>39</v>
      </c>
      <c r="BG106" t="s">
        <v>40</v>
      </c>
      <c r="BH106" t="s">
        <v>41</v>
      </c>
      <c r="BI106" t="s">
        <v>42</v>
      </c>
      <c r="BJ106" t="s">
        <v>43</v>
      </c>
      <c r="BK106" t="s">
        <v>44</v>
      </c>
    </row>
    <row r="107" spans="2:123">
      <c r="C107">
        <v>0</v>
      </c>
      <c r="D107">
        <f>C107*100</f>
        <v>0</v>
      </c>
      <c r="E107">
        <f t="shared" ref="E107:F107" si="39">D107*100</f>
        <v>0</v>
      </c>
      <c r="F107">
        <f t="shared" si="39"/>
        <v>0</v>
      </c>
      <c r="G107">
        <v>100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f>0.0101015*(SUM(H107:I107,K107:L107))</f>
        <v>0</v>
      </c>
      <c r="R107" s="21"/>
      <c r="S107" s="4"/>
      <c r="AC107" s="4">
        <v>60</v>
      </c>
      <c r="AD107" s="4">
        <v>123</v>
      </c>
      <c r="AE107" s="4">
        <v>114</v>
      </c>
      <c r="AG107" s="4">
        <v>60</v>
      </c>
      <c r="AH107" s="4">
        <v>100</v>
      </c>
      <c r="AI107" s="4">
        <v>27</v>
      </c>
    </row>
    <row r="108" spans="2:123">
      <c r="C108" s="2">
        <v>0.214</v>
      </c>
      <c r="D108">
        <f t="shared" ref="D108:D133" si="40">C108*100</f>
        <v>21.4</v>
      </c>
      <c r="E108">
        <f>D108</f>
        <v>21.4</v>
      </c>
      <c r="F108">
        <f>E108</f>
        <v>21.4</v>
      </c>
      <c r="G108">
        <v>78.599999999999994</v>
      </c>
      <c r="H108">
        <v>21.400000000000006</v>
      </c>
      <c r="I108">
        <v>0</v>
      </c>
      <c r="J108">
        <v>0</v>
      </c>
      <c r="K108">
        <v>0</v>
      </c>
      <c r="L108">
        <v>0</v>
      </c>
      <c r="M108">
        <f t="shared" ref="M108:M133" si="41">0.0101015*(SUM(H108:I108,K108:L108))</f>
        <v>0.21617210000000003</v>
      </c>
      <c r="O108">
        <f>H108/SUM($H108:I108,K108:M108)</f>
        <v>0.98999951985023282</v>
      </c>
      <c r="P108">
        <f>I108/SUM($H108:I108,K108:M108)</f>
        <v>0</v>
      </c>
      <c r="Q108">
        <f>K108/SUM($H108:I108,K108:M108)</f>
        <v>0</v>
      </c>
      <c r="R108">
        <f>L108/SUM($H108:I108,K108:M108)</f>
        <v>0</v>
      </c>
      <c r="S108">
        <f>M108/SUM($H108:I108,K108:M108)</f>
        <v>1.0000480149767125E-2</v>
      </c>
      <c r="U108">
        <f t="shared" ref="U108:U133" si="42">(O108*(0.00000571*(AO108*((26.98*2)/(26.98*2+16*3))*10000)+0.000395))+(Q108*(0.2003*DI108+0.0162))+(P108*(0.2198*CF108))+S108</f>
        <v>1.1588196637472764E-2</v>
      </c>
      <c r="V108">
        <f>0.00015+S108</f>
        <v>1.0150480149767126E-2</v>
      </c>
      <c r="W108">
        <f t="shared" ref="W108:W133" si="43">(O108*(0.000002536*(AO108*((26.98*2)/(26.98*2+16*3))*10000)+0.0008))+(Q108*EXP((-5)+6.3*DS108-1.2*DN108+1))+(P108*(EXP((-5.66)+8.4*CP108+10*CK108)))+S108</f>
        <v>1.1323959046522464E-2</v>
      </c>
      <c r="Y108">
        <f>U108*(D108-D107)/D108</f>
        <v>1.1588196637472764E-2</v>
      </c>
      <c r="Z108">
        <f>V108*(E108-E107)/E108</f>
        <v>1.0150480149767126E-2</v>
      </c>
      <c r="AA108">
        <f>W108*(F108-F107)/F108</f>
        <v>1.1323959046522464E-2</v>
      </c>
      <c r="AC108">
        <f>$AC$107*((1-C108)^(Y108-1))</f>
        <v>76.123165602410808</v>
      </c>
      <c r="AD108">
        <f>$AD$107*((1-C108)^(Z108-1))</f>
        <v>156.10652420254388</v>
      </c>
      <c r="AE108">
        <f>$AE$107*((1-C108)^(AA108-1))</f>
        <v>144.64321771218201</v>
      </c>
      <c r="AG108">
        <f>$AG$107*((1-C108)^(Y108-1))</f>
        <v>76.123165602410808</v>
      </c>
      <c r="AH108">
        <f>$AH$107*((1-C108)^(Z108-1))</f>
        <v>126.91587333540153</v>
      </c>
      <c r="AI108">
        <f>$AI$107*((1-C108)^(AA108-1))</f>
        <v>34.257604194990478</v>
      </c>
      <c r="AK108">
        <v>24</v>
      </c>
      <c r="AL108" t="s">
        <v>16</v>
      </c>
      <c r="AM108">
        <v>41.68</v>
      </c>
      <c r="AN108">
        <v>0</v>
      </c>
      <c r="AO108">
        <v>0.04</v>
      </c>
      <c r="AP108">
        <v>0.28999999999999998</v>
      </c>
      <c r="AQ108">
        <v>4.67</v>
      </c>
      <c r="AR108">
        <v>53.17</v>
      </c>
      <c r="AS108">
        <v>7.0000000000000007E-2</v>
      </c>
      <c r="AT108">
        <v>0.08</v>
      </c>
      <c r="AU108">
        <v>0</v>
      </c>
      <c r="AV108">
        <v>0</v>
      </c>
      <c r="AW108">
        <v>0</v>
      </c>
      <c r="AX108">
        <v>0</v>
      </c>
      <c r="AZ108">
        <v>0.99781143541499873</v>
      </c>
      <c r="BA108">
        <v>0</v>
      </c>
      <c r="BB108">
        <v>1.128711970033924E-3</v>
      </c>
      <c r="BC108">
        <v>5.4891787853209003E-3</v>
      </c>
      <c r="BD108">
        <v>6.2333544004866265E-2</v>
      </c>
      <c r="BE108">
        <v>1.897478364843064</v>
      </c>
      <c r="BF108">
        <v>1.4194817931572671E-3</v>
      </c>
      <c r="BG108">
        <v>2.0521303934496948E-3</v>
      </c>
      <c r="BH108">
        <v>0</v>
      </c>
      <c r="BI108">
        <v>0</v>
      </c>
      <c r="BJ108">
        <v>0</v>
      </c>
      <c r="BK108">
        <v>0</v>
      </c>
    </row>
    <row r="109" spans="2:123">
      <c r="C109" s="2">
        <v>0.35699999999999998</v>
      </c>
      <c r="D109">
        <f t="shared" si="40"/>
        <v>35.699999999999996</v>
      </c>
      <c r="E109">
        <f t="shared" ref="E109:F133" si="44">D109</f>
        <v>35.699999999999996</v>
      </c>
      <c r="F109">
        <f t="shared" si="44"/>
        <v>35.699999999999996</v>
      </c>
      <c r="G109">
        <v>64.300000000000011</v>
      </c>
      <c r="H109">
        <v>35.699999999999989</v>
      </c>
      <c r="I109">
        <v>0</v>
      </c>
      <c r="J109">
        <v>0</v>
      </c>
      <c r="K109">
        <v>0</v>
      </c>
      <c r="L109">
        <v>0</v>
      </c>
      <c r="M109">
        <f t="shared" si="41"/>
        <v>0.36062354999999985</v>
      </c>
      <c r="O109">
        <f>H109/SUM($H109:I109,K109:M109)</f>
        <v>0.98999951985023282</v>
      </c>
      <c r="P109">
        <f>I109/SUM($H109:I109,K109:M109)</f>
        <v>0</v>
      </c>
      <c r="Q109">
        <f>K109/SUM($H109:I109,K109:M109)</f>
        <v>0</v>
      </c>
      <c r="R109">
        <f>L109/SUM($H109:I109,K109:M109)</f>
        <v>0</v>
      </c>
      <c r="S109">
        <f>M109/SUM($H109:I109,K109:M109)</f>
        <v>1.0000480149767127E-2</v>
      </c>
      <c r="U109">
        <f t="shared" si="42"/>
        <v>1.1887363306813966E-2</v>
      </c>
      <c r="V109">
        <f t="shared" ref="V109:V133" si="45">0.00015+S109</f>
        <v>1.0150480149767127E-2</v>
      </c>
      <c r="W109">
        <f t="shared" si="43"/>
        <v>1.1456828866741256E-2</v>
      </c>
      <c r="Y109">
        <f>U109*(D109-D108)/D109+U108*(D108-D107)/D109</f>
        <v>1.1708030905584227E-2</v>
      </c>
      <c r="Z109">
        <f>V109*(E109-E108)/E109+V108*(E108-E107)/E109</f>
        <v>1.0150480149767126E-2</v>
      </c>
      <c r="AA109">
        <f>W109*(F109-F108)/F109+W108*(F108-F107)/F109</f>
        <v>1.1377181411484054E-2</v>
      </c>
      <c r="AC109">
        <f t="shared" ref="AC109:AC133" si="46">$AC$107*((1-C109)^(Y109-1))</f>
        <v>92.831379791892331</v>
      </c>
      <c r="AD109">
        <f t="shared" ref="AD109:AD133" si="47">$AD$107*((1-C109)^(Z109-1))</f>
        <v>190.43527078997801</v>
      </c>
      <c r="AE109">
        <f t="shared" ref="AE109:AE133" si="48">$AE$107*((1-C109)^(AA109-1))</f>
        <v>176.40539371915904</v>
      </c>
      <c r="AG109">
        <f t="shared" ref="AG109:AG133" si="49">$AG$107*((1-C109)^(Y109-1))</f>
        <v>92.831379791892331</v>
      </c>
      <c r="AH109">
        <f t="shared" ref="AH109:AH133" si="50">$AH$107*((1-C109)^(Z109-1))</f>
        <v>154.82542340648618</v>
      </c>
      <c r="AI109">
        <f t="shared" ref="AI109:AI133" si="51">$AI$107*((1-C109)^(AA109-1))</f>
        <v>41.780224828221883</v>
      </c>
      <c r="AK109">
        <v>44</v>
      </c>
      <c r="AL109" t="s">
        <v>16</v>
      </c>
      <c r="AM109">
        <v>41.47</v>
      </c>
      <c r="AN109">
        <v>0</v>
      </c>
      <c r="AO109">
        <v>0.05</v>
      </c>
      <c r="AP109">
        <v>0.36</v>
      </c>
      <c r="AQ109">
        <v>5.6</v>
      </c>
      <c r="AR109">
        <v>52.32</v>
      </c>
      <c r="AS109">
        <v>0.08</v>
      </c>
      <c r="AT109">
        <v>0.1</v>
      </c>
      <c r="AU109">
        <v>0</v>
      </c>
      <c r="AV109">
        <v>0</v>
      </c>
      <c r="AW109">
        <v>0</v>
      </c>
      <c r="AX109">
        <v>0</v>
      </c>
      <c r="AZ109">
        <v>0.99743264921648656</v>
      </c>
      <c r="BA109">
        <v>0</v>
      </c>
      <c r="BB109">
        <v>1.4174962604525609E-3</v>
      </c>
      <c r="BC109">
        <v>6.8460593075878318E-3</v>
      </c>
      <c r="BD109">
        <v>7.5096854076377784E-2</v>
      </c>
      <c r="BE109">
        <v>1.8758870521477748</v>
      </c>
      <c r="BF109">
        <v>1.6298609384352201E-3</v>
      </c>
      <c r="BG109">
        <v>2.5771740141894281E-3</v>
      </c>
      <c r="BH109">
        <v>0</v>
      </c>
      <c r="BI109">
        <v>0</v>
      </c>
      <c r="BJ109">
        <v>0</v>
      </c>
      <c r="BK109">
        <v>0</v>
      </c>
      <c r="BM109" t="s">
        <v>45</v>
      </c>
      <c r="BN109" t="s">
        <v>1</v>
      </c>
      <c r="BO109" t="s">
        <v>2</v>
      </c>
      <c r="BP109" t="s">
        <v>3</v>
      </c>
      <c r="BQ109" t="s">
        <v>4</v>
      </c>
      <c r="BR109" t="s">
        <v>5</v>
      </c>
      <c r="BS109" t="s">
        <v>6</v>
      </c>
      <c r="BT109" t="s">
        <v>7</v>
      </c>
      <c r="BU109" t="s">
        <v>8</v>
      </c>
      <c r="BV109" t="s">
        <v>9</v>
      </c>
      <c r="BW109" t="s">
        <v>10</v>
      </c>
      <c r="BX109" t="s">
        <v>11</v>
      </c>
      <c r="BY109" t="s">
        <v>12</v>
      </c>
      <c r="BZ109" t="s">
        <v>13</v>
      </c>
      <c r="CA109" t="s">
        <v>14</v>
      </c>
      <c r="CB109" t="s">
        <v>15</v>
      </c>
    </row>
    <row r="110" spans="2:123">
      <c r="C110" s="2">
        <v>0.38900000000000001</v>
      </c>
      <c r="D110">
        <f t="shared" si="40"/>
        <v>38.9</v>
      </c>
      <c r="E110">
        <f t="shared" si="44"/>
        <v>38.9</v>
      </c>
      <c r="F110">
        <f t="shared" si="44"/>
        <v>38.9</v>
      </c>
      <c r="G110">
        <v>61.1</v>
      </c>
      <c r="H110">
        <v>38.9</v>
      </c>
      <c r="I110">
        <v>0</v>
      </c>
      <c r="J110">
        <v>0</v>
      </c>
      <c r="K110">
        <v>0</v>
      </c>
      <c r="L110">
        <v>0</v>
      </c>
      <c r="M110">
        <f t="shared" si="41"/>
        <v>0.39294834999999995</v>
      </c>
      <c r="O110">
        <f>H110/SUM($H110:I110,K110:M110)</f>
        <v>0.98999951985023293</v>
      </c>
      <c r="P110">
        <f>I110/SUM($H110:I110,K110:M110)</f>
        <v>0</v>
      </c>
      <c r="Q110">
        <f>K110/SUM($H110:I110,K110:M110)</f>
        <v>0</v>
      </c>
      <c r="R110">
        <f>L110/SUM($H110:I110,K110:M110)</f>
        <v>0</v>
      </c>
      <c r="S110">
        <f>M110/SUM($H110:I110,K110:M110)</f>
        <v>1.0000480149767127E-2</v>
      </c>
      <c r="U110">
        <f t="shared" si="42"/>
        <v>1.2186529976155165E-2</v>
      </c>
      <c r="V110">
        <f t="shared" si="45"/>
        <v>1.0150480149767127E-2</v>
      </c>
      <c r="W110">
        <f t="shared" si="43"/>
        <v>1.1589698686960043E-2</v>
      </c>
      <c r="Y110">
        <f>U110*(D110-D109)/D110+U109*(D109-D108)/D110+U108*(D108-D107)/D110</f>
        <v>1.1747393296993661E-2</v>
      </c>
      <c r="Z110">
        <f>V110*(E110-E109)/E110+V109*(E109-E108)/E110+V108*(E108-E107)/E110</f>
        <v>1.0150480149767126E-2</v>
      </c>
      <c r="AA110">
        <f>W110*(F110-F109)/F110+W109*(F109-F108)/F110+W108*(F108-F107)/F110</f>
        <v>1.1394663552397245E-2</v>
      </c>
      <c r="AC110">
        <f t="shared" si="46"/>
        <v>97.632988280482849</v>
      </c>
      <c r="AD110">
        <f t="shared" si="47"/>
        <v>200.30515058349187</v>
      </c>
      <c r="AE110">
        <f t="shared" si="48"/>
        <v>185.53491630692886</v>
      </c>
      <c r="AG110">
        <f t="shared" si="49"/>
        <v>97.632988280482849</v>
      </c>
      <c r="AH110">
        <f t="shared" si="50"/>
        <v>162.84971592153809</v>
      </c>
      <c r="AI110">
        <f t="shared" si="51"/>
        <v>43.942480177956838</v>
      </c>
      <c r="AK110">
        <v>49</v>
      </c>
      <c r="AL110" t="s">
        <v>16</v>
      </c>
      <c r="AM110">
        <v>41.4</v>
      </c>
      <c r="AN110">
        <v>0</v>
      </c>
      <c r="AO110">
        <v>0.06</v>
      </c>
      <c r="AP110">
        <v>0.38</v>
      </c>
      <c r="AQ110">
        <v>5.89</v>
      </c>
      <c r="AR110">
        <v>52.07</v>
      </c>
      <c r="AS110">
        <v>0.09</v>
      </c>
      <c r="AT110">
        <v>0.11</v>
      </c>
      <c r="AU110">
        <v>0</v>
      </c>
      <c r="AV110">
        <v>0</v>
      </c>
      <c r="AW110">
        <v>0</v>
      </c>
      <c r="AX110">
        <v>0</v>
      </c>
      <c r="AZ110">
        <v>0.99700528579482461</v>
      </c>
      <c r="BA110">
        <v>0</v>
      </c>
      <c r="BB110">
        <v>1.7031415452326006E-3</v>
      </c>
      <c r="BC110">
        <v>7.2355129979964983E-3</v>
      </c>
      <c r="BD110">
        <v>7.9085449423705656E-2</v>
      </c>
      <c r="BE110">
        <v>1.8692788975722039</v>
      </c>
      <c r="BF110">
        <v>1.8359068785443612E-3</v>
      </c>
      <c r="BG110">
        <v>2.8384680091997679E-3</v>
      </c>
      <c r="BH110">
        <v>0</v>
      </c>
      <c r="BI110">
        <v>0</v>
      </c>
      <c r="BJ110">
        <v>0</v>
      </c>
      <c r="BK110">
        <v>0</v>
      </c>
    </row>
    <row r="111" spans="2:123">
      <c r="C111" s="2">
        <v>0.46899999999999997</v>
      </c>
      <c r="D111">
        <f t="shared" si="40"/>
        <v>46.9</v>
      </c>
      <c r="E111">
        <f t="shared" si="44"/>
        <v>46.9</v>
      </c>
      <c r="F111">
        <f t="shared" si="44"/>
        <v>46.9</v>
      </c>
      <c r="G111">
        <v>53.1</v>
      </c>
      <c r="H111">
        <v>4.6900000000000004</v>
      </c>
      <c r="I111">
        <v>42.21</v>
      </c>
      <c r="J111">
        <v>0</v>
      </c>
      <c r="K111">
        <v>0</v>
      </c>
      <c r="L111">
        <v>0</v>
      </c>
      <c r="M111">
        <f t="shared" si="41"/>
        <v>0.47376034999999994</v>
      </c>
      <c r="O111">
        <f>H111/SUM($H111:I111,K111:M111)</f>
        <v>9.8999951985023302E-2</v>
      </c>
      <c r="P111">
        <f>I111/SUM($H111:I111,K111:M111)</f>
        <v>0.89099956786520962</v>
      </c>
      <c r="Q111">
        <f>K111/SUM($H111:I111,K111:M111)</f>
        <v>0</v>
      </c>
      <c r="R111">
        <f>L111/SUM($H111:I111,K111:M111)</f>
        <v>0</v>
      </c>
      <c r="S111">
        <f>M111/SUM($H111:I111,K111:M111)</f>
        <v>1.0000480149767127E-2</v>
      </c>
      <c r="U111">
        <f t="shared" si="42"/>
        <v>2.319733016884911E-2</v>
      </c>
      <c r="V111">
        <f t="shared" si="45"/>
        <v>1.0150480149767127E-2</v>
      </c>
      <c r="W111">
        <f t="shared" si="43"/>
        <v>1.5225033030514382E-2</v>
      </c>
      <c r="Y111">
        <f>U111*(D111-D110)/D111+U110*(D110-D109)/D111+U109*(D109-D108)/D111+U108*(D108-D107)/D111</f>
        <v>1.3700474213301627E-2</v>
      </c>
      <c r="Z111">
        <f>V111*(E111-E110)/E111+V110*(E110-E109)/E111+V109*(E109-E108)/E111+V108*(E108-E107)/E111</f>
        <v>1.0150480149767127E-2</v>
      </c>
      <c r="AA111">
        <f>W111*(F111-F110)/F111+W110*(F110-F109)/F111+W109*(F109-F108)/F111+W108*(F108-F107)/F111</f>
        <v>1.2048031480434283E-2</v>
      </c>
      <c r="AC111">
        <f t="shared" si="46"/>
        <v>112.01866533174248</v>
      </c>
      <c r="AD111">
        <f t="shared" si="47"/>
        <v>230.15486941601401</v>
      </c>
      <c r="AE111">
        <f t="shared" si="48"/>
        <v>213.05820332702922</v>
      </c>
      <c r="AG111">
        <f t="shared" si="49"/>
        <v>112.01866533174248</v>
      </c>
      <c r="AH111">
        <f t="shared" si="50"/>
        <v>187.11778001301954</v>
      </c>
      <c r="AI111">
        <f t="shared" si="51"/>
        <v>50.461153419559551</v>
      </c>
      <c r="AK111">
        <v>63</v>
      </c>
      <c r="AL111" t="s">
        <v>16</v>
      </c>
      <c r="AM111">
        <v>41.23</v>
      </c>
      <c r="AN111">
        <v>0</v>
      </c>
      <c r="AO111">
        <v>7.0000000000000007E-2</v>
      </c>
      <c r="AP111">
        <v>0.43</v>
      </c>
      <c r="AQ111">
        <v>6.64</v>
      </c>
      <c r="AR111">
        <v>51.39</v>
      </c>
      <c r="AS111">
        <v>0.1</v>
      </c>
      <c r="AT111">
        <v>0.13</v>
      </c>
      <c r="AU111">
        <v>0</v>
      </c>
      <c r="AV111">
        <v>0</v>
      </c>
      <c r="AW111">
        <v>3.0000000000000001E-3</v>
      </c>
      <c r="AX111">
        <v>2E-3</v>
      </c>
      <c r="AZ111">
        <v>0.99660456826589594</v>
      </c>
      <c r="BA111">
        <v>0</v>
      </c>
      <c r="BB111">
        <v>1.9943893742776619E-3</v>
      </c>
      <c r="BC111">
        <v>8.2180088776861518E-3</v>
      </c>
      <c r="BD111">
        <v>8.9487379500478276E-2</v>
      </c>
      <c r="BE111">
        <v>1.8517295721556857</v>
      </c>
      <c r="BF111">
        <v>2.0474841979273269E-3</v>
      </c>
      <c r="BG111">
        <v>3.3670308077969678E-3</v>
      </c>
      <c r="BH111">
        <v>0</v>
      </c>
      <c r="BI111">
        <v>0</v>
      </c>
      <c r="BJ111">
        <v>1.1668110510185933E-4</v>
      </c>
      <c r="BK111">
        <v>3.8769125584135743E-5</v>
      </c>
      <c r="BM111">
        <v>63</v>
      </c>
      <c r="BN111" t="s">
        <v>17</v>
      </c>
      <c r="BO111">
        <v>57.32</v>
      </c>
      <c r="BP111">
        <v>0.04</v>
      </c>
      <c r="BQ111">
        <v>1.64</v>
      </c>
      <c r="BR111">
        <v>0.43</v>
      </c>
      <c r="BS111">
        <v>4.29</v>
      </c>
      <c r="BT111">
        <v>35.47</v>
      </c>
      <c r="BU111">
        <v>0.08</v>
      </c>
      <c r="BV111">
        <v>0.72</v>
      </c>
      <c r="BW111">
        <v>0</v>
      </c>
      <c r="BX111">
        <v>0.01</v>
      </c>
      <c r="BY111">
        <v>0</v>
      </c>
      <c r="BZ111">
        <v>0</v>
      </c>
      <c r="CA111">
        <v>2E-3</v>
      </c>
      <c r="CB111">
        <v>1E-3</v>
      </c>
      <c r="CD111">
        <v>1.9605073908938755</v>
      </c>
      <c r="CE111">
        <v>0</v>
      </c>
      <c r="CF111">
        <v>6.6116297181951569E-2</v>
      </c>
      <c r="CG111">
        <v>1.1628384122628635E-2</v>
      </c>
      <c r="CH111">
        <v>8.1809505361446183E-2</v>
      </c>
      <c r="CI111">
        <v>1.8084766113234332</v>
      </c>
      <c r="CJ111">
        <v>2.3177324914464932E-3</v>
      </c>
      <c r="CK111">
        <v>2.638693806150014E-2</v>
      </c>
      <c r="CL111">
        <v>0</v>
      </c>
      <c r="CM111">
        <v>6.6319757560186448E-4</v>
      </c>
      <c r="CN111">
        <v>1.1006824403749781E-4</v>
      </c>
      <c r="CO111">
        <v>2.7428924153078572E-5</v>
      </c>
      <c r="CP111">
        <v>2.6623688075827059E-2</v>
      </c>
    </row>
    <row r="112" spans="2:123">
      <c r="C112" s="2">
        <v>0.52</v>
      </c>
      <c r="D112">
        <f t="shared" si="40"/>
        <v>52</v>
      </c>
      <c r="E112">
        <f t="shared" si="44"/>
        <v>52</v>
      </c>
      <c r="F112">
        <f t="shared" si="44"/>
        <v>52</v>
      </c>
      <c r="G112">
        <v>48</v>
      </c>
      <c r="H112">
        <v>4.68</v>
      </c>
      <c r="I112">
        <v>47.32</v>
      </c>
      <c r="J112">
        <v>0</v>
      </c>
      <c r="K112">
        <v>0</v>
      </c>
      <c r="L112">
        <v>0</v>
      </c>
      <c r="M112">
        <f t="shared" si="41"/>
        <v>0.52527799999999991</v>
      </c>
      <c r="O112">
        <f>H112/SUM($H112:I112,K112:M112)</f>
        <v>8.9099956786520954E-2</v>
      </c>
      <c r="P112">
        <f>I112/SUM($H112:I112,K112:M112)</f>
        <v>0.90089956306371188</v>
      </c>
      <c r="Q112">
        <f>K112/SUM($H112:I112,K112:M112)</f>
        <v>0</v>
      </c>
      <c r="R112">
        <f>L112/SUM($H112:I112,K112:M112)</f>
        <v>0</v>
      </c>
      <c r="S112">
        <f>M112/SUM($H112:I112,K112:M112)</f>
        <v>1.0000480149767125E-2</v>
      </c>
      <c r="U112">
        <f t="shared" si="42"/>
        <v>2.4463640173756691E-2</v>
      </c>
      <c r="V112">
        <f t="shared" si="45"/>
        <v>1.0150480149767126E-2</v>
      </c>
      <c r="W112">
        <f t="shared" si="43"/>
        <v>1.5419452252350942E-2</v>
      </c>
      <c r="Y112">
        <f>U112*(D112-D111)/D112+U111*(D111-D110)/D112+U110*(D110-D109)/D112+U109*(D109-D108)/D112+U108*(D108-D107)/D112</f>
        <v>1.4756092413269334E-2</v>
      </c>
      <c r="Z112">
        <f>V112*(E112-E111)/E112+V111*(E111-E110)/E112+V110*(E110-E109)/E112+V109*(E109-E108)/E112+V108*(E108-E107)/E112</f>
        <v>1.0150480149767126E-2</v>
      </c>
      <c r="AA112">
        <f>W112*(F112-F111)/F112+W111*(F111-F110)/F112+W110*(F110-F109)/F112+W109*(F109-F108)/F112+W108*(F108-F107)/F112</f>
        <v>1.2378690056141494E-2</v>
      </c>
      <c r="AC112">
        <f t="shared" si="46"/>
        <v>123.65349023853631</v>
      </c>
      <c r="AD112">
        <f t="shared" si="47"/>
        <v>254.34799563875157</v>
      </c>
      <c r="AE112">
        <f t="shared" si="48"/>
        <v>235.35194839974881</v>
      </c>
      <c r="AG112">
        <f t="shared" si="49"/>
        <v>123.65349023853631</v>
      </c>
      <c r="AH112">
        <f t="shared" si="50"/>
        <v>206.78698832418826</v>
      </c>
      <c r="AI112">
        <f t="shared" si="51"/>
        <v>55.741250936782613</v>
      </c>
      <c r="AK112">
        <v>73</v>
      </c>
      <c r="AL112" t="s">
        <v>16</v>
      </c>
      <c r="AM112">
        <v>41.11</v>
      </c>
      <c r="AN112">
        <v>0</v>
      </c>
      <c r="AO112">
        <v>7.0000000000000007E-2</v>
      </c>
      <c r="AP112">
        <v>0.44</v>
      </c>
      <c r="AQ112">
        <v>7.26</v>
      </c>
      <c r="AR112">
        <v>50.86</v>
      </c>
      <c r="AS112">
        <v>0.11</v>
      </c>
      <c r="AT112">
        <v>0.15</v>
      </c>
      <c r="AU112">
        <v>0</v>
      </c>
      <c r="AV112">
        <v>0</v>
      </c>
      <c r="AW112">
        <v>4.0000000000000001E-3</v>
      </c>
      <c r="AX112">
        <v>2E-3</v>
      </c>
      <c r="AZ112">
        <v>0.99652815066928258</v>
      </c>
      <c r="BA112">
        <v>0</v>
      </c>
      <c r="BB112">
        <v>2.0000576204137668E-3</v>
      </c>
      <c r="BC112">
        <v>8.4330249050799423E-3</v>
      </c>
      <c r="BD112">
        <v>9.8121208359733217E-2</v>
      </c>
      <c r="BE112">
        <v>1.8378406636690534</v>
      </c>
      <c r="BF112">
        <v>2.2586336791164206E-3</v>
      </c>
      <c r="BG112">
        <v>3.8960771915895849E-3</v>
      </c>
      <c r="BH112">
        <v>0</v>
      </c>
      <c r="BI112">
        <v>0</v>
      </c>
      <c r="BJ112">
        <v>1.5601696534428986E-4</v>
      </c>
      <c r="BK112">
        <v>3.887931116230151E-5</v>
      </c>
      <c r="BM112">
        <v>73</v>
      </c>
      <c r="BN112" t="s">
        <v>17</v>
      </c>
      <c r="BO112">
        <v>57.07</v>
      </c>
      <c r="BP112">
        <v>0.04</v>
      </c>
      <c r="BQ112">
        <v>1.78</v>
      </c>
      <c r="BR112">
        <v>0.54</v>
      </c>
      <c r="BS112">
        <v>4.63</v>
      </c>
      <c r="BT112">
        <v>35.08</v>
      </c>
      <c r="BU112">
        <v>0.08</v>
      </c>
      <c r="BV112">
        <v>0.77</v>
      </c>
      <c r="BW112">
        <v>0</v>
      </c>
      <c r="BX112">
        <v>0.01</v>
      </c>
      <c r="BY112">
        <v>0</v>
      </c>
      <c r="BZ112">
        <v>0</v>
      </c>
      <c r="CA112">
        <v>2E-3</v>
      </c>
      <c r="CB112">
        <v>1E-3</v>
      </c>
      <c r="CD112">
        <v>1.9560316800309909</v>
      </c>
      <c r="CE112">
        <v>0</v>
      </c>
      <c r="CF112">
        <v>7.1910181848920715E-2</v>
      </c>
      <c r="CG112">
        <v>1.4633573167913277E-2</v>
      </c>
      <c r="CH112">
        <v>8.847756774359003E-2</v>
      </c>
      <c r="CI112">
        <v>1.7923259898522665</v>
      </c>
      <c r="CJ112">
        <v>2.32257110497428E-3</v>
      </c>
      <c r="CK112">
        <v>2.8278276463064835E-2</v>
      </c>
      <c r="CL112">
        <v>0</v>
      </c>
      <c r="CM112">
        <v>6.6458209981798747E-4</v>
      </c>
      <c r="CN112">
        <v>1.1029802797354092E-4</v>
      </c>
      <c r="CO112">
        <v>2.7486186138208228E-5</v>
      </c>
      <c r="CP112">
        <v>2.7941861879911642E-2</v>
      </c>
    </row>
    <row r="113" spans="3:123">
      <c r="C113" s="2">
        <v>0.56599999999999995</v>
      </c>
      <c r="D113">
        <f t="shared" si="40"/>
        <v>56.599999999999994</v>
      </c>
      <c r="E113">
        <f t="shared" si="44"/>
        <v>56.599999999999994</v>
      </c>
      <c r="F113">
        <f t="shared" si="44"/>
        <v>56.599999999999994</v>
      </c>
      <c r="G113">
        <v>43.400000000000006</v>
      </c>
      <c r="H113">
        <v>4.5279999999999996</v>
      </c>
      <c r="I113">
        <v>52.071999999999996</v>
      </c>
      <c r="J113">
        <v>0</v>
      </c>
      <c r="K113">
        <v>0</v>
      </c>
      <c r="L113">
        <v>0</v>
      </c>
      <c r="M113">
        <f t="shared" si="41"/>
        <v>0.57174489999999989</v>
      </c>
      <c r="O113">
        <f>H113/SUM($H113:I113,K113:M113)</f>
        <v>7.9199961588018633E-2</v>
      </c>
      <c r="P113">
        <f>I113/SUM($H113:I113,K113:M113)</f>
        <v>0.91079955826221426</v>
      </c>
      <c r="Q113">
        <f>K113/SUM($H113:I113,K113:M113)</f>
        <v>0</v>
      </c>
      <c r="R113">
        <f>L113/SUM($H113:I113,K113:M113)</f>
        <v>0</v>
      </c>
      <c r="S113">
        <f>M113/SUM($H113:I113,K113:M113)</f>
        <v>1.0000480149767127E-2</v>
      </c>
      <c r="U113">
        <f t="shared" si="42"/>
        <v>2.5708735351207011E-2</v>
      </c>
      <c r="V113">
        <f t="shared" si="45"/>
        <v>1.0150480149767127E-2</v>
      </c>
      <c r="W113">
        <f t="shared" si="43"/>
        <v>1.5639097889240089E-2</v>
      </c>
      <c r="Y113">
        <f>U113*(D113-D112)/D113+U112*(D112-D111)/D113+U111*(D111-D110)/D113+U110*(D110-D109)/D113+U109*(D109-D108)/D113+U108*(D108-D107)/D113</f>
        <v>1.5646236538967448E-2</v>
      </c>
      <c r="Z113">
        <f>V113*(E113-E112)/E113+V112*(E112-E111)/E113+V111*(E111-E110)/E113+V110*(E110-E109)/E113+V109*(E109-E108)/E113+V108*(E108-E107)/E113</f>
        <v>1.0150480149767126E-2</v>
      </c>
      <c r="AA113">
        <f>W113*(F113-F112)/F113+W112*(F112-F111)/F113+W111*(F111-F110)/F113+W110*(F110-F109)/F113+W109*(F109-F108)/F113+W108*(F108-F107)/F113</f>
        <v>1.26436701980541E-2</v>
      </c>
      <c r="AC113">
        <f t="shared" si="46"/>
        <v>136.45504576778708</v>
      </c>
      <c r="AD113">
        <f t="shared" si="47"/>
        <v>281.01902886097787</v>
      </c>
      <c r="AE113">
        <f t="shared" si="48"/>
        <v>259.91519010698579</v>
      </c>
      <c r="AG113">
        <f t="shared" si="49"/>
        <v>136.45504576778708</v>
      </c>
      <c r="AH113">
        <f t="shared" si="50"/>
        <v>228.47075517152672</v>
      </c>
      <c r="AI113">
        <f t="shared" si="51"/>
        <v>61.558860814812427</v>
      </c>
      <c r="AK113">
        <v>83</v>
      </c>
      <c r="AL113" t="s">
        <v>16</v>
      </c>
      <c r="AM113">
        <v>40.96</v>
      </c>
      <c r="AN113">
        <v>0</v>
      </c>
      <c r="AO113">
        <v>0.08</v>
      </c>
      <c r="AP113">
        <v>0.46</v>
      </c>
      <c r="AQ113">
        <v>7.99</v>
      </c>
      <c r="AR113">
        <v>50.22</v>
      </c>
      <c r="AS113">
        <v>0.12</v>
      </c>
      <c r="AT113">
        <v>0.17</v>
      </c>
      <c r="AU113">
        <v>0</v>
      </c>
      <c r="AV113">
        <v>0</v>
      </c>
      <c r="AW113">
        <v>4.0000000000000001E-3</v>
      </c>
      <c r="AX113">
        <v>2E-3</v>
      </c>
      <c r="AZ113">
        <v>0.99634717884245372</v>
      </c>
      <c r="BA113">
        <v>0</v>
      </c>
      <c r="BB113">
        <v>2.2937342913521173E-3</v>
      </c>
      <c r="BC113">
        <v>8.8470237038881967E-3</v>
      </c>
      <c r="BD113">
        <v>0.10836316952485692</v>
      </c>
      <c r="BE113">
        <v>1.8210289986897281</v>
      </c>
      <c r="BF113">
        <v>2.4725382190540798E-3</v>
      </c>
      <c r="BG113">
        <v>4.4309195812750231E-3</v>
      </c>
      <c r="BH113">
        <v>0</v>
      </c>
      <c r="BI113">
        <v>0</v>
      </c>
      <c r="BJ113">
        <v>1.5655987973374073E-4</v>
      </c>
      <c r="BK113">
        <v>3.9014605022397887E-5</v>
      </c>
      <c r="BM113">
        <v>83</v>
      </c>
      <c r="BN113" t="s">
        <v>17</v>
      </c>
      <c r="BO113">
        <v>56.8</v>
      </c>
      <c r="BP113">
        <v>0.05</v>
      </c>
      <c r="BQ113">
        <v>1.91</v>
      </c>
      <c r="BR113">
        <v>0.66</v>
      </c>
      <c r="BS113">
        <v>5.03</v>
      </c>
      <c r="BT113">
        <v>34.619999999999997</v>
      </c>
      <c r="BU113">
        <v>0.09</v>
      </c>
      <c r="BV113">
        <v>0.83</v>
      </c>
      <c r="BW113">
        <v>0</v>
      </c>
      <c r="BX113">
        <v>0.01</v>
      </c>
      <c r="BY113">
        <v>0</v>
      </c>
      <c r="BZ113">
        <v>0</v>
      </c>
      <c r="CA113">
        <v>2E-3</v>
      </c>
      <c r="CB113">
        <v>1E-3</v>
      </c>
      <c r="CD113">
        <v>1.9515849318704344</v>
      </c>
      <c r="CE113">
        <v>0</v>
      </c>
      <c r="CF113">
        <v>7.7352590163133672E-2</v>
      </c>
      <c r="CG113">
        <v>1.792964405277574E-2</v>
      </c>
      <c r="CH113">
        <v>9.6358776751440792E-2</v>
      </c>
      <c r="CI113">
        <v>1.7731912924884907</v>
      </c>
      <c r="CJ113">
        <v>2.6193446728559784E-3</v>
      </c>
      <c r="CK113">
        <v>3.0557049097855164E-2</v>
      </c>
      <c r="CL113">
        <v>0</v>
      </c>
      <c r="CM113">
        <v>6.6622319419312021E-4</v>
      </c>
      <c r="CN113">
        <v>1.1057039383073928E-4</v>
      </c>
      <c r="CO113">
        <v>2.7554059506265567E-5</v>
      </c>
      <c r="CP113">
        <v>2.8937522033568031E-2</v>
      </c>
    </row>
    <row r="114" spans="3:123">
      <c r="C114" s="2">
        <v>0.60699999999999998</v>
      </c>
      <c r="D114">
        <f t="shared" si="40"/>
        <v>60.699999999999996</v>
      </c>
      <c r="E114">
        <f t="shared" si="44"/>
        <v>60.699999999999996</v>
      </c>
      <c r="F114">
        <f t="shared" si="44"/>
        <v>60.699999999999996</v>
      </c>
      <c r="G114">
        <v>39.300000000000004</v>
      </c>
      <c r="H114">
        <v>6.07</v>
      </c>
      <c r="I114">
        <v>54.629999999999995</v>
      </c>
      <c r="J114">
        <v>0</v>
      </c>
      <c r="K114">
        <v>0</v>
      </c>
      <c r="L114">
        <v>0</v>
      </c>
      <c r="M114">
        <f t="shared" si="41"/>
        <v>0.61316104999999987</v>
      </c>
      <c r="O114">
        <f>H114/SUM($H114:I114,K114:M114)</f>
        <v>9.8999951985023302E-2</v>
      </c>
      <c r="P114">
        <f>I114/SUM($H114:I114,K114:M114)</f>
        <v>0.89099956786520951</v>
      </c>
      <c r="Q114">
        <f>K114/SUM($H114:I114,K114:M114)</f>
        <v>0</v>
      </c>
      <c r="R114">
        <f>L114/SUM($H114:I114,K114:M114)</f>
        <v>0</v>
      </c>
      <c r="S114">
        <f>M114/SUM($H114:I114,K114:M114)</f>
        <v>1.0000480149767125E-2</v>
      </c>
      <c r="U114">
        <f t="shared" si="42"/>
        <v>2.669690212765451E-2</v>
      </c>
      <c r="V114">
        <f t="shared" si="45"/>
        <v>1.0150480149767126E-2</v>
      </c>
      <c r="W114">
        <f t="shared" si="43"/>
        <v>1.5772344273907651E-2</v>
      </c>
      <c r="Y114">
        <f>U114*(D114-D113)/D114+U113*(D113-D112)/D114+U112*(D112-D111)/D114+U111*(D111-D110)/D114+U110*(D110-D109)/D114+U109*(D109-D108)/D114+U108*(D108-D107)/D114</f>
        <v>1.6392657114150597E-2</v>
      </c>
      <c r="Z114">
        <f>V114*(E114-E113)/E114+V113*(E113-E112)/E114+V112*(E112-E111)/E114+V111*(E111-E110)/E114+V110*(E110-E109)/E114+V109*(E109-E108)/E114+V108*(E108-E107)/E114</f>
        <v>1.0150480149767127E-2</v>
      </c>
      <c r="AA114">
        <f>W114*(F114-F113)/F114+W113*(F113-F112)/F114+W112*(F112-F111)/F114+W111*(F111-F110)/F114+W110*(F110-F109)/F114+W109*(F109-F108)/F114+W108*(F108-F107)/F114</f>
        <v>1.2854997442057387E-2</v>
      </c>
      <c r="AC114">
        <f t="shared" si="46"/>
        <v>150.35217540225494</v>
      </c>
      <c r="AD114">
        <f t="shared" si="47"/>
        <v>310.02409663232442</v>
      </c>
      <c r="AE114">
        <f t="shared" si="48"/>
        <v>286.6145398595196</v>
      </c>
      <c r="AG114">
        <f t="shared" si="49"/>
        <v>150.35217540225494</v>
      </c>
      <c r="AH114">
        <f t="shared" si="50"/>
        <v>252.0521110831906</v>
      </c>
      <c r="AI114">
        <f t="shared" si="51"/>
        <v>67.8823910193599</v>
      </c>
      <c r="AK114">
        <v>93</v>
      </c>
      <c r="AL114" t="s">
        <v>16</v>
      </c>
      <c r="AM114">
        <v>40.78</v>
      </c>
      <c r="AN114">
        <v>0</v>
      </c>
      <c r="AO114">
        <v>0.09</v>
      </c>
      <c r="AP114">
        <v>0.47</v>
      </c>
      <c r="AQ114">
        <v>8.84</v>
      </c>
      <c r="AR114">
        <v>49.49</v>
      </c>
      <c r="AS114">
        <v>0.13</v>
      </c>
      <c r="AT114">
        <v>0.19</v>
      </c>
      <c r="AU114">
        <v>0</v>
      </c>
      <c r="AV114">
        <v>0</v>
      </c>
      <c r="AW114">
        <v>5.0000000000000001E-3</v>
      </c>
      <c r="AX114">
        <v>3.0000000000000001E-3</v>
      </c>
      <c r="AZ114">
        <v>0.99606515332723344</v>
      </c>
      <c r="BA114">
        <v>0</v>
      </c>
      <c r="BB114">
        <v>2.591107358889364E-3</v>
      </c>
      <c r="BC114">
        <v>9.0766793835386703E-3</v>
      </c>
      <c r="BD114">
        <v>0.12038627118231185</v>
      </c>
      <c r="BE114">
        <v>1.8019692893131942</v>
      </c>
      <c r="BF114">
        <v>2.6896445995525757E-3</v>
      </c>
      <c r="BG114">
        <v>4.9726549571394354E-3</v>
      </c>
      <c r="BH114">
        <v>0</v>
      </c>
      <c r="BI114">
        <v>0</v>
      </c>
      <c r="BJ114">
        <v>1.9650801558468306E-4</v>
      </c>
      <c r="BK114">
        <v>5.876358074477503E-5</v>
      </c>
      <c r="BM114">
        <v>93</v>
      </c>
      <c r="BN114" t="s">
        <v>17</v>
      </c>
      <c r="BO114">
        <v>56.48</v>
      </c>
      <c r="BP114">
        <v>0.05</v>
      </c>
      <c r="BQ114">
        <v>2.06</v>
      </c>
      <c r="BR114">
        <v>0.8</v>
      </c>
      <c r="BS114">
        <v>5.5</v>
      </c>
      <c r="BT114">
        <v>34.08</v>
      </c>
      <c r="BU114">
        <v>0.1</v>
      </c>
      <c r="BV114">
        <v>0.9</v>
      </c>
      <c r="BW114">
        <v>0</v>
      </c>
      <c r="BX114">
        <v>0.02</v>
      </c>
      <c r="BY114">
        <v>0</v>
      </c>
      <c r="BZ114">
        <v>0</v>
      </c>
      <c r="CA114">
        <v>2E-3</v>
      </c>
      <c r="CB114">
        <v>1E-3</v>
      </c>
      <c r="CD114">
        <v>1.9464696837976774</v>
      </c>
      <c r="CE114">
        <v>0</v>
      </c>
      <c r="CF114">
        <v>8.3680169109243877E-2</v>
      </c>
      <c r="CG114">
        <v>2.1798748192075897E-2</v>
      </c>
      <c r="CH114">
        <v>0.10568170661433225</v>
      </c>
      <c r="CI114">
        <v>1.7508218096418984</v>
      </c>
      <c r="CJ114">
        <v>2.9192008433143652E-3</v>
      </c>
      <c r="CK114">
        <v>3.3234539415522277E-2</v>
      </c>
      <c r="CL114">
        <v>0</v>
      </c>
      <c r="CM114">
        <v>1.3364834322344052E-3</v>
      </c>
      <c r="CN114">
        <v>1.1090539982579786E-4</v>
      </c>
      <c r="CO114">
        <v>2.7637542749862675E-5</v>
      </c>
      <c r="CP114">
        <v>3.0149852906921251E-2</v>
      </c>
    </row>
    <row r="115" spans="3:123">
      <c r="C115" s="2">
        <v>0.64500000000000002</v>
      </c>
      <c r="D115">
        <f t="shared" si="40"/>
        <v>64.5</v>
      </c>
      <c r="E115">
        <f t="shared" si="44"/>
        <v>64.5</v>
      </c>
      <c r="F115">
        <f t="shared" si="44"/>
        <v>64.5</v>
      </c>
      <c r="G115">
        <v>35.5</v>
      </c>
      <c r="H115">
        <v>5.16</v>
      </c>
      <c r="I115">
        <v>59.34</v>
      </c>
      <c r="J115">
        <v>0</v>
      </c>
      <c r="K115">
        <v>0</v>
      </c>
      <c r="L115">
        <v>0</v>
      </c>
      <c r="M115">
        <f t="shared" si="41"/>
        <v>0.65154674999999995</v>
      </c>
      <c r="O115">
        <f>H115/SUM($H115:I115,K115:M115)</f>
        <v>7.9199961588018633E-2</v>
      </c>
      <c r="P115">
        <f>I115/SUM($H115:I115,K115:M115)</f>
        <v>0.91079955826221437</v>
      </c>
      <c r="Q115">
        <f>K115/SUM($H115:I115,K115:M115)</f>
        <v>0</v>
      </c>
      <c r="R115">
        <f>L115/SUM($H115:I115,K115:M115)</f>
        <v>0</v>
      </c>
      <c r="S115">
        <f>M115/SUM($H115:I115,K115:M115)</f>
        <v>1.0000480149767128E-2</v>
      </c>
      <c r="U115">
        <f t="shared" si="42"/>
        <v>2.862931327372957E-2</v>
      </c>
      <c r="V115">
        <f t="shared" si="45"/>
        <v>1.0150480149767129E-2</v>
      </c>
      <c r="W115">
        <f t="shared" si="43"/>
        <v>1.6151682505418943E-2</v>
      </c>
      <c r="Y115">
        <f>U115*(D115-D114)/D115+U114*(D114-D113)/D115+U113*(D113-D112)/D115+U112*(D112-D111)/D115+U111*(D111-D110)/D115+U110*(D110-D109)/D115+U109*(D109-D108)/D115+U108*(D108-D107)/D115</f>
        <v>1.7113576391769202E-2</v>
      </c>
      <c r="Z115">
        <f>V115*(E115-E114)/E115+V114*(E114-E113)/E115+V113*(E113-E112)/E115+V112*(E112-E111)/E115+V111*(E111-E110)/E115+V110*(E110-E109)/E115+V109*(E109-E108)/E115+V108*(E108-E107)/E115</f>
        <v>1.0150480149767126E-2</v>
      </c>
      <c r="AA115">
        <f>W115*(F115-F114)/F115+W114*(F114-F113)/F115+W113*(F113-F112)/F115+W112*(F112-F111)/F115+W111*(F111-F110)/F115+W110*(F110-F109)/F115+W109*(F109-F108)/F115+W108*(F108-F107)/F115</f>
        <v>1.3049220748115899E-2</v>
      </c>
      <c r="AC115">
        <f t="shared" si="46"/>
        <v>166.04495923276875</v>
      </c>
      <c r="AD115">
        <f t="shared" si="47"/>
        <v>342.85568908382129</v>
      </c>
      <c r="AE115">
        <f t="shared" si="48"/>
        <v>316.8161622003862</v>
      </c>
      <c r="AG115">
        <f t="shared" si="49"/>
        <v>166.04495923276875</v>
      </c>
      <c r="AH115">
        <f t="shared" si="50"/>
        <v>278.74446266977338</v>
      </c>
      <c r="AI115">
        <f t="shared" si="51"/>
        <v>75.035406836933575</v>
      </c>
      <c r="AK115">
        <v>103</v>
      </c>
      <c r="AL115" t="s">
        <v>16</v>
      </c>
      <c r="AM115">
        <v>40.590000000000003</v>
      </c>
      <c r="AN115">
        <v>0</v>
      </c>
      <c r="AO115">
        <v>0.1</v>
      </c>
      <c r="AP115">
        <v>0.47</v>
      </c>
      <c r="AQ115">
        <v>9.81</v>
      </c>
      <c r="AR115">
        <v>48.66</v>
      </c>
      <c r="AS115">
        <v>0.14000000000000001</v>
      </c>
      <c r="AT115">
        <v>0.22</v>
      </c>
      <c r="AU115">
        <v>0</v>
      </c>
      <c r="AV115">
        <v>0</v>
      </c>
      <c r="AW115">
        <v>5.0000000000000001E-3</v>
      </c>
      <c r="AX115">
        <v>3.0000000000000001E-3</v>
      </c>
      <c r="AZ115">
        <v>0.99597193746745871</v>
      </c>
      <c r="BA115">
        <v>0</v>
      </c>
      <c r="BB115">
        <v>2.8922139962823555E-3</v>
      </c>
      <c r="BC115">
        <v>9.118313510437237E-3</v>
      </c>
      <c r="BD115">
        <v>0.13420887330957595</v>
      </c>
      <c r="BE115">
        <v>1.779875237745693</v>
      </c>
      <c r="BF115">
        <v>2.9098265765811152E-3</v>
      </c>
      <c r="BG115">
        <v>5.7842217005535639E-3</v>
      </c>
      <c r="BH115">
        <v>0</v>
      </c>
      <c r="BI115">
        <v>0</v>
      </c>
      <c r="BJ115">
        <v>1.9740938483126858E-4</v>
      </c>
      <c r="BK115">
        <v>5.9033125395892633E-5</v>
      </c>
      <c r="BM115">
        <v>103</v>
      </c>
      <c r="BN115" t="s">
        <v>17</v>
      </c>
      <c r="BO115">
        <v>56.11</v>
      </c>
      <c r="BP115">
        <v>0.06</v>
      </c>
      <c r="BQ115">
        <v>2.25</v>
      </c>
      <c r="BR115">
        <v>0.96</v>
      </c>
      <c r="BS115">
        <v>6.01</v>
      </c>
      <c r="BT115">
        <v>33.47</v>
      </c>
      <c r="BU115">
        <v>0.11</v>
      </c>
      <c r="BV115">
        <v>0.99</v>
      </c>
      <c r="BW115">
        <v>0</v>
      </c>
      <c r="BX115">
        <v>0.02</v>
      </c>
      <c r="BY115">
        <v>0</v>
      </c>
      <c r="BZ115">
        <v>0</v>
      </c>
      <c r="CA115">
        <v>2E-3</v>
      </c>
      <c r="CB115">
        <v>1E-3</v>
      </c>
      <c r="CD115">
        <v>1.9401501829914263</v>
      </c>
      <c r="CE115">
        <v>0</v>
      </c>
      <c r="CF115">
        <v>9.1702245720432132E-2</v>
      </c>
      <c r="CG115">
        <v>2.6245504487453362E-2</v>
      </c>
      <c r="CH115">
        <v>0.11586538921450165</v>
      </c>
      <c r="CI115">
        <v>1.7252029757614133</v>
      </c>
      <c r="CJ115">
        <v>3.2218015446608362E-3</v>
      </c>
      <c r="CK115">
        <v>3.6679590124895821E-2</v>
      </c>
      <c r="CL115">
        <v>0</v>
      </c>
      <c r="CM115">
        <v>1.3409287546025976E-3</v>
      </c>
      <c r="CN115">
        <v>1.1127428599580799E-4</v>
      </c>
      <c r="CO115">
        <v>2.772946890773688E-5</v>
      </c>
      <c r="CP115">
        <v>3.1852428711858408E-2</v>
      </c>
    </row>
    <row r="116" spans="3:123">
      <c r="C116" s="2">
        <v>0.67900000000000005</v>
      </c>
      <c r="D116">
        <f t="shared" si="40"/>
        <v>67.900000000000006</v>
      </c>
      <c r="E116">
        <f t="shared" si="44"/>
        <v>67.900000000000006</v>
      </c>
      <c r="F116">
        <f t="shared" si="44"/>
        <v>67.900000000000006</v>
      </c>
      <c r="G116">
        <v>32.099999999999994</v>
      </c>
      <c r="H116">
        <v>6.1110000000000007</v>
      </c>
      <c r="I116">
        <v>61.789000000000009</v>
      </c>
      <c r="J116">
        <v>0</v>
      </c>
      <c r="K116">
        <v>0</v>
      </c>
      <c r="L116">
        <v>0</v>
      </c>
      <c r="M116">
        <f t="shared" si="41"/>
        <v>0.68589184999999997</v>
      </c>
      <c r="O116">
        <f>H116/SUM($H116:I116,K116:M116)</f>
        <v>8.9099956786520954E-2</v>
      </c>
      <c r="P116">
        <f>I116/SUM($H116:I116,K116:M116)</f>
        <v>0.90089956306371188</v>
      </c>
      <c r="Q116">
        <f>K116/SUM($H116:I116,K116:M116)</f>
        <v>0</v>
      </c>
      <c r="R116">
        <f>L116/SUM($H116:I116,K116:M116)</f>
        <v>0</v>
      </c>
      <c r="S116">
        <f>M116/SUM($H116:I116,K116:M116)</f>
        <v>1.0000480149767125E-2</v>
      </c>
      <c r="U116">
        <f t="shared" si="42"/>
        <v>2.9992786212688607E-2</v>
      </c>
      <c r="V116">
        <f t="shared" si="45"/>
        <v>1.0150480149767126E-2</v>
      </c>
      <c r="W116">
        <f t="shared" si="43"/>
        <v>1.6442110220914304E-2</v>
      </c>
      <c r="Y116">
        <f>U116*(D116-D115)/D116+U115*(D115-D114)/D116+U114*(D114-D113)/D116+U113*(D113-D112)/D116+U112*(D112-D111)/D116+U111*(D111-D110)/D116+U110*(D110-D109)/D116+U109*(D109-D108)/D116+U108*(D108-D107)/D116</f>
        <v>1.7758485278236449E-2</v>
      </c>
      <c r="Z116">
        <f>V116*(E116-E115)/E116+V115*(E115-E114)/E116+V114*(E114-E113)/E116+V113*(E113-E112)/E116+V112*(E112-E111)/E116+V111*(E111-E110)/E116+V110*(E110-E109)/E116+V109*(E109-E108)/E116+V108*(E108-E107)/E116</f>
        <v>1.0150480149767126E-2</v>
      </c>
      <c r="AA116">
        <f>W116*(F116-F115)/F116+W115*(F115-F114)/F116+W114*(F114-F113)/F116+W113*(F113-F112)/F116+W112*(F112-F111)/F116+W111*(F111-F110)/F116+W110*(F110-F109)/F116+W109*(F109-F108)/F116+W108*(F108-F107)/F116</f>
        <v>1.3219115066341446E-2</v>
      </c>
      <c r="AC116">
        <f t="shared" si="46"/>
        <v>183.18187282196905</v>
      </c>
      <c r="AD116">
        <f t="shared" si="47"/>
        <v>378.78333908695777</v>
      </c>
      <c r="AE116">
        <f t="shared" si="48"/>
        <v>349.84546788948035</v>
      </c>
      <c r="AG116">
        <f t="shared" si="49"/>
        <v>183.18187282196905</v>
      </c>
      <c r="AH116">
        <f t="shared" si="50"/>
        <v>307.95393421703886</v>
      </c>
      <c r="AI116">
        <f t="shared" si="51"/>
        <v>82.858137131719033</v>
      </c>
      <c r="AK116">
        <v>113</v>
      </c>
      <c r="AL116" t="s">
        <v>16</v>
      </c>
      <c r="AM116">
        <v>40.36</v>
      </c>
      <c r="AN116">
        <v>0</v>
      </c>
      <c r="AO116">
        <v>0.1</v>
      </c>
      <c r="AP116">
        <v>0.47</v>
      </c>
      <c r="AQ116">
        <v>11</v>
      </c>
      <c r="AR116">
        <v>47.65</v>
      </c>
      <c r="AS116">
        <v>0.15</v>
      </c>
      <c r="AT116">
        <v>0.25</v>
      </c>
      <c r="AU116">
        <v>0</v>
      </c>
      <c r="AV116">
        <v>0</v>
      </c>
      <c r="AW116">
        <v>6.0000000000000001E-3</v>
      </c>
      <c r="AX116">
        <v>3.0000000000000001E-3</v>
      </c>
      <c r="AZ116">
        <v>0.99600410772989212</v>
      </c>
      <c r="BA116">
        <v>0</v>
      </c>
      <c r="BB116">
        <v>2.9087898416744994E-3</v>
      </c>
      <c r="BC116">
        <v>9.1705723526876309E-3</v>
      </c>
      <c r="BD116">
        <v>0.15135153490273492</v>
      </c>
      <c r="BE116">
        <v>1.7529207534175559</v>
      </c>
      <c r="BF116">
        <v>3.1355393176324912E-3</v>
      </c>
      <c r="BG116">
        <v>6.6106502375430625E-3</v>
      </c>
      <c r="BH116">
        <v>0</v>
      </c>
      <c r="BI116">
        <v>0</v>
      </c>
      <c r="BJ116">
        <v>2.3824893205821282E-4</v>
      </c>
      <c r="BK116">
        <v>5.9371455810182558E-5</v>
      </c>
      <c r="BM116">
        <v>113</v>
      </c>
      <c r="BN116" t="s">
        <v>17</v>
      </c>
      <c r="BO116">
        <v>55.7</v>
      </c>
      <c r="BP116">
        <v>7.0000000000000007E-2</v>
      </c>
      <c r="BQ116">
        <v>2.4300000000000002</v>
      </c>
      <c r="BR116">
        <v>1.1399999999999999</v>
      </c>
      <c r="BS116">
        <v>6.65</v>
      </c>
      <c r="BT116">
        <v>32.75</v>
      </c>
      <c r="BU116">
        <v>0.12</v>
      </c>
      <c r="BV116">
        <v>1.1100000000000001</v>
      </c>
      <c r="BW116">
        <v>0</v>
      </c>
      <c r="BX116">
        <v>0.02</v>
      </c>
      <c r="BY116">
        <v>0</v>
      </c>
      <c r="BZ116">
        <v>0</v>
      </c>
      <c r="CA116">
        <v>2E-3</v>
      </c>
      <c r="CB116">
        <v>1E-3</v>
      </c>
      <c r="CD116">
        <v>1.9334859990658355</v>
      </c>
      <c r="CE116">
        <v>0</v>
      </c>
      <c r="CF116">
        <v>9.9424744329558778E-2</v>
      </c>
      <c r="CG116">
        <v>3.1288107814326581E-2</v>
      </c>
      <c r="CH116">
        <v>0.12870388430543372</v>
      </c>
      <c r="CI116">
        <v>1.6946754832038298</v>
      </c>
      <c r="CJ116">
        <v>3.5284023472598345E-3</v>
      </c>
      <c r="CK116">
        <v>4.1286019583811832E-2</v>
      </c>
      <c r="CL116">
        <v>0</v>
      </c>
      <c r="CM116">
        <v>1.3461593122222905E-3</v>
      </c>
      <c r="CN116">
        <v>1.1170833333985482E-4</v>
      </c>
      <c r="CO116">
        <v>2.7837633181481901E-5</v>
      </c>
      <c r="CP116">
        <v>3.2910743395394293E-2</v>
      </c>
    </row>
    <row r="117" spans="3:123">
      <c r="C117" s="2">
        <v>0.71</v>
      </c>
      <c r="D117">
        <f t="shared" si="40"/>
        <v>71</v>
      </c>
      <c r="E117">
        <f t="shared" si="44"/>
        <v>71</v>
      </c>
      <c r="F117">
        <f t="shared" si="44"/>
        <v>71</v>
      </c>
      <c r="G117">
        <v>29</v>
      </c>
      <c r="H117">
        <v>7.1000000000000005</v>
      </c>
      <c r="I117">
        <v>63.9</v>
      </c>
      <c r="J117">
        <v>0</v>
      </c>
      <c r="K117">
        <v>0</v>
      </c>
      <c r="L117">
        <v>0</v>
      </c>
      <c r="M117">
        <f t="shared" si="41"/>
        <v>0.71720649999999997</v>
      </c>
      <c r="O117">
        <f>H117/SUM($H117:I117,K117:M117)</f>
        <v>9.8999951985023288E-2</v>
      </c>
      <c r="P117">
        <f>I117/SUM($H117:I117,K117:M117)</f>
        <v>0.89099956786520951</v>
      </c>
      <c r="Q117">
        <f>K117/SUM($H117:I117,K117:M117)</f>
        <v>0</v>
      </c>
      <c r="R117">
        <f>L117/SUM($H117:I117,K117:M117)</f>
        <v>0</v>
      </c>
      <c r="S117">
        <f>M117/SUM($H117:I117,K117:M117)</f>
        <v>1.0000480149767127E-2</v>
      </c>
      <c r="U117">
        <f t="shared" si="42"/>
        <v>3.1860636190802483E-2</v>
      </c>
      <c r="V117">
        <f t="shared" si="45"/>
        <v>1.0150480149767127E-2</v>
      </c>
      <c r="W117">
        <f t="shared" si="43"/>
        <v>1.6928251332600931E-2</v>
      </c>
      <c r="Y117">
        <f>U117*(D117-D116)/D117+U116*(D116-D115)/D117+U115*(D115-D114)/D117+U114*(D114-D113)/D117+U113*(D113-D112)/D117+U112*(D112-D111)/D117+U111*(D111-D110)/D117+U110*(D110-D109)/D117+U109*(D109-D108)/D117+U108*(D108-D107)/D117</f>
        <v>1.8374212994137218E-2</v>
      </c>
      <c r="Z117">
        <f>V117*(E117-E116)/E117+V116*(E116-E115)/E117+V115*(E115-E114)/E117+V114*(E114-E113)/E117+V113*(E113-E112)/E117+V112*(E112-E111)/E117+V111*(E111-E110)/E117+V110*(E110-E109)/E117+V109*(E109-E108)/E117+V108*(E108-E107)/E117</f>
        <v>1.0150480149767127E-2</v>
      </c>
      <c r="AA117">
        <f>W117*(F117-F116)/F117+W116*(F116-F115)/F117+W115*(F115-F114)/F117+W114*(F114-F113)/F117+W113*(F113-F112)/F117+W112*(F112-F111)/F117+W111*(F111-F110)/F117+W110*(F110-F109)/F117+W109*(F109-F108)/F117+W108*(F108-F107)/F117</f>
        <v>1.3381063269516155E-2</v>
      </c>
      <c r="AC117">
        <f t="shared" si="46"/>
        <v>202.24381027552852</v>
      </c>
      <c r="AD117">
        <f t="shared" si="47"/>
        <v>418.84197143269785</v>
      </c>
      <c r="AE117">
        <f t="shared" si="48"/>
        <v>386.64568433874439</v>
      </c>
      <c r="AG117">
        <f t="shared" si="49"/>
        <v>202.24381027552852</v>
      </c>
      <c r="AH117">
        <f t="shared" si="50"/>
        <v>340.52192799406328</v>
      </c>
      <c r="AI117">
        <f t="shared" si="51"/>
        <v>91.573977869702617</v>
      </c>
      <c r="AK117">
        <v>123</v>
      </c>
      <c r="AL117" t="s">
        <v>16</v>
      </c>
      <c r="AM117">
        <v>40.090000000000003</v>
      </c>
      <c r="AN117">
        <v>0</v>
      </c>
      <c r="AO117">
        <v>0.11</v>
      </c>
      <c r="AP117">
        <v>0.45</v>
      </c>
      <c r="AQ117">
        <v>12.37</v>
      </c>
      <c r="AR117">
        <v>46.49</v>
      </c>
      <c r="AS117">
        <v>0.17</v>
      </c>
      <c r="AT117">
        <v>0.28999999999999998</v>
      </c>
      <c r="AU117">
        <v>0</v>
      </c>
      <c r="AV117">
        <v>0</v>
      </c>
      <c r="AW117">
        <v>7.0000000000000001E-3</v>
      </c>
      <c r="AX117">
        <v>3.0000000000000001E-3</v>
      </c>
      <c r="AZ117">
        <v>0.99590849661633385</v>
      </c>
      <c r="BA117">
        <v>0</v>
      </c>
      <c r="BB117">
        <v>3.2209088846800781E-3</v>
      </c>
      <c r="BC117">
        <v>8.838620899933692E-3</v>
      </c>
      <c r="BD117">
        <v>0.17133151432656848</v>
      </c>
      <c r="BE117">
        <v>1.7216003146989567</v>
      </c>
      <c r="BF117">
        <v>3.5772008278402195E-3</v>
      </c>
      <c r="BG117">
        <v>7.7192583862156685E-3</v>
      </c>
      <c r="BH117">
        <v>0</v>
      </c>
      <c r="BI117">
        <v>0</v>
      </c>
      <c r="BJ117">
        <v>2.7980222363634729E-4</v>
      </c>
      <c r="BK117">
        <v>5.9765575728009315E-5</v>
      </c>
      <c r="BM117">
        <v>123</v>
      </c>
      <c r="BN117" t="s">
        <v>17</v>
      </c>
      <c r="BO117">
        <v>55.23</v>
      </c>
      <c r="BP117">
        <v>0.08</v>
      </c>
      <c r="BQ117">
        <v>2.67</v>
      </c>
      <c r="BR117">
        <v>1.32</v>
      </c>
      <c r="BS117">
        <v>7.37</v>
      </c>
      <c r="BT117">
        <v>31.9</v>
      </c>
      <c r="BU117">
        <v>0.13</v>
      </c>
      <c r="BV117">
        <v>1.26</v>
      </c>
      <c r="BW117">
        <v>0</v>
      </c>
      <c r="BX117">
        <v>0.02</v>
      </c>
      <c r="BY117">
        <v>0</v>
      </c>
      <c r="BZ117">
        <v>0</v>
      </c>
      <c r="CA117">
        <v>2E-3</v>
      </c>
      <c r="CB117">
        <v>1E-3</v>
      </c>
      <c r="CD117">
        <v>1.9258941198151349</v>
      </c>
      <c r="CE117">
        <v>0</v>
      </c>
      <c r="CF117">
        <v>0.10974152682078239</v>
      </c>
      <c r="CG117">
        <v>3.6393171738946399E-2</v>
      </c>
      <c r="CH117">
        <v>0.14328773717986165</v>
      </c>
      <c r="CI117">
        <v>1.6582020696402435</v>
      </c>
      <c r="CJ117">
        <v>3.8398276902887464E-3</v>
      </c>
      <c r="CK117">
        <v>4.7078444831538106E-2</v>
      </c>
      <c r="CL117">
        <v>0</v>
      </c>
      <c r="CM117">
        <v>1.3522842423068667E-3</v>
      </c>
      <c r="CN117">
        <v>1.1221659839092193E-4</v>
      </c>
      <c r="CO117">
        <v>2.7964292452348717E-5</v>
      </c>
      <c r="CP117">
        <v>3.5635646635917312E-2</v>
      </c>
    </row>
    <row r="118" spans="3:123">
      <c r="C118" s="2">
        <v>0.73699999999999999</v>
      </c>
      <c r="D118">
        <f t="shared" si="40"/>
        <v>73.7</v>
      </c>
      <c r="E118">
        <f t="shared" si="44"/>
        <v>73.7</v>
      </c>
      <c r="F118">
        <f t="shared" si="44"/>
        <v>73.7</v>
      </c>
      <c r="G118">
        <v>26.299999999999997</v>
      </c>
      <c r="H118">
        <v>6.633</v>
      </c>
      <c r="I118">
        <v>67.067000000000007</v>
      </c>
      <c r="J118">
        <v>0</v>
      </c>
      <c r="K118">
        <v>0</v>
      </c>
      <c r="L118">
        <v>0</v>
      </c>
      <c r="M118">
        <f t="shared" si="41"/>
        <v>0.74448055000000002</v>
      </c>
      <c r="O118">
        <f>H118/SUM($H118:I118,K118:M118)</f>
        <v>8.9099956786520954E-2</v>
      </c>
      <c r="P118">
        <f>I118/SUM($H118:I118,K118:M118)</f>
        <v>0.90089956306371188</v>
      </c>
      <c r="Q118">
        <f>K118/SUM($H118:I118,K118:M118)</f>
        <v>0</v>
      </c>
      <c r="R118">
        <f>L118/SUM($H118:I118,K118:M118)</f>
        <v>0</v>
      </c>
      <c r="S118">
        <f>M118/SUM($H118:I118,K118:M118)</f>
        <v>1.0000480149767127E-2</v>
      </c>
      <c r="U118">
        <f t="shared" si="42"/>
        <v>3.4594665169411648E-2</v>
      </c>
      <c r="V118">
        <f t="shared" si="45"/>
        <v>1.0150480149767127E-2</v>
      </c>
      <c r="W118">
        <f t="shared" si="43"/>
        <v>1.7781937565349935E-2</v>
      </c>
      <c r="Y118">
        <f>U118*(D118-D117)/D118+U117*(D117-D116)/D118+U116*(D116-D115)/D118+U115*(D115-D114)/D118+U114*(D114-D113)/D118+U113*(D113-D112)/D118+U112*(D112-D111)/D118+U111*(D111-D110)/D118+U110*(D110-D109)/D118+U109*(D109-D108)/D118+U108*(D108-D107)/D118</f>
        <v>1.8968449369622171E-2</v>
      </c>
      <c r="Z118">
        <f>V118*(E118-E117)/E118+V117*(E117-E116)/E118+V116*(E116-E115)/E118+V115*(E115-E114)/E118+V114*(E114-E113)/E118+V113*(E113-E112)/E118+V112*(E112-E111)/E118+V111*(E111-E110)/E118+V110*(E110-E109)/E118+V109*(E109-E108)/E118+V108*(E108-E107)/E118</f>
        <v>1.0150480149767126E-2</v>
      </c>
      <c r="AA118">
        <f>W118*(F118-F117)/F118+W117*(F117-F116)/F118+W116*(F116-F115)/F118+W115*(F115-F114)/F118+W114*(F114-F113)/F118+W113*(F113-F112)/F118+W112*(F112-F111)/F118+W111*(F111-F110)/F118+W110*(F110-F109)/F118+W109*(F109-F108)/F118+W108*(F108-F107)/F118</f>
        <v>1.3542289329200704E-2</v>
      </c>
      <c r="AC118">
        <f t="shared" si="46"/>
        <v>222.42979514936482</v>
      </c>
      <c r="AD118">
        <f t="shared" si="47"/>
        <v>461.38304962583447</v>
      </c>
      <c r="AE118">
        <f t="shared" si="48"/>
        <v>425.69051714945806</v>
      </c>
      <c r="AG118">
        <f t="shared" si="49"/>
        <v>222.42979514936482</v>
      </c>
      <c r="AH118">
        <f t="shared" si="50"/>
        <v>375.10817042750773</v>
      </c>
      <c r="AI118">
        <f t="shared" si="51"/>
        <v>100.82143827224007</v>
      </c>
      <c r="AK118">
        <v>133</v>
      </c>
      <c r="AL118" t="s">
        <v>16</v>
      </c>
      <c r="AM118">
        <v>39.79</v>
      </c>
      <c r="AN118">
        <v>0</v>
      </c>
      <c r="AO118">
        <v>0.13</v>
      </c>
      <c r="AP118">
        <v>0.41</v>
      </c>
      <c r="AQ118">
        <v>13.99</v>
      </c>
      <c r="AR118">
        <v>45.14</v>
      </c>
      <c r="AS118">
        <v>0.19</v>
      </c>
      <c r="AT118">
        <v>0.34</v>
      </c>
      <c r="AU118">
        <v>0</v>
      </c>
      <c r="AV118">
        <v>0</v>
      </c>
      <c r="AW118">
        <v>8.0000000000000002E-3</v>
      </c>
      <c r="AX118">
        <v>4.0000000000000001E-3</v>
      </c>
      <c r="AZ118">
        <v>0.99586250431894141</v>
      </c>
      <c r="BA118">
        <v>0</v>
      </c>
      <c r="BB118">
        <v>3.8350512044788079E-3</v>
      </c>
      <c r="BC118">
        <v>8.1133070107059849E-3</v>
      </c>
      <c r="BD118">
        <v>0.19522135764013859</v>
      </c>
      <c r="BE118">
        <v>1.6841330640710339</v>
      </c>
      <c r="BF118">
        <v>4.0280055709941915E-3</v>
      </c>
      <c r="BG118">
        <v>9.1179783739537036E-3</v>
      </c>
      <c r="BH118">
        <v>0</v>
      </c>
      <c r="BI118">
        <v>0</v>
      </c>
      <c r="BJ118">
        <v>3.2217005329405384E-4</v>
      </c>
      <c r="BK118">
        <v>8.0284536502511924E-5</v>
      </c>
      <c r="BM118">
        <v>133</v>
      </c>
      <c r="BN118" t="s">
        <v>17</v>
      </c>
      <c r="BO118">
        <v>54.71</v>
      </c>
      <c r="BP118">
        <v>0.1</v>
      </c>
      <c r="BQ118">
        <v>2.96</v>
      </c>
      <c r="BR118">
        <v>1.45</v>
      </c>
      <c r="BS118">
        <v>8.1999999999999993</v>
      </c>
      <c r="BT118">
        <v>30.94</v>
      </c>
      <c r="BU118">
        <v>0.15</v>
      </c>
      <c r="BV118">
        <v>1.46</v>
      </c>
      <c r="BW118">
        <v>0</v>
      </c>
      <c r="BX118">
        <v>0.03</v>
      </c>
      <c r="BY118">
        <v>0</v>
      </c>
      <c r="BZ118">
        <v>0</v>
      </c>
      <c r="CA118">
        <v>3.0000000000000001E-3</v>
      </c>
      <c r="CB118">
        <v>1E-3</v>
      </c>
      <c r="CD118">
        <v>1.917100138607629</v>
      </c>
      <c r="CE118">
        <v>0</v>
      </c>
      <c r="CF118">
        <v>0.12225655890430936</v>
      </c>
      <c r="CG118">
        <v>4.0173040054967343E-2</v>
      </c>
      <c r="CH118">
        <v>0.16020501563605946</v>
      </c>
      <c r="CI118">
        <v>1.6161728210994517</v>
      </c>
      <c r="CJ118">
        <v>4.4522584080439777E-3</v>
      </c>
      <c r="CK118">
        <v>5.4818246402911802E-2</v>
      </c>
      <c r="CL118">
        <v>0</v>
      </c>
      <c r="CM118">
        <v>2.0383556725823804E-3</v>
      </c>
      <c r="CN118">
        <v>1.6914886140936659E-4</v>
      </c>
      <c r="CO118">
        <v>2.8101179898273034E-5</v>
      </c>
      <c r="CP118">
        <v>3.9356697511938321E-2</v>
      </c>
    </row>
    <row r="119" spans="3:123">
      <c r="C119" s="2">
        <v>0.76200000000000001</v>
      </c>
      <c r="D119">
        <f t="shared" si="40"/>
        <v>76.2</v>
      </c>
      <c r="E119">
        <f t="shared" si="44"/>
        <v>76.2</v>
      </c>
      <c r="F119">
        <f t="shared" si="44"/>
        <v>76.2</v>
      </c>
      <c r="G119">
        <v>23.799999999999997</v>
      </c>
      <c r="H119">
        <v>5.3340000000000005</v>
      </c>
      <c r="I119">
        <v>70.866</v>
      </c>
      <c r="J119">
        <v>0</v>
      </c>
      <c r="K119">
        <v>0</v>
      </c>
      <c r="L119">
        <v>0</v>
      </c>
      <c r="M119">
        <f t="shared" si="41"/>
        <v>0.76973429999999998</v>
      </c>
      <c r="O119">
        <f>H119/SUM($H119:I119,K119:M119)</f>
        <v>6.9299966389516313E-2</v>
      </c>
      <c r="P119">
        <f>I119/SUM($H119:I119,K119:M119)</f>
        <v>0.92069955346071652</v>
      </c>
      <c r="Q119">
        <f>K119/SUM($H119:I119,K119:M119)</f>
        <v>0</v>
      </c>
      <c r="R119">
        <f>L119/SUM($H119:I119,K119:M119)</f>
        <v>0</v>
      </c>
      <c r="S119">
        <f>M119/SUM($H119:I119,K119:M119)</f>
        <v>1.0000480149767127E-2</v>
      </c>
      <c r="U119">
        <f t="shared" si="42"/>
        <v>3.774377240722103E-2</v>
      </c>
      <c r="V119">
        <f t="shared" si="45"/>
        <v>1.0150480149767127E-2</v>
      </c>
      <c r="W119">
        <f t="shared" si="43"/>
        <v>1.9111619464936676E-2</v>
      </c>
      <c r="Y119">
        <f>U119*(D119-D118)/D119+U118*(D118-D117)/D119+U117*(D117-D116)/D119+U116*(D116-D115)/D119+U115*(D115-D114)/D119+U114*(D114-D113)/D119+U113*(D113-D112)/D119+U112*(D112-D111)/D119+U111*(D111-D110)/D119+U110*(D110-D109)/D119+U109*(D109-D108)/D119+U108*(D108-D107)/D119</f>
        <v>1.9584437658257303E-2</v>
      </c>
      <c r="Z119">
        <f>V119*(E119-E118)/E119+V118*(E118-E117)/E119+V117*(E117-E116)/E119+V116*(E116-E115)/E119+V115*(E115-E114)/E119+V114*(E114-E113)/E119+V113*(E113-E112)/E119+V112*(E112-E111)/E119+V111*(E111-E110)/E119+V110*(E110-E109)/E119+V109*(E109-E108)/E119+V108*(E108-E107)/E119</f>
        <v>1.0150480149767126E-2</v>
      </c>
      <c r="AA119">
        <f>W119*(F119-F118)/F119+W118*(F118-F117)/F119+W117*(F117-F116)/F119+W116*(F116-F115)/F119+W115*(F115-F114)/F119+W114*(F114-F113)/F119+W113*(F113-F112)/F119+W112*(F112-F111)/F119+W111*(F111-F110)/F119+W110*(F110-F109)/F119+W109*(F109-F108)/F119+W108*(F108-F107)/F119</f>
        <v>1.3725010134178917E-2</v>
      </c>
      <c r="AC119">
        <f t="shared" si="46"/>
        <v>245.11218624272772</v>
      </c>
      <c r="AD119">
        <f t="shared" si="47"/>
        <v>509.33100142385905</v>
      </c>
      <c r="AE119">
        <f t="shared" si="48"/>
        <v>469.64684232320178</v>
      </c>
      <c r="AG119">
        <f t="shared" si="49"/>
        <v>245.11218624272772</v>
      </c>
      <c r="AH119">
        <f t="shared" si="50"/>
        <v>414.09024506004801</v>
      </c>
      <c r="AI119">
        <f t="shared" si="51"/>
        <v>111.23214686602148</v>
      </c>
      <c r="AK119">
        <v>143</v>
      </c>
      <c r="AL119" t="s">
        <v>16</v>
      </c>
      <c r="AM119">
        <v>39.409999999999997</v>
      </c>
      <c r="AN119">
        <v>0</v>
      </c>
      <c r="AO119">
        <v>0.14000000000000001</v>
      </c>
      <c r="AP119">
        <v>0.37</v>
      </c>
      <c r="AQ119">
        <v>16.03</v>
      </c>
      <c r="AR119">
        <v>43.42</v>
      </c>
      <c r="AS119">
        <v>0.21</v>
      </c>
      <c r="AT119">
        <v>0.4</v>
      </c>
      <c r="AU119">
        <v>0</v>
      </c>
      <c r="AV119">
        <v>0</v>
      </c>
      <c r="AW119">
        <v>8.9999999999999993E-3</v>
      </c>
      <c r="AX119">
        <v>4.0000000000000001E-3</v>
      </c>
      <c r="AZ119">
        <v>0.99610982564849337</v>
      </c>
      <c r="BA119">
        <v>0</v>
      </c>
      <c r="BB119">
        <v>4.1709136396063783E-3</v>
      </c>
      <c r="BC119">
        <v>7.3941988363194801E-3</v>
      </c>
      <c r="BD119">
        <v>0.22590117194383433</v>
      </c>
      <c r="BE119">
        <v>1.6359876245547933</v>
      </c>
      <c r="BF119">
        <v>4.4960497042669818E-3</v>
      </c>
      <c r="BG119">
        <v>1.0833155560787301E-2</v>
      </c>
      <c r="BH119">
        <v>0</v>
      </c>
      <c r="BI119">
        <v>0</v>
      </c>
      <c r="BJ119">
        <v>3.660269296184607E-4</v>
      </c>
      <c r="BK119">
        <v>8.1078788715995155E-5</v>
      </c>
      <c r="BM119">
        <v>143</v>
      </c>
      <c r="BN119" t="s">
        <v>17</v>
      </c>
      <c r="BO119">
        <v>54.12</v>
      </c>
      <c r="BP119">
        <v>0.11</v>
      </c>
      <c r="BQ119">
        <v>3.26</v>
      </c>
      <c r="BR119">
        <v>1.57</v>
      </c>
      <c r="BS119">
        <v>9.26</v>
      </c>
      <c r="BT119">
        <v>29.74</v>
      </c>
      <c r="BU119">
        <v>0.17</v>
      </c>
      <c r="BV119">
        <v>1.73</v>
      </c>
      <c r="BW119">
        <v>0</v>
      </c>
      <c r="BX119">
        <v>0.03</v>
      </c>
      <c r="BY119">
        <v>0</v>
      </c>
      <c r="BZ119">
        <v>0</v>
      </c>
      <c r="CA119">
        <v>3.0000000000000001E-3</v>
      </c>
      <c r="CB119">
        <v>2E-3</v>
      </c>
      <c r="CD119">
        <v>1.908547477902482</v>
      </c>
      <c r="CE119">
        <v>0</v>
      </c>
      <c r="CF119">
        <v>0.13550806792475104</v>
      </c>
      <c r="CG119">
        <v>4.3775734765103248E-2</v>
      </c>
      <c r="CH119">
        <v>0.18207081631370536</v>
      </c>
      <c r="CI119">
        <v>1.5634195928287768</v>
      </c>
      <c r="CJ119">
        <v>5.0781452807982883E-3</v>
      </c>
      <c r="CK119">
        <v>6.5371053260080858E-2</v>
      </c>
      <c r="CL119">
        <v>0</v>
      </c>
      <c r="CM119">
        <v>2.0513844668289421E-3</v>
      </c>
      <c r="CN119">
        <v>1.7023002979523074E-4</v>
      </c>
      <c r="CO119">
        <v>5.6561594934853785E-5</v>
      </c>
      <c r="CP119">
        <v>4.4055545827233061E-2</v>
      </c>
    </row>
    <row r="120" spans="3:123">
      <c r="C120" s="2">
        <v>0.78500000000000003</v>
      </c>
      <c r="D120">
        <f t="shared" si="40"/>
        <v>78.5</v>
      </c>
      <c r="E120">
        <f t="shared" si="44"/>
        <v>78.5</v>
      </c>
      <c r="F120">
        <f t="shared" si="44"/>
        <v>78.5</v>
      </c>
      <c r="G120">
        <v>21.5</v>
      </c>
      <c r="H120">
        <v>7.8500000000000005</v>
      </c>
      <c r="I120">
        <v>70.650000000000006</v>
      </c>
      <c r="J120">
        <v>0</v>
      </c>
      <c r="K120">
        <v>0</v>
      </c>
      <c r="L120">
        <v>0</v>
      </c>
      <c r="M120">
        <f t="shared" si="41"/>
        <v>0.79296774999999997</v>
      </c>
      <c r="O120">
        <f>H120/SUM($H120:I120,K120:M120)</f>
        <v>9.8999951985023288E-2</v>
      </c>
      <c r="P120">
        <f>I120/SUM($H120:I120,K120:M120)</f>
        <v>0.89099956786520962</v>
      </c>
      <c r="Q120">
        <f>K120/SUM($H120:I120,K120:M120)</f>
        <v>0</v>
      </c>
      <c r="R120">
        <f>L120/SUM($H120:I120,K120:M120)</f>
        <v>0</v>
      </c>
      <c r="S120">
        <f>M120/SUM($H120:I120,K120:M120)</f>
        <v>1.0000480149767127E-2</v>
      </c>
      <c r="U120">
        <f t="shared" si="42"/>
        <v>3.9856628675874951E-2</v>
      </c>
      <c r="V120">
        <f t="shared" si="45"/>
        <v>1.0150480149767127E-2</v>
      </c>
      <c r="W120">
        <f t="shared" si="43"/>
        <v>2.0807860562764242E-2</v>
      </c>
      <c r="Y120">
        <f>U120*(D120-D119)/D120+U119*(D119-D118)/D120+U118*(D118-D117)/D120+U117*(D117-D116)/D120+U116*(D116-D115)/D120+U115*(D115-D114)/D120+U114*(D114-D113)/D120+U113*(D113-D112)/D120+U112*(D112-D111)/D120+U111*(D111-D110)/D120+U110*(D110-D109)/D120+U109*(D109-D108)/D120+U108*(D108-D107)/D120</f>
        <v>2.0178399942849923E-2</v>
      </c>
      <c r="Z120">
        <f>V120*(E120-E119)/E120+V119*(E119-E118)/E120+V118*(E118-E117)/E120+V117*(E117-E116)/E120+V116*(E116-E115)/E120+V115*(E115-E114)/E120+V114*(E114-E113)/E120+V113*(E113-E112)/E120+V112*(E112-E111)/E120+V111*(E111-E110)/E120+V110*(E110-E109)/E120+V109*(E109-E108)/E120+V108*(E108-E107)/E120</f>
        <v>1.0150480149767126E-2</v>
      </c>
      <c r="AA120">
        <f>W120*(F120-F119)/F120+W119*(F119-F118)/F120+W118*(F118-F117)/F120+W117*(F117-F116)/F120+W116*(F116-F115)/F120+W115*(F115-F114)/F120+W114*(F114-F113)/F120+W113*(F113-F112)/F120+W112*(F112-F111)/F120+W111*(F111-F110)/F120+W110*(F110-F109)/F120+W109*(F109-F108)/F120+W108*(F108-F107)/F120</f>
        <v>1.3932533140366767E-2</v>
      </c>
      <c r="AC120">
        <f t="shared" si="46"/>
        <v>270.54684062781416</v>
      </c>
      <c r="AD120">
        <f t="shared" si="47"/>
        <v>563.23622801413035</v>
      </c>
      <c r="AE120">
        <f t="shared" si="48"/>
        <v>518.99786122872126</v>
      </c>
      <c r="AG120">
        <f t="shared" si="49"/>
        <v>270.54684062781416</v>
      </c>
      <c r="AH120">
        <f t="shared" si="50"/>
        <v>457.91563253181329</v>
      </c>
      <c r="AI120">
        <f t="shared" si="51"/>
        <v>122.92054608048662</v>
      </c>
      <c r="AK120">
        <v>153</v>
      </c>
      <c r="AL120" t="s">
        <v>16</v>
      </c>
      <c r="AM120">
        <v>38.93</v>
      </c>
      <c r="AN120">
        <v>0.01</v>
      </c>
      <c r="AO120">
        <v>0.15</v>
      </c>
      <c r="AP120">
        <v>0.33</v>
      </c>
      <c r="AQ120">
        <v>18.579999999999998</v>
      </c>
      <c r="AR120">
        <v>41.29</v>
      </c>
      <c r="AS120">
        <v>0.24</v>
      </c>
      <c r="AT120">
        <v>0.47</v>
      </c>
      <c r="AU120">
        <v>0</v>
      </c>
      <c r="AV120">
        <v>0</v>
      </c>
      <c r="AW120">
        <v>0.01</v>
      </c>
      <c r="AX120">
        <v>4.0000000000000001E-3</v>
      </c>
      <c r="AZ120">
        <v>0.99603685090424798</v>
      </c>
      <c r="BA120">
        <v>0</v>
      </c>
      <c r="BB120">
        <v>4.5236045764134886E-3</v>
      </c>
      <c r="BC120">
        <v>6.6756499325293598E-3</v>
      </c>
      <c r="BD120">
        <v>0.26504577456474443</v>
      </c>
      <c r="BE120">
        <v>1.5747995846037475</v>
      </c>
      <c r="BF120">
        <v>5.2013162967140614E-3</v>
      </c>
      <c r="BG120">
        <v>1.2884959559392898E-2</v>
      </c>
      <c r="BH120">
        <v>0</v>
      </c>
      <c r="BI120">
        <v>0</v>
      </c>
      <c r="BJ120">
        <v>4.1168092347134327E-4</v>
      </c>
      <c r="BK120">
        <v>8.2072462762777597E-5</v>
      </c>
      <c r="BM120">
        <v>153</v>
      </c>
      <c r="BN120" t="s">
        <v>17</v>
      </c>
      <c r="BO120">
        <v>53.46</v>
      </c>
      <c r="BP120">
        <v>0.13</v>
      </c>
      <c r="BQ120">
        <v>3.58</v>
      </c>
      <c r="BR120">
        <v>1.63</v>
      </c>
      <c r="BS120">
        <v>10.59</v>
      </c>
      <c r="BT120">
        <v>28.26</v>
      </c>
      <c r="BU120">
        <v>0.2</v>
      </c>
      <c r="BV120">
        <v>2.11</v>
      </c>
      <c r="BW120">
        <v>0</v>
      </c>
      <c r="BX120">
        <v>0.04</v>
      </c>
      <c r="BY120">
        <v>0</v>
      </c>
      <c r="BZ120">
        <v>0</v>
      </c>
      <c r="CA120">
        <v>3.0000000000000001E-3</v>
      </c>
      <c r="CB120">
        <v>2E-3</v>
      </c>
      <c r="CD120">
        <v>1.8998402560138297</v>
      </c>
      <c r="CE120">
        <v>0</v>
      </c>
      <c r="CF120">
        <v>0.14995934363697794</v>
      </c>
      <c r="CG120">
        <v>4.5799880777489754E-2</v>
      </c>
      <c r="CH120">
        <v>0.20983033014391694</v>
      </c>
      <c r="CI120">
        <v>1.4970961541711458</v>
      </c>
      <c r="CJ120">
        <v>6.020452675101263E-3</v>
      </c>
      <c r="CK120">
        <v>8.0346097177982551E-2</v>
      </c>
      <c r="CL120">
        <v>0</v>
      </c>
      <c r="CM120">
        <v>2.7563143773583973E-3</v>
      </c>
      <c r="CN120">
        <v>1.7154541950931192E-4</v>
      </c>
      <c r="CO120">
        <v>5.6998653779752244E-5</v>
      </c>
      <c r="CP120">
        <v>4.9799599650807602E-2</v>
      </c>
    </row>
    <row r="121" spans="3:123">
      <c r="C121" s="2">
        <v>0.80600000000000005</v>
      </c>
      <c r="D121">
        <f t="shared" si="40"/>
        <v>80.600000000000009</v>
      </c>
      <c r="E121">
        <f t="shared" si="44"/>
        <v>80.600000000000009</v>
      </c>
      <c r="F121">
        <f t="shared" si="44"/>
        <v>80.600000000000009</v>
      </c>
      <c r="G121">
        <v>19.399999999999991</v>
      </c>
      <c r="H121">
        <v>20.956000000000003</v>
      </c>
      <c r="I121">
        <v>21.762000000000004</v>
      </c>
      <c r="J121">
        <v>37.882000000000005</v>
      </c>
      <c r="K121">
        <v>0</v>
      </c>
      <c r="L121">
        <v>0</v>
      </c>
      <c r="M121">
        <f t="shared" si="41"/>
        <v>0.43151587699999999</v>
      </c>
      <c r="O121">
        <f>H121/SUM($H121:I121,K121:M121)</f>
        <v>0.48566014181332179</v>
      </c>
      <c r="P121">
        <f>I121/SUM($H121:I121,K121:M121)</f>
        <v>0.50433937803691109</v>
      </c>
      <c r="Q121">
        <f>K121/SUM($H121:I121,K121:M121)</f>
        <v>0</v>
      </c>
      <c r="R121">
        <f>L121/SUM($H121:I121,K121:M121)</f>
        <v>0</v>
      </c>
      <c r="S121">
        <f>M121/SUM($H121:I121,K121:M121)</f>
        <v>1.0000480149767127E-2</v>
      </c>
      <c r="U121">
        <f t="shared" si="42"/>
        <v>2.8323968566130141E-2</v>
      </c>
      <c r="V121">
        <f t="shared" si="45"/>
        <v>1.0150480149767127E-2</v>
      </c>
      <c r="W121">
        <f t="shared" si="43"/>
        <v>1.7826150305591461E-2</v>
      </c>
      <c r="Y121">
        <f>U121*(D121-D120)/D121+U120*(D120-D119)/D121+U119*(D119-D118)/D121+U118*(D118-D117)/D121+U117*(D117-D116)/D121+U116*(D116-D115)/D121+U115*(D115-D114)/D121+U114*(D114-D113)/D121+U113*(D113-D112)/D121+U112*(D112-D111)/D121+U111*(D111-D110)/D121+U110*(D110-D109)/D121+U109*(D109-D108)/D121+U108*(D108-D107)/D121</f>
        <v>2.0390629398295189E-2</v>
      </c>
      <c r="Z121">
        <f>V121*(E121-E120)/E121+V120*(E120-E119)/E121+V119*(E119-E118)/E121+V118*(E118-E117)/E121+V117*(E117-E116)/E121+V116*(E116-E115)/E121+V115*(E115-E114)/E121+V114*(E114-E113)/E121+V113*(E113-E112)/E121+V112*(E112-E111)/E121+V111*(E111-E110)/E121+V110*(E110-E109)/E121+V109*(E109-E108)/E121+V108*(E108-E107)/E121</f>
        <v>1.0150480149767126E-2</v>
      </c>
      <c r="AA121">
        <f>W121*(F121-F120)/F121+W120*(F120-F119)/F121+W119*(F119-F118)/F121+W118*(F118-F117)/F121+W117*(F117-F116)/F121+W116*(F116-F115)/F121+W115*(F115-F114)/F121+W114*(F114-F113)/F121+W113*(F113-F112)/F121+W112*(F112-F111)/F121+W111*(F111-F110)/F121+W110*(F110-F109)/F121+W109*(F109-F108)/F121+W108*(F108-F107)/F121</f>
        <v>1.4033979741445823E-2</v>
      </c>
      <c r="AC121">
        <f t="shared" si="46"/>
        <v>299.10753205538617</v>
      </c>
      <c r="AD121">
        <f t="shared" si="47"/>
        <v>623.55422628724034</v>
      </c>
      <c r="AE121">
        <f t="shared" si="48"/>
        <v>574.25944292123279</v>
      </c>
      <c r="AG121">
        <f t="shared" si="49"/>
        <v>299.10753205538617</v>
      </c>
      <c r="AH121">
        <f t="shared" si="50"/>
        <v>506.95465551808161</v>
      </c>
      <c r="AI121">
        <f t="shared" si="51"/>
        <v>136.00881542871304</v>
      </c>
      <c r="AK121">
        <v>163</v>
      </c>
      <c r="AL121" t="s">
        <v>16</v>
      </c>
      <c r="AM121">
        <v>38.64</v>
      </c>
      <c r="AN121">
        <v>0.01</v>
      </c>
      <c r="AO121">
        <v>0.15</v>
      </c>
      <c r="AP121">
        <v>0.31</v>
      </c>
      <c r="AQ121">
        <v>20.12</v>
      </c>
      <c r="AR121">
        <v>39.99</v>
      </c>
      <c r="AS121">
        <v>0.26</v>
      </c>
      <c r="AT121">
        <v>0.5</v>
      </c>
      <c r="AU121">
        <v>0</v>
      </c>
      <c r="AV121">
        <v>0</v>
      </c>
      <c r="AW121">
        <v>1.0999999999999999E-2</v>
      </c>
      <c r="AX121">
        <v>4.0000000000000001E-3</v>
      </c>
      <c r="AZ121">
        <v>0.99628839085777599</v>
      </c>
      <c r="BA121">
        <v>0</v>
      </c>
      <c r="BB121">
        <v>4.5587059934784242E-3</v>
      </c>
      <c r="BC121">
        <v>6.3197261210293275E-3</v>
      </c>
      <c r="BD121">
        <v>0.28924116419926121</v>
      </c>
      <c r="BE121">
        <v>1.5370527137328587</v>
      </c>
      <c r="BF121">
        <v>5.67848286837307E-3</v>
      </c>
      <c r="BG121">
        <v>1.3813767923652529E-2</v>
      </c>
      <c r="BH121">
        <v>0</v>
      </c>
      <c r="BI121">
        <v>0</v>
      </c>
      <c r="BJ121">
        <v>4.5636294854694182E-4</v>
      </c>
      <c r="BK121">
        <v>8.2709313242592682E-5</v>
      </c>
      <c r="BM121">
        <v>163</v>
      </c>
      <c r="BN121" t="s">
        <v>17</v>
      </c>
      <c r="BO121">
        <v>53.22</v>
      </c>
      <c r="BP121">
        <v>0.15</v>
      </c>
      <c r="BQ121">
        <v>3.41</v>
      </c>
      <c r="BR121">
        <v>1.6</v>
      </c>
      <c r="BS121">
        <v>11.71</v>
      </c>
      <c r="BT121">
        <v>27.27</v>
      </c>
      <c r="BU121">
        <v>0.22</v>
      </c>
      <c r="BV121">
        <v>2.38</v>
      </c>
      <c r="BW121">
        <v>0</v>
      </c>
      <c r="BX121">
        <v>0.04</v>
      </c>
      <c r="BY121">
        <v>0</v>
      </c>
      <c r="BZ121">
        <v>0</v>
      </c>
      <c r="CA121">
        <v>4.0000000000000001E-3</v>
      </c>
      <c r="CB121">
        <v>2E-3</v>
      </c>
      <c r="CD121">
        <v>1.9027853702026267</v>
      </c>
      <c r="CE121">
        <v>0</v>
      </c>
      <c r="CF121">
        <v>0.14370493589588912</v>
      </c>
      <c r="CG121">
        <v>4.5229681321021321E-2</v>
      </c>
      <c r="CH121">
        <v>0.23342964038770664</v>
      </c>
      <c r="CI121">
        <v>1.4534144618494649</v>
      </c>
      <c r="CJ121">
        <v>6.6626750747768929E-3</v>
      </c>
      <c r="CK121">
        <v>9.1177166072422614E-2</v>
      </c>
      <c r="CL121">
        <v>0</v>
      </c>
      <c r="CM121">
        <v>2.7730362862194422E-3</v>
      </c>
      <c r="CN121">
        <v>2.3011486011498329E-4</v>
      </c>
      <c r="CO121">
        <v>5.7344451161043974E-5</v>
      </c>
      <c r="CP121">
        <v>4.6490306098515843E-2</v>
      </c>
    </row>
    <row r="122" spans="3:123">
      <c r="C122" s="2">
        <v>0.82399999999999995</v>
      </c>
      <c r="D122">
        <f t="shared" si="40"/>
        <v>82.399999999999991</v>
      </c>
      <c r="E122">
        <f t="shared" si="44"/>
        <v>82.399999999999991</v>
      </c>
      <c r="F122">
        <f t="shared" si="44"/>
        <v>82.399999999999991</v>
      </c>
      <c r="G122">
        <v>17.600000000000009</v>
      </c>
      <c r="H122">
        <v>23.071999999999999</v>
      </c>
      <c r="I122">
        <v>17.303999999999998</v>
      </c>
      <c r="J122">
        <v>42.023999999999994</v>
      </c>
      <c r="K122">
        <v>0</v>
      </c>
      <c r="L122">
        <v>0</v>
      </c>
      <c r="M122">
        <f t="shared" si="41"/>
        <v>0.40785816399999997</v>
      </c>
      <c r="O122">
        <f>H122/SUM($H122:I122,K122:M122)</f>
        <v>0.56571401134299026</v>
      </c>
      <c r="P122">
        <f>I122/SUM($H122:I122,K122:M122)</f>
        <v>0.42428550850724267</v>
      </c>
      <c r="Q122">
        <f>K122/SUM($H122:I122,K122:M122)</f>
        <v>0</v>
      </c>
      <c r="R122">
        <f>L122/SUM($H122:I122,K122:M122)</f>
        <v>0</v>
      </c>
      <c r="S122">
        <f>M122/SUM($H122:I122,K122:M122)</f>
        <v>1.0000480149767128E-2</v>
      </c>
      <c r="U122">
        <f t="shared" si="42"/>
        <v>2.5657719753045129E-2</v>
      </c>
      <c r="V122">
        <f t="shared" si="45"/>
        <v>1.0150480149767129E-2</v>
      </c>
      <c r="W122">
        <f t="shared" si="43"/>
        <v>1.7077262049564213E-2</v>
      </c>
      <c r="Y122">
        <f>U122*(D122-D121)/D122+U121*(D121-D120)/D122+U120*(D120-D119)/D122+U119*(D119-D118)/D122+U118*(D118-D117)/D122+U117*(D117-D116)/D122+U116*(D116-D115)/D122+U115*(D115-D114)/D122+U114*(D114-D113)/D122+U113*(D113-D112)/D122+U112*(D112-D111)/D122+U111*(D111-D110)/D122+U110*(D110-D109)/D122+U109*(D109-D108)/D122+U108*(D108-D107)/D122</f>
        <v>2.0505687197306714E-2</v>
      </c>
      <c r="Z122">
        <f>V122*(E122-E121)/E122+V121*(E121-E120)/E122+V120*(E120-E119)/E122+V119*(E119-E118)/E122+V118*(E118-E117)/E122+V117*(E117-E116)/E122+V116*(E116-E115)/E122+V115*(E115-E114)/E122+V114*(E114-E113)/E122+V113*(E113-E112)/E122+V112*(E112-E111)/E122+V111*(E111-E110)/E122+V110*(E110-E109)/E122+V109*(E109-E108)/E122+V108*(E108-E107)/E122</f>
        <v>1.0150480149767126E-2</v>
      </c>
      <c r="AA122">
        <f>W122*(F122-F121)/F122+W121*(F121-F120)/F122+W120*(F120-F119)/F122+W119*(F119-F118)/F122+W118*(F118-F117)/F122+W117*(F117-F116)/F122+W116*(F116-F115)/F122+W115*(F115-F114)/F122+W114*(F114-F113)/F122+W113*(F113-F112)/F122+W112*(F112-F111)/F122+W111*(F111-F110)/F122+W110*(F110-F109)/F122+W109*(F109-F108)/F122+W108*(F108-F107)/F122</f>
        <v>1.4100459209341613E-2</v>
      </c>
      <c r="AC122">
        <f t="shared" si="46"/>
        <v>328.97833733818106</v>
      </c>
      <c r="AD122">
        <f t="shared" si="47"/>
        <v>686.64780317510872</v>
      </c>
      <c r="AE122">
        <f t="shared" si="48"/>
        <v>632.05309991079582</v>
      </c>
      <c r="AG122">
        <f t="shared" si="49"/>
        <v>328.97833733818106</v>
      </c>
      <c r="AH122">
        <f t="shared" si="50"/>
        <v>558.25024648382828</v>
      </c>
      <c r="AI122">
        <f t="shared" si="51"/>
        <v>149.69678682097796</v>
      </c>
      <c r="AK122">
        <v>173</v>
      </c>
      <c r="AL122" t="s">
        <v>16</v>
      </c>
      <c r="AM122">
        <v>38.299999999999997</v>
      </c>
      <c r="AN122">
        <v>0.01</v>
      </c>
      <c r="AO122">
        <v>0.14000000000000001</v>
      </c>
      <c r="AP122">
        <v>0.32</v>
      </c>
      <c r="AQ122">
        <v>21.88</v>
      </c>
      <c r="AR122">
        <v>38.51</v>
      </c>
      <c r="AS122">
        <v>0.28999999999999998</v>
      </c>
      <c r="AT122">
        <v>0.54</v>
      </c>
      <c r="AU122">
        <v>0</v>
      </c>
      <c r="AV122">
        <v>0</v>
      </c>
      <c r="AW122">
        <v>1.2E-2</v>
      </c>
      <c r="AX122">
        <v>5.0000000000000001E-3</v>
      </c>
      <c r="AZ122">
        <v>0.99619234315161165</v>
      </c>
      <c r="BA122">
        <v>0</v>
      </c>
      <c r="BB122">
        <v>4.2921494355525943E-3</v>
      </c>
      <c r="BC122">
        <v>6.5808655105104143E-3</v>
      </c>
      <c r="BD122">
        <v>0.31730426931447331</v>
      </c>
      <c r="BE122">
        <v>1.4931634474650721</v>
      </c>
      <c r="BF122">
        <v>6.3893023969044931E-3</v>
      </c>
      <c r="BG122">
        <v>1.5049857377370912E-2</v>
      </c>
      <c r="BH122">
        <v>0</v>
      </c>
      <c r="BI122">
        <v>0</v>
      </c>
      <c r="BJ122">
        <v>5.0222162819533219E-4</v>
      </c>
      <c r="BK122">
        <v>1.0429437866984006E-4</v>
      </c>
      <c r="BM122">
        <v>173</v>
      </c>
      <c r="BN122" t="s">
        <v>17</v>
      </c>
      <c r="BO122">
        <v>53.14</v>
      </c>
      <c r="BP122">
        <v>0.15</v>
      </c>
      <c r="BQ122">
        <v>3.31</v>
      </c>
      <c r="BR122">
        <v>1.61</v>
      </c>
      <c r="BS122">
        <v>12.13</v>
      </c>
      <c r="BT122">
        <v>26.9</v>
      </c>
      <c r="BU122">
        <v>0.23</v>
      </c>
      <c r="BV122">
        <v>2.48</v>
      </c>
      <c r="BW122">
        <v>0</v>
      </c>
      <c r="BX122">
        <v>0.04</v>
      </c>
      <c r="BY122">
        <v>0</v>
      </c>
      <c r="BZ122">
        <v>0</v>
      </c>
      <c r="CA122">
        <v>4.0000000000000001E-3</v>
      </c>
      <c r="CB122">
        <v>2E-3</v>
      </c>
      <c r="CD122">
        <v>1.9045739888170237</v>
      </c>
      <c r="CE122">
        <v>0</v>
      </c>
      <c r="CF122">
        <v>0.13983203091086865</v>
      </c>
      <c r="CG122">
        <v>4.5623729792876835E-2</v>
      </c>
      <c r="CH122">
        <v>0.24239366878291874</v>
      </c>
      <c r="CI122">
        <v>1.4372025681181615</v>
      </c>
      <c r="CJ122">
        <v>6.9825676915273261E-3</v>
      </c>
      <c r="CK122">
        <v>9.5240612250483178E-2</v>
      </c>
      <c r="CL122">
        <v>0</v>
      </c>
      <c r="CM122">
        <v>2.7798215527418298E-3</v>
      </c>
      <c r="CN122">
        <v>2.3067792186228224E-4</v>
      </c>
      <c r="CO122">
        <v>5.7484765727658676E-5</v>
      </c>
      <c r="CP122">
        <v>4.4406019727892321E-2</v>
      </c>
    </row>
    <row r="123" spans="3:123">
      <c r="C123" s="2">
        <v>0.84099999999999997</v>
      </c>
      <c r="D123">
        <f t="shared" si="40"/>
        <v>84.1</v>
      </c>
      <c r="E123">
        <f t="shared" si="44"/>
        <v>84.1</v>
      </c>
      <c r="F123">
        <f t="shared" si="44"/>
        <v>84.1</v>
      </c>
      <c r="G123">
        <v>15.900000000000006</v>
      </c>
      <c r="H123">
        <v>22.707000000000001</v>
      </c>
      <c r="I123">
        <v>15.137999999999998</v>
      </c>
      <c r="J123">
        <v>46.255000000000003</v>
      </c>
      <c r="K123">
        <v>0</v>
      </c>
      <c r="L123">
        <v>0</v>
      </c>
      <c r="M123">
        <f t="shared" si="41"/>
        <v>0.38229126749999998</v>
      </c>
      <c r="O123">
        <f>H123/SUM($H123:I123,K123:M123)</f>
        <v>0.59399971191013978</v>
      </c>
      <c r="P123">
        <f>I123/SUM($H123:I123,K123:M123)</f>
        <v>0.3959998079400931</v>
      </c>
      <c r="Q123">
        <f>K123/SUM($H123:I123,K123:M123)</f>
        <v>0</v>
      </c>
      <c r="R123">
        <f>L123/SUM($H123:I123,K123:M123)</f>
        <v>0</v>
      </c>
      <c r="S123">
        <f>M123/SUM($H123:I123,K123:M123)</f>
        <v>1.0000480149767127E-2</v>
      </c>
      <c r="U123">
        <f t="shared" si="42"/>
        <v>2.4163353190011068E-2</v>
      </c>
      <c r="V123">
        <f t="shared" si="45"/>
        <v>1.0150480149767127E-2</v>
      </c>
      <c r="W123">
        <f t="shared" si="43"/>
        <v>1.7004638416299969E-2</v>
      </c>
      <c r="Y123">
        <f>U123*(D123-D122)/D123+U122*(D122-D121)/D123+U121*(D121-D120)/D123+U120*(D120-D119)/D123+U119*(D119-D118)/D123+U118*(D118-D117)/D123+U117*(D117-D116)/D123+U116*(D116-D115)/D123+U115*(D115-D114)/D123+U114*(D114-D113)/D123+U113*(D113-D112)/D123+U112*(D112-D111)/D123+U111*(D111-D110)/D123+U110*(D110-D109)/D123+U109*(D109-D108)/D123+U108*(D108-D107)/D123</f>
        <v>2.0579623370762093E-2</v>
      </c>
      <c r="Z123">
        <f>V123*(E123-E122)/E123+V122*(E122-E121)/E123+V121*(E121-E120)/E123+V120*(E120-E119)/E123+V119*(E119-E118)/E123+V118*(E118-E117)/E123+V117*(E117-E116)/E123+V116*(E116-E115)/E123+V115*(E115-E114)/E123+V114*(E114-E113)/E123+V113*(E113-E112)/E123+V112*(E112-E111)/E123+V111*(E111-E110)/E123+V110*(E110-E109)/E123+V109*(E109-E108)/E123+V108*(E108-E107)/E123</f>
        <v>1.0150480149767127E-2</v>
      </c>
      <c r="AA123">
        <f>W123*(F123-F122)/F123+W122*(F122-F121)/F123+W121*(F121-F120)/F123+W120*(F120-F119)/F123+W119*(F119-F118)/F123+W118*(F118-F117)/F123+W117*(F117-F116)/F123+W116*(F116-F115)/F123+W115*(F115-F114)/F123+W114*(F114-F113)/F123+W113*(F113-F112)/F123+W112*(F112-F111)/F123+W111*(F111-F110)/F123+W110*(F110-F109)/F123+W109*(F109-F108)/F123+W108*(F108-F107)/F123</f>
        <v>1.4159164377615443E-2</v>
      </c>
      <c r="AC123">
        <f t="shared" si="46"/>
        <v>363.34499282685056</v>
      </c>
      <c r="AD123">
        <f t="shared" si="47"/>
        <v>759.27969246055943</v>
      </c>
      <c r="AE123">
        <f t="shared" si="48"/>
        <v>698.55431174198407</v>
      </c>
      <c r="AG123">
        <f t="shared" si="49"/>
        <v>363.34499282685056</v>
      </c>
      <c r="AH123">
        <f t="shared" si="50"/>
        <v>617.30056297606461</v>
      </c>
      <c r="AI123">
        <f t="shared" si="51"/>
        <v>165.4470738336278</v>
      </c>
      <c r="AK123">
        <v>183</v>
      </c>
      <c r="AL123" t="s">
        <v>16</v>
      </c>
      <c r="AM123">
        <v>37.950000000000003</v>
      </c>
      <c r="AN123">
        <v>0.01</v>
      </c>
      <c r="AO123">
        <v>0.14000000000000001</v>
      </c>
      <c r="AP123">
        <v>0.33</v>
      </c>
      <c r="AQ123">
        <v>23.67</v>
      </c>
      <c r="AR123">
        <v>36.99</v>
      </c>
      <c r="AS123">
        <v>0.32</v>
      </c>
      <c r="AT123">
        <v>0.57999999999999996</v>
      </c>
      <c r="AU123">
        <v>0</v>
      </c>
      <c r="AV123">
        <v>0</v>
      </c>
      <c r="AW123">
        <v>1.2999999999999999E-2</v>
      </c>
      <c r="AX123">
        <v>5.0000000000000001E-3</v>
      </c>
      <c r="AZ123">
        <v>0.99607827162624329</v>
      </c>
      <c r="BA123">
        <v>0</v>
      </c>
      <c r="BB123">
        <v>4.3312384602414208E-3</v>
      </c>
      <c r="BC123">
        <v>6.8483230368445031E-3</v>
      </c>
      <c r="BD123">
        <v>0.34638901970126634</v>
      </c>
      <c r="BE123">
        <v>1.4472895404628328</v>
      </c>
      <c r="BF123">
        <v>7.1144721641019006E-3</v>
      </c>
      <c r="BG123">
        <v>1.6311874781918995E-2</v>
      </c>
      <c r="BH123">
        <v>0</v>
      </c>
      <c r="BI123">
        <v>0</v>
      </c>
      <c r="BJ123">
        <v>5.4902836048818912E-4</v>
      </c>
      <c r="BK123">
        <v>1.0524419777654743E-4</v>
      </c>
      <c r="BM123">
        <v>183</v>
      </c>
      <c r="BN123" t="s">
        <v>17</v>
      </c>
      <c r="BO123">
        <v>52.99</v>
      </c>
      <c r="BP123">
        <v>0.17</v>
      </c>
      <c r="BQ123">
        <v>3.09</v>
      </c>
      <c r="BR123">
        <v>1.63</v>
      </c>
      <c r="BS123">
        <v>12.97</v>
      </c>
      <c r="BT123">
        <v>26.17</v>
      </c>
      <c r="BU123">
        <v>0.25</v>
      </c>
      <c r="BV123">
        <v>2.69</v>
      </c>
      <c r="BW123">
        <v>0</v>
      </c>
      <c r="BX123">
        <v>0.04</v>
      </c>
      <c r="BY123">
        <v>0</v>
      </c>
      <c r="BZ123">
        <v>0</v>
      </c>
      <c r="CA123">
        <v>4.0000000000000001E-3</v>
      </c>
      <c r="CB123">
        <v>2E-3</v>
      </c>
      <c r="CD123">
        <v>1.9080755640004252</v>
      </c>
      <c r="CE123">
        <v>0</v>
      </c>
      <c r="CF123">
        <v>0.13114825079693981</v>
      </c>
      <c r="CG123">
        <v>4.6406398636406179E-2</v>
      </c>
      <c r="CH123">
        <v>0.26039089766870205</v>
      </c>
      <c r="CI123">
        <v>1.4047362142159157</v>
      </c>
      <c r="CJ123">
        <v>7.6252252754139211E-3</v>
      </c>
      <c r="CK123">
        <v>0.10378823566275698</v>
      </c>
      <c r="CL123">
        <v>0</v>
      </c>
      <c r="CM123">
        <v>2.7928156491144945E-3</v>
      </c>
      <c r="CN123">
        <v>2.3175621091460214E-4</v>
      </c>
      <c r="CO123">
        <v>5.7753474553622155E-5</v>
      </c>
      <c r="CP123">
        <v>3.9223814797365031E-2</v>
      </c>
    </row>
    <row r="124" spans="3:123">
      <c r="C124" s="2">
        <v>0.85599999999999998</v>
      </c>
      <c r="D124">
        <f t="shared" si="40"/>
        <v>85.6</v>
      </c>
      <c r="E124">
        <f t="shared" si="44"/>
        <v>85.6</v>
      </c>
      <c r="F124">
        <f t="shared" si="44"/>
        <v>85.6</v>
      </c>
      <c r="G124">
        <v>14.400000000000006</v>
      </c>
      <c r="H124">
        <v>23.111999999999998</v>
      </c>
      <c r="I124">
        <v>14.552</v>
      </c>
      <c r="J124">
        <v>47.936</v>
      </c>
      <c r="K124">
        <v>0</v>
      </c>
      <c r="L124">
        <v>0</v>
      </c>
      <c r="M124">
        <f t="shared" si="41"/>
        <v>0.38046289599999999</v>
      </c>
      <c r="O124">
        <f>H124/SUM($H124:I124,K124:M124)</f>
        <v>0.60749970536264286</v>
      </c>
      <c r="P124">
        <f>I124/SUM($H124:I124,K124:M124)</f>
        <v>0.38249981448758996</v>
      </c>
      <c r="Q124">
        <f>K124/SUM($H124:I124,K124:M124)</f>
        <v>0</v>
      </c>
      <c r="R124">
        <f>L124/SUM($H124:I124,K124:M124)</f>
        <v>0</v>
      </c>
      <c r="S124">
        <f>M124/SUM($H124:I124,K124:M124)</f>
        <v>1.0000480149767128E-2</v>
      </c>
      <c r="U124">
        <f t="shared" si="42"/>
        <v>2.28460044908467E-2</v>
      </c>
      <c r="V124">
        <f t="shared" si="45"/>
        <v>1.0150480149767129E-2</v>
      </c>
      <c r="W124">
        <f t="shared" si="43"/>
        <v>1.7036075351950924E-2</v>
      </c>
      <c r="Y124">
        <f>U124*(D124-D123)/D124+U123*(D123-D122)/D124+U122*(D122-D121)/D124+U121*(D121-D120)/D124+U120*(D120-D119)/D124+U119*(D119-D118)/D124+U118*(D118-D117)/D124+U117*(D117-D116)/D124+U116*(D116-D115)/D124+U115*(D115-D114)/D124+U114*(D114-D113)/D124+U113*(D113-D112)/D124+U112*(D112-D111)/D124+U111*(D111-D110)/D124+U110*(D110-D109)/D124+U109*(D109-D108)/D124+U108*(D108-D107)/D124</f>
        <v>2.061933799319348E-2</v>
      </c>
      <c r="Z124">
        <f>V124*(E124-E123)/E124+V123*(E123-E122)/E124+V122*(E122-E121)/E124+V121*(E121-E120)/E124+V120*(E120-E119)/E124+V119*(E119-E118)/E124+V118*(E118-E117)/E124+V117*(E117-E116)/E124+V116*(E116-E115)/E124+V115*(E115-E114)/E124+V114*(E114-E113)/E124+V113*(E113-E112)/E124+V112*(E112-E111)/E124+V111*(E111-E110)/E124+V110*(E110-E109)/E124+V109*(E109-E108)/E124+V108*(E108-E107)/E124</f>
        <v>1.0150480149767126E-2</v>
      </c>
      <c r="AA124">
        <f>W124*(F124-F123)/F124+W123*(F123-F122)/F124+W122*(F122-F121)/F124+W121*(F121-F120)/F124+W120*(F120-F119)/F124+W119*(F119-F118)/F124+W118*(F118-F117)/F124+W117*(F117-F116)/F124+W116*(F116-F115)/F124+W115*(F115-F114)/F124+W114*(F114-F113)/F124+W113*(F113-F112)/F124+W112*(F112-F111)/F124+W111*(F111-F110)/F124+W110*(F110-F109)/F124+W109*(F109-F108)/F124+W108*(F108-F107)/F124</f>
        <v>1.4209577537212446E-2</v>
      </c>
      <c r="AC124">
        <f t="shared" si="46"/>
        <v>400.34531450117561</v>
      </c>
      <c r="AD124">
        <f t="shared" si="47"/>
        <v>837.52850017942023</v>
      </c>
      <c r="AE124">
        <f t="shared" si="48"/>
        <v>770.16370102196083</v>
      </c>
      <c r="AG124">
        <f t="shared" si="49"/>
        <v>400.34531450117561</v>
      </c>
      <c r="AH124">
        <f t="shared" si="50"/>
        <v>680.91747982066681</v>
      </c>
      <c r="AI124">
        <f t="shared" si="51"/>
        <v>182.40719234730651</v>
      </c>
      <c r="AK124">
        <v>193</v>
      </c>
      <c r="AL124" t="s">
        <v>16</v>
      </c>
      <c r="AM124">
        <v>37.590000000000003</v>
      </c>
      <c r="AN124">
        <v>0.01</v>
      </c>
      <c r="AO124">
        <v>0.13</v>
      </c>
      <c r="AP124">
        <v>0.34</v>
      </c>
      <c r="AQ124">
        <v>25.53</v>
      </c>
      <c r="AR124">
        <v>35.409999999999997</v>
      </c>
      <c r="AS124">
        <v>0.35</v>
      </c>
      <c r="AT124">
        <v>0.62</v>
      </c>
      <c r="AU124">
        <v>0</v>
      </c>
      <c r="AV124">
        <v>0</v>
      </c>
      <c r="AW124">
        <v>1.2999999999999999E-2</v>
      </c>
      <c r="AX124">
        <v>5.0000000000000001E-3</v>
      </c>
      <c r="AZ124">
        <v>0.99615492015358464</v>
      </c>
      <c r="BA124">
        <v>0</v>
      </c>
      <c r="BB124">
        <v>4.0606941873640862E-3</v>
      </c>
      <c r="BC124">
        <v>7.1239700899209711E-3</v>
      </c>
      <c r="BD124">
        <v>0.37721551396760306</v>
      </c>
      <c r="BE124">
        <v>1.3988459546741954</v>
      </c>
      <c r="BF124">
        <v>7.85658155159695E-3</v>
      </c>
      <c r="BG124">
        <v>1.7605179084347788E-2</v>
      </c>
      <c r="BH124">
        <v>0</v>
      </c>
      <c r="BI124">
        <v>0</v>
      </c>
      <c r="BJ124">
        <v>5.5432906593070328E-4</v>
      </c>
      <c r="BK124">
        <v>1.0626029918786824E-4</v>
      </c>
      <c r="BM124">
        <v>193</v>
      </c>
      <c r="BN124" t="s">
        <v>17</v>
      </c>
      <c r="BO124">
        <v>52.85</v>
      </c>
      <c r="BP124">
        <v>0.18</v>
      </c>
      <c r="BQ124">
        <v>2.85</v>
      </c>
      <c r="BR124">
        <v>1.64</v>
      </c>
      <c r="BS124">
        <v>13.84</v>
      </c>
      <c r="BT124">
        <v>25.42</v>
      </c>
      <c r="BU124">
        <v>0.27</v>
      </c>
      <c r="BV124">
        <v>2.92</v>
      </c>
      <c r="BW124">
        <v>0</v>
      </c>
      <c r="BX124">
        <v>0.04</v>
      </c>
      <c r="BY124">
        <v>0</v>
      </c>
      <c r="BZ124">
        <v>0</v>
      </c>
      <c r="CA124">
        <v>4.0000000000000001E-3</v>
      </c>
      <c r="CB124">
        <v>2E-3</v>
      </c>
      <c r="CD124">
        <v>1.912266532692283</v>
      </c>
      <c r="CE124">
        <v>0</v>
      </c>
      <c r="CF124">
        <v>0.12154879720060735</v>
      </c>
      <c r="CG124">
        <v>4.6917611252588261E-2</v>
      </c>
      <c r="CH124">
        <v>0.27920532398641279</v>
      </c>
      <c r="CI124">
        <v>1.3710976446427434</v>
      </c>
      <c r="CJ124">
        <v>8.2751946243055912E-3</v>
      </c>
      <c r="CK124">
        <v>0.11320887722650556</v>
      </c>
      <c r="CL124">
        <v>0</v>
      </c>
      <c r="CM124">
        <v>2.8063643308988023E-3</v>
      </c>
      <c r="CN124">
        <v>2.3288052112613167E-4</v>
      </c>
      <c r="CO124">
        <v>5.80336518180661E-5</v>
      </c>
      <c r="CP124">
        <v>3.3815329892890322E-2</v>
      </c>
    </row>
    <row r="125" spans="3:123">
      <c r="C125" s="2">
        <v>0.87</v>
      </c>
      <c r="D125">
        <f t="shared" si="40"/>
        <v>87</v>
      </c>
      <c r="E125">
        <f t="shared" si="44"/>
        <v>87</v>
      </c>
      <c r="F125">
        <f t="shared" si="44"/>
        <v>87</v>
      </c>
      <c r="G125">
        <v>13</v>
      </c>
      <c r="H125">
        <v>22.62</v>
      </c>
      <c r="I125">
        <v>15.66</v>
      </c>
      <c r="J125">
        <v>48.720000000000006</v>
      </c>
      <c r="K125">
        <v>0</v>
      </c>
      <c r="L125">
        <v>0</v>
      </c>
      <c r="M125">
        <f t="shared" si="41"/>
        <v>0.38668542</v>
      </c>
      <c r="O125">
        <f>H125/SUM($H125:I125,K125:M125)</f>
        <v>0.58499971627513758</v>
      </c>
      <c r="P125">
        <f>I125/SUM($H125:I125,K125:M125)</f>
        <v>0.40499980357509524</v>
      </c>
      <c r="Q125">
        <f>K125/SUM($H125:I125,K125:M125)</f>
        <v>0</v>
      </c>
      <c r="R125">
        <f>L125/SUM($H125:I125,K125:M125)</f>
        <v>0</v>
      </c>
      <c r="S125">
        <f>M125/SUM($H125:I125,K125:M125)</f>
        <v>1.0000480149767127E-2</v>
      </c>
      <c r="U125">
        <f t="shared" si="42"/>
        <v>2.2276532280326868E-2</v>
      </c>
      <c r="V125">
        <f t="shared" si="45"/>
        <v>1.0150480149767127E-2</v>
      </c>
      <c r="W125">
        <f t="shared" si="43"/>
        <v>1.76225142193507E-2</v>
      </c>
      <c r="Y125">
        <f>U125*(D125-D124)/D125+U124*(D124-D123)/D125+U123*(D123-D122)/D125+U122*(D122-D121)/D125+U121*(D121-D120)/D125+U120*(D120-D119)/D125+U119*(D119-D118)/D125+U118*(D118-D117)/D125+U117*(D117-D116)/D125+U116*(D116-D115)/D125+U115*(D115-D114)/D125+U114*(D114-D113)/D125+U113*(D113-D112)/D125+U112*(D112-D111)/D125+U111*(D111-D110)/D125+U110*(D110-D109)/D125+U109*(D109-D108)/D125+U108*(D108-D107)/D125</f>
        <v>2.0646005487469195E-2</v>
      </c>
      <c r="Z125">
        <f>V125*(E125-E124)/E125+V124*(E124-E123)/E125+V123*(E123-E122)/E125+V122*(E122-E121)/E125+V121*(E121-E120)/E125+V120*(E120-E119)/E125+V119*(E119-E118)/E125+V118*(E118-E117)/E125+V117*(E117-E116)/E125+V116*(E116-E115)/E125+V115*(E115-E114)/E125+V114*(E114-E113)/E125+V113*(E113-E112)/E125+V112*(E112-E111)/E125+V111*(E111-E110)/E125+V110*(E110-E109)/E125+V109*(E109-E108)/E125+V108*(E108-E107)/E125</f>
        <v>1.0150480149767126E-2</v>
      </c>
      <c r="AA125">
        <f>W125*(F125-F124)/F125+W124*(F124-F123)/F125+W123*(F123-F122)/F125+W122*(F122-F121)/F125+W121*(F121-F120)/F125+W120*(F120-F119)/F125+W119*(F119-F118)/F125+W118*(F118-F117)/F125+W117*(F117-F116)/F125+W116*(F116-F115)/F125+W115*(F115-F114)/F125+W114*(F114-F113)/F125+W113*(F113-F112)/F125+W112*(F112-F111)/F125+W111*(F111-F110)/F125+W110*(F110-F109)/F125+W109*(F109-F108)/F125+W108*(F108-F107)/F125</f>
        <v>1.4264498357384785E-2</v>
      </c>
      <c r="AC125">
        <f t="shared" si="46"/>
        <v>442.50111327797435</v>
      </c>
      <c r="AD125">
        <f t="shared" si="47"/>
        <v>926.76123306306215</v>
      </c>
      <c r="AE125">
        <f t="shared" si="48"/>
        <v>851.77001101342228</v>
      </c>
      <c r="AG125">
        <f t="shared" si="49"/>
        <v>442.50111327797435</v>
      </c>
      <c r="AH125">
        <f t="shared" si="50"/>
        <v>753.46441712444084</v>
      </c>
      <c r="AI125">
        <f t="shared" si="51"/>
        <v>201.7350026084421</v>
      </c>
      <c r="AK125">
        <v>203</v>
      </c>
      <c r="AL125" t="s">
        <v>16</v>
      </c>
      <c r="AM125">
        <v>37.200000000000003</v>
      </c>
      <c r="AN125">
        <v>0.01</v>
      </c>
      <c r="AO125">
        <v>0.12</v>
      </c>
      <c r="AP125">
        <v>0.36</v>
      </c>
      <c r="AQ125">
        <v>27.49</v>
      </c>
      <c r="AR125">
        <v>33.74</v>
      </c>
      <c r="AS125">
        <v>0.39</v>
      </c>
      <c r="AT125">
        <v>0.67</v>
      </c>
      <c r="AU125">
        <v>0</v>
      </c>
      <c r="AV125">
        <v>0</v>
      </c>
      <c r="AW125">
        <v>1.4E-2</v>
      </c>
      <c r="AX125">
        <v>5.0000000000000001E-3</v>
      </c>
      <c r="AZ125">
        <v>0.9959545158558214</v>
      </c>
      <c r="BA125">
        <v>0</v>
      </c>
      <c r="BB125">
        <v>3.7868681492917084E-3</v>
      </c>
      <c r="BC125">
        <v>7.6205738783246555E-3</v>
      </c>
      <c r="BD125">
        <v>0.41035098248797663</v>
      </c>
      <c r="BE125">
        <v>1.3465765568066386</v>
      </c>
      <c r="BF125">
        <v>8.8444777180067217E-3</v>
      </c>
      <c r="BG125">
        <v>1.9220539204127612E-2</v>
      </c>
      <c r="BH125">
        <v>0</v>
      </c>
      <c r="BI125">
        <v>0</v>
      </c>
      <c r="BJ125">
        <v>6.031069611086889E-4</v>
      </c>
      <c r="BK125">
        <v>1.0735271711980698E-4</v>
      </c>
      <c r="BM125">
        <v>203</v>
      </c>
      <c r="BN125" t="s">
        <v>17</v>
      </c>
      <c r="BO125">
        <v>52.7</v>
      </c>
      <c r="BP125">
        <v>0.19</v>
      </c>
      <c r="BQ125">
        <v>2.6</v>
      </c>
      <c r="BR125">
        <v>1.63</v>
      </c>
      <c r="BS125">
        <v>14.75</v>
      </c>
      <c r="BT125">
        <v>24.61</v>
      </c>
      <c r="BU125">
        <v>0.28999999999999998</v>
      </c>
      <c r="BV125">
        <v>3.19</v>
      </c>
      <c r="BW125">
        <v>0</v>
      </c>
      <c r="BX125">
        <v>0.04</v>
      </c>
      <c r="BY125">
        <v>0</v>
      </c>
      <c r="BZ125">
        <v>0</v>
      </c>
      <c r="CA125">
        <v>4.0000000000000001E-3</v>
      </c>
      <c r="CB125">
        <v>2E-3</v>
      </c>
      <c r="CD125">
        <v>1.9170005556301482</v>
      </c>
      <c r="CE125">
        <v>0</v>
      </c>
      <c r="CF125">
        <v>0.11147753176574828</v>
      </c>
      <c r="CG125">
        <v>4.6880025547323331E-2</v>
      </c>
      <c r="CH125">
        <v>0.29914917973310939</v>
      </c>
      <c r="CI125">
        <v>1.3344817630037711</v>
      </c>
      <c r="CJ125">
        <v>8.935536667667018E-3</v>
      </c>
      <c r="CK125">
        <v>0.12433588950155638</v>
      </c>
      <c r="CL125">
        <v>0</v>
      </c>
      <c r="CM125">
        <v>2.8213193185979836E-3</v>
      </c>
      <c r="CN125">
        <v>2.3412153081631143E-4</v>
      </c>
      <c r="CO125">
        <v>5.8342910505372675E-5</v>
      </c>
      <c r="CP125">
        <v>2.8478087395896426E-2</v>
      </c>
      <c r="CR125" t="s">
        <v>45</v>
      </c>
      <c r="CS125" t="s">
        <v>1</v>
      </c>
      <c r="CT125" t="s">
        <v>2</v>
      </c>
      <c r="CU125" t="s">
        <v>3</v>
      </c>
      <c r="CV125" t="s">
        <v>4</v>
      </c>
      <c r="CW125" t="s">
        <v>5</v>
      </c>
      <c r="CX125" t="s">
        <v>6</v>
      </c>
      <c r="CY125" t="s">
        <v>7</v>
      </c>
      <c r="CZ125" t="s">
        <v>8</v>
      </c>
      <c r="DA125" t="s">
        <v>9</v>
      </c>
      <c r="DB125" t="s">
        <v>10</v>
      </c>
      <c r="DC125" t="s">
        <v>11</v>
      </c>
      <c r="DD125" t="s">
        <v>14</v>
      </c>
      <c r="DE125" t="s">
        <v>15</v>
      </c>
    </row>
    <row r="126" spans="3:123">
      <c r="C126" s="2">
        <v>0.89400000000000002</v>
      </c>
      <c r="D126">
        <f t="shared" si="40"/>
        <v>89.4</v>
      </c>
      <c r="E126">
        <f t="shared" si="44"/>
        <v>89.4</v>
      </c>
      <c r="F126">
        <f t="shared" si="44"/>
        <v>89.4</v>
      </c>
      <c r="G126">
        <v>10.599999999999994</v>
      </c>
      <c r="H126">
        <v>20.562000000000001</v>
      </c>
      <c r="I126">
        <v>20.562000000000001</v>
      </c>
      <c r="J126">
        <v>48.276000000000003</v>
      </c>
      <c r="K126">
        <v>0</v>
      </c>
      <c r="L126">
        <v>0</v>
      </c>
      <c r="M126">
        <f t="shared" si="41"/>
        <v>0.41541408600000002</v>
      </c>
      <c r="O126">
        <f>H126/SUM($H126:I126,K126:M126)</f>
        <v>0.49499975992511647</v>
      </c>
      <c r="P126">
        <f>I126/SUM($H126:I126,K126:M126)</f>
        <v>0.49499975992511647</v>
      </c>
      <c r="Q126">
        <f>K126/SUM($H126:I126,K126:M126)</f>
        <v>0</v>
      </c>
      <c r="R126">
        <f>L126/SUM($H126:I126,K126:M126)</f>
        <v>0</v>
      </c>
      <c r="S126">
        <f>M126/SUM($H126:I126,K126:M126)</f>
        <v>1.0000480149767128E-2</v>
      </c>
      <c r="U126">
        <f t="shared" si="42"/>
        <v>2.1899304887059087E-2</v>
      </c>
      <c r="V126">
        <f t="shared" si="45"/>
        <v>1.0150480149767129E-2</v>
      </c>
      <c r="W126">
        <f t="shared" si="43"/>
        <v>2.062223026293853E-2</v>
      </c>
      <c r="Y126">
        <f>U126*(D126-D125)/D126+U125*(D125-D124)/D126+U124*(D124-D123)/D126+U123*(D123-D122)/D126+U122*(D122-D121)/D126+U121*(D121-D120)/D126+U120*(D120-D119)/D126+U119*(D119-D118)/D126+U118*(D118-D117)/D126+U117*(D117-D116)/D126+U116*(D116-D115)/D126+U115*(D115-D114)/D126+U114*(D114-D113)/D126+U113*(D113-D112)/D126+U112*(D112-D111)/D126+U111*(D111-D110)/D126+U110*(D110-D109)/D126+U109*(D109-D108)/D126+U108*(D108-D107)/D126</f>
        <v>2.0679651108934695E-2</v>
      </c>
      <c r="Z126">
        <f>V126*(E126-E125)/E126+V125*(E125-E124)/E126+V124*(E124-E123)/E126+V123*(E123-E122)/E126+V122*(E122-E121)/E126+V121*(E121-E120)/E126+V120*(E120-E119)/E126+V119*(E119-E118)/E126+V118*(E118-E117)/E126+V117*(E117-E116)/E126+V116*(E116-E115)/E126+V115*(E115-E114)/E126+V114*(E114-E113)/E126+V113*(E113-E112)/E126+V112*(E112-E111)/E126+V111*(E111-E110)/E126+V110*(E110-E109)/E126+V109*(E109-E108)/E126+V108*(E108-E107)/E126</f>
        <v>1.0150480149767127E-2</v>
      </c>
      <c r="AA126">
        <f>W126*(F126-F125)/F126+W125*(F125-F124)/F126+W124*(F124-F123)/F126+W123*(F123-F122)/F126+W122*(F122-F121)/F126+W121*(F121-F120)/F126+W120*(F120-F119)/F126+W119*(F119-F118)/F126+W118*(F118-F117)/F126+W117*(F117-F116)/F126+W116*(F116-F115)/F126+W115*(F115-F114)/F126+W114*(F114-F113)/F126+W113*(F113-F112)/F126+W112*(F112-F111)/F126+W111*(F111-F110)/F126+W110*(F110-F109)/F126+W109*(F109-F108)/F126+W108*(F108-F107)/F126</f>
        <v>1.4435175723976831E-2</v>
      </c>
      <c r="AC126">
        <f t="shared" si="46"/>
        <v>540.36728805167786</v>
      </c>
      <c r="AD126">
        <f t="shared" si="47"/>
        <v>1134.2417594928154</v>
      </c>
      <c r="AE126">
        <f t="shared" si="48"/>
        <v>1041.1878822052843</v>
      </c>
      <c r="AG126">
        <f t="shared" si="49"/>
        <v>540.36728805167786</v>
      </c>
      <c r="AH126">
        <f t="shared" si="50"/>
        <v>922.14777194537839</v>
      </c>
      <c r="AI126">
        <f t="shared" si="51"/>
        <v>246.59712999598838</v>
      </c>
      <c r="AK126">
        <v>223</v>
      </c>
      <c r="AL126" t="s">
        <v>16</v>
      </c>
      <c r="AM126">
        <v>36.340000000000003</v>
      </c>
      <c r="AN126">
        <v>0.01</v>
      </c>
      <c r="AO126">
        <v>0.11</v>
      </c>
      <c r="AP126">
        <v>0.38</v>
      </c>
      <c r="AQ126">
        <v>31.92</v>
      </c>
      <c r="AR126">
        <v>29.97</v>
      </c>
      <c r="AS126">
        <v>0.47</v>
      </c>
      <c r="AT126">
        <v>0.78</v>
      </c>
      <c r="AU126">
        <v>0</v>
      </c>
      <c r="AV126">
        <v>0</v>
      </c>
      <c r="AW126">
        <v>1.6E-2</v>
      </c>
      <c r="AX126">
        <v>5.0000000000000001E-3</v>
      </c>
      <c r="AZ126">
        <v>0.99587095797710179</v>
      </c>
      <c r="BA126">
        <v>0</v>
      </c>
      <c r="BB126">
        <v>3.5531472220606251E-3</v>
      </c>
      <c r="BC126">
        <v>8.2336111536659394E-3</v>
      </c>
      <c r="BD126">
        <v>0.48771397453030257</v>
      </c>
      <c r="BE126">
        <v>1.2243181655934914</v>
      </c>
      <c r="BF126">
        <v>1.0910057068573419E-2</v>
      </c>
      <c r="BG126">
        <v>2.2903768544434495E-2</v>
      </c>
      <c r="BH126">
        <v>0</v>
      </c>
      <c r="BI126">
        <v>0</v>
      </c>
      <c r="BJ126">
        <v>7.0551762462795582E-4</v>
      </c>
      <c r="BK126">
        <v>1.0988404048666673E-4</v>
      </c>
      <c r="BM126">
        <v>223</v>
      </c>
      <c r="BN126" t="s">
        <v>17</v>
      </c>
      <c r="BO126">
        <v>52.31</v>
      </c>
      <c r="BP126">
        <v>0.22</v>
      </c>
      <c r="BQ126">
        <v>2.13</v>
      </c>
      <c r="BR126">
        <v>1.57</v>
      </c>
      <c r="BS126">
        <v>16.8</v>
      </c>
      <c r="BT126">
        <v>22.66</v>
      </c>
      <c r="BU126">
        <v>0.34</v>
      </c>
      <c r="BV126">
        <v>3.93</v>
      </c>
      <c r="BW126">
        <v>0</v>
      </c>
      <c r="BX126">
        <v>0.04</v>
      </c>
      <c r="BY126">
        <v>0</v>
      </c>
      <c r="BZ126">
        <v>0</v>
      </c>
      <c r="CA126">
        <v>5.0000000000000001E-3</v>
      </c>
      <c r="CB126">
        <v>2E-3</v>
      </c>
      <c r="CD126">
        <v>1.926090340127361</v>
      </c>
      <c r="CE126">
        <v>0</v>
      </c>
      <c r="CF126">
        <v>9.2442974134596817E-2</v>
      </c>
      <c r="CG126">
        <v>4.5706734800897833E-2</v>
      </c>
      <c r="CH126">
        <v>0.3448938000037608</v>
      </c>
      <c r="CI126">
        <v>1.2437733426567383</v>
      </c>
      <c r="CJ126">
        <v>1.0604296689722544E-2</v>
      </c>
      <c r="CK126">
        <v>0.15505246770232886</v>
      </c>
      <c r="CL126">
        <v>0</v>
      </c>
      <c r="CM126">
        <v>2.8558313200422046E-3</v>
      </c>
      <c r="CN126">
        <v>2.9623180013424796E-4</v>
      </c>
      <c r="CO126">
        <v>5.9056594560328242E-5</v>
      </c>
      <c r="CP126">
        <v>1.8533314261957839E-2</v>
      </c>
    </row>
    <row r="127" spans="3:123">
      <c r="C127" s="2">
        <v>0.90400000000000003</v>
      </c>
      <c r="D127">
        <f t="shared" si="40"/>
        <v>90.4</v>
      </c>
      <c r="E127">
        <f t="shared" si="44"/>
        <v>90.4</v>
      </c>
      <c r="F127">
        <f t="shared" si="44"/>
        <v>90.4</v>
      </c>
      <c r="G127">
        <v>9.5999999999999943</v>
      </c>
      <c r="H127">
        <v>8.136000000000001</v>
      </c>
      <c r="I127">
        <v>0</v>
      </c>
      <c r="J127">
        <v>65.088000000000008</v>
      </c>
      <c r="K127">
        <v>17.176000000000002</v>
      </c>
      <c r="L127">
        <v>0</v>
      </c>
      <c r="M127">
        <f t="shared" si="41"/>
        <v>0.25568916800000002</v>
      </c>
      <c r="O127">
        <f>H127/SUM($H127:I127,K127:M127)</f>
        <v>0.31821413138043197</v>
      </c>
      <c r="P127">
        <f>I127/SUM($H127:I127,K127:M127)</f>
        <v>0</v>
      </c>
      <c r="Q127">
        <f>K127/SUM($H127:I127,K127:M127)</f>
        <v>0.67178538846980085</v>
      </c>
      <c r="R127">
        <f>L127/SUM($H127:I127,K127:M127)</f>
        <v>0</v>
      </c>
      <c r="S127">
        <f>M127/SUM($H127:I127,K127:M127)</f>
        <v>1.0000480149767127E-2</v>
      </c>
      <c r="U127">
        <f t="shared" si="42"/>
        <v>3.3145512393762663E-2</v>
      </c>
      <c r="V127">
        <f t="shared" si="45"/>
        <v>1.0150480149767127E-2</v>
      </c>
      <c r="W127">
        <f t="shared" si="43"/>
        <v>2.1594342583914683E-2</v>
      </c>
      <c r="Y127">
        <f>U127*(D127-D126)/D127+U126*(D126-D125)/D127+U125*(D125-D124)/D127+U124*(D124-D123)/D127+U123*(D123-D122)/D127+U122*(D122-D121)/D127+U121*(D121-D120)/D127+U120*(D120-D119)/D127+U119*(D119-D118)/D127+U118*(D118-D117)/D127+U117*(D117-D116)/D127+U116*(D116-D115)/D127+U115*(D115-D114)/D127+U114*(D114-D113)/D127+U113*(D113-D112)/D127+U112*(D112-D111)/D127+U111*(D111-D110)/D127+U110*(D110-D109)/D127+U109*(D109-D108)/D127+U108*(D108-D107)/D127</f>
        <v>2.0817547804563321E-2</v>
      </c>
      <c r="Z127">
        <f>V127*(E127-E126)/E127+V126*(E126-E125)/E127+V125*(E125-E124)/E127+V124*(E124-E123)/E127+V123*(E123-E122)/E127+V122*(E122-E121)/E127+V121*(E121-E120)/E127+V120*(E120-E119)/E127+V119*(E119-E118)/E127+V118*(E118-E117)/E127+V117*(E117-E116)/E127+V116*(E116-E115)/E127+V115*(E115-E114)/E127+V114*(E114-E113)/E127+V113*(E113-E112)/E127+V112*(E112-E111)/E127+V111*(E111-E110)/E127+V110*(E110-E109)/E127+V109*(E109-E108)/E127+V108*(E108-E107)/E127</f>
        <v>1.0150480149767127E-2</v>
      </c>
      <c r="AA127">
        <f>W127*(F127-F126)/F127+W126*(F126-F125)/F127+W125*(F125-F124)/F127+W124*(F124-F123)/F127+W123*(F123-F122)/F127+W122*(F122-F121)/F127+W121*(F121-F120)/F127+W120*(F120-F119)/F127+W119*(F119-F118)/F127+W118*(F118-F117)/F127+W117*(F117-F116)/F127+W116*(F116-F115)/F127+W115*(F115-F114)/F127+W114*(F114-F113)/F127+W113*(F113-F112)/F127+W112*(F112-F111)/F127+W111*(F111-F110)/F127+W110*(F110-F109)/F127+W109*(F109-F108)/F127+W108*(F108-F107)/F127</f>
        <v>1.451437004764871E-2</v>
      </c>
      <c r="AC127">
        <f t="shared" si="46"/>
        <v>595.24177090393869</v>
      </c>
      <c r="AD127">
        <f t="shared" si="47"/>
        <v>1251.1328949025328</v>
      </c>
      <c r="AE127">
        <f t="shared" si="48"/>
        <v>1147.7886512915777</v>
      </c>
      <c r="AG127">
        <f t="shared" si="49"/>
        <v>595.24177090393869</v>
      </c>
      <c r="AH127">
        <f t="shared" si="50"/>
        <v>1017.181215367913</v>
      </c>
      <c r="AI127">
        <f t="shared" si="51"/>
        <v>271.84468056905791</v>
      </c>
      <c r="AK127">
        <v>233</v>
      </c>
      <c r="AL127" t="s">
        <v>16</v>
      </c>
      <c r="AM127">
        <v>35.869999999999997</v>
      </c>
      <c r="AN127">
        <v>0.01</v>
      </c>
      <c r="AO127">
        <v>0.1</v>
      </c>
      <c r="AP127">
        <v>0.39</v>
      </c>
      <c r="AQ127">
        <v>34.380000000000003</v>
      </c>
      <c r="AR127">
        <v>27.88</v>
      </c>
      <c r="AS127">
        <v>0.52</v>
      </c>
      <c r="AT127">
        <v>0.84</v>
      </c>
      <c r="AU127">
        <v>0</v>
      </c>
      <c r="AV127">
        <v>0</v>
      </c>
      <c r="AW127">
        <v>1.6E-2</v>
      </c>
      <c r="AX127">
        <v>6.0000000000000001E-3</v>
      </c>
      <c r="AZ127">
        <v>0.99593162731372875</v>
      </c>
      <c r="BA127">
        <v>0</v>
      </c>
      <c r="BB127">
        <v>3.2726572278016048E-3</v>
      </c>
      <c r="BC127">
        <v>8.5615296756048759E-3</v>
      </c>
      <c r="BD127">
        <v>0.5322163257687722</v>
      </c>
      <c r="BE127">
        <v>1.1539322811700132</v>
      </c>
      <c r="BF127">
        <v>1.2229607280255066E-2</v>
      </c>
      <c r="BG127">
        <v>2.4990309379028831E-2</v>
      </c>
      <c r="BH127">
        <v>0</v>
      </c>
      <c r="BI127">
        <v>0</v>
      </c>
      <c r="BJ127">
        <v>7.1480547531750259E-4</v>
      </c>
      <c r="BK127">
        <v>1.3359674267182103E-4</v>
      </c>
      <c r="CR127">
        <v>233</v>
      </c>
      <c r="CS127" t="s">
        <v>18</v>
      </c>
      <c r="CT127">
        <v>52.08</v>
      </c>
      <c r="CU127">
        <v>0.23</v>
      </c>
      <c r="CV127">
        <v>1.9</v>
      </c>
      <c r="CW127">
        <v>1.51</v>
      </c>
      <c r="CX127">
        <v>17.96</v>
      </c>
      <c r="CY127">
        <v>21.5</v>
      </c>
      <c r="CZ127">
        <v>0.37</v>
      </c>
      <c r="DA127">
        <v>4.41</v>
      </c>
      <c r="DB127">
        <v>0</v>
      </c>
      <c r="DC127">
        <v>0.03</v>
      </c>
      <c r="DD127">
        <v>5.0000000000000001E-3</v>
      </c>
      <c r="DE127">
        <v>2E-3</v>
      </c>
      <c r="DG127">
        <v>1.9312724199556728</v>
      </c>
      <c r="DH127">
        <v>0</v>
      </c>
      <c r="DI127">
        <v>8.3047877371099074E-2</v>
      </c>
      <c r="DJ127">
        <v>4.4272915446341654E-2</v>
      </c>
      <c r="DK127">
        <v>0.3713325908473073</v>
      </c>
      <c r="DL127">
        <v>1.1885034006207233</v>
      </c>
      <c r="DM127">
        <v>1.1622118704465551E-2</v>
      </c>
      <c r="DN127">
        <v>0.17522874537080266</v>
      </c>
      <c r="DO127">
        <v>0</v>
      </c>
      <c r="DP127">
        <v>2.1571206951539368E-3</v>
      </c>
      <c r="DQ127">
        <v>2.9834056474682246E-4</v>
      </c>
      <c r="DR127">
        <v>5.9476996612678943E-5</v>
      </c>
      <c r="DS127">
        <v>1.4320297326771855E-2</v>
      </c>
    </row>
    <row r="128" spans="3:123">
      <c r="C128" s="2">
        <v>0.91300000000000003</v>
      </c>
      <c r="D128">
        <f t="shared" si="40"/>
        <v>91.3</v>
      </c>
      <c r="E128">
        <f t="shared" si="44"/>
        <v>91.3</v>
      </c>
      <c r="F128">
        <f t="shared" si="44"/>
        <v>91.3</v>
      </c>
      <c r="G128">
        <v>8.7000000000000028</v>
      </c>
      <c r="H128">
        <v>15.521000000000001</v>
      </c>
      <c r="I128">
        <v>0</v>
      </c>
      <c r="J128">
        <v>44.736999999999995</v>
      </c>
      <c r="K128">
        <v>31.042000000000002</v>
      </c>
      <c r="L128">
        <v>0</v>
      </c>
      <c r="M128">
        <f t="shared" si="41"/>
        <v>0.47035614450000002</v>
      </c>
      <c r="O128">
        <f>H128/SUM($H128:I128,K128:M128)</f>
        <v>0.32999983995007759</v>
      </c>
      <c r="P128">
        <f>I128/SUM($H128:I128,K128:M128)</f>
        <v>0</v>
      </c>
      <c r="Q128">
        <f>K128/SUM($H128:I128,K128:M128)</f>
        <v>0.65999967990015518</v>
      </c>
      <c r="R128">
        <f>L128/SUM($H128:I128,K128:M128)</f>
        <v>0</v>
      </c>
      <c r="S128">
        <f>M128/SUM($H128:I128,K128:M128)</f>
        <v>1.0000480149767127E-2</v>
      </c>
      <c r="U128">
        <f t="shared" si="42"/>
        <v>3.14177841574452E-2</v>
      </c>
      <c r="V128">
        <f t="shared" si="45"/>
        <v>1.0150480149767127E-2</v>
      </c>
      <c r="W128">
        <f t="shared" si="43"/>
        <v>2.1112211983880753E-2</v>
      </c>
      <c r="Y128">
        <f>U128*(D128-D127)/D128+U127*(D127-D126)/D128+U126*(D126-D125)/D128+U125*(D125-D124)/D128+U124*(D124-D123)/D128+U123*(D123-D122)/D128+U122*(D122-D121)/D128+U121*(D121-D120)/D128+U120*(D120-D119)/D128+U119*(D119-D118)/D128+U118*(D118-D117)/D128+U117*(D117-D116)/D128+U116*(D116-D115)/D128+U115*(D115-D114)/D128+U114*(D114-D113)/D128+U113*(D113-D112)/D128+U112*(D112-D111)/D128+U111*(D111-D110)/D128+U110*(D110-D109)/D128+U109*(D109-D108)/D128+U108*(D108-D107)/D128</f>
        <v>2.0922040824471248E-2</v>
      </c>
      <c r="Z128">
        <f>V128*(E128-E127)/E128+V127*(E127-E126)/E128+V126*(E126-E125)/E128+V125*(E125-E124)/E128+V124*(E124-E123)/E128+V123*(E123-E122)/E128+V122*(E122-E121)/E128+V121*(E121-E120)/E128+V120*(E120-E119)/E128+V119*(E119-E118)/E128+V118*(E118-E117)/E128+V117*(E117-E116)/E128+V116*(E116-E115)/E128+V115*(E115-E114)/E128+V114*(E114-E113)/E128+V113*(E113-E112)/E128+V112*(E112-E111)/E128+V111*(E111-E110)/E128+V110*(E110-E109)/E128+V109*(E109-E108)/E128+V108*(E108-E107)/E128</f>
        <v>1.0150480149767126E-2</v>
      </c>
      <c r="AA128">
        <f>W128*(F128-F127)/F128+W127*(F127-F126)/F128+W126*(F126-F125)/F128+W125*(F125-F124)/F128+W124*(F124-F123)/F128+W123*(F123-F122)/F128+W122*(F122-F121)/F128+W121*(F121-F120)/F128+W120*(F120-F119)/F128+W119*(F119-F118)/F128+W118*(F118-F117)/F128+W117*(F117-F116)/F128+W116*(F116-F115)/F128+W115*(F115-F114)/F128+W114*(F114-F113)/F128+W113*(F113-F112)/F128+W112*(F112-F111)/F128+W111*(F111-F110)/F128+W110*(F110-F109)/F128+W109*(F109-F108)/F128+W108*(F108-F107)/F128</f>
        <v>1.4579409015256692E-2</v>
      </c>
      <c r="AC128">
        <f t="shared" si="46"/>
        <v>655.30665167522307</v>
      </c>
      <c r="AD128">
        <f t="shared" si="47"/>
        <v>1379.1816493983561</v>
      </c>
      <c r="AE128">
        <f t="shared" si="48"/>
        <v>1264.5162541251327</v>
      </c>
      <c r="AG128">
        <f t="shared" si="49"/>
        <v>655.30665167522307</v>
      </c>
      <c r="AH128">
        <f t="shared" si="50"/>
        <v>1121.2858938198017</v>
      </c>
      <c r="AI128">
        <f t="shared" si="51"/>
        <v>299.49069176647885</v>
      </c>
      <c r="AK128">
        <v>243</v>
      </c>
      <c r="AL128" t="s">
        <v>16</v>
      </c>
      <c r="AM128">
        <v>35.49</v>
      </c>
      <c r="AN128">
        <v>0.01</v>
      </c>
      <c r="AO128">
        <v>0.09</v>
      </c>
      <c r="AP128">
        <v>0.37</v>
      </c>
      <c r="AQ128">
        <v>36.380000000000003</v>
      </c>
      <c r="AR128">
        <v>26.21</v>
      </c>
      <c r="AS128">
        <v>0.56999999999999995</v>
      </c>
      <c r="AT128">
        <v>0.87</v>
      </c>
      <c r="AU128">
        <v>0</v>
      </c>
      <c r="AV128">
        <v>0</v>
      </c>
      <c r="AW128">
        <v>1.7000000000000001E-2</v>
      </c>
      <c r="AX128">
        <v>6.0000000000000001E-3</v>
      </c>
      <c r="AZ128">
        <v>0.9960483345732607</v>
      </c>
      <c r="BA128">
        <v>0</v>
      </c>
      <c r="BB128">
        <v>2.9772773715235762E-3</v>
      </c>
      <c r="BC128">
        <v>8.2104082087866397E-3</v>
      </c>
      <c r="BD128">
        <v>0.56927391144739747</v>
      </c>
      <c r="BE128">
        <v>1.0965560645252426</v>
      </c>
      <c r="BF128">
        <v>1.3550655049361746E-2</v>
      </c>
      <c r="BG128">
        <v>2.6163019564954152E-2</v>
      </c>
      <c r="BH128">
        <v>0</v>
      </c>
      <c r="BI128">
        <v>0</v>
      </c>
      <c r="BJ128">
        <v>7.6770271397468741E-4</v>
      </c>
      <c r="BK128">
        <v>1.3504301828397343E-4</v>
      </c>
      <c r="CR128">
        <v>243</v>
      </c>
      <c r="CS128" t="s">
        <v>18</v>
      </c>
      <c r="CT128">
        <v>52.03</v>
      </c>
      <c r="CU128">
        <v>0.24</v>
      </c>
      <c r="CV128">
        <v>1.67</v>
      </c>
      <c r="CW128">
        <v>1.28</v>
      </c>
      <c r="CX128">
        <v>18.97</v>
      </c>
      <c r="CY128">
        <v>20.72</v>
      </c>
      <c r="CZ128">
        <v>0.39</v>
      </c>
      <c r="DA128">
        <v>4.66</v>
      </c>
      <c r="DB128">
        <v>0</v>
      </c>
      <c r="DC128">
        <v>0.03</v>
      </c>
      <c r="DD128">
        <v>6.0000000000000001E-3</v>
      </c>
      <c r="DE128">
        <v>3.0000000000000001E-3</v>
      </c>
      <c r="DG128">
        <v>1.9389574152937872</v>
      </c>
      <c r="DH128">
        <v>0</v>
      </c>
      <c r="DI128">
        <v>7.3355602594285987E-2</v>
      </c>
      <c r="DJ128">
        <v>3.7714905719575927E-2</v>
      </c>
      <c r="DK128">
        <v>0.39415400917730081</v>
      </c>
      <c r="DL128">
        <v>1.1510484435998085</v>
      </c>
      <c r="DM128">
        <v>1.2310907605989994E-2</v>
      </c>
      <c r="DN128">
        <v>0.18607779914916486</v>
      </c>
      <c r="DO128">
        <v>0</v>
      </c>
      <c r="DP128">
        <v>2.167785602226351E-3</v>
      </c>
      <c r="DQ128">
        <v>3.5977868958626119E-4</v>
      </c>
      <c r="DR128">
        <v>8.9656580559181401E-5</v>
      </c>
      <c r="DS128">
        <v>1.2313017888073166E-2</v>
      </c>
    </row>
    <row r="129" spans="2:123">
      <c r="C129" s="2">
        <v>0.92100000000000004</v>
      </c>
      <c r="D129">
        <f t="shared" si="40"/>
        <v>92.100000000000009</v>
      </c>
      <c r="E129">
        <f t="shared" si="44"/>
        <v>92.100000000000009</v>
      </c>
      <c r="F129">
        <f t="shared" si="44"/>
        <v>92.100000000000009</v>
      </c>
      <c r="G129">
        <v>7.8999999999999915</v>
      </c>
      <c r="H129">
        <v>16.577999999999999</v>
      </c>
      <c r="I129">
        <v>0</v>
      </c>
      <c r="J129">
        <v>39.603000000000002</v>
      </c>
      <c r="K129">
        <v>35.919000000000004</v>
      </c>
      <c r="L129">
        <v>0</v>
      </c>
      <c r="M129">
        <f t="shared" si="41"/>
        <v>0.53029844549999994</v>
      </c>
      <c r="O129">
        <f>H129/SUM($H129:I129,K129:M129)</f>
        <v>0.31263142732112614</v>
      </c>
      <c r="P129">
        <f>I129/SUM($H129:I129,K129:M129)</f>
        <v>0</v>
      </c>
      <c r="Q129">
        <f>K129/SUM($H129:I129,K129:M129)</f>
        <v>0.67736809252910679</v>
      </c>
      <c r="R129">
        <f>L129/SUM($H129:I129,K129:M129)</f>
        <v>0</v>
      </c>
      <c r="S129">
        <f>M129/SUM($H129:I129,K129:M129)</f>
        <v>1.0000480149767127E-2</v>
      </c>
      <c r="U129">
        <f t="shared" si="42"/>
        <v>3.0795798239176539E-2</v>
      </c>
      <c r="V129">
        <f t="shared" si="45"/>
        <v>1.0150480149767127E-2</v>
      </c>
      <c r="W129">
        <f t="shared" si="43"/>
        <v>2.1086913360081561E-2</v>
      </c>
      <c r="Y129">
        <f>U129*(D129-D128)/D129+U128*(D128-D127)/D129+U127*(D127-D126)/D129+U126*(D126-D125)/D129+U125*(D125-D124)/D129+U124*(D124-D123)/D129+U123*(D123-D122)/D129+U122*(D122-D121)/D129+U121*(D121-D120)/D129+U120*(D120-D119)/D129+U119*(D119-D118)/D129+U118*(D118-D117)/D129+U117*(D117-D116)/D129+U116*(D116-D115)/D129+U115*(D115-D114)/D129+U114*(D114-D113)/D129+U113*(D113-D112)/D129+U112*(D112-D111)/D129+U111*(D111-D110)/D129+U110*(D110-D109)/D129+U109*(D109-D108)/D129+U108*(D108-D107)/D129</f>
        <v>2.1007806361189645E-2</v>
      </c>
      <c r="Z129">
        <f>V129*(E129-E128)/E129+V128*(E128-E127)/E129+V127*(E127-E126)/E129+V126*(E126-E125)/E129+V125*(E125-E124)/E129+V124*(E124-E123)/E129+V123*(E123-E122)/E129+V122*(E122-E121)/E129+V121*(E121-E120)/E129+V120*(E120-E119)/E129+V119*(E119-E118)/E129+V118*(E118-E117)/E129+V117*(E117-E116)/E129+V116*(E116-E115)/E129+V115*(E115-E114)/E129+V114*(E114-E113)/E129+V113*(E113-E112)/E129+V112*(E112-E111)/E129+V111*(E111-E110)/E129+V110*(E110-E109)/E129+V109*(E109-E108)/E129+V108*(E108-E107)/E129</f>
        <v>1.0150480149767126E-2</v>
      </c>
      <c r="AA129">
        <f>W129*(F129-F128)/F129+W128*(F128-F127)/F129+W127*(F127-F126)/F129+W126*(F126-F125)/F129+W125*(F125-F124)/F129+W124*(F124-F123)/F129+W123*(F123-F122)/F129+W122*(F122-F121)/F129+W121*(F121-F120)/F129+W120*(F120-F119)/F129+W119*(F119-F118)/F129+W118*(F118-F117)/F129+W117*(F117-F116)/F129+W116*(F116-F115)/F129+W115*(F115-F114)/F129+W114*(F114-F113)/F129+W113*(F113-F112)/F129+W112*(F112-F111)/F129+W111*(F111-F110)/F129+W110*(F110-F109)/F129+W109*(F109-F108)/F129+W108*(F108-F107)/F129</f>
        <v>1.4635934568740513E-2</v>
      </c>
      <c r="AC129">
        <f t="shared" si="46"/>
        <v>720.05508630170073</v>
      </c>
      <c r="AD129">
        <f t="shared" si="47"/>
        <v>1517.3592125884138</v>
      </c>
      <c r="AE129">
        <f t="shared" si="48"/>
        <v>1390.4119838934787</v>
      </c>
      <c r="AG129">
        <f t="shared" si="49"/>
        <v>720.05508630170073</v>
      </c>
      <c r="AH129">
        <f t="shared" si="50"/>
        <v>1233.6253760881411</v>
      </c>
      <c r="AI129">
        <f t="shared" si="51"/>
        <v>329.30810144845549</v>
      </c>
      <c r="AK129">
        <v>253</v>
      </c>
      <c r="AL129" t="s">
        <v>16</v>
      </c>
      <c r="AM129">
        <v>35.020000000000003</v>
      </c>
      <c r="AN129">
        <v>0.01</v>
      </c>
      <c r="AO129">
        <v>0.08</v>
      </c>
      <c r="AP129">
        <v>0.33</v>
      </c>
      <c r="AQ129">
        <v>38.880000000000003</v>
      </c>
      <c r="AR129">
        <v>24.12</v>
      </c>
      <c r="AS129">
        <v>0.62</v>
      </c>
      <c r="AT129">
        <v>0.91</v>
      </c>
      <c r="AU129">
        <v>0</v>
      </c>
      <c r="AV129">
        <v>0</v>
      </c>
      <c r="AW129">
        <v>1.7000000000000001E-2</v>
      </c>
      <c r="AX129">
        <v>6.0000000000000001E-3</v>
      </c>
      <c r="AZ129">
        <v>0.99645355411048075</v>
      </c>
      <c r="BA129">
        <v>0</v>
      </c>
      <c r="BB129">
        <v>2.6830778787842258E-3</v>
      </c>
      <c r="BC129">
        <v>7.4240941424241038E-3</v>
      </c>
      <c r="BD129">
        <v>0.61680991683195596</v>
      </c>
      <c r="BE129">
        <v>1.0230753669937132</v>
      </c>
      <c r="BF129">
        <v>1.494320065574082E-2</v>
      </c>
      <c r="BG129">
        <v>2.7744474932458553E-2</v>
      </c>
      <c r="BH129">
        <v>0</v>
      </c>
      <c r="BI129">
        <v>0</v>
      </c>
      <c r="BJ129">
        <v>7.7832249110561572E-4</v>
      </c>
      <c r="BK129">
        <v>1.3691109394810475E-4</v>
      </c>
      <c r="CR129">
        <v>253</v>
      </c>
      <c r="CS129" t="s">
        <v>18</v>
      </c>
      <c r="CT129">
        <v>51.84</v>
      </c>
      <c r="CU129">
        <v>0.25</v>
      </c>
      <c r="CV129">
        <v>1.49</v>
      </c>
      <c r="CW129">
        <v>1.06</v>
      </c>
      <c r="CX129">
        <v>20.36</v>
      </c>
      <c r="CY129">
        <v>19.59</v>
      </c>
      <c r="CZ129">
        <v>0.42</v>
      </c>
      <c r="DA129">
        <v>4.95</v>
      </c>
      <c r="DB129">
        <v>0</v>
      </c>
      <c r="DC129">
        <v>0.03</v>
      </c>
      <c r="DD129">
        <v>6.0000000000000001E-3</v>
      </c>
      <c r="DE129">
        <v>3.0000000000000001E-3</v>
      </c>
      <c r="DG129">
        <v>1.9455310565471466</v>
      </c>
      <c r="DH129">
        <v>0</v>
      </c>
      <c r="DI129">
        <v>6.5911594238268603E-2</v>
      </c>
      <c r="DJ129">
        <v>3.1453403909598637E-2</v>
      </c>
      <c r="DK129">
        <v>0.42602503532916286</v>
      </c>
      <c r="DL129">
        <v>1.0959658373259793</v>
      </c>
      <c r="DM129">
        <v>1.3351605300179113E-2</v>
      </c>
      <c r="DN129">
        <v>0.1990547625829511</v>
      </c>
      <c r="DO129">
        <v>0</v>
      </c>
      <c r="DP129">
        <v>2.1831071774183063E-3</v>
      </c>
      <c r="DQ129">
        <v>3.6232155002379602E-4</v>
      </c>
      <c r="DR129">
        <v>9.02902594797722E-5</v>
      </c>
      <c r="DS129">
        <v>1.1442650785415245E-2</v>
      </c>
    </row>
    <row r="130" spans="2:123">
      <c r="C130" s="2">
        <v>0.92900000000000005</v>
      </c>
      <c r="D130">
        <f t="shared" si="40"/>
        <v>92.9</v>
      </c>
      <c r="E130">
        <f t="shared" si="44"/>
        <v>92.9</v>
      </c>
      <c r="F130">
        <f t="shared" si="44"/>
        <v>92.9</v>
      </c>
      <c r="G130">
        <v>7.0999999999999943</v>
      </c>
      <c r="H130">
        <v>15.793000000000003</v>
      </c>
      <c r="I130">
        <v>0</v>
      </c>
      <c r="J130">
        <v>35.302</v>
      </c>
      <c r="K130">
        <v>41.805000000000007</v>
      </c>
      <c r="L130">
        <v>0</v>
      </c>
      <c r="M130">
        <f t="shared" si="41"/>
        <v>0.58182619700000004</v>
      </c>
      <c r="O130">
        <f>H130/SUM($H130:I130,K130:M130)</f>
        <v>0.27145148124925739</v>
      </c>
      <c r="P130">
        <f>I130/SUM($H130:I130,K130:M130)</f>
        <v>0</v>
      </c>
      <c r="Q130">
        <f>K130/SUM($H130:I130,K130:M130)</f>
        <v>0.71854803860097549</v>
      </c>
      <c r="R130">
        <f>L130/SUM($H130:I130,K130:M130)</f>
        <v>0</v>
      </c>
      <c r="S130">
        <f>M130/SUM($H130:I130,K130:M130)</f>
        <v>1.0000480149767127E-2</v>
      </c>
      <c r="U130">
        <f t="shared" si="42"/>
        <v>3.1073909036359156E-2</v>
      </c>
      <c r="V130">
        <f t="shared" si="45"/>
        <v>1.0150480149767127E-2</v>
      </c>
      <c r="W130">
        <f t="shared" si="43"/>
        <v>2.1452138726428909E-2</v>
      </c>
      <c r="Y130">
        <f>U130*(D130-D129)/D130+U129*(D129-D128)/D130+U128*(D128-D127)/D130+U127*(D127-D126)/D130+U126*(D126-D125)/D130+U125*(D125-D124)/D130+U124*(D124-D123)/D130+U123*(D123-D122)/D130+U122*(D122-D121)/D130+U121*(D121-D120)/D130+U120*(D120-D119)/D130+U119*(D119-D118)/D130+U118*(D118-D117)/D130+U117*(D117-D116)/D130+U116*(D116-D115)/D130+U115*(D115-D114)/D130+U114*(D114-D113)/D130+U113*(D113-D112)/D130+U112*(D112-D111)/D130+U111*(D111-D110)/D130+U110*(D110-D109)/D130+U109*(D109-D108)/D130+U108*(D108-D107)/D130</f>
        <v>2.1094489699619523E-2</v>
      </c>
      <c r="Z130">
        <f>V130*(E130-E129)/E130+V129*(E129-E128)/E130+V128*(E128-E127)/E130+V127*(E127-E126)/E130+V126*(E126-E125)/E130+V125*(E125-E124)/E130+V124*(E124-E123)/E130+V123*(E123-E122)/E130+V122*(E122-E121)/E130+V121*(E121-E120)/E130+V120*(E120-E119)/E130+V119*(E119-E118)/E130+V118*(E118-E117)/E130+V117*(E117-E116)/E130+V116*(E116-E115)/E130+V115*(E115-E114)/E130+V114*(E114-E113)/E130+V113*(E113-E112)/E130+V112*(E112-E111)/E130+V111*(E111-E110)/E130+V110*(E110-E109)/E130+V109*(E109-E108)/E130+V108*(E108-E107)/E130</f>
        <v>1.0150480149767127E-2</v>
      </c>
      <c r="AA130">
        <f>W130*(F130-F129)/F130+W129*(F129-F128)/F130+W128*(F128-F127)/F130+W127*(F127-F126)/F130+W126*(F126-F125)/F130+W125*(F125-F124)/F130+W124*(F124-F123)/F130+W123*(F123-F122)/F130+W122*(F122-F121)/F130+W121*(F121-F120)/F130+W120*(F120-F119)/F130+W119*(F119-F118)/F130+W118*(F118-F117)/F130+W117*(F117-F116)/F130+W116*(F116-F115)/F130+W115*(F115-F114)/F130+W114*(F114-F113)/F130+W113*(F113-F112)/F130+W112*(F112-F111)/F130+W111*(F111-F110)/F130+W110*(F110-F109)/F130+W109*(F109-F108)/F130+W108*(F108-F107)/F130</f>
        <v>1.4694631698193157E-2</v>
      </c>
      <c r="AC130">
        <f t="shared" si="46"/>
        <v>799.20976708897297</v>
      </c>
      <c r="AD130">
        <f t="shared" si="47"/>
        <v>1686.5005353786614</v>
      </c>
      <c r="AE130">
        <f t="shared" si="48"/>
        <v>1544.4226674792242</v>
      </c>
      <c r="AG130">
        <f t="shared" si="49"/>
        <v>799.20976708897297</v>
      </c>
      <c r="AH130">
        <f t="shared" si="50"/>
        <v>1371.1386466493184</v>
      </c>
      <c r="AI130">
        <f t="shared" si="51"/>
        <v>365.78431598192151</v>
      </c>
      <c r="AK130">
        <v>263</v>
      </c>
      <c r="AL130" t="s">
        <v>16</v>
      </c>
      <c r="AM130">
        <v>34.5</v>
      </c>
      <c r="AN130">
        <v>0.01</v>
      </c>
      <c r="AO130">
        <v>0.08</v>
      </c>
      <c r="AP130">
        <v>0.28999999999999998</v>
      </c>
      <c r="AQ130">
        <v>41.67</v>
      </c>
      <c r="AR130">
        <v>21.8</v>
      </c>
      <c r="AS130">
        <v>0.67</v>
      </c>
      <c r="AT130">
        <v>0.95</v>
      </c>
      <c r="AU130">
        <v>0</v>
      </c>
      <c r="AV130">
        <v>0</v>
      </c>
      <c r="AW130">
        <v>1.7999999999999999E-2</v>
      </c>
      <c r="AX130">
        <v>6.0000000000000001E-3</v>
      </c>
      <c r="AZ130">
        <v>0.99673487310445774</v>
      </c>
      <c r="BA130">
        <v>0</v>
      </c>
      <c r="BB130">
        <v>2.7242873772537965E-3</v>
      </c>
      <c r="BC130">
        <v>6.6244094478282185E-3</v>
      </c>
      <c r="BD130">
        <v>0.67122516636722884</v>
      </c>
      <c r="BE130">
        <v>0.93887215229914667</v>
      </c>
      <c r="BF130">
        <v>1.6396319817787396E-2</v>
      </c>
      <c r="BG130">
        <v>2.9408871693959213E-2</v>
      </c>
      <c r="BH130">
        <v>0</v>
      </c>
      <c r="BI130">
        <v>0</v>
      </c>
      <c r="BJ130">
        <v>8.3676364602462629E-4</v>
      </c>
      <c r="BK130">
        <v>1.3901391681475896E-4</v>
      </c>
      <c r="CR130">
        <v>263</v>
      </c>
      <c r="CS130" t="s">
        <v>18</v>
      </c>
      <c r="CT130">
        <v>51.54</v>
      </c>
      <c r="CU130">
        <v>0.26</v>
      </c>
      <c r="CV130">
        <v>1.35</v>
      </c>
      <c r="CW130">
        <v>0.85</v>
      </c>
      <c r="CX130">
        <v>22.01</v>
      </c>
      <c r="CY130">
        <v>18.23</v>
      </c>
      <c r="CZ130">
        <v>0.46</v>
      </c>
      <c r="DA130">
        <v>5.25</v>
      </c>
      <c r="DB130">
        <v>0</v>
      </c>
      <c r="DC130">
        <v>0.03</v>
      </c>
      <c r="DD130">
        <v>6.0000000000000001E-3</v>
      </c>
      <c r="DE130">
        <v>3.0000000000000001E-3</v>
      </c>
      <c r="DG130">
        <v>1.9510351934726835</v>
      </c>
      <c r="DH130">
        <v>0</v>
      </c>
      <c r="DI130">
        <v>6.023609791634385E-2</v>
      </c>
      <c r="DJ130">
        <v>2.5440651374356027E-2</v>
      </c>
      <c r="DK130">
        <v>0.4645419132230032</v>
      </c>
      <c r="DL130">
        <v>1.0287190061185456</v>
      </c>
      <c r="DM130">
        <v>1.474991578711897E-2</v>
      </c>
      <c r="DN130">
        <v>0.21294830700612685</v>
      </c>
      <c r="DO130">
        <v>0</v>
      </c>
      <c r="DP130">
        <v>2.2020266550322395E-3</v>
      </c>
      <c r="DQ130">
        <v>3.6546153990868447E-4</v>
      </c>
      <c r="DR130">
        <v>9.1072742612370358E-5</v>
      </c>
      <c r="DS130">
        <v>1.1271291389027355E-2</v>
      </c>
    </row>
    <row r="131" spans="2:123">
      <c r="C131" s="2">
        <v>0.97099999999999997</v>
      </c>
      <c r="D131">
        <f t="shared" si="40"/>
        <v>97.1</v>
      </c>
      <c r="E131">
        <f t="shared" si="44"/>
        <v>97.1</v>
      </c>
      <c r="F131">
        <f t="shared" si="44"/>
        <v>97.1</v>
      </c>
      <c r="G131">
        <v>2.9000000000000057</v>
      </c>
      <c r="H131">
        <v>0</v>
      </c>
      <c r="I131">
        <v>0</v>
      </c>
      <c r="J131">
        <v>16.507000000000001</v>
      </c>
      <c r="K131">
        <v>80.592999999999989</v>
      </c>
      <c r="L131">
        <v>0</v>
      </c>
      <c r="M131">
        <f t="shared" si="41"/>
        <v>0.8141101894999998</v>
      </c>
      <c r="O131">
        <f>H131/SUM($H131:I131,K131:M131)</f>
        <v>0</v>
      </c>
      <c r="P131">
        <f>I131/SUM($H131:I131,K131:M131)</f>
        <v>0</v>
      </c>
      <c r="Q131">
        <f>K131/SUM($H131:I131,K131:M131)</f>
        <v>0.98999951985023293</v>
      </c>
      <c r="R131">
        <f>L131/SUM($H131:I131,K131:M131)</f>
        <v>0</v>
      </c>
      <c r="S131">
        <f>M131/SUM($H131:I131,K131:M131)</f>
        <v>1.0000480149767127E-2</v>
      </c>
      <c r="U131">
        <f t="shared" si="42"/>
        <v>3.6745183014362068E-2</v>
      </c>
      <c r="V131">
        <f t="shared" si="45"/>
        <v>1.0150480149767127E-2</v>
      </c>
      <c r="W131">
        <f t="shared" si="43"/>
        <v>2.4866085398468431E-2</v>
      </c>
      <c r="Y131">
        <f>U131*(D131-D130)/D131+U130*(D130-D129)/D131+U129*(D129-D128)/D131+U128*(D128-D127)/D131+U127*(D127-D126)/D131+U126*(D126-D125)/D131+U125*(D125-D124)/D131+U124*(D124-D123)/D131+U123*(D123-D122)/D131+U122*(D122-D121)/D131+U121*(D121-D120)/D131+U120*(D120-D119)/D131+U119*(D119-D118)/D131+U118*(D118-D117)/D131+U117*(D117-D116)/D131+U116*(D116-D115)/D131+U115*(D115-D114)/D131+U114*(D114-D113)/D131+U113*(D113-D112)/D131+U112*(D112-D111)/D131+U111*(D111-D110)/D131+U110*(D110-D109)/D131+U109*(D109-D108)/D131+U108*(D108-D107)/D131</f>
        <v>2.1771450687486864E-2</v>
      </c>
      <c r="Z131">
        <f>V131*(E131-E130)/E131+V130*(E130-E129)/E131+V129*(E129-E128)/E131+V128*(E128-E127)/E131+V127*(E127-E126)/E131+V126*(E126-E125)/E131+V125*(E125-E124)/E131+V124*(E124-E123)/E131+V123*(E123-E122)/E131+V122*(E122-E121)/E131+V121*(E121-E120)/E131+V120*(E120-E119)/E131+V119*(E119-E118)/E131+V118*(E118-E117)/E131+V117*(E117-E116)/E131+V116*(E116-E115)/E131+V115*(E115-E114)/E131+V114*(E114-E113)/E131+V113*(E113-E112)/E131+V112*(E112-E111)/E131+V111*(E111-E110)/E131+V110*(E110-E109)/E131+V109*(E109-E108)/E131+V108*(E108-E107)/E131</f>
        <v>1.0150480149767126E-2</v>
      </c>
      <c r="AA131">
        <f>W131*(F131-F130)/F131+W130*(F130-F129)/F131+W129*(F129-F128)/F131+W128*(F128-F127)/F131+W127*(F127-F126)/F131+W126*(F126-F125)/F131+W125*(F125-F124)/F131+W124*(F124-F123)/F131+W123*(F123-F122)/F131+W122*(F122-F121)/F131+W121*(F121-F120)/F131+W120*(F120-F119)/F131+W119*(F119-F118)/F131+W118*(F118-F117)/F131+W117*(F117-F116)/F131+W116*(F116-F115)/F131+W115*(F115-F114)/F131+W114*(F114-F113)/F131+W113*(F113-F112)/F131+W112*(F112-F111)/F131+W111*(F111-F110)/F131+W110*(F110-F109)/F131+W109*(F109-F108)/F131+W108*(F108-F107)/F131</f>
        <v>1.513459159048107E-2</v>
      </c>
      <c r="AC131">
        <f t="shared" si="46"/>
        <v>1915.479137966762</v>
      </c>
      <c r="AD131">
        <f t="shared" si="47"/>
        <v>4091.6616626243322</v>
      </c>
      <c r="AE131">
        <f t="shared" si="48"/>
        <v>3725.9401550537004</v>
      </c>
      <c r="AG131">
        <f t="shared" si="49"/>
        <v>1915.479137966762</v>
      </c>
      <c r="AH131">
        <f t="shared" si="50"/>
        <v>3326.5541972555548</v>
      </c>
      <c r="AI131">
        <f t="shared" si="51"/>
        <v>882.45951040745535</v>
      </c>
      <c r="AK131">
        <v>383</v>
      </c>
      <c r="CR131">
        <v>383</v>
      </c>
      <c r="CS131" t="s">
        <v>18</v>
      </c>
      <c r="CT131">
        <v>46.59</v>
      </c>
      <c r="CU131">
        <v>0.46</v>
      </c>
      <c r="CV131">
        <v>1.0900000000000001</v>
      </c>
      <c r="CW131">
        <v>0.11</v>
      </c>
      <c r="CX131">
        <v>42.11</v>
      </c>
      <c r="CY131">
        <v>3.59</v>
      </c>
      <c r="CZ131">
        <v>0.93</v>
      </c>
      <c r="DA131">
        <v>5.07</v>
      </c>
      <c r="DB131">
        <v>0</v>
      </c>
      <c r="DC131">
        <v>0.04</v>
      </c>
      <c r="DD131">
        <v>1.0999999999999999E-2</v>
      </c>
      <c r="DE131">
        <v>5.0000000000000001E-3</v>
      </c>
      <c r="DG131">
        <v>1.9579607073396497</v>
      </c>
      <c r="DH131">
        <v>0</v>
      </c>
      <c r="DI131">
        <v>5.3993332404301778E-2</v>
      </c>
      <c r="DJ131">
        <v>3.6550435714249587E-3</v>
      </c>
      <c r="DK131">
        <v>0.98668988374311628</v>
      </c>
      <c r="DL131">
        <v>0.22490293137899134</v>
      </c>
      <c r="DM131">
        <v>3.3105887129753195E-2</v>
      </c>
      <c r="DN131">
        <v>0.22830394711150712</v>
      </c>
      <c r="DO131">
        <v>0</v>
      </c>
      <c r="DP131">
        <v>3.2595067198016589E-3</v>
      </c>
      <c r="DQ131">
        <v>7.4382999445252857E-4</v>
      </c>
      <c r="DR131">
        <v>1.6851079882332406E-4</v>
      </c>
      <c r="DS131">
        <v>1.1954039743951442E-2</v>
      </c>
    </row>
    <row r="132" spans="2:123">
      <c r="C132" s="2">
        <v>0.98299999999999998</v>
      </c>
      <c r="D132">
        <f t="shared" si="40"/>
        <v>98.3</v>
      </c>
      <c r="E132">
        <f t="shared" si="44"/>
        <v>98.3</v>
      </c>
      <c r="F132">
        <f t="shared" si="44"/>
        <v>98.3</v>
      </c>
      <c r="G132">
        <v>1.7000000000000028</v>
      </c>
      <c r="H132">
        <v>0</v>
      </c>
      <c r="I132">
        <v>0</v>
      </c>
      <c r="J132">
        <v>10.813000000000001</v>
      </c>
      <c r="K132">
        <v>55.048000000000002</v>
      </c>
      <c r="L132">
        <v>32.439</v>
      </c>
      <c r="M132">
        <f t="shared" si="41"/>
        <v>0.88374993049999995</v>
      </c>
      <c r="O132">
        <f>H132/SUM($H132:I132,K132:M132)</f>
        <v>0</v>
      </c>
      <c r="P132">
        <f>I132/SUM($H132:I132,K132:M132)</f>
        <v>0</v>
      </c>
      <c r="Q132">
        <f>K132/SUM($H132:I132,K132:M132)</f>
        <v>0.62292104619789934</v>
      </c>
      <c r="R132">
        <f>L132/SUM($H132:I132,K132:M132)</f>
        <v>0.36707847365233354</v>
      </c>
      <c r="S132">
        <f>M132/SUM($H132:I132,K132:M132)</f>
        <v>1.0000480149767127E-2</v>
      </c>
      <c r="U132">
        <f t="shared" si="42"/>
        <v>2.6848344814337489E-2</v>
      </c>
      <c r="V132">
        <f t="shared" si="45"/>
        <v>1.0150480149767127E-2</v>
      </c>
      <c r="W132">
        <f t="shared" si="43"/>
        <v>1.9565574259723009E-2</v>
      </c>
      <c r="Y132">
        <f>U132*(D132-D131)/D132+U131*(D131-D130)/D132+U130*(D130-D129)/D132+U129*(D129-D128)/D132+U128*(D128-D127)/D132+U127*(D127-D126)/D132+U126*(D126-D125)/D132+U125*(D125-D124)/D132+U124*(D124-D123)/D132+U123*(D123-D122)/D132+U122*(D122-D121)/D132+U121*(D121-D120)/D132+U120*(D120-D119)/D132+U119*(D119-D118)/D132+U118*(D118-D117)/D132+U117*(D117-D116)/D132+U116*(D116-D115)/D132+U115*(D115-D114)/D132+U114*(D114-D113)/D132+U113*(D113-D112)/D132+U112*(D112-D111)/D132+U111*(D111-D110)/D132+U110*(D110-D109)/D132+U109*(D109-D108)/D132+U108*(D108-D107)/D132</f>
        <v>2.183342701456947E-2</v>
      </c>
      <c r="Z132">
        <f>V132*(E132-E131)/E132+V131*(E131-E130)/E132+V130*(E130-E129)/E132+V129*(E129-E128)/E132+V128*(E128-E127)/E132+V127*(E127-E126)/E132+V126*(E126-E125)/E132+V125*(E125-E124)/E132+V124*(E124-E123)/E132+V123*(E123-E122)/E132+V122*(E122-E121)/E132+V121*(E121-E120)/E132+V120*(E120-E119)/E132+V119*(E119-E118)/E132+V118*(E118-E117)/E132+V117*(E117-E116)/E132+V116*(E116-E115)/E132+V115*(E115-E114)/E132+V114*(E114-E113)/E132+V113*(E113-E112)/E132+V112*(E112-E111)/E132+V111*(E111-E110)/E132+V110*(E110-E109)/E132+V109*(E109-E108)/E132+V108*(E108-E107)/E132</f>
        <v>1.0150480149767129E-2</v>
      </c>
      <c r="AA132">
        <f>W132*(F132-F131)/F132+W131*(F131-F130)/F132+W130*(F130-F129)/F132+W129*(F129-F128)/F132+W128*(F128-F127)/F132+W127*(F127-F126)/F132+W126*(F126-F125)/F132+W125*(F125-F124)/F132+W124*(F124-F123)/F132+W123*(F123-F122)/F132+W122*(F122-F121)/F132+W121*(F121-F120)/F132+W120*(F120-F119)/F132+W119*(F119-F118)/F132+W118*(F118-F117)/F132+W117*(F117-F116)/F132+W116*(F116-F115)/F132+W115*(F115-F114)/F132+W114*(F114-F113)/F132+W113*(F113-F112)/F132+W112*(F112-F111)/F132+W111*(F111-F110)/F132+W110*(F110-F109)/F132+W109*(F109-F108)/F132+W108*(F108-F107)/F132</f>
        <v>1.518868293537517E-2</v>
      </c>
      <c r="AC132">
        <f t="shared" si="46"/>
        <v>3228.991967664987</v>
      </c>
      <c r="AD132">
        <f t="shared" si="47"/>
        <v>6942.1564525530794</v>
      </c>
      <c r="AE132">
        <f t="shared" si="48"/>
        <v>6303.4567839359179</v>
      </c>
      <c r="AG132">
        <f t="shared" si="49"/>
        <v>3228.991967664987</v>
      </c>
      <c r="AH132">
        <f t="shared" si="50"/>
        <v>5644.0296362220161</v>
      </c>
      <c r="AI132">
        <f t="shared" si="51"/>
        <v>1492.9239751427174</v>
      </c>
      <c r="AK132">
        <v>533</v>
      </c>
      <c r="CR132">
        <v>533</v>
      </c>
      <c r="CS132" t="s">
        <v>18</v>
      </c>
      <c r="CT132">
        <v>45.68</v>
      </c>
      <c r="CU132">
        <v>0.39</v>
      </c>
      <c r="CV132">
        <v>1.07</v>
      </c>
      <c r="CW132">
        <v>0.04</v>
      </c>
      <c r="CX132">
        <v>45.94</v>
      </c>
      <c r="CY132">
        <v>0.75</v>
      </c>
      <c r="CZ132">
        <v>1.1100000000000001</v>
      </c>
      <c r="DA132">
        <v>4.96</v>
      </c>
      <c r="DB132">
        <v>0</v>
      </c>
      <c r="DC132">
        <v>0.05</v>
      </c>
      <c r="DD132">
        <v>1.2E-2</v>
      </c>
      <c r="DE132">
        <v>5.0000000000000001E-3</v>
      </c>
      <c r="DG132">
        <v>1.9613295975791414</v>
      </c>
      <c r="DH132">
        <v>0</v>
      </c>
      <c r="DI132">
        <v>5.4151518247956401E-2</v>
      </c>
      <c r="DJ132">
        <v>1.3579165766260785E-3</v>
      </c>
      <c r="DK132">
        <v>1.0997643823464061</v>
      </c>
      <c r="DL132">
        <v>4.8003748987649766E-2</v>
      </c>
      <c r="DM132">
        <v>4.0369975473701726E-2</v>
      </c>
      <c r="DN132">
        <v>0.22819197250578041</v>
      </c>
      <c r="DO132">
        <v>0</v>
      </c>
      <c r="DP132">
        <v>4.162700057421022E-3</v>
      </c>
      <c r="DQ132">
        <v>8.2903997716092092E-4</v>
      </c>
      <c r="DR132">
        <v>1.7216345226141392E-4</v>
      </c>
      <c r="DS132">
        <v>1.5481115827097783E-2</v>
      </c>
    </row>
    <row r="133" spans="2:123">
      <c r="C133" s="2">
        <v>0.99</v>
      </c>
      <c r="D133">
        <f t="shared" si="40"/>
        <v>99</v>
      </c>
      <c r="E133">
        <f t="shared" si="44"/>
        <v>99</v>
      </c>
      <c r="F133">
        <f t="shared" si="44"/>
        <v>99</v>
      </c>
      <c r="G133">
        <v>1</v>
      </c>
      <c r="H133">
        <v>0</v>
      </c>
      <c r="I133">
        <v>0</v>
      </c>
      <c r="J133">
        <v>15.84</v>
      </c>
      <c r="K133">
        <v>83.16</v>
      </c>
      <c r="L133">
        <v>0</v>
      </c>
      <c r="M133">
        <f t="shared" si="41"/>
        <v>0.84004073999999995</v>
      </c>
      <c r="O133">
        <f>H133/SUM($H133:I133,K133:M133)</f>
        <v>0</v>
      </c>
      <c r="P133">
        <f>I133/SUM($H133:I133,K133:M133)</f>
        <v>0</v>
      </c>
      <c r="Q133">
        <f>K133/SUM($H133:I133,K133:M133)</f>
        <v>0.98999951985023282</v>
      </c>
      <c r="R133">
        <f>L133/SUM($H133:I133,K133:M133)</f>
        <v>0</v>
      </c>
      <c r="S133">
        <f>M133/SUM($H133:I133,K133:M133)</f>
        <v>1.0000480149767127E-2</v>
      </c>
      <c r="U133">
        <f t="shared" si="42"/>
        <v>3.6829105888616549E-2</v>
      </c>
      <c r="V133">
        <f t="shared" si="45"/>
        <v>1.0150480149767127E-2</v>
      </c>
      <c r="W133">
        <f t="shared" si="43"/>
        <v>2.5359046923384872E-2</v>
      </c>
      <c r="Y133">
        <f>U133*(D133-D132)/D133+U132*(D132-D131)/D133+U131*(D131-D130)/D133+U130*(D130-D129)/D133+U129*(D129-D128)/D133+U128*(D128-D127)/D133+U127*(D127-D126)/D133+U126*(D126-D125)/D133+U125*(D125-D124)/D133+U124*(D124-D123)/D133+U123*(D123-D122)/D133+U122*(D122-D121)/D133+U121*(D121-D120)/D133+U120*(D120-D119)/D133+U119*(D119-D118)/D133+U118*(D118-D117)/D133+U117*(D117-D116)/D133+U116*(D116-D115)/D133+U115*(D115-D114)/D133+U114*(D114-D113)/D133+U113*(D113-D112)/D133+U112*(D112-D111)/D133+U111*(D111-D110)/D133+U110*(D110-D109)/D133+U109*(D109-D108)/D133+U108*D108/D133</f>
        <v>2.1939457067214251E-2</v>
      </c>
      <c r="Z133">
        <f>V133*(E133-E132)/E133+V132*(E132-E131)/E133+V131*(E131-E130)/E133+V130*(E130-E129)/E133+V129*(E129-E128)/E133+V128*(E128-E127)/E133+V127*(E127-E126)/E133+V126*(E126-E125)/E133+V125*(E125-E124)/E133+V124*(E124-E123)/E133+V123*(E123-E122)/E133+V122*(E122-E121)/E133+V121*(E121-E120)/E133+V120*(E120-E119)/E133+V119*(E119-E118)/E133+V118*(E118-E117)/E133+V117*(E117-E116)/E133+V116*(E116-E115)/E133+V115*(E115-E114)/E133+V114*(E114-E113)/E133+V113*(E113-E112)/E133+V112*(E112-E111)/E133+V111*(E111-E110)/E133+V110*(E110-E109)/E133+V109*(E109-E108)/E133+V108*E108/E133</f>
        <v>1.0150480149767129E-2</v>
      </c>
      <c r="AA133">
        <f>W133*(D133-D132)/$D$34+W132*(D132-D131)/$D$34+W131*(D131-D130)/$D$34+W130*(D130-D129)/$D$34+W129*(D129-D128)/$D$34+W128*(D128-D127)/$D$34+W127*(D127-D126)/$D$34+W126*(D126-D125)/$D$34+W125*(D125-D124)/$D$34+W124*(D124-D123)/$D$34+W123*(D123-D122)/$D$34+W122*(D122-D121)/$D$34+W121*(D121-D120)/$D$34+W120*(D120-D119)/$D$34+W119*(D119-D118)/$D$34+W118*(D118-D117)/$D$34+W117*(D117-D116)/$D$34+W116*(D116-D115)/$D$34+W115*(D115-D114)/$D$34+W114*(D114-D113)/$D$34+W113*(D113-D112)/$D$34+W112*(D112-D111)/$D$34+W111*(D111-D110)/$D$34+W110*(D110-D109)/$D$34+W109*(D109-D108)/$D$34+W108*D108/$D$34</f>
        <v>1.5260594599936854E-2</v>
      </c>
      <c r="AC133">
        <f t="shared" si="46"/>
        <v>5423.4087349083429</v>
      </c>
      <c r="AD133">
        <f t="shared" si="47"/>
        <v>11738.271522836099</v>
      </c>
      <c r="AE133">
        <f t="shared" si="48"/>
        <v>10626.338890854478</v>
      </c>
      <c r="AG133">
        <f t="shared" si="49"/>
        <v>5423.4087349083429</v>
      </c>
      <c r="AH133">
        <f t="shared" si="50"/>
        <v>9543.3101811675606</v>
      </c>
      <c r="AI133">
        <f t="shared" si="51"/>
        <v>2516.7644741497452</v>
      </c>
      <c r="AK133">
        <v>703</v>
      </c>
      <c r="CR133">
        <v>703</v>
      </c>
      <c r="CS133" t="s">
        <v>18</v>
      </c>
      <c r="CT133">
        <v>45.49</v>
      </c>
      <c r="CU133">
        <v>0.38</v>
      </c>
      <c r="CV133">
        <v>1.07</v>
      </c>
      <c r="CW133">
        <v>0.01</v>
      </c>
      <c r="CX133">
        <v>46.71</v>
      </c>
      <c r="CY133">
        <v>0.09</v>
      </c>
      <c r="CZ133">
        <v>1.23</v>
      </c>
      <c r="DA133">
        <v>4.9400000000000004</v>
      </c>
      <c r="DB133">
        <v>0</v>
      </c>
      <c r="DC133">
        <v>0.06</v>
      </c>
      <c r="DD133">
        <v>1.2E-2</v>
      </c>
      <c r="DE133">
        <v>5.0000000000000001E-3</v>
      </c>
      <c r="DG133">
        <v>1.9627310629166985</v>
      </c>
      <c r="DH133">
        <v>0</v>
      </c>
      <c r="DI133">
        <v>5.4416550682727972E-2</v>
      </c>
      <c r="DJ133">
        <v>3.411406485250212E-4</v>
      </c>
      <c r="DK133">
        <v>1.1236702914756522</v>
      </c>
      <c r="DL133">
        <v>5.7886431057086194E-3</v>
      </c>
      <c r="DM133">
        <v>4.4953239109274006E-2</v>
      </c>
      <c r="DN133">
        <v>0.22838417454036014</v>
      </c>
      <c r="DO133">
        <v>0</v>
      </c>
      <c r="DP133">
        <v>5.0196881486740778E-3</v>
      </c>
      <c r="DQ133">
        <v>8.3309752699108129E-4</v>
      </c>
      <c r="DR133">
        <v>1.7300606758242096E-4</v>
      </c>
      <c r="DS133">
        <v>1.7147613599426494E-2</v>
      </c>
    </row>
    <row r="135" spans="2:123">
      <c r="Z135" s="28" t="s">
        <v>111</v>
      </c>
      <c r="AA135" s="28"/>
      <c r="AB135" s="29"/>
      <c r="AC135" s="30">
        <f>(AC107*100-AC133)/(AC107*100)*AC107</f>
        <v>5.7659126509165706</v>
      </c>
      <c r="AD135" s="30">
        <f>(AD107*100-AD133)/(AD107*100)*AD107</f>
        <v>5.6172847716390066</v>
      </c>
      <c r="AE135" s="30">
        <f>(AE107*100-AE133)/(AE107*100)*AE107</f>
        <v>7.7366110914552166</v>
      </c>
      <c r="AF135" s="29"/>
      <c r="AG135" s="30">
        <f>(AG107*100-AG133)/(AG107*100)*AG107</f>
        <v>5.7659126509165706</v>
      </c>
      <c r="AH135" s="30">
        <f>(AH107*100-AH133)/(AH107*100)*AH107</f>
        <v>4.5668981883243944</v>
      </c>
      <c r="AI135" s="30">
        <f>(AI107*100-AI133)/(AI107*100)*AI107</f>
        <v>1.8323552585025482</v>
      </c>
    </row>
    <row r="137" spans="2:123">
      <c r="B137" s="20" t="s">
        <v>81</v>
      </c>
      <c r="W137" s="20"/>
      <c r="X137" s="20"/>
    </row>
    <row r="138" spans="2:123" ht="18">
      <c r="G138" s="5" t="s">
        <v>70</v>
      </c>
      <c r="L138"/>
      <c r="O138" s="4"/>
      <c r="P138" s="6" t="s">
        <v>26</v>
      </c>
      <c r="S138" s="4"/>
      <c r="V138" s="20" t="s">
        <v>81</v>
      </c>
      <c r="Y138" s="20"/>
      <c r="Z138" s="6" t="s">
        <v>99</v>
      </c>
      <c r="AA138" s="20"/>
      <c r="AB138" s="20"/>
      <c r="AC138" s="20"/>
      <c r="AD138" s="6" t="s">
        <v>100</v>
      </c>
      <c r="AE138" s="6"/>
      <c r="AF138" s="6"/>
      <c r="AG138" s="6"/>
      <c r="AH138" s="6" t="s">
        <v>101</v>
      </c>
      <c r="AK138" t="s">
        <v>19</v>
      </c>
      <c r="AL138" t="s">
        <v>0</v>
      </c>
      <c r="CD138" t="s">
        <v>33</v>
      </c>
      <c r="CE138" t="s">
        <v>34</v>
      </c>
      <c r="CF138" t="s">
        <v>35</v>
      </c>
      <c r="CG138" t="s">
        <v>36</v>
      </c>
      <c r="CH138" t="s">
        <v>37</v>
      </c>
      <c r="CI138" t="s">
        <v>38</v>
      </c>
      <c r="CJ138" t="s">
        <v>39</v>
      </c>
      <c r="CK138" t="s">
        <v>40</v>
      </c>
      <c r="CL138" t="s">
        <v>41</v>
      </c>
      <c r="CM138" t="s">
        <v>42</v>
      </c>
      <c r="CN138" t="s">
        <v>43</v>
      </c>
      <c r="CO138" t="s">
        <v>44</v>
      </c>
      <c r="CP138" t="s">
        <v>86</v>
      </c>
      <c r="DG138" t="s">
        <v>33</v>
      </c>
      <c r="DH138" t="s">
        <v>34</v>
      </c>
      <c r="DI138" t="s">
        <v>35</v>
      </c>
      <c r="DJ138" t="s">
        <v>36</v>
      </c>
      <c r="DK138" t="s">
        <v>37</v>
      </c>
      <c r="DL138" t="s">
        <v>38</v>
      </c>
      <c r="DM138" t="s">
        <v>39</v>
      </c>
      <c r="DN138" t="s">
        <v>40</v>
      </c>
      <c r="DO138" t="s">
        <v>41</v>
      </c>
      <c r="DP138" t="s">
        <v>42</v>
      </c>
      <c r="DQ138" t="s">
        <v>43</v>
      </c>
      <c r="DR138" t="s">
        <v>44</v>
      </c>
      <c r="DS138" t="s">
        <v>86</v>
      </c>
    </row>
    <row r="139" spans="2:123" ht="17">
      <c r="C139" t="s">
        <v>20</v>
      </c>
      <c r="D139" s="4" t="s">
        <v>21</v>
      </c>
      <c r="E139" s="4" t="s">
        <v>21</v>
      </c>
      <c r="F139" s="4" t="s">
        <v>21</v>
      </c>
      <c r="G139" t="s">
        <v>22</v>
      </c>
      <c r="H139" t="s">
        <v>16</v>
      </c>
      <c r="I139" t="s">
        <v>17</v>
      </c>
      <c r="J139" t="s">
        <v>23</v>
      </c>
      <c r="K139" t="s">
        <v>24</v>
      </c>
      <c r="L139" t="s">
        <v>25</v>
      </c>
      <c r="M139" t="s">
        <v>81</v>
      </c>
      <c r="O139" s="4" t="s">
        <v>16</v>
      </c>
      <c r="P139" s="4" t="s">
        <v>17</v>
      </c>
      <c r="Q139" s="4" t="s">
        <v>24</v>
      </c>
      <c r="R139" s="4" t="s">
        <v>25</v>
      </c>
      <c r="S139" s="4" t="s">
        <v>81</v>
      </c>
      <c r="U139" t="s">
        <v>27</v>
      </c>
      <c r="V139" t="s">
        <v>28</v>
      </c>
      <c r="W139" t="s">
        <v>29</v>
      </c>
      <c r="Y139" t="s">
        <v>27</v>
      </c>
      <c r="Z139" t="s">
        <v>28</v>
      </c>
      <c r="AA139" t="s">
        <v>29</v>
      </c>
      <c r="AC139" t="s">
        <v>30</v>
      </c>
      <c r="AD139" t="s">
        <v>31</v>
      </c>
      <c r="AE139" t="s">
        <v>32</v>
      </c>
      <c r="AG139" t="s">
        <v>30</v>
      </c>
      <c r="AH139" t="s">
        <v>31</v>
      </c>
      <c r="AI139" t="s">
        <v>32</v>
      </c>
      <c r="AL139" t="s">
        <v>1</v>
      </c>
      <c r="AM139" t="s">
        <v>2</v>
      </c>
      <c r="AN139" t="s">
        <v>3</v>
      </c>
      <c r="AO139" t="s">
        <v>4</v>
      </c>
      <c r="AP139" t="s">
        <v>5</v>
      </c>
      <c r="AQ139" t="s">
        <v>6</v>
      </c>
      <c r="AR139" t="s">
        <v>7</v>
      </c>
      <c r="AS139" t="s">
        <v>8</v>
      </c>
      <c r="AT139" t="s">
        <v>9</v>
      </c>
      <c r="AU139" t="s">
        <v>10</v>
      </c>
      <c r="AV139" t="s">
        <v>11</v>
      </c>
      <c r="AW139" t="s">
        <v>14</v>
      </c>
      <c r="AX139" t="s">
        <v>15</v>
      </c>
      <c r="AZ139" t="s">
        <v>33</v>
      </c>
      <c r="BA139" t="s">
        <v>34</v>
      </c>
      <c r="BB139" t="s">
        <v>35</v>
      </c>
      <c r="BC139" t="s">
        <v>36</v>
      </c>
      <c r="BD139" t="s">
        <v>37</v>
      </c>
      <c r="BE139" t="s">
        <v>38</v>
      </c>
      <c r="BF139" t="s">
        <v>39</v>
      </c>
      <c r="BG139" t="s">
        <v>40</v>
      </c>
      <c r="BH139" t="s">
        <v>41</v>
      </c>
      <c r="BI139" t="s">
        <v>42</v>
      </c>
      <c r="BJ139" t="s">
        <v>43</v>
      </c>
      <c r="BK139" t="s">
        <v>44</v>
      </c>
    </row>
    <row r="140" spans="2:123">
      <c r="C140">
        <v>0</v>
      </c>
      <c r="D140">
        <f>C140*100</f>
        <v>0</v>
      </c>
      <c r="E140">
        <f t="shared" ref="E140:F140" si="52">D140*100</f>
        <v>0</v>
      </c>
      <c r="F140">
        <f t="shared" si="52"/>
        <v>0</v>
      </c>
      <c r="G140">
        <v>100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f>0.020408*(SUM(H140:I140,K140:L140))</f>
        <v>0</v>
      </c>
      <c r="R140" s="21"/>
      <c r="S140" s="4"/>
      <c r="AC140" s="4">
        <v>60</v>
      </c>
      <c r="AD140" s="4">
        <v>123</v>
      </c>
      <c r="AE140" s="4">
        <v>114</v>
      </c>
      <c r="AG140" s="4">
        <v>60</v>
      </c>
      <c r="AH140" s="4">
        <v>100</v>
      </c>
      <c r="AI140" s="4">
        <v>27</v>
      </c>
    </row>
    <row r="141" spans="2:123">
      <c r="C141" s="2">
        <v>0.214</v>
      </c>
      <c r="D141">
        <f t="shared" ref="D141:D166" si="53">C141*100</f>
        <v>21.4</v>
      </c>
      <c r="E141">
        <f>D141</f>
        <v>21.4</v>
      </c>
      <c r="F141">
        <f>E141</f>
        <v>21.4</v>
      </c>
      <c r="G141">
        <v>78.599999999999994</v>
      </c>
      <c r="H141">
        <v>21.400000000000006</v>
      </c>
      <c r="I141">
        <v>0</v>
      </c>
      <c r="J141">
        <v>0</v>
      </c>
      <c r="K141">
        <v>0</v>
      </c>
      <c r="L141">
        <v>0</v>
      </c>
      <c r="M141">
        <f t="shared" ref="M141:M166" si="54">0.020408*(SUM(H141:I141,K141:L141))</f>
        <v>0.4367312000000001</v>
      </c>
      <c r="O141">
        <f>H141/SUM($H141:I141,K141:M141)</f>
        <v>0.98000015680002506</v>
      </c>
      <c r="P141">
        <f>I141/SUM($H141:I141,K141:M141)</f>
        <v>0</v>
      </c>
      <c r="Q141">
        <f>K141/SUM($H141:I141,K141:M141)</f>
        <v>0</v>
      </c>
      <c r="R141">
        <f>L141/SUM($H141:I141,K141:M141)</f>
        <v>0</v>
      </c>
      <c r="S141">
        <f>M141/SUM($H141:I141,K141:M141)</f>
        <v>1.9999843199974911E-2</v>
      </c>
      <c r="U141">
        <f t="shared" ref="U141:U166" si="55">(O141*(0.00000571*(AO141*((26.98*2)/(26.98*2+16*3))*10000)+0.000395))+(Q141*(0.2003*DI141+0.0162))+(P141*(0.2198*CF141))+S141</f>
        <v>2.1571523161133779E-2</v>
      </c>
      <c r="V141">
        <f>0.00015+S141</f>
        <v>2.0149843199974912E-2</v>
      </c>
      <c r="W141">
        <f t="shared" ref="W141:W166" si="56">(O141*(0.000002536*(AO141*((26.98*2)/(26.98*2+16*3))*10000)+0.0008))+(Q141*EXP((-5)+6.3*DS141-1.2*DN141+1))+(P141*(EXP((-5.66)+8.4*CP141+10*CK141)))+S141</f>
        <v>2.130995446804701E-2</v>
      </c>
      <c r="Y141">
        <f>U141*(D141-D140)/D141</f>
        <v>2.1571523161133779E-2</v>
      </c>
      <c r="Z141">
        <f>V141*(E141-E140)/E141</f>
        <v>2.0149843199974912E-2</v>
      </c>
      <c r="AA141">
        <f>W141*(F141-F140)/F141</f>
        <v>2.130995446804701E-2</v>
      </c>
      <c r="AC141">
        <f>$AC$140*((1-C141)^(Y141-1))</f>
        <v>75.940387586715062</v>
      </c>
      <c r="AD141">
        <f>$AD$140*((1-C141)^(Z141-1))</f>
        <v>155.73109816063845</v>
      </c>
      <c r="AE141">
        <f>$AE$140*((1-C141)^(AA141-1))</f>
        <v>144.29582465090178</v>
      </c>
      <c r="AG141">
        <f>$AG$140*((1-C141)^(Y141-1))</f>
        <v>75.940387586715062</v>
      </c>
      <c r="AH141">
        <f>$AH$140*((1-C141)^(Z141-1))</f>
        <v>126.61064891108818</v>
      </c>
      <c r="AI141">
        <f>$AI$140*((1-C141)^(AA141-1))</f>
        <v>34.175326891003053</v>
      </c>
      <c r="AK141">
        <v>24</v>
      </c>
      <c r="AL141" t="s">
        <v>16</v>
      </c>
      <c r="AM141">
        <v>41.68</v>
      </c>
      <c r="AN141">
        <v>0</v>
      </c>
      <c r="AO141">
        <v>0.04</v>
      </c>
      <c r="AP141">
        <v>0.28999999999999998</v>
      </c>
      <c r="AQ141">
        <v>4.67</v>
      </c>
      <c r="AR141">
        <v>53.17</v>
      </c>
      <c r="AS141">
        <v>7.0000000000000007E-2</v>
      </c>
      <c r="AT141">
        <v>0.08</v>
      </c>
      <c r="AU141">
        <v>0</v>
      </c>
      <c r="AV141">
        <v>0</v>
      </c>
      <c r="AW141">
        <v>0</v>
      </c>
      <c r="AX141">
        <v>0</v>
      </c>
      <c r="AZ141">
        <v>0.99781143541499873</v>
      </c>
      <c r="BA141">
        <v>0</v>
      </c>
      <c r="BB141">
        <v>1.128711970033924E-3</v>
      </c>
      <c r="BC141">
        <v>5.4891787853209003E-3</v>
      </c>
      <c r="BD141">
        <v>6.2333544004866265E-2</v>
      </c>
      <c r="BE141">
        <v>1.897478364843064</v>
      </c>
      <c r="BF141">
        <v>1.4194817931572671E-3</v>
      </c>
      <c r="BG141">
        <v>2.0521303934496948E-3</v>
      </c>
      <c r="BH141">
        <v>0</v>
      </c>
      <c r="BI141">
        <v>0</v>
      </c>
      <c r="BJ141">
        <v>0</v>
      </c>
      <c r="BK141">
        <v>0</v>
      </c>
    </row>
    <row r="142" spans="2:123">
      <c r="C142" s="2">
        <v>0.35699999999999998</v>
      </c>
      <c r="D142">
        <f t="shared" si="53"/>
        <v>35.699999999999996</v>
      </c>
      <c r="E142">
        <f t="shared" ref="E142:F166" si="57">D142</f>
        <v>35.699999999999996</v>
      </c>
      <c r="F142">
        <f t="shared" si="57"/>
        <v>35.699999999999996</v>
      </c>
      <c r="G142">
        <v>64.300000000000011</v>
      </c>
      <c r="H142">
        <v>35.699999999999989</v>
      </c>
      <c r="I142">
        <v>0</v>
      </c>
      <c r="J142">
        <v>0</v>
      </c>
      <c r="K142">
        <v>0</v>
      </c>
      <c r="L142">
        <v>0</v>
      </c>
      <c r="M142">
        <f t="shared" si="54"/>
        <v>0.7285655999999997</v>
      </c>
      <c r="O142">
        <f>H142/SUM($H142:I142,K142:M142)</f>
        <v>0.98000015680002495</v>
      </c>
      <c r="P142">
        <f>I142/SUM($H142:I142,K142:M142)</f>
        <v>0</v>
      </c>
      <c r="Q142">
        <f>K142/SUM($H142:I142,K142:M142)</f>
        <v>0</v>
      </c>
      <c r="R142">
        <f>L142/SUM($H142:I142,K142:M142)</f>
        <v>0</v>
      </c>
      <c r="S142">
        <f>M142/SUM($H142:I142,K142:M142)</f>
        <v>1.9999843199974908E-2</v>
      </c>
      <c r="U142">
        <f t="shared" si="55"/>
        <v>2.1867668135939489E-2</v>
      </c>
      <c r="V142">
        <f t="shared" ref="V142:V166" si="58">0.00015+S142</f>
        <v>2.0149843199974909E-2</v>
      </c>
      <c r="W142">
        <f t="shared" si="56"/>
        <v>2.1441482253705027E-2</v>
      </c>
      <c r="Y142">
        <f>U142*(D142-D141)/D142+U141*(D141-D140)/D142</f>
        <v>2.1690147058604971E-2</v>
      </c>
      <c r="Z142">
        <f>V142*(E142-E141)/E142+V141*(E141-E140)/E142</f>
        <v>2.0149843199974912E-2</v>
      </c>
      <c r="AA142">
        <f>W142*(F142-F141)/F142+W141*(F141-F140)/F142</f>
        <v>2.1362639267344198E-2</v>
      </c>
      <c r="AC142">
        <f t="shared" ref="AC142:AC166" si="59">$AC$140*((1-C142)^(Y142-1))</f>
        <v>92.423060414153312</v>
      </c>
      <c r="AD142">
        <f t="shared" ref="AD142:AD166" si="60">$AD$140*((1-C142)^(Z142-1))</f>
        <v>189.59619606728154</v>
      </c>
      <c r="AE142">
        <f t="shared" ref="AE142:AE166" si="61">$AE$140*((1-C142)^(AA142-1))</f>
        <v>175.6292143609449</v>
      </c>
      <c r="AG142">
        <f t="shared" ref="AG142:AG166" si="62">$AG$140*((1-C142)^(Y142-1))</f>
        <v>92.423060414153312</v>
      </c>
      <c r="AH142">
        <f t="shared" ref="AH142:AH166" si="63">$AH$140*((1-C142)^(Z142-1))</f>
        <v>154.14324883518825</v>
      </c>
      <c r="AI142">
        <f t="shared" ref="AI142:AI166" si="64">$AI$140*((1-C142)^(AA142-1))</f>
        <v>41.596392874960635</v>
      </c>
      <c r="AK142">
        <v>44</v>
      </c>
      <c r="AL142" t="s">
        <v>16</v>
      </c>
      <c r="AM142">
        <v>41.47</v>
      </c>
      <c r="AN142">
        <v>0</v>
      </c>
      <c r="AO142">
        <v>0.05</v>
      </c>
      <c r="AP142">
        <v>0.36</v>
      </c>
      <c r="AQ142">
        <v>5.6</v>
      </c>
      <c r="AR142">
        <v>52.32</v>
      </c>
      <c r="AS142">
        <v>0.08</v>
      </c>
      <c r="AT142">
        <v>0.1</v>
      </c>
      <c r="AU142">
        <v>0</v>
      </c>
      <c r="AV142">
        <v>0</v>
      </c>
      <c r="AW142">
        <v>0</v>
      </c>
      <c r="AX142">
        <v>0</v>
      </c>
      <c r="AZ142">
        <v>0.99743264921648656</v>
      </c>
      <c r="BA142">
        <v>0</v>
      </c>
      <c r="BB142">
        <v>1.4174962604525609E-3</v>
      </c>
      <c r="BC142">
        <v>6.8460593075878318E-3</v>
      </c>
      <c r="BD142">
        <v>7.5096854076377784E-2</v>
      </c>
      <c r="BE142">
        <v>1.8758870521477748</v>
      </c>
      <c r="BF142">
        <v>1.6298609384352201E-3</v>
      </c>
      <c r="BG142">
        <v>2.5771740141894281E-3</v>
      </c>
      <c r="BH142">
        <v>0</v>
      </c>
      <c r="BI142">
        <v>0</v>
      </c>
      <c r="BJ142">
        <v>0</v>
      </c>
      <c r="BK142">
        <v>0</v>
      </c>
      <c r="BM142" t="s">
        <v>45</v>
      </c>
      <c r="BN142" t="s">
        <v>1</v>
      </c>
      <c r="BO142" t="s">
        <v>2</v>
      </c>
      <c r="BP142" t="s">
        <v>3</v>
      </c>
      <c r="BQ142" t="s">
        <v>4</v>
      </c>
      <c r="BR142" t="s">
        <v>5</v>
      </c>
      <c r="BS142" t="s">
        <v>6</v>
      </c>
      <c r="BT142" t="s">
        <v>7</v>
      </c>
      <c r="BU142" t="s">
        <v>8</v>
      </c>
      <c r="BV142" t="s">
        <v>9</v>
      </c>
      <c r="BW142" t="s">
        <v>10</v>
      </c>
      <c r="BX142" t="s">
        <v>11</v>
      </c>
      <c r="BY142" t="s">
        <v>12</v>
      </c>
      <c r="BZ142" t="s">
        <v>13</v>
      </c>
      <c r="CA142" t="s">
        <v>14</v>
      </c>
      <c r="CB142" t="s">
        <v>15</v>
      </c>
    </row>
    <row r="143" spans="2:123">
      <c r="C143" s="2">
        <v>0.38900000000000001</v>
      </c>
      <c r="D143">
        <f t="shared" si="53"/>
        <v>38.9</v>
      </c>
      <c r="E143">
        <f t="shared" si="57"/>
        <v>38.9</v>
      </c>
      <c r="F143">
        <f t="shared" si="57"/>
        <v>38.9</v>
      </c>
      <c r="G143">
        <v>61.1</v>
      </c>
      <c r="H143">
        <v>38.9</v>
      </c>
      <c r="I143">
        <v>0</v>
      </c>
      <c r="J143">
        <v>0</v>
      </c>
      <c r="K143">
        <v>0</v>
      </c>
      <c r="L143">
        <v>0</v>
      </c>
      <c r="M143">
        <f t="shared" si="54"/>
        <v>0.79387119999999989</v>
      </c>
      <c r="O143">
        <f>H143/SUM($H143:I143,K143:M143)</f>
        <v>0.98000015680002517</v>
      </c>
      <c r="P143">
        <f>I143/SUM($H143:I143,K143:M143)</f>
        <v>0</v>
      </c>
      <c r="Q143">
        <f>K143/SUM($H143:I143,K143:M143)</f>
        <v>0</v>
      </c>
      <c r="R143">
        <f>L143/SUM($H143:I143,K143:M143)</f>
        <v>0</v>
      </c>
      <c r="S143">
        <f>M143/SUM($H143:I143,K143:M143)</f>
        <v>1.9999843199974911E-2</v>
      </c>
      <c r="U143">
        <f t="shared" si="55"/>
        <v>2.2163813110745209E-2</v>
      </c>
      <c r="V143">
        <f t="shared" si="58"/>
        <v>2.0149843199974912E-2</v>
      </c>
      <c r="W143">
        <f t="shared" si="56"/>
        <v>2.1573010039363051E-2</v>
      </c>
      <c r="Y143">
        <f>U143*(D143-D142)/D143+U142*(D142-D141)/D143+U141*(D141-D140)/D143</f>
        <v>2.1729111875233475E-2</v>
      </c>
      <c r="Z143">
        <f>V143*(E143-E142)/E143+V142*(E142-E141)/E143+V141*(E141-E140)/E143</f>
        <v>2.0149843199974912E-2</v>
      </c>
      <c r="AA143">
        <f>W143*(F143-F142)/F143+W142*(F142-F141)/F143+W141*(F141-F140)/F143</f>
        <v>2.1379944832137524E-2</v>
      </c>
      <c r="AC143">
        <f t="shared" si="59"/>
        <v>97.154049146941034</v>
      </c>
      <c r="AD143">
        <f t="shared" si="60"/>
        <v>199.32081997913403</v>
      </c>
      <c r="AE143">
        <f t="shared" si="61"/>
        <v>184.6244497545967</v>
      </c>
      <c r="AG143">
        <f t="shared" si="62"/>
        <v>97.154049146941034</v>
      </c>
      <c r="AH143">
        <f t="shared" si="63"/>
        <v>162.04944713750734</v>
      </c>
      <c r="AI143">
        <f t="shared" si="64"/>
        <v>43.726843362930794</v>
      </c>
      <c r="AK143">
        <v>49</v>
      </c>
      <c r="AL143" t="s">
        <v>16</v>
      </c>
      <c r="AM143">
        <v>41.4</v>
      </c>
      <c r="AN143">
        <v>0</v>
      </c>
      <c r="AO143">
        <v>0.06</v>
      </c>
      <c r="AP143">
        <v>0.38</v>
      </c>
      <c r="AQ143">
        <v>5.89</v>
      </c>
      <c r="AR143">
        <v>52.07</v>
      </c>
      <c r="AS143">
        <v>0.09</v>
      </c>
      <c r="AT143">
        <v>0.11</v>
      </c>
      <c r="AU143">
        <v>0</v>
      </c>
      <c r="AV143">
        <v>0</v>
      </c>
      <c r="AW143">
        <v>0</v>
      </c>
      <c r="AX143">
        <v>0</v>
      </c>
      <c r="AZ143">
        <v>0.99700528579482461</v>
      </c>
      <c r="BA143">
        <v>0</v>
      </c>
      <c r="BB143">
        <v>1.7031415452326006E-3</v>
      </c>
      <c r="BC143">
        <v>7.2355129979964983E-3</v>
      </c>
      <c r="BD143">
        <v>7.9085449423705656E-2</v>
      </c>
      <c r="BE143">
        <v>1.8692788975722039</v>
      </c>
      <c r="BF143">
        <v>1.8359068785443612E-3</v>
      </c>
      <c r="BG143">
        <v>2.8384680091997679E-3</v>
      </c>
      <c r="BH143">
        <v>0</v>
      </c>
      <c r="BI143">
        <v>0</v>
      </c>
      <c r="BJ143">
        <v>0</v>
      </c>
      <c r="BK143">
        <v>0</v>
      </c>
    </row>
    <row r="144" spans="2:123">
      <c r="C144" s="2">
        <v>0.46899999999999997</v>
      </c>
      <c r="D144">
        <f t="shared" si="53"/>
        <v>46.9</v>
      </c>
      <c r="E144">
        <f t="shared" si="57"/>
        <v>46.9</v>
      </c>
      <c r="F144">
        <f t="shared" si="57"/>
        <v>46.9</v>
      </c>
      <c r="G144">
        <v>53.1</v>
      </c>
      <c r="H144">
        <v>4.6900000000000004</v>
      </c>
      <c r="I144">
        <v>42.21</v>
      </c>
      <c r="J144">
        <v>0</v>
      </c>
      <c r="K144">
        <v>0</v>
      </c>
      <c r="L144">
        <v>0</v>
      </c>
      <c r="M144">
        <f t="shared" si="54"/>
        <v>0.95713519999999996</v>
      </c>
      <c r="O144">
        <f>H144/SUM($H144:I144,K144:M144)</f>
        <v>9.8000015680002509E-2</v>
      </c>
      <c r="P144">
        <f>I144/SUM($H144:I144,K144:M144)</f>
        <v>0.88200014112002256</v>
      </c>
      <c r="Q144">
        <f>K144/SUM($H144:I144,K144:M144)</f>
        <v>0</v>
      </c>
      <c r="R144">
        <f>L144/SUM($H144:I144,K144:M144)</f>
        <v>0</v>
      </c>
      <c r="S144">
        <f>M144/SUM($H144:I144,K144:M144)</f>
        <v>1.9999843199974911E-2</v>
      </c>
      <c r="U144">
        <f t="shared" si="55"/>
        <v>3.3063400129702769E-2</v>
      </c>
      <c r="V144">
        <f t="shared" si="58"/>
        <v>2.0149843199974912E-2</v>
      </c>
      <c r="W144">
        <f t="shared" si="56"/>
        <v>2.5171626155098863E-2</v>
      </c>
      <c r="Y144">
        <f>U144*(D144-D143)/D144+U143*(D143-D142)/D144+U142*(D142-D141)/D144+U141*(D141-D140)/D144</f>
        <v>2.3662465948490499E-2</v>
      </c>
      <c r="Z144">
        <f>V144*(E144-E143)/E144+V143*(E143-E142)/E144+V142*(E142-E141)/E144+V141*(E141-E140)/E144</f>
        <v>2.0149843199974912E-2</v>
      </c>
      <c r="AA144">
        <f>W144*(F144-F143)/F144+W143*(F143-F142)/F144+W142*(F142-F141)/F144+W141*(F141-F140)/F144</f>
        <v>2.2026713501299373E-2</v>
      </c>
      <c r="AC144">
        <f t="shared" si="59"/>
        <v>111.31451227052122</v>
      </c>
      <c r="AD144">
        <f t="shared" si="60"/>
        <v>228.70269803413069</v>
      </c>
      <c r="AE144">
        <f t="shared" si="61"/>
        <v>211.71667560044034</v>
      </c>
      <c r="AG144">
        <f t="shared" si="62"/>
        <v>111.31451227052122</v>
      </c>
      <c r="AH144">
        <f t="shared" si="63"/>
        <v>185.937152873277</v>
      </c>
      <c r="AI144">
        <f t="shared" si="64"/>
        <v>50.143423168525345</v>
      </c>
      <c r="AK144">
        <v>63</v>
      </c>
      <c r="AL144" t="s">
        <v>16</v>
      </c>
      <c r="AM144">
        <v>41.23</v>
      </c>
      <c r="AN144">
        <v>0</v>
      </c>
      <c r="AO144">
        <v>7.0000000000000007E-2</v>
      </c>
      <c r="AP144">
        <v>0.43</v>
      </c>
      <c r="AQ144">
        <v>6.64</v>
      </c>
      <c r="AR144">
        <v>51.39</v>
      </c>
      <c r="AS144">
        <v>0.1</v>
      </c>
      <c r="AT144">
        <v>0.13</v>
      </c>
      <c r="AU144">
        <v>0</v>
      </c>
      <c r="AV144">
        <v>0</v>
      </c>
      <c r="AW144">
        <v>3.0000000000000001E-3</v>
      </c>
      <c r="AX144">
        <v>2E-3</v>
      </c>
      <c r="AZ144">
        <v>0.99660456826589594</v>
      </c>
      <c r="BA144">
        <v>0</v>
      </c>
      <c r="BB144">
        <v>1.9943893742776619E-3</v>
      </c>
      <c r="BC144">
        <v>8.2180088776861518E-3</v>
      </c>
      <c r="BD144">
        <v>8.9487379500478276E-2</v>
      </c>
      <c r="BE144">
        <v>1.8517295721556857</v>
      </c>
      <c r="BF144">
        <v>2.0474841979273269E-3</v>
      </c>
      <c r="BG144">
        <v>3.3670308077969678E-3</v>
      </c>
      <c r="BH144">
        <v>0</v>
      </c>
      <c r="BI144">
        <v>0</v>
      </c>
      <c r="BJ144">
        <v>1.1668110510185933E-4</v>
      </c>
      <c r="BK144">
        <v>3.8769125584135743E-5</v>
      </c>
      <c r="BM144">
        <v>63</v>
      </c>
      <c r="BN144" t="s">
        <v>17</v>
      </c>
      <c r="BO144">
        <v>57.32</v>
      </c>
      <c r="BP144">
        <v>0.04</v>
      </c>
      <c r="BQ144">
        <v>1.64</v>
      </c>
      <c r="BR144">
        <v>0.43</v>
      </c>
      <c r="BS144">
        <v>4.29</v>
      </c>
      <c r="BT144">
        <v>35.47</v>
      </c>
      <c r="BU144">
        <v>0.08</v>
      </c>
      <c r="BV144">
        <v>0.72</v>
      </c>
      <c r="BW144">
        <v>0</v>
      </c>
      <c r="BX144">
        <v>0.01</v>
      </c>
      <c r="BY144">
        <v>0</v>
      </c>
      <c r="BZ144">
        <v>0</v>
      </c>
      <c r="CA144">
        <v>2E-3</v>
      </c>
      <c r="CB144">
        <v>1E-3</v>
      </c>
      <c r="CD144">
        <v>1.9605073908938755</v>
      </c>
      <c r="CE144">
        <v>0</v>
      </c>
      <c r="CF144">
        <v>6.6116297181951569E-2</v>
      </c>
      <c r="CG144">
        <v>1.1628384122628635E-2</v>
      </c>
      <c r="CH144">
        <v>8.1809505361446183E-2</v>
      </c>
      <c r="CI144">
        <v>1.8084766113234332</v>
      </c>
      <c r="CJ144">
        <v>2.3177324914464932E-3</v>
      </c>
      <c r="CK144">
        <v>2.638693806150014E-2</v>
      </c>
      <c r="CL144">
        <v>0</v>
      </c>
      <c r="CM144">
        <v>6.6319757560186448E-4</v>
      </c>
      <c r="CN144">
        <v>1.1006824403749781E-4</v>
      </c>
      <c r="CO144">
        <v>2.7428924153078572E-5</v>
      </c>
      <c r="CP144">
        <v>2.6623688075827059E-2</v>
      </c>
    </row>
    <row r="145" spans="3:123">
      <c r="C145" s="2">
        <v>0.52</v>
      </c>
      <c r="D145">
        <f t="shared" si="53"/>
        <v>52</v>
      </c>
      <c r="E145">
        <f t="shared" si="57"/>
        <v>52</v>
      </c>
      <c r="F145">
        <f t="shared" si="57"/>
        <v>52</v>
      </c>
      <c r="G145">
        <v>48</v>
      </c>
      <c r="H145">
        <v>4.68</v>
      </c>
      <c r="I145">
        <v>47.32</v>
      </c>
      <c r="J145">
        <v>0</v>
      </c>
      <c r="K145">
        <v>0</v>
      </c>
      <c r="L145">
        <v>0</v>
      </c>
      <c r="M145">
        <f t="shared" si="54"/>
        <v>1.0612159999999999</v>
      </c>
      <c r="O145">
        <f>H145/SUM($H145:I145,K145:M145)</f>
        <v>8.8200014112002248E-2</v>
      </c>
      <c r="P145">
        <f>I145/SUM($H145:I145,K145:M145)</f>
        <v>0.89180014268802277</v>
      </c>
      <c r="Q145">
        <f>K145/SUM($H145:I145,K145:M145)</f>
        <v>0</v>
      </c>
      <c r="R145">
        <f>L145/SUM($H145:I145,K145:M145)</f>
        <v>0</v>
      </c>
      <c r="S145">
        <f>M145/SUM($H145:I145,K145:M145)</f>
        <v>1.9999843199974911E-2</v>
      </c>
      <c r="U145">
        <f t="shared" si="55"/>
        <v>3.4316919932979653E-2</v>
      </c>
      <c r="V145">
        <f t="shared" si="58"/>
        <v>2.0149843199974912E-2</v>
      </c>
      <c r="W145">
        <f t="shared" si="56"/>
        <v>2.5364081670545574E-2</v>
      </c>
      <c r="Y145">
        <f>U145*(D145-D144)/D145+U144*(D144-D143)/D145+U143*(D143-D142)/D145+U142*(D142-D141)/D145+U141*(D141-D140)/D145</f>
        <v>2.4707422012353857E-2</v>
      </c>
      <c r="Z145">
        <f>V145*(E145-E144)/E145+V144*(E144-E143)/E145+V143*(E143-E142)/E145+V142*(E142-E141)/E145+V141*(E141-E140)/E145</f>
        <v>2.0149843199974912E-2</v>
      </c>
      <c r="AA145">
        <f>W145*(F145-F144)/F145+W144*(F144-F143)/F145+W143*(F143-F142)/F145+W142*(F142-F141)/F145+W141*(F141-F140)/F145</f>
        <v>2.2354032302513902E-2</v>
      </c>
      <c r="AC145">
        <f t="shared" si="59"/>
        <v>122.75361927265054</v>
      </c>
      <c r="AD145">
        <f t="shared" si="60"/>
        <v>252.48811206115141</v>
      </c>
      <c r="AE145">
        <f t="shared" si="61"/>
        <v>233.63508979247018</v>
      </c>
      <c r="AG145">
        <f t="shared" si="62"/>
        <v>122.75361927265054</v>
      </c>
      <c r="AH145">
        <f t="shared" si="63"/>
        <v>205.27488785459465</v>
      </c>
      <c r="AI145">
        <f t="shared" si="64"/>
        <v>55.334626529795564</v>
      </c>
      <c r="AK145">
        <v>73</v>
      </c>
      <c r="AL145" t="s">
        <v>16</v>
      </c>
      <c r="AM145">
        <v>41.11</v>
      </c>
      <c r="AN145">
        <v>0</v>
      </c>
      <c r="AO145">
        <v>7.0000000000000007E-2</v>
      </c>
      <c r="AP145">
        <v>0.44</v>
      </c>
      <c r="AQ145">
        <v>7.26</v>
      </c>
      <c r="AR145">
        <v>50.86</v>
      </c>
      <c r="AS145">
        <v>0.11</v>
      </c>
      <c r="AT145">
        <v>0.15</v>
      </c>
      <c r="AU145">
        <v>0</v>
      </c>
      <c r="AV145">
        <v>0</v>
      </c>
      <c r="AW145">
        <v>4.0000000000000001E-3</v>
      </c>
      <c r="AX145">
        <v>2E-3</v>
      </c>
      <c r="AZ145">
        <v>0.99652815066928258</v>
      </c>
      <c r="BA145">
        <v>0</v>
      </c>
      <c r="BB145">
        <v>2.0000576204137668E-3</v>
      </c>
      <c r="BC145">
        <v>8.4330249050799423E-3</v>
      </c>
      <c r="BD145">
        <v>9.8121208359733217E-2</v>
      </c>
      <c r="BE145">
        <v>1.8378406636690534</v>
      </c>
      <c r="BF145">
        <v>2.2586336791164206E-3</v>
      </c>
      <c r="BG145">
        <v>3.8960771915895849E-3</v>
      </c>
      <c r="BH145">
        <v>0</v>
      </c>
      <c r="BI145">
        <v>0</v>
      </c>
      <c r="BJ145">
        <v>1.5601696534428986E-4</v>
      </c>
      <c r="BK145">
        <v>3.887931116230151E-5</v>
      </c>
      <c r="BM145">
        <v>73</v>
      </c>
      <c r="BN145" t="s">
        <v>17</v>
      </c>
      <c r="BO145">
        <v>57.07</v>
      </c>
      <c r="BP145">
        <v>0.04</v>
      </c>
      <c r="BQ145">
        <v>1.78</v>
      </c>
      <c r="BR145">
        <v>0.54</v>
      </c>
      <c r="BS145">
        <v>4.63</v>
      </c>
      <c r="BT145">
        <v>35.08</v>
      </c>
      <c r="BU145">
        <v>0.08</v>
      </c>
      <c r="BV145">
        <v>0.77</v>
      </c>
      <c r="BW145">
        <v>0</v>
      </c>
      <c r="BX145">
        <v>0.01</v>
      </c>
      <c r="BY145">
        <v>0</v>
      </c>
      <c r="BZ145">
        <v>0</v>
      </c>
      <c r="CA145">
        <v>2E-3</v>
      </c>
      <c r="CB145">
        <v>1E-3</v>
      </c>
      <c r="CD145">
        <v>1.9560316800309909</v>
      </c>
      <c r="CE145">
        <v>0</v>
      </c>
      <c r="CF145">
        <v>7.1910181848920715E-2</v>
      </c>
      <c r="CG145">
        <v>1.4633573167913277E-2</v>
      </c>
      <c r="CH145">
        <v>8.847756774359003E-2</v>
      </c>
      <c r="CI145">
        <v>1.7923259898522665</v>
      </c>
      <c r="CJ145">
        <v>2.32257110497428E-3</v>
      </c>
      <c r="CK145">
        <v>2.8278276463064835E-2</v>
      </c>
      <c r="CL145">
        <v>0</v>
      </c>
      <c r="CM145">
        <v>6.6458209981798747E-4</v>
      </c>
      <c r="CN145">
        <v>1.1029802797354092E-4</v>
      </c>
      <c r="CO145">
        <v>2.7486186138208228E-5</v>
      </c>
      <c r="CP145">
        <v>2.7941861879911642E-2</v>
      </c>
    </row>
    <row r="146" spans="3:123">
      <c r="C146" s="2">
        <v>0.56599999999999995</v>
      </c>
      <c r="D146">
        <f t="shared" si="53"/>
        <v>56.599999999999994</v>
      </c>
      <c r="E146">
        <f t="shared" si="57"/>
        <v>56.599999999999994</v>
      </c>
      <c r="F146">
        <f t="shared" si="57"/>
        <v>56.599999999999994</v>
      </c>
      <c r="G146">
        <v>43.400000000000006</v>
      </c>
      <c r="H146">
        <v>4.5279999999999996</v>
      </c>
      <c r="I146">
        <v>52.071999999999996</v>
      </c>
      <c r="J146">
        <v>0</v>
      </c>
      <c r="K146">
        <v>0</v>
      </c>
      <c r="L146">
        <v>0</v>
      </c>
      <c r="M146">
        <f t="shared" si="54"/>
        <v>1.1550927999999998</v>
      </c>
      <c r="O146">
        <f>H146/SUM($H146:I146,K146:M146)</f>
        <v>7.8400012544002015E-2</v>
      </c>
      <c r="P146">
        <f>I146/SUM($H146:I146,K146:M146)</f>
        <v>0.90160014425602308</v>
      </c>
      <c r="Q146">
        <f>K146/SUM($H146:I146,K146:M146)</f>
        <v>0</v>
      </c>
      <c r="R146">
        <f>L146/SUM($H146:I146,K146:M146)</f>
        <v>0</v>
      </c>
      <c r="S146">
        <f>M146/SUM($H146:I146,K146:M146)</f>
        <v>1.9999843199974911E-2</v>
      </c>
      <c r="U146">
        <f t="shared" si="55"/>
        <v>3.5549439186440351E-2</v>
      </c>
      <c r="V146">
        <f t="shared" si="58"/>
        <v>2.0149843199974912E-2</v>
      </c>
      <c r="W146">
        <f t="shared" si="56"/>
        <v>2.5581508804878292E-2</v>
      </c>
      <c r="Y146">
        <f>U146*(D146-D145)/D146+U145*(D145-D144)/D146+U144*(D144-D143)/D146+U143*(D143-D142)/D146+U142*(D142-D141)/D146+U141*(D141-D140)/D146</f>
        <v>2.5588575351590568E-2</v>
      </c>
      <c r="Z146">
        <f>V146*(E146-E145)/E146+V145*(E145-E144)/E146+V144*(E144-E143)/E146+V143*(E143-E142)/E146+V142*(E142-E141)/E146+V141*(E141-E140)/E146</f>
        <v>2.0149843199974912E-2</v>
      </c>
      <c r="AA146">
        <f>W146*(F146-F145)/F146+W145*(F145-F144)/F146+W144*(F144-F143)/F146+W143*(F143-F142)/F146+W142*(F142-F141)/F146+W141*(F141-F140)/F146</f>
        <v>2.2616336046522315E-2</v>
      </c>
      <c r="AC146">
        <f t="shared" si="59"/>
        <v>135.32729453989327</v>
      </c>
      <c r="AD146">
        <f t="shared" si="60"/>
        <v>278.68324370513142</v>
      </c>
      <c r="AE146">
        <f t="shared" si="61"/>
        <v>257.7605606646124</v>
      </c>
      <c r="AG146">
        <f t="shared" si="62"/>
        <v>135.32729453989327</v>
      </c>
      <c r="AH146">
        <f t="shared" si="63"/>
        <v>226.57174284970031</v>
      </c>
      <c r="AI146">
        <f t="shared" si="64"/>
        <v>61.048553841618727</v>
      </c>
      <c r="AK146">
        <v>83</v>
      </c>
      <c r="AL146" t="s">
        <v>16</v>
      </c>
      <c r="AM146">
        <v>40.96</v>
      </c>
      <c r="AN146">
        <v>0</v>
      </c>
      <c r="AO146">
        <v>0.08</v>
      </c>
      <c r="AP146">
        <v>0.46</v>
      </c>
      <c r="AQ146">
        <v>7.99</v>
      </c>
      <c r="AR146">
        <v>50.22</v>
      </c>
      <c r="AS146">
        <v>0.12</v>
      </c>
      <c r="AT146">
        <v>0.17</v>
      </c>
      <c r="AU146">
        <v>0</v>
      </c>
      <c r="AV146">
        <v>0</v>
      </c>
      <c r="AW146">
        <v>4.0000000000000001E-3</v>
      </c>
      <c r="AX146">
        <v>2E-3</v>
      </c>
      <c r="AZ146">
        <v>0.99634717884245372</v>
      </c>
      <c r="BA146">
        <v>0</v>
      </c>
      <c r="BB146">
        <v>2.2937342913521173E-3</v>
      </c>
      <c r="BC146">
        <v>8.8470237038881967E-3</v>
      </c>
      <c r="BD146">
        <v>0.10836316952485692</v>
      </c>
      <c r="BE146">
        <v>1.8210289986897281</v>
      </c>
      <c r="BF146">
        <v>2.4725382190540798E-3</v>
      </c>
      <c r="BG146">
        <v>4.4309195812750231E-3</v>
      </c>
      <c r="BH146">
        <v>0</v>
      </c>
      <c r="BI146">
        <v>0</v>
      </c>
      <c r="BJ146">
        <v>1.5655987973374073E-4</v>
      </c>
      <c r="BK146">
        <v>3.9014605022397887E-5</v>
      </c>
      <c r="BM146">
        <v>83</v>
      </c>
      <c r="BN146" t="s">
        <v>17</v>
      </c>
      <c r="BO146">
        <v>56.8</v>
      </c>
      <c r="BP146">
        <v>0.05</v>
      </c>
      <c r="BQ146">
        <v>1.91</v>
      </c>
      <c r="BR146">
        <v>0.66</v>
      </c>
      <c r="BS146">
        <v>5.03</v>
      </c>
      <c r="BT146">
        <v>34.619999999999997</v>
      </c>
      <c r="BU146">
        <v>0.09</v>
      </c>
      <c r="BV146">
        <v>0.83</v>
      </c>
      <c r="BW146">
        <v>0</v>
      </c>
      <c r="BX146">
        <v>0.01</v>
      </c>
      <c r="BY146">
        <v>0</v>
      </c>
      <c r="BZ146">
        <v>0</v>
      </c>
      <c r="CA146">
        <v>2E-3</v>
      </c>
      <c r="CB146">
        <v>1E-3</v>
      </c>
      <c r="CD146">
        <v>1.9515849318704344</v>
      </c>
      <c r="CE146">
        <v>0</v>
      </c>
      <c r="CF146">
        <v>7.7352590163133672E-2</v>
      </c>
      <c r="CG146">
        <v>1.792964405277574E-2</v>
      </c>
      <c r="CH146">
        <v>9.6358776751440792E-2</v>
      </c>
      <c r="CI146">
        <v>1.7731912924884907</v>
      </c>
      <c r="CJ146">
        <v>2.6193446728559784E-3</v>
      </c>
      <c r="CK146">
        <v>3.0557049097855164E-2</v>
      </c>
      <c r="CL146">
        <v>0</v>
      </c>
      <c r="CM146">
        <v>6.6622319419312021E-4</v>
      </c>
      <c r="CN146">
        <v>1.1057039383073928E-4</v>
      </c>
      <c r="CO146">
        <v>2.7554059506265567E-5</v>
      </c>
      <c r="CP146">
        <v>2.8937522033568031E-2</v>
      </c>
    </row>
    <row r="147" spans="3:123">
      <c r="C147" s="2">
        <v>0.60699999999999998</v>
      </c>
      <c r="D147">
        <f t="shared" si="53"/>
        <v>60.699999999999996</v>
      </c>
      <c r="E147">
        <f t="shared" si="57"/>
        <v>60.699999999999996</v>
      </c>
      <c r="F147">
        <f t="shared" si="57"/>
        <v>60.699999999999996</v>
      </c>
      <c r="G147">
        <v>39.300000000000004</v>
      </c>
      <c r="H147">
        <v>6.07</v>
      </c>
      <c r="I147">
        <v>54.629999999999995</v>
      </c>
      <c r="J147">
        <v>0</v>
      </c>
      <c r="K147">
        <v>0</v>
      </c>
      <c r="L147">
        <v>0</v>
      </c>
      <c r="M147">
        <f t="shared" si="54"/>
        <v>1.2387655999999998</v>
      </c>
      <c r="O147">
        <f>H147/SUM($H147:I147,K147:M147)</f>
        <v>9.8000015680002522E-2</v>
      </c>
      <c r="P147">
        <f>I147/SUM($H147:I147,K147:M147)</f>
        <v>0.88200014112002256</v>
      </c>
      <c r="Q147">
        <f>K147/SUM($H147:I147,K147:M147)</f>
        <v>0</v>
      </c>
      <c r="R147">
        <f>L147/SUM($H147:I147,K147:M147)</f>
        <v>0</v>
      </c>
      <c r="S147">
        <f>M147/SUM($H147:I147,K147:M147)</f>
        <v>1.9999843199974911E-2</v>
      </c>
      <c r="U147">
        <f t="shared" si="55"/>
        <v>3.6527625111227091E-2</v>
      </c>
      <c r="V147">
        <f t="shared" si="58"/>
        <v>2.0149843199974912E-2</v>
      </c>
      <c r="W147">
        <f t="shared" si="56"/>
        <v>2.5713409351544217E-2</v>
      </c>
      <c r="Y147">
        <f>U147*(D147-D146)/D147+U146*(D146-D145)/D147+U145*(D145-D144)/D147+U144*(D144-D143)/D147+U143*(D143-D142)/D147+U142*(D142-D141)/D147+U141*(D141-D140)/D147</f>
        <v>2.6327456801582494E-2</v>
      </c>
      <c r="Z147">
        <f>V147*(E147-E146)/E147+V146*(E146-E145)/E147+V145*(E145-E144)/E147+V144*(E144-E143)/E147+V143*(E143-E142)/E147+V142*(E142-E141)/E147+V141*(E141-E140)/E147</f>
        <v>2.0149843199974912E-2</v>
      </c>
      <c r="AA147">
        <f>W147*(F147-F146)/F147+W146*(F146-F145)/F147+W145*(F145-F144)/F147+W144*(F144-F143)/F147+W143*(F143-F142)/F147+W142*(F142-F141)/F147+W141*(F141-F140)/F147</f>
        <v>2.2825528806828574E-2</v>
      </c>
      <c r="AC147">
        <f t="shared" si="59"/>
        <v>148.96357532128428</v>
      </c>
      <c r="AD147">
        <f t="shared" si="60"/>
        <v>307.14230172749467</v>
      </c>
      <c r="AE147">
        <f t="shared" si="61"/>
        <v>283.95799201448204</v>
      </c>
      <c r="AG147">
        <f t="shared" si="62"/>
        <v>148.96357532128428</v>
      </c>
      <c r="AH147">
        <f t="shared" si="63"/>
        <v>249.70918839633711</v>
      </c>
      <c r="AI147">
        <f t="shared" si="64"/>
        <v>67.253208635008903</v>
      </c>
      <c r="AK147">
        <v>93</v>
      </c>
      <c r="AL147" t="s">
        <v>16</v>
      </c>
      <c r="AM147">
        <v>40.78</v>
      </c>
      <c r="AN147">
        <v>0</v>
      </c>
      <c r="AO147">
        <v>0.09</v>
      </c>
      <c r="AP147">
        <v>0.47</v>
      </c>
      <c r="AQ147">
        <v>8.84</v>
      </c>
      <c r="AR147">
        <v>49.49</v>
      </c>
      <c r="AS147">
        <v>0.13</v>
      </c>
      <c r="AT147">
        <v>0.19</v>
      </c>
      <c r="AU147">
        <v>0</v>
      </c>
      <c r="AV147">
        <v>0</v>
      </c>
      <c r="AW147">
        <v>5.0000000000000001E-3</v>
      </c>
      <c r="AX147">
        <v>3.0000000000000001E-3</v>
      </c>
      <c r="AZ147">
        <v>0.99606515332723344</v>
      </c>
      <c r="BA147">
        <v>0</v>
      </c>
      <c r="BB147">
        <v>2.591107358889364E-3</v>
      </c>
      <c r="BC147">
        <v>9.0766793835386703E-3</v>
      </c>
      <c r="BD147">
        <v>0.12038627118231185</v>
      </c>
      <c r="BE147">
        <v>1.8019692893131942</v>
      </c>
      <c r="BF147">
        <v>2.6896445995525757E-3</v>
      </c>
      <c r="BG147">
        <v>4.9726549571394354E-3</v>
      </c>
      <c r="BH147">
        <v>0</v>
      </c>
      <c r="BI147">
        <v>0</v>
      </c>
      <c r="BJ147">
        <v>1.9650801558468306E-4</v>
      </c>
      <c r="BK147">
        <v>5.876358074477503E-5</v>
      </c>
      <c r="BM147">
        <v>93</v>
      </c>
      <c r="BN147" t="s">
        <v>17</v>
      </c>
      <c r="BO147">
        <v>56.48</v>
      </c>
      <c r="BP147">
        <v>0.05</v>
      </c>
      <c r="BQ147">
        <v>2.06</v>
      </c>
      <c r="BR147">
        <v>0.8</v>
      </c>
      <c r="BS147">
        <v>5.5</v>
      </c>
      <c r="BT147">
        <v>34.08</v>
      </c>
      <c r="BU147">
        <v>0.1</v>
      </c>
      <c r="BV147">
        <v>0.9</v>
      </c>
      <c r="BW147">
        <v>0</v>
      </c>
      <c r="BX147">
        <v>0.02</v>
      </c>
      <c r="BY147">
        <v>0</v>
      </c>
      <c r="BZ147">
        <v>0</v>
      </c>
      <c r="CA147">
        <v>2E-3</v>
      </c>
      <c r="CB147">
        <v>1E-3</v>
      </c>
      <c r="CD147">
        <v>1.9464696837976774</v>
      </c>
      <c r="CE147">
        <v>0</v>
      </c>
      <c r="CF147">
        <v>8.3680169109243877E-2</v>
      </c>
      <c r="CG147">
        <v>2.1798748192075897E-2</v>
      </c>
      <c r="CH147">
        <v>0.10568170661433225</v>
      </c>
      <c r="CI147">
        <v>1.7508218096418984</v>
      </c>
      <c r="CJ147">
        <v>2.9192008433143652E-3</v>
      </c>
      <c r="CK147">
        <v>3.3234539415522277E-2</v>
      </c>
      <c r="CL147">
        <v>0</v>
      </c>
      <c r="CM147">
        <v>1.3364834322344052E-3</v>
      </c>
      <c r="CN147">
        <v>1.1090539982579786E-4</v>
      </c>
      <c r="CO147">
        <v>2.7637542749862675E-5</v>
      </c>
      <c r="CP147">
        <v>3.0149852906921251E-2</v>
      </c>
    </row>
    <row r="148" spans="3:123">
      <c r="C148" s="2">
        <v>0.64500000000000002</v>
      </c>
      <c r="D148">
        <f t="shared" si="53"/>
        <v>64.5</v>
      </c>
      <c r="E148">
        <f t="shared" si="57"/>
        <v>64.5</v>
      </c>
      <c r="F148">
        <f t="shared" si="57"/>
        <v>64.5</v>
      </c>
      <c r="G148">
        <v>35.5</v>
      </c>
      <c r="H148">
        <v>5.16</v>
      </c>
      <c r="I148">
        <v>59.34</v>
      </c>
      <c r="J148">
        <v>0</v>
      </c>
      <c r="K148">
        <v>0</v>
      </c>
      <c r="L148">
        <v>0</v>
      </c>
      <c r="M148">
        <f t="shared" si="54"/>
        <v>1.316316</v>
      </c>
      <c r="O148">
        <f>H148/SUM($H148:I148,K148:M148)</f>
        <v>7.8400012544002015E-2</v>
      </c>
      <c r="P148">
        <f>I148/SUM($H148:I148,K148:M148)</f>
        <v>0.90160014425602308</v>
      </c>
      <c r="Q148">
        <f>K148/SUM($H148:I148,K148:M148)</f>
        <v>0</v>
      </c>
      <c r="R148">
        <f>L148/SUM($H148:I148,K148:M148)</f>
        <v>0</v>
      </c>
      <c r="S148">
        <f>M148/SUM($H148:I148,K148:M148)</f>
        <v>1.9999843199974911E-2</v>
      </c>
      <c r="U148">
        <f t="shared" si="55"/>
        <v>3.8440518186611775E-2</v>
      </c>
      <c r="V148">
        <f t="shared" si="58"/>
        <v>2.0149843199974912E-2</v>
      </c>
      <c r="W148">
        <f t="shared" si="56"/>
        <v>2.608891612594906E-2</v>
      </c>
      <c r="Y148">
        <f>U148*(D148-D147)/D148+U147*(D147-D146)/D148+U146*(D146-D145)/D148+U145*(D145-D144)/D148+U144*(D144-D143)/D148+U143*(D143-D142)/D148+U142*(D142-D141)/D148+U141*(D141-D140)/D148</f>
        <v>2.704109452659197E-2</v>
      </c>
      <c r="Z148">
        <f>V148*(E148-E147)/E148+V147*(E147-E146)/E148+V146*(E146-E145)/E148+V145*(E145-E144)/E148+V144*(E144-E143)/E148+V143*(E143-E142)/E148+V142*(E142-E141)/E148+V141*(E141-E140)/E148</f>
        <v>2.0149843199974912E-2</v>
      </c>
      <c r="AA148">
        <f>W148*(F148-F147)/F148+W147*(F147-F146)/F148+W146*(F146-F145)/F148+W145*(F145-F144)/F148+W144*(F144-F143)/F148+W143*(F143-F142)/F148+W142*(F142-F141)/F148+W141*(F141-F140)/F148</f>
        <v>2.3017790385319391E-2</v>
      </c>
      <c r="AC148">
        <f t="shared" si="59"/>
        <v>164.34654546004387</v>
      </c>
      <c r="AD148">
        <f t="shared" si="60"/>
        <v>339.32349396685669</v>
      </c>
      <c r="AE148">
        <f t="shared" si="61"/>
        <v>313.56223316096617</v>
      </c>
      <c r="AG148">
        <f t="shared" si="62"/>
        <v>164.34654546004387</v>
      </c>
      <c r="AH148">
        <f t="shared" si="63"/>
        <v>275.87275932264771</v>
      </c>
      <c r="AI148">
        <f t="shared" si="64"/>
        <v>74.264739432860409</v>
      </c>
      <c r="AK148">
        <v>103</v>
      </c>
      <c r="AL148" t="s">
        <v>16</v>
      </c>
      <c r="AM148">
        <v>40.590000000000003</v>
      </c>
      <c r="AN148">
        <v>0</v>
      </c>
      <c r="AO148">
        <v>0.1</v>
      </c>
      <c r="AP148">
        <v>0.47</v>
      </c>
      <c r="AQ148">
        <v>9.81</v>
      </c>
      <c r="AR148">
        <v>48.66</v>
      </c>
      <c r="AS148">
        <v>0.14000000000000001</v>
      </c>
      <c r="AT148">
        <v>0.22</v>
      </c>
      <c r="AU148">
        <v>0</v>
      </c>
      <c r="AV148">
        <v>0</v>
      </c>
      <c r="AW148">
        <v>5.0000000000000001E-3</v>
      </c>
      <c r="AX148">
        <v>3.0000000000000001E-3</v>
      </c>
      <c r="AZ148">
        <v>0.99597193746745871</v>
      </c>
      <c r="BA148">
        <v>0</v>
      </c>
      <c r="BB148">
        <v>2.8922139962823555E-3</v>
      </c>
      <c r="BC148">
        <v>9.118313510437237E-3</v>
      </c>
      <c r="BD148">
        <v>0.13420887330957595</v>
      </c>
      <c r="BE148">
        <v>1.779875237745693</v>
      </c>
      <c r="BF148">
        <v>2.9098265765811152E-3</v>
      </c>
      <c r="BG148">
        <v>5.7842217005535639E-3</v>
      </c>
      <c r="BH148">
        <v>0</v>
      </c>
      <c r="BI148">
        <v>0</v>
      </c>
      <c r="BJ148">
        <v>1.9740938483126858E-4</v>
      </c>
      <c r="BK148">
        <v>5.9033125395892633E-5</v>
      </c>
      <c r="BM148">
        <v>103</v>
      </c>
      <c r="BN148" t="s">
        <v>17</v>
      </c>
      <c r="BO148">
        <v>56.11</v>
      </c>
      <c r="BP148">
        <v>0.06</v>
      </c>
      <c r="BQ148">
        <v>2.25</v>
      </c>
      <c r="BR148">
        <v>0.96</v>
      </c>
      <c r="BS148">
        <v>6.01</v>
      </c>
      <c r="BT148">
        <v>33.47</v>
      </c>
      <c r="BU148">
        <v>0.11</v>
      </c>
      <c r="BV148">
        <v>0.99</v>
      </c>
      <c r="BW148">
        <v>0</v>
      </c>
      <c r="BX148">
        <v>0.02</v>
      </c>
      <c r="BY148">
        <v>0</v>
      </c>
      <c r="BZ148">
        <v>0</v>
      </c>
      <c r="CA148">
        <v>2E-3</v>
      </c>
      <c r="CB148">
        <v>1E-3</v>
      </c>
      <c r="CD148">
        <v>1.9401501829914263</v>
      </c>
      <c r="CE148">
        <v>0</v>
      </c>
      <c r="CF148">
        <v>9.1702245720432132E-2</v>
      </c>
      <c r="CG148">
        <v>2.6245504487453362E-2</v>
      </c>
      <c r="CH148">
        <v>0.11586538921450165</v>
      </c>
      <c r="CI148">
        <v>1.7252029757614133</v>
      </c>
      <c r="CJ148">
        <v>3.2218015446608362E-3</v>
      </c>
      <c r="CK148">
        <v>3.6679590124895821E-2</v>
      </c>
      <c r="CL148">
        <v>0</v>
      </c>
      <c r="CM148">
        <v>1.3409287546025976E-3</v>
      </c>
      <c r="CN148">
        <v>1.1127428599580799E-4</v>
      </c>
      <c r="CO148">
        <v>2.772946890773688E-5</v>
      </c>
      <c r="CP148">
        <v>3.1852428711858408E-2</v>
      </c>
    </row>
    <row r="149" spans="3:123">
      <c r="C149" s="2">
        <v>0.67900000000000005</v>
      </c>
      <c r="D149">
        <f t="shared" si="53"/>
        <v>67.900000000000006</v>
      </c>
      <c r="E149">
        <f t="shared" si="57"/>
        <v>67.900000000000006</v>
      </c>
      <c r="F149">
        <f t="shared" si="57"/>
        <v>67.900000000000006</v>
      </c>
      <c r="G149">
        <v>32.099999999999994</v>
      </c>
      <c r="H149">
        <v>6.1110000000000007</v>
      </c>
      <c r="I149">
        <v>61.789000000000009</v>
      </c>
      <c r="J149">
        <v>0</v>
      </c>
      <c r="K149">
        <v>0</v>
      </c>
      <c r="L149">
        <v>0</v>
      </c>
      <c r="M149">
        <f t="shared" si="54"/>
        <v>1.3857032</v>
      </c>
      <c r="O149">
        <f>H149/SUM($H149:I149,K149:M149)</f>
        <v>8.8200014112002262E-2</v>
      </c>
      <c r="P149">
        <f>I149/SUM($H149:I149,K149:M149)</f>
        <v>0.89180014268802299</v>
      </c>
      <c r="Q149">
        <f>K149/SUM($H149:I149,K149:M149)</f>
        <v>0</v>
      </c>
      <c r="R149">
        <f>L149/SUM($H149:I149,K149:M149)</f>
        <v>0</v>
      </c>
      <c r="S149">
        <f>M149/SUM($H149:I149,K149:M149)</f>
        <v>1.9999843199974911E-2</v>
      </c>
      <c r="U149">
        <f t="shared" si="55"/>
        <v>3.9790219542198885E-2</v>
      </c>
      <c r="V149">
        <f t="shared" si="58"/>
        <v>2.0149843199974912E-2</v>
      </c>
      <c r="W149">
        <f t="shared" si="56"/>
        <v>2.6376410413590321E-2</v>
      </c>
      <c r="Y149">
        <f>U149*(D149-D148)/D149+U148*(D148-D147)/D149+U147*(D147-D146)/D149+U146*(D146-D145)/D149+U145*(D145-D144)/D149+U144*(D144-D143)/D149+U143*(D143-D142)/D149+U142*(D142-D141)/D149+U141*(D141-D140)/D149</f>
        <v>2.76794895936474E-2</v>
      </c>
      <c r="Z149">
        <f>V149*(E149-E148)/E149+V148*(E148-E147)/E149+V147*(E147-E146)/E149+V146*(E146-E145)/E149+V145*(E145-E144)/E149+V144*(E144-E143)/E149+V143*(E143-E142)/E149+V142*(E142-E141)/E149+V141*(E141-E140)/E149</f>
        <v>2.0149843199974912E-2</v>
      </c>
      <c r="AA149">
        <f>W149*(F149-F148)/F149+W148*(F148-F147)/F149+W147*(F147-F146)/F149+W146*(F146-F145)/F149+W145*(F145-F144)/F149+W144*(F144-F143)/F149+W143*(F143-F142)/F149+W142*(F142-F141)/F149+W141*(F141-F140)/F149</f>
        <v>2.3185968707795403E-2</v>
      </c>
      <c r="AC149">
        <f t="shared" si="59"/>
        <v>181.12839097816459</v>
      </c>
      <c r="AD149">
        <f t="shared" si="60"/>
        <v>374.50380351656383</v>
      </c>
      <c r="AE149">
        <f t="shared" si="61"/>
        <v>345.90565338172826</v>
      </c>
      <c r="AG149">
        <f t="shared" si="62"/>
        <v>181.12839097816459</v>
      </c>
      <c r="AH149">
        <f t="shared" si="63"/>
        <v>304.47463700533643</v>
      </c>
      <c r="AI149">
        <f t="shared" si="64"/>
        <v>81.925023169356692</v>
      </c>
      <c r="AK149">
        <v>113</v>
      </c>
      <c r="AL149" t="s">
        <v>16</v>
      </c>
      <c r="AM149">
        <v>40.36</v>
      </c>
      <c r="AN149">
        <v>0</v>
      </c>
      <c r="AO149">
        <v>0.1</v>
      </c>
      <c r="AP149">
        <v>0.47</v>
      </c>
      <c r="AQ149">
        <v>11</v>
      </c>
      <c r="AR149">
        <v>47.65</v>
      </c>
      <c r="AS149">
        <v>0.15</v>
      </c>
      <c r="AT149">
        <v>0.25</v>
      </c>
      <c r="AU149">
        <v>0</v>
      </c>
      <c r="AV149">
        <v>0</v>
      </c>
      <c r="AW149">
        <v>6.0000000000000001E-3</v>
      </c>
      <c r="AX149">
        <v>3.0000000000000001E-3</v>
      </c>
      <c r="AZ149">
        <v>0.99600410772989212</v>
      </c>
      <c r="BA149">
        <v>0</v>
      </c>
      <c r="BB149">
        <v>2.9087898416744994E-3</v>
      </c>
      <c r="BC149">
        <v>9.1705723526876309E-3</v>
      </c>
      <c r="BD149">
        <v>0.15135153490273492</v>
      </c>
      <c r="BE149">
        <v>1.7529207534175559</v>
      </c>
      <c r="BF149">
        <v>3.1355393176324912E-3</v>
      </c>
      <c r="BG149">
        <v>6.6106502375430625E-3</v>
      </c>
      <c r="BH149">
        <v>0</v>
      </c>
      <c r="BI149">
        <v>0</v>
      </c>
      <c r="BJ149">
        <v>2.3824893205821282E-4</v>
      </c>
      <c r="BK149">
        <v>5.9371455810182558E-5</v>
      </c>
      <c r="BM149">
        <v>113</v>
      </c>
      <c r="BN149" t="s">
        <v>17</v>
      </c>
      <c r="BO149">
        <v>55.7</v>
      </c>
      <c r="BP149">
        <v>7.0000000000000007E-2</v>
      </c>
      <c r="BQ149">
        <v>2.4300000000000002</v>
      </c>
      <c r="BR149">
        <v>1.1399999999999999</v>
      </c>
      <c r="BS149">
        <v>6.65</v>
      </c>
      <c r="BT149">
        <v>32.75</v>
      </c>
      <c r="BU149">
        <v>0.12</v>
      </c>
      <c r="BV149">
        <v>1.1100000000000001</v>
      </c>
      <c r="BW149">
        <v>0</v>
      </c>
      <c r="BX149">
        <v>0.02</v>
      </c>
      <c r="BY149">
        <v>0</v>
      </c>
      <c r="BZ149">
        <v>0</v>
      </c>
      <c r="CA149">
        <v>2E-3</v>
      </c>
      <c r="CB149">
        <v>1E-3</v>
      </c>
      <c r="CD149">
        <v>1.9334859990658355</v>
      </c>
      <c r="CE149">
        <v>0</v>
      </c>
      <c r="CF149">
        <v>9.9424744329558778E-2</v>
      </c>
      <c r="CG149">
        <v>3.1288107814326581E-2</v>
      </c>
      <c r="CH149">
        <v>0.12870388430543372</v>
      </c>
      <c r="CI149">
        <v>1.6946754832038298</v>
      </c>
      <c r="CJ149">
        <v>3.5284023472598345E-3</v>
      </c>
      <c r="CK149">
        <v>4.1286019583811832E-2</v>
      </c>
      <c r="CL149">
        <v>0</v>
      </c>
      <c r="CM149">
        <v>1.3461593122222905E-3</v>
      </c>
      <c r="CN149">
        <v>1.1170833333985482E-4</v>
      </c>
      <c r="CO149">
        <v>2.7837633181481901E-5</v>
      </c>
      <c r="CP149">
        <v>3.2910743395394293E-2</v>
      </c>
    </row>
    <row r="150" spans="3:123">
      <c r="C150" s="2">
        <v>0.71</v>
      </c>
      <c r="D150">
        <f t="shared" si="53"/>
        <v>71</v>
      </c>
      <c r="E150">
        <f t="shared" si="57"/>
        <v>71</v>
      </c>
      <c r="F150">
        <f t="shared" si="57"/>
        <v>71</v>
      </c>
      <c r="G150">
        <v>29</v>
      </c>
      <c r="H150">
        <v>7.1000000000000005</v>
      </c>
      <c r="I150">
        <v>63.9</v>
      </c>
      <c r="J150">
        <v>0</v>
      </c>
      <c r="K150">
        <v>0</v>
      </c>
      <c r="L150">
        <v>0</v>
      </c>
      <c r="M150">
        <f t="shared" si="54"/>
        <v>1.448968</v>
      </c>
      <c r="O150">
        <f>H150/SUM($H150:I150,K150:M150)</f>
        <v>9.8000015680002522E-2</v>
      </c>
      <c r="P150">
        <f>I150/SUM($H150:I150,K150:M150)</f>
        <v>0.88200014112002267</v>
      </c>
      <c r="Q150">
        <f>K150/SUM($H150:I150,K150:M150)</f>
        <v>0</v>
      </c>
      <c r="R150">
        <f>L150/SUM($H150:I150,K150:M150)</f>
        <v>0</v>
      </c>
      <c r="S150">
        <f>M150/SUM($H150:I150,K150:M150)</f>
        <v>1.9999843199974915E-2</v>
      </c>
      <c r="U150">
        <f t="shared" si="55"/>
        <v>4.163920354141077E-2</v>
      </c>
      <c r="V150">
        <f t="shared" si="58"/>
        <v>2.0149843199974916E-2</v>
      </c>
      <c r="W150">
        <f t="shared" si="56"/>
        <v>2.6857641319391071E-2</v>
      </c>
      <c r="Y150">
        <f>U150*(D150-D149)/D150+U149*(D149-D148)/D150+U148*(D148-D147)/D150+U147*(D147-D146)/D150+U146*(D146-D145)/D150+U145*(D145-D144)/D150+U144*(D144-D143)/D150+U143*(D143-D142)/D150+U142*(D142-D141)/D150+U141*(D141-D140)/D150</f>
        <v>2.8288998230803268E-2</v>
      </c>
      <c r="Z150">
        <f>V150*(E150-E149)/E150+V149*(E149-E148)/E150+V148*(E148-E147)/E150+V147*(E147-E146)/E150+V146*(E146-E145)/E150+V145*(E145-E144)/E150+V144*(E144-E143)/E150+V143*(E143-E142)/E150+V142*(E142-E141)/E150+V141*(E141-E140)/E150</f>
        <v>2.0149843199974912E-2</v>
      </c>
      <c r="AA150">
        <f>W150*(F150-F149)/F150+W149*(F149-F148)/F150+W148*(F148-F147)/F150+W147*(F147-F146)/F150+W146*(F146-F145)/F150+W145*(F145-F144)/F150+W144*(F144-F143)/F150+W143*(F143-F142)/F150+W142*(F142-F141)/F150+W141*(F141-F140)/F150</f>
        <v>2.3346281173935498E-2</v>
      </c>
      <c r="AC150">
        <f t="shared" si="59"/>
        <v>199.77678989139258</v>
      </c>
      <c r="AD150">
        <f t="shared" si="60"/>
        <v>413.68951851869582</v>
      </c>
      <c r="AE150">
        <f t="shared" si="61"/>
        <v>381.90544111754571</v>
      </c>
      <c r="AG150">
        <f t="shared" si="62"/>
        <v>199.77678989139258</v>
      </c>
      <c r="AH150">
        <f t="shared" si="63"/>
        <v>336.33294188511854</v>
      </c>
      <c r="AI150">
        <f t="shared" si="64"/>
        <v>90.451288685734511</v>
      </c>
      <c r="AK150">
        <v>123</v>
      </c>
      <c r="AL150" t="s">
        <v>16</v>
      </c>
      <c r="AM150">
        <v>40.090000000000003</v>
      </c>
      <c r="AN150">
        <v>0</v>
      </c>
      <c r="AO150">
        <v>0.11</v>
      </c>
      <c r="AP150">
        <v>0.45</v>
      </c>
      <c r="AQ150">
        <v>12.37</v>
      </c>
      <c r="AR150">
        <v>46.49</v>
      </c>
      <c r="AS150">
        <v>0.17</v>
      </c>
      <c r="AT150">
        <v>0.28999999999999998</v>
      </c>
      <c r="AU150">
        <v>0</v>
      </c>
      <c r="AV150">
        <v>0</v>
      </c>
      <c r="AW150">
        <v>7.0000000000000001E-3</v>
      </c>
      <c r="AX150">
        <v>3.0000000000000001E-3</v>
      </c>
      <c r="AZ150">
        <v>0.99590849661633385</v>
      </c>
      <c r="BA150">
        <v>0</v>
      </c>
      <c r="BB150">
        <v>3.2209088846800781E-3</v>
      </c>
      <c r="BC150">
        <v>8.838620899933692E-3</v>
      </c>
      <c r="BD150">
        <v>0.17133151432656848</v>
      </c>
      <c r="BE150">
        <v>1.7216003146989567</v>
      </c>
      <c r="BF150">
        <v>3.5772008278402195E-3</v>
      </c>
      <c r="BG150">
        <v>7.7192583862156685E-3</v>
      </c>
      <c r="BH150">
        <v>0</v>
      </c>
      <c r="BI150">
        <v>0</v>
      </c>
      <c r="BJ150">
        <v>2.7980222363634729E-4</v>
      </c>
      <c r="BK150">
        <v>5.9765575728009315E-5</v>
      </c>
      <c r="BM150">
        <v>123</v>
      </c>
      <c r="BN150" t="s">
        <v>17</v>
      </c>
      <c r="BO150">
        <v>55.23</v>
      </c>
      <c r="BP150">
        <v>0.08</v>
      </c>
      <c r="BQ150">
        <v>2.67</v>
      </c>
      <c r="BR150">
        <v>1.32</v>
      </c>
      <c r="BS150">
        <v>7.37</v>
      </c>
      <c r="BT150">
        <v>31.9</v>
      </c>
      <c r="BU150">
        <v>0.13</v>
      </c>
      <c r="BV150">
        <v>1.26</v>
      </c>
      <c r="BW150">
        <v>0</v>
      </c>
      <c r="BX150">
        <v>0.02</v>
      </c>
      <c r="BY150">
        <v>0</v>
      </c>
      <c r="BZ150">
        <v>0</v>
      </c>
      <c r="CA150">
        <v>2E-3</v>
      </c>
      <c r="CB150">
        <v>1E-3</v>
      </c>
      <c r="CD150">
        <v>1.9258941198151349</v>
      </c>
      <c r="CE150">
        <v>0</v>
      </c>
      <c r="CF150">
        <v>0.10974152682078239</v>
      </c>
      <c r="CG150">
        <v>3.6393171738946399E-2</v>
      </c>
      <c r="CH150">
        <v>0.14328773717986165</v>
      </c>
      <c r="CI150">
        <v>1.6582020696402435</v>
      </c>
      <c r="CJ150">
        <v>3.8398276902887464E-3</v>
      </c>
      <c r="CK150">
        <v>4.7078444831538106E-2</v>
      </c>
      <c r="CL150">
        <v>0</v>
      </c>
      <c r="CM150">
        <v>1.3522842423068667E-3</v>
      </c>
      <c r="CN150">
        <v>1.1221659839092193E-4</v>
      </c>
      <c r="CO150">
        <v>2.7964292452348717E-5</v>
      </c>
      <c r="CP150">
        <v>3.5635646635917312E-2</v>
      </c>
    </row>
    <row r="151" spans="3:123">
      <c r="C151" s="2">
        <v>0.73699999999999999</v>
      </c>
      <c r="D151">
        <f t="shared" si="53"/>
        <v>73.7</v>
      </c>
      <c r="E151">
        <f t="shared" si="57"/>
        <v>73.7</v>
      </c>
      <c r="F151">
        <f t="shared" si="57"/>
        <v>73.7</v>
      </c>
      <c r="G151">
        <v>26.299999999999997</v>
      </c>
      <c r="H151">
        <v>6.633</v>
      </c>
      <c r="I151">
        <v>67.067000000000007</v>
      </c>
      <c r="J151">
        <v>0</v>
      </c>
      <c r="K151">
        <v>0</v>
      </c>
      <c r="L151">
        <v>0</v>
      </c>
      <c r="M151">
        <f t="shared" si="54"/>
        <v>1.5040696</v>
      </c>
      <c r="O151">
        <f>H151/SUM($H151:I151,K151:M151)</f>
        <v>8.8200014112002262E-2</v>
      </c>
      <c r="P151">
        <f>I151/SUM($H151:I151,K151:M151)</f>
        <v>0.89180014268802299</v>
      </c>
      <c r="Q151">
        <f>K151/SUM($H151:I151,K151:M151)</f>
        <v>0</v>
      </c>
      <c r="R151">
        <f>L151/SUM($H151:I151,K151:M151)</f>
        <v>0</v>
      </c>
      <c r="S151">
        <f>M151/SUM($H151:I151,K151:M151)</f>
        <v>1.9999843199974911E-2</v>
      </c>
      <c r="U151">
        <f t="shared" si="55"/>
        <v>4.4345617811326905E-2</v>
      </c>
      <c r="V151">
        <f t="shared" si="58"/>
        <v>2.0149843199974912E-2</v>
      </c>
      <c r="W151">
        <f t="shared" si="56"/>
        <v>2.7702705003945793E-2</v>
      </c>
      <c r="Y151">
        <f>U151*(D151-D150)/D151+U150*(D150-D149)/D151+U149*(D149-D148)/D151+U148*(D148-D147)/D151+U147*(D147-D146)/D151+U146*(D146-D145)/D151+U145*(D145-D144)/D151+U144*(D144-D143)/D151+U143*(D143-D142)/D151+U142*(D142-D141)/D151+U141*(D141-D140)/D151</f>
        <v>2.8877232598068039E-2</v>
      </c>
      <c r="Z151">
        <f>V151*(E151-E150)/E151+V150*(E150-E149)/E151+V149*(E149-E148)/E151+V148*(E148-E147)/E151+V147*(E147-E146)/E151+V146*(E146-E145)/E151+V145*(E145-E144)/E151+V144*(E144-E143)/E151+V143*(E143-E142)/E151+V142*(E142-E141)/E151+V141*(E141-E140)/E151</f>
        <v>2.0149843199974912E-2</v>
      </c>
      <c r="AA151">
        <f>W151*(F151-F150)/F151+W150*(F150-F149)/F151+W149*(F149-F148)/F151+W148*(F148-F147)/F151+W147*(F147-F146)/F151+W146*(F146-F145)/F151+W145*(F145-F144)/F151+W144*(F144-F143)/F151+W143*(F143-F142)/F151+W142*(F142-F141)/F151+W141*(F141-F140)/F151</f>
        <v>2.3505878790503039E-2</v>
      </c>
      <c r="AC151">
        <f t="shared" si="59"/>
        <v>219.50551141764899</v>
      </c>
      <c r="AD151">
        <f t="shared" si="60"/>
        <v>455.26216802464342</v>
      </c>
      <c r="AE151">
        <f t="shared" si="61"/>
        <v>420.06321597565727</v>
      </c>
      <c r="AG151">
        <f t="shared" si="62"/>
        <v>219.50551141764899</v>
      </c>
      <c r="AH151">
        <f t="shared" si="63"/>
        <v>370.13184392247433</v>
      </c>
      <c r="AI151">
        <f t="shared" si="64"/>
        <v>99.488656415287252</v>
      </c>
      <c r="AK151">
        <v>133</v>
      </c>
      <c r="AL151" t="s">
        <v>16</v>
      </c>
      <c r="AM151">
        <v>39.79</v>
      </c>
      <c r="AN151">
        <v>0</v>
      </c>
      <c r="AO151">
        <v>0.13</v>
      </c>
      <c r="AP151">
        <v>0.41</v>
      </c>
      <c r="AQ151">
        <v>13.99</v>
      </c>
      <c r="AR151">
        <v>45.14</v>
      </c>
      <c r="AS151">
        <v>0.19</v>
      </c>
      <c r="AT151">
        <v>0.34</v>
      </c>
      <c r="AU151">
        <v>0</v>
      </c>
      <c r="AV151">
        <v>0</v>
      </c>
      <c r="AW151">
        <v>8.0000000000000002E-3</v>
      </c>
      <c r="AX151">
        <v>4.0000000000000001E-3</v>
      </c>
      <c r="AZ151">
        <v>0.99586250431894141</v>
      </c>
      <c r="BA151">
        <v>0</v>
      </c>
      <c r="BB151">
        <v>3.8350512044788079E-3</v>
      </c>
      <c r="BC151">
        <v>8.1133070107059849E-3</v>
      </c>
      <c r="BD151">
        <v>0.19522135764013859</v>
      </c>
      <c r="BE151">
        <v>1.6841330640710339</v>
      </c>
      <c r="BF151">
        <v>4.0280055709941915E-3</v>
      </c>
      <c r="BG151">
        <v>9.1179783739537036E-3</v>
      </c>
      <c r="BH151">
        <v>0</v>
      </c>
      <c r="BI151">
        <v>0</v>
      </c>
      <c r="BJ151">
        <v>3.2217005329405384E-4</v>
      </c>
      <c r="BK151">
        <v>8.0284536502511924E-5</v>
      </c>
      <c r="BM151">
        <v>133</v>
      </c>
      <c r="BN151" t="s">
        <v>17</v>
      </c>
      <c r="BO151">
        <v>54.71</v>
      </c>
      <c r="BP151">
        <v>0.1</v>
      </c>
      <c r="BQ151">
        <v>2.96</v>
      </c>
      <c r="BR151">
        <v>1.45</v>
      </c>
      <c r="BS151">
        <v>8.1999999999999993</v>
      </c>
      <c r="BT151">
        <v>30.94</v>
      </c>
      <c r="BU151">
        <v>0.15</v>
      </c>
      <c r="BV151">
        <v>1.46</v>
      </c>
      <c r="BW151">
        <v>0</v>
      </c>
      <c r="BX151">
        <v>0.03</v>
      </c>
      <c r="BY151">
        <v>0</v>
      </c>
      <c r="BZ151">
        <v>0</v>
      </c>
      <c r="CA151">
        <v>3.0000000000000001E-3</v>
      </c>
      <c r="CB151">
        <v>1E-3</v>
      </c>
      <c r="CD151">
        <v>1.917100138607629</v>
      </c>
      <c r="CE151">
        <v>0</v>
      </c>
      <c r="CF151">
        <v>0.12225655890430936</v>
      </c>
      <c r="CG151">
        <v>4.0173040054967343E-2</v>
      </c>
      <c r="CH151">
        <v>0.16020501563605946</v>
      </c>
      <c r="CI151">
        <v>1.6161728210994517</v>
      </c>
      <c r="CJ151">
        <v>4.4522584080439777E-3</v>
      </c>
      <c r="CK151">
        <v>5.4818246402911802E-2</v>
      </c>
      <c r="CL151">
        <v>0</v>
      </c>
      <c r="CM151">
        <v>2.0383556725823804E-3</v>
      </c>
      <c r="CN151">
        <v>1.6914886140936659E-4</v>
      </c>
      <c r="CO151">
        <v>2.8101179898273034E-5</v>
      </c>
      <c r="CP151">
        <v>3.9356697511938321E-2</v>
      </c>
    </row>
    <row r="152" spans="3:123">
      <c r="C152" s="2">
        <v>0.76200000000000001</v>
      </c>
      <c r="D152">
        <f t="shared" si="53"/>
        <v>76.2</v>
      </c>
      <c r="E152">
        <f t="shared" si="57"/>
        <v>76.2</v>
      </c>
      <c r="F152">
        <f t="shared" si="57"/>
        <v>76.2</v>
      </c>
      <c r="G152">
        <v>23.799999999999997</v>
      </c>
      <c r="H152">
        <v>5.3340000000000005</v>
      </c>
      <c r="I152">
        <v>70.866</v>
      </c>
      <c r="J152">
        <v>0</v>
      </c>
      <c r="K152">
        <v>0</v>
      </c>
      <c r="L152">
        <v>0</v>
      </c>
      <c r="M152">
        <f t="shared" si="54"/>
        <v>1.5550896000000001</v>
      </c>
      <c r="O152">
        <f>H152/SUM($H152:I152,K152:M152)</f>
        <v>6.8600010976001755E-2</v>
      </c>
      <c r="P152">
        <f>I152/SUM($H152:I152,K152:M152)</f>
        <v>0.91140014582402329</v>
      </c>
      <c r="Q152">
        <f>K152/SUM($H152:I152,K152:M152)</f>
        <v>0</v>
      </c>
      <c r="R152">
        <f>L152/SUM($H152:I152,K152:M152)</f>
        <v>0</v>
      </c>
      <c r="S152">
        <f>M152/SUM($H152:I152,K152:M152)</f>
        <v>1.9999843199974911E-2</v>
      </c>
      <c r="U152">
        <f t="shared" si="55"/>
        <v>4.7462917895775586E-2</v>
      </c>
      <c r="V152">
        <f t="shared" si="58"/>
        <v>2.0149843199974912E-2</v>
      </c>
      <c r="W152">
        <f t="shared" si="56"/>
        <v>2.9018956622215562E-2</v>
      </c>
      <c r="Y152">
        <f>U152*(D152-D151)/D152+U151*(D151-D150)/D152+U150*(D150-D149)/D152+U149*(D149-D148)/D152+U148*(D148-D147)/D152+U147*(D147-D146)/D152+U146*(D146-D145)/D152+U145*(D145-D144)/D152+U144*(D144-D143)/D152+U143*(D143-D142)/D152+U142*(D142-D141)/D152+U141*(D141-D140)/D152</f>
        <v>2.9486999176076816E-2</v>
      </c>
      <c r="Z152">
        <f>V152*(E152-E151)/E152+V151*(E151-E150)/E152+V150*(E150-E149)/E152+V149*(E149-E148)/E152+V148*(E148-E147)/E152+V147*(E147-E146)/E152+V146*(E146-E145)/E152+V145*(E145-E144)/E152+V144*(E144-E143)/E152+V143*(E143-E142)/E152+V142*(E142-E141)/E152+V141*(E141-E140)/E152</f>
        <v>2.0149843199974912E-2</v>
      </c>
      <c r="AA152">
        <f>W152*(F152-F151)/F152+W151*(F151-F150)/F152+W150*(F150-F149)/F152+W149*(F149-F148)/F152+W148*(F148-F147)/F152+W147*(F147-F146)/F152+W146*(F146-F145)/F152+W145*(F145-F144)/F152+W144*(F144-F143)/F152+W143*(F143-F142)/F152+W142*(F142-F141)/F152+W141*(F141-F140)/F152</f>
        <v>2.3686754047448987E-2</v>
      </c>
      <c r="AC152">
        <f t="shared" si="59"/>
        <v>241.65257017107442</v>
      </c>
      <c r="AD152">
        <f t="shared" si="60"/>
        <v>502.07231895043174</v>
      </c>
      <c r="AE152">
        <f t="shared" si="61"/>
        <v>462.97871583938883</v>
      </c>
      <c r="AG152">
        <f t="shared" si="62"/>
        <v>241.65257017107442</v>
      </c>
      <c r="AH152">
        <f t="shared" si="63"/>
        <v>408.18887719547297</v>
      </c>
      <c r="AI152">
        <f t="shared" si="64"/>
        <v>109.65285375143419</v>
      </c>
      <c r="AK152">
        <v>143</v>
      </c>
      <c r="AL152" t="s">
        <v>16</v>
      </c>
      <c r="AM152">
        <v>39.409999999999997</v>
      </c>
      <c r="AN152">
        <v>0</v>
      </c>
      <c r="AO152">
        <v>0.14000000000000001</v>
      </c>
      <c r="AP152">
        <v>0.37</v>
      </c>
      <c r="AQ152">
        <v>16.03</v>
      </c>
      <c r="AR152">
        <v>43.42</v>
      </c>
      <c r="AS152">
        <v>0.21</v>
      </c>
      <c r="AT152">
        <v>0.4</v>
      </c>
      <c r="AU152">
        <v>0</v>
      </c>
      <c r="AV152">
        <v>0</v>
      </c>
      <c r="AW152">
        <v>8.9999999999999993E-3</v>
      </c>
      <c r="AX152">
        <v>4.0000000000000001E-3</v>
      </c>
      <c r="AZ152">
        <v>0.99610982564849337</v>
      </c>
      <c r="BA152">
        <v>0</v>
      </c>
      <c r="BB152">
        <v>4.1709136396063783E-3</v>
      </c>
      <c r="BC152">
        <v>7.3941988363194801E-3</v>
      </c>
      <c r="BD152">
        <v>0.22590117194383433</v>
      </c>
      <c r="BE152">
        <v>1.6359876245547933</v>
      </c>
      <c r="BF152">
        <v>4.4960497042669818E-3</v>
      </c>
      <c r="BG152">
        <v>1.0833155560787301E-2</v>
      </c>
      <c r="BH152">
        <v>0</v>
      </c>
      <c r="BI152">
        <v>0</v>
      </c>
      <c r="BJ152">
        <v>3.660269296184607E-4</v>
      </c>
      <c r="BK152">
        <v>8.1078788715995155E-5</v>
      </c>
      <c r="BM152">
        <v>143</v>
      </c>
      <c r="BN152" t="s">
        <v>17</v>
      </c>
      <c r="BO152">
        <v>54.12</v>
      </c>
      <c r="BP152">
        <v>0.11</v>
      </c>
      <c r="BQ152">
        <v>3.26</v>
      </c>
      <c r="BR152">
        <v>1.57</v>
      </c>
      <c r="BS152">
        <v>9.26</v>
      </c>
      <c r="BT152">
        <v>29.74</v>
      </c>
      <c r="BU152">
        <v>0.17</v>
      </c>
      <c r="BV152">
        <v>1.73</v>
      </c>
      <c r="BW152">
        <v>0</v>
      </c>
      <c r="BX152">
        <v>0.03</v>
      </c>
      <c r="BY152">
        <v>0</v>
      </c>
      <c r="BZ152">
        <v>0</v>
      </c>
      <c r="CA152">
        <v>3.0000000000000001E-3</v>
      </c>
      <c r="CB152">
        <v>2E-3</v>
      </c>
      <c r="CD152">
        <v>1.908547477902482</v>
      </c>
      <c r="CE152">
        <v>0</v>
      </c>
      <c r="CF152">
        <v>0.13550806792475104</v>
      </c>
      <c r="CG152">
        <v>4.3775734765103248E-2</v>
      </c>
      <c r="CH152">
        <v>0.18207081631370536</v>
      </c>
      <c r="CI152">
        <v>1.5634195928287768</v>
      </c>
      <c r="CJ152">
        <v>5.0781452807982883E-3</v>
      </c>
      <c r="CK152">
        <v>6.5371053260080858E-2</v>
      </c>
      <c r="CL152">
        <v>0</v>
      </c>
      <c r="CM152">
        <v>2.0513844668289421E-3</v>
      </c>
      <c r="CN152">
        <v>1.7023002979523074E-4</v>
      </c>
      <c r="CO152">
        <v>5.6561594934853785E-5</v>
      </c>
      <c r="CP152">
        <v>4.4055545827233061E-2</v>
      </c>
    </row>
    <row r="153" spans="3:123">
      <c r="C153" s="2">
        <v>0.78500000000000003</v>
      </c>
      <c r="D153">
        <f t="shared" si="53"/>
        <v>78.5</v>
      </c>
      <c r="E153">
        <f t="shared" si="57"/>
        <v>78.5</v>
      </c>
      <c r="F153">
        <f t="shared" si="57"/>
        <v>78.5</v>
      </c>
      <c r="G153">
        <v>21.5</v>
      </c>
      <c r="H153">
        <v>7.8500000000000005</v>
      </c>
      <c r="I153">
        <v>70.650000000000006</v>
      </c>
      <c r="J153">
        <v>0</v>
      </c>
      <c r="K153">
        <v>0</v>
      </c>
      <c r="L153">
        <v>0</v>
      </c>
      <c r="M153">
        <f t="shared" si="54"/>
        <v>1.602028</v>
      </c>
      <c r="O153">
        <f>H153/SUM($H153:I153,K153:M153)</f>
        <v>9.8000015680002509E-2</v>
      </c>
      <c r="P153">
        <f>I153/SUM($H153:I153,K153:M153)</f>
        <v>0.88200014112002256</v>
      </c>
      <c r="Q153">
        <f>K153/SUM($H153:I153,K153:M153)</f>
        <v>0</v>
      </c>
      <c r="R153">
        <f>L153/SUM($H153:I153,K153:M153)</f>
        <v>0</v>
      </c>
      <c r="S153">
        <f>M153/SUM($H153:I153,K153:M153)</f>
        <v>1.9999843199974911E-2</v>
      </c>
      <c r="U153">
        <f t="shared" si="55"/>
        <v>4.9554433530944783E-2</v>
      </c>
      <c r="V153">
        <f t="shared" si="58"/>
        <v>2.0149843199974912E-2</v>
      </c>
      <c r="W153">
        <f t="shared" si="56"/>
        <v>3.0698065054604633E-2</v>
      </c>
      <c r="Y153">
        <f>U153*(D153-D152)/D153+U152*(D152-D151)/D153+U151*(D151-D150)/D153+U150*(D150-D149)/D153+U149*(D149-D148)/D153+U148*(D148-D147)/D153+U147*(D147-D146)/D153+U146*(D146-D145)/D153+U145*(D145-D144)/D153+U144*(D144-D143)/D153+U143*(D143-D142)/D153+U142*(D142-D141)/D153+U141*(D141-D140)/D153</f>
        <v>3.0074962220869122E-2</v>
      </c>
      <c r="Z153">
        <f>V153*(E153-E152)/E153+V152*(E152-E151)/E153+V151*(E151-E150)/E153+V150*(E150-E149)/E153+V149*(E149-E148)/E153+V148*(E148-E147)/E153+V147*(E147-E146)/E153+V146*(E146-E145)/E153+V145*(E145-E144)/E153+V144*(E144-E143)/E153+V143*(E143-E142)/E153+V142*(E142-E141)/E153+V141*(E141-E140)/E153</f>
        <v>2.0149843199974912E-2</v>
      </c>
      <c r="AA153">
        <f>W153*(F153-F152)/F153+W152*(F152-F151)/F153+W151*(F151-F150)/F153+W150*(F150-F149)/F153+W149*(F149-F148)/F153+W148*(F148-F147)/F153+W147*(F147-F146)/F153+W146*(F146-F145)/F153+W145*(F145-F144)/F153+W144*(F144-F143)/F153+W143*(F143-F142)/F153+W142*(F142-F141)/F153+W141*(F141-F140)/F153</f>
        <v>2.3892180994155458E-2</v>
      </c>
      <c r="AC153">
        <f t="shared" si="59"/>
        <v>266.46237984376359</v>
      </c>
      <c r="AD153">
        <f t="shared" si="60"/>
        <v>554.64536894560217</v>
      </c>
      <c r="AE153">
        <f t="shared" si="61"/>
        <v>511.11295650224321</v>
      </c>
      <c r="AG153">
        <f t="shared" si="62"/>
        <v>266.46237984376359</v>
      </c>
      <c r="AH153">
        <f t="shared" si="63"/>
        <v>450.93119426471719</v>
      </c>
      <c r="AI153">
        <f t="shared" si="64"/>
        <v>121.05306864526813</v>
      </c>
      <c r="AK153">
        <v>153</v>
      </c>
      <c r="AL153" t="s">
        <v>16</v>
      </c>
      <c r="AM153">
        <v>38.93</v>
      </c>
      <c r="AN153">
        <v>0.01</v>
      </c>
      <c r="AO153">
        <v>0.15</v>
      </c>
      <c r="AP153">
        <v>0.33</v>
      </c>
      <c r="AQ153">
        <v>18.579999999999998</v>
      </c>
      <c r="AR153">
        <v>41.29</v>
      </c>
      <c r="AS153">
        <v>0.24</v>
      </c>
      <c r="AT153">
        <v>0.47</v>
      </c>
      <c r="AU153">
        <v>0</v>
      </c>
      <c r="AV153">
        <v>0</v>
      </c>
      <c r="AW153">
        <v>0.01</v>
      </c>
      <c r="AX153">
        <v>4.0000000000000001E-3</v>
      </c>
      <c r="AZ153">
        <v>0.99603685090424798</v>
      </c>
      <c r="BA153">
        <v>0</v>
      </c>
      <c r="BB153">
        <v>4.5236045764134886E-3</v>
      </c>
      <c r="BC153">
        <v>6.6756499325293598E-3</v>
      </c>
      <c r="BD153">
        <v>0.26504577456474443</v>
      </c>
      <c r="BE153">
        <v>1.5747995846037475</v>
      </c>
      <c r="BF153">
        <v>5.2013162967140614E-3</v>
      </c>
      <c r="BG153">
        <v>1.2884959559392898E-2</v>
      </c>
      <c r="BH153">
        <v>0</v>
      </c>
      <c r="BI153">
        <v>0</v>
      </c>
      <c r="BJ153">
        <v>4.1168092347134327E-4</v>
      </c>
      <c r="BK153">
        <v>8.2072462762777597E-5</v>
      </c>
      <c r="BM153">
        <v>153</v>
      </c>
      <c r="BN153" t="s">
        <v>17</v>
      </c>
      <c r="BO153">
        <v>53.46</v>
      </c>
      <c r="BP153">
        <v>0.13</v>
      </c>
      <c r="BQ153">
        <v>3.58</v>
      </c>
      <c r="BR153">
        <v>1.63</v>
      </c>
      <c r="BS153">
        <v>10.59</v>
      </c>
      <c r="BT153">
        <v>28.26</v>
      </c>
      <c r="BU153">
        <v>0.2</v>
      </c>
      <c r="BV153">
        <v>2.11</v>
      </c>
      <c r="BW153">
        <v>0</v>
      </c>
      <c r="BX153">
        <v>0.04</v>
      </c>
      <c r="BY153">
        <v>0</v>
      </c>
      <c r="BZ153">
        <v>0</v>
      </c>
      <c r="CA153">
        <v>3.0000000000000001E-3</v>
      </c>
      <c r="CB153">
        <v>2E-3</v>
      </c>
      <c r="CD153">
        <v>1.8998402560138297</v>
      </c>
      <c r="CE153">
        <v>0</v>
      </c>
      <c r="CF153">
        <v>0.14995934363697794</v>
      </c>
      <c r="CG153">
        <v>4.5799880777489754E-2</v>
      </c>
      <c r="CH153">
        <v>0.20983033014391694</v>
      </c>
      <c r="CI153">
        <v>1.4970961541711458</v>
      </c>
      <c r="CJ153">
        <v>6.020452675101263E-3</v>
      </c>
      <c r="CK153">
        <v>8.0346097177982551E-2</v>
      </c>
      <c r="CL153">
        <v>0</v>
      </c>
      <c r="CM153">
        <v>2.7563143773583973E-3</v>
      </c>
      <c r="CN153">
        <v>1.7154541950931192E-4</v>
      </c>
      <c r="CO153">
        <v>5.6998653779752244E-5</v>
      </c>
      <c r="CP153">
        <v>4.9799599650807602E-2</v>
      </c>
    </row>
    <row r="154" spans="3:123">
      <c r="C154" s="2">
        <v>0.80600000000000005</v>
      </c>
      <c r="D154">
        <f t="shared" si="53"/>
        <v>80.600000000000009</v>
      </c>
      <c r="E154">
        <f t="shared" si="57"/>
        <v>80.600000000000009</v>
      </c>
      <c r="F154">
        <f t="shared" si="57"/>
        <v>80.600000000000009</v>
      </c>
      <c r="G154">
        <v>19.399999999999991</v>
      </c>
      <c r="H154">
        <v>20.956000000000003</v>
      </c>
      <c r="I154">
        <v>21.762000000000004</v>
      </c>
      <c r="J154">
        <v>37.882000000000005</v>
      </c>
      <c r="K154">
        <v>0</v>
      </c>
      <c r="L154">
        <v>0</v>
      </c>
      <c r="M154">
        <f t="shared" si="54"/>
        <v>0.87178894400000007</v>
      </c>
      <c r="O154">
        <f>H154/SUM($H154:I154,K154:M154)</f>
        <v>0.48075479390189912</v>
      </c>
      <c r="P154">
        <f>I154/SUM($H154:I154,K154:M154)</f>
        <v>0.49924536289812599</v>
      </c>
      <c r="Q154">
        <f>K154/SUM($H154:I154,K154:M154)</f>
        <v>0</v>
      </c>
      <c r="R154">
        <f>L154/SUM($H154:I154,K154:M154)</f>
        <v>0</v>
      </c>
      <c r="S154">
        <f>M154/SUM($H154:I154,K154:M154)</f>
        <v>1.9999843199974911E-2</v>
      </c>
      <c r="U154">
        <f t="shared" si="55"/>
        <v>3.8138257574030096E-2</v>
      </c>
      <c r="V154">
        <f t="shared" si="58"/>
        <v>2.0149843199974912E-2</v>
      </c>
      <c r="W154">
        <f t="shared" si="56"/>
        <v>2.7746471179080714E-2</v>
      </c>
      <c r="Y154">
        <f>U154*(D154-D153)/D154+U153*(D153-D152)/D154+U152*(D152-D151)/D154+U151*(D151-D150)/D154+U150*(D150-D149)/D154+U149*(D149-D148)/D154+U148*(D148-D147)/D154+U147*(D147-D146)/D154+U146*(D146-D145)/D154+U145*(D145-D144)/D154+U144*(D144-D143)/D154+U143*(D143-D142)/D154+U142*(D142-D141)/D154+U141*(D141-D140)/D154</f>
        <v>3.0285048079946527E-2</v>
      </c>
      <c r="Z154">
        <f>V154*(E154-E153)/E154+V153*(E153-E152)/E154+V152*(E152-E151)/E154+V151*(E151-E150)/E154+V150*(E150-E149)/E154+V149*(E149-E148)/E154+V148*(E148-E147)/E154+V147*(E147-E146)/E154+V146*(E146-E145)/E154+V145*(E145-E144)/E154+V144*(E144-E143)/E154+V143*(E143-E142)/E154+V142*(E142-E141)/E154+V141*(E141-E140)/E154</f>
        <v>2.0149843199974912E-2</v>
      </c>
      <c r="AA154">
        <f>W154*(F154-F153)/F154+W153*(F153-F152)/F154+W152*(F152-F151)/F154+W151*(F151-F150)/F154+W150*(F150-F149)/F154+W149*(F149-F148)/F154+W148*(F148-F147)/F154+W147*(F147-F146)/F154+W146*(F146-F145)/F154+W145*(F145-F144)/F154+W144*(F144-F143)/F154+W143*(F143-F142)/F154+W142*(F142-F141)/F154+W141*(F141-F140)/F154</f>
        <v>2.3992602946864429E-2</v>
      </c>
      <c r="AC154">
        <f t="shared" si="59"/>
        <v>294.29342652344855</v>
      </c>
      <c r="AD154">
        <f t="shared" si="60"/>
        <v>613.41260781860171</v>
      </c>
      <c r="AE154">
        <f t="shared" si="61"/>
        <v>564.95730834562573</v>
      </c>
      <c r="AG154">
        <f t="shared" si="62"/>
        <v>294.29342652344855</v>
      </c>
      <c r="AH154">
        <f t="shared" si="63"/>
        <v>498.70943725089569</v>
      </c>
      <c r="AI154">
        <f t="shared" si="64"/>
        <v>133.80567829238504</v>
      </c>
      <c r="AK154">
        <v>163</v>
      </c>
      <c r="AL154" t="s">
        <v>16</v>
      </c>
      <c r="AM154">
        <v>38.64</v>
      </c>
      <c r="AN154">
        <v>0.01</v>
      </c>
      <c r="AO154">
        <v>0.15</v>
      </c>
      <c r="AP154">
        <v>0.31</v>
      </c>
      <c r="AQ154">
        <v>20.12</v>
      </c>
      <c r="AR154">
        <v>39.99</v>
      </c>
      <c r="AS154">
        <v>0.26</v>
      </c>
      <c r="AT154">
        <v>0.5</v>
      </c>
      <c r="AU154">
        <v>0</v>
      </c>
      <c r="AV154">
        <v>0</v>
      </c>
      <c r="AW154">
        <v>1.0999999999999999E-2</v>
      </c>
      <c r="AX154">
        <v>4.0000000000000001E-3</v>
      </c>
      <c r="AZ154">
        <v>0.99628839085777599</v>
      </c>
      <c r="BA154">
        <v>0</v>
      </c>
      <c r="BB154">
        <v>4.5587059934784242E-3</v>
      </c>
      <c r="BC154">
        <v>6.3197261210293275E-3</v>
      </c>
      <c r="BD154">
        <v>0.28924116419926121</v>
      </c>
      <c r="BE154">
        <v>1.5370527137328587</v>
      </c>
      <c r="BF154">
        <v>5.67848286837307E-3</v>
      </c>
      <c r="BG154">
        <v>1.3813767923652529E-2</v>
      </c>
      <c r="BH154">
        <v>0</v>
      </c>
      <c r="BI154">
        <v>0</v>
      </c>
      <c r="BJ154">
        <v>4.5636294854694182E-4</v>
      </c>
      <c r="BK154">
        <v>8.2709313242592682E-5</v>
      </c>
      <c r="BM154">
        <v>163</v>
      </c>
      <c r="BN154" t="s">
        <v>17</v>
      </c>
      <c r="BO154">
        <v>53.22</v>
      </c>
      <c r="BP154">
        <v>0.15</v>
      </c>
      <c r="BQ154">
        <v>3.41</v>
      </c>
      <c r="BR154">
        <v>1.6</v>
      </c>
      <c r="BS154">
        <v>11.71</v>
      </c>
      <c r="BT154">
        <v>27.27</v>
      </c>
      <c r="BU154">
        <v>0.22</v>
      </c>
      <c r="BV154">
        <v>2.38</v>
      </c>
      <c r="BW154">
        <v>0</v>
      </c>
      <c r="BX154">
        <v>0.04</v>
      </c>
      <c r="BY154">
        <v>0</v>
      </c>
      <c r="BZ154">
        <v>0</v>
      </c>
      <c r="CA154">
        <v>4.0000000000000001E-3</v>
      </c>
      <c r="CB154">
        <v>2E-3</v>
      </c>
      <c r="CD154">
        <v>1.9027853702026267</v>
      </c>
      <c r="CE154">
        <v>0</v>
      </c>
      <c r="CF154">
        <v>0.14370493589588912</v>
      </c>
      <c r="CG154">
        <v>4.5229681321021321E-2</v>
      </c>
      <c r="CH154">
        <v>0.23342964038770664</v>
      </c>
      <c r="CI154">
        <v>1.4534144618494649</v>
      </c>
      <c r="CJ154">
        <v>6.6626750747768929E-3</v>
      </c>
      <c r="CK154">
        <v>9.1177166072422614E-2</v>
      </c>
      <c r="CL154">
        <v>0</v>
      </c>
      <c r="CM154">
        <v>2.7730362862194422E-3</v>
      </c>
      <c r="CN154">
        <v>2.3011486011498329E-4</v>
      </c>
      <c r="CO154">
        <v>5.7344451161043974E-5</v>
      </c>
      <c r="CP154">
        <v>4.6490306098515843E-2</v>
      </c>
    </row>
    <row r="155" spans="3:123">
      <c r="C155" s="2">
        <v>0.82399999999999995</v>
      </c>
      <c r="D155">
        <f t="shared" si="53"/>
        <v>82.399999999999991</v>
      </c>
      <c r="E155">
        <f t="shared" si="57"/>
        <v>82.399999999999991</v>
      </c>
      <c r="F155">
        <f t="shared" si="57"/>
        <v>82.399999999999991</v>
      </c>
      <c r="G155">
        <v>17.600000000000009</v>
      </c>
      <c r="H155">
        <v>23.071999999999999</v>
      </c>
      <c r="I155">
        <v>17.303999999999998</v>
      </c>
      <c r="J155">
        <v>42.023999999999994</v>
      </c>
      <c r="K155">
        <v>0</v>
      </c>
      <c r="L155">
        <v>0</v>
      </c>
      <c r="M155">
        <f t="shared" si="54"/>
        <v>0.82399340799999987</v>
      </c>
      <c r="O155">
        <f>H155/SUM($H155:I155,K155:M155)</f>
        <v>0.56000008960001435</v>
      </c>
      <c r="P155">
        <f>I155/SUM($H155:I155,K155:M155)</f>
        <v>0.42000006720001076</v>
      </c>
      <c r="Q155">
        <f>K155/SUM($H155:I155,K155:M155)</f>
        <v>0</v>
      </c>
      <c r="R155">
        <f>L155/SUM($H155:I155,K155:M155)</f>
        <v>0</v>
      </c>
      <c r="S155">
        <f>M155/SUM($H155:I155,K155:M155)</f>
        <v>1.9999843199974911E-2</v>
      </c>
      <c r="U155">
        <f t="shared" si="55"/>
        <v>3.5498938864778118E-2</v>
      </c>
      <c r="V155">
        <f t="shared" si="58"/>
        <v>2.0149843199974912E-2</v>
      </c>
      <c r="W155">
        <f t="shared" si="56"/>
        <v>2.7005146972738241E-2</v>
      </c>
      <c r="Y155">
        <f>U155*(D155-D154)/D155+U154*(D154-D153)/D155+U153*(D153-D152)/D155+U152*(D152-D151)/D155+U151*(D151-D150)/D155+U150*(D150-D149)/D155+U149*(D149-D148)/D155+U148*(D148-D147)/D155+U147*(D147-D146)/D155+U146*(D146-D145)/D155+U145*(D145-D144)/D155+U144*(D144-D143)/D155+U143*(D143-D142)/D155+U142*(D142-D141)/D155+U141*(D141-D140)/D155</f>
        <v>3.0398943752430706E-2</v>
      </c>
      <c r="Z155">
        <f>V155*(E155-E154)/E155+V154*(E154-E153)/E155+V153*(E153-E152)/E155+V152*(E152-E151)/E155+V151*(E151-E150)/E155+V150*(E150-E149)/E155+V149*(E149-E148)/E155+V148*(E148-E147)/E155+V147*(E147-E146)/E155+V146*(E146-E145)/E155+V145*(E145-E144)/E155+V144*(E144-E143)/E155+V143*(E143-E142)/E155+V142*(E142-E141)/E155+V141*(E141-E140)/E155</f>
        <v>2.0149843199974912E-2</v>
      </c>
      <c r="AA155">
        <f>W155*(F155-F154)/F155+W154*(F154-F153)/F155+W153*(F153-F152)/F155+W152*(F152-F151)/F155+W151*(F151-F150)/F155+W150*(F150-F149)/F155+W149*(F149-F148)/F155+W148*(F148-F147)/F155+W147*(F147-F146)/F155+W146*(F146-F145)/F155+W145*(F145-F144)/F155+W144*(F144-F143)/F155+W143*(F143-F142)/F155+W142*(F142-F141)/F155+W141*(F141-F140)/F155</f>
        <v>2.4058410947429634E-2</v>
      </c>
      <c r="AC155">
        <f t="shared" si="59"/>
        <v>323.37241094612165</v>
      </c>
      <c r="AD155">
        <f t="shared" si="60"/>
        <v>674.8226363279033</v>
      </c>
      <c r="AE155">
        <f t="shared" si="61"/>
        <v>621.21283076235807</v>
      </c>
      <c r="AG155">
        <f t="shared" si="62"/>
        <v>323.37241094612165</v>
      </c>
      <c r="AH155">
        <f t="shared" si="63"/>
        <v>548.63628969748243</v>
      </c>
      <c r="AI155">
        <f t="shared" si="64"/>
        <v>147.12935465424272</v>
      </c>
      <c r="AK155">
        <v>173</v>
      </c>
      <c r="AL155" t="s">
        <v>16</v>
      </c>
      <c r="AM155">
        <v>38.299999999999997</v>
      </c>
      <c r="AN155">
        <v>0.01</v>
      </c>
      <c r="AO155">
        <v>0.14000000000000001</v>
      </c>
      <c r="AP155">
        <v>0.32</v>
      </c>
      <c r="AQ155">
        <v>21.88</v>
      </c>
      <c r="AR155">
        <v>38.51</v>
      </c>
      <c r="AS155">
        <v>0.28999999999999998</v>
      </c>
      <c r="AT155">
        <v>0.54</v>
      </c>
      <c r="AU155">
        <v>0</v>
      </c>
      <c r="AV155">
        <v>0</v>
      </c>
      <c r="AW155">
        <v>1.2E-2</v>
      </c>
      <c r="AX155">
        <v>5.0000000000000001E-3</v>
      </c>
      <c r="AZ155">
        <v>0.99619234315161165</v>
      </c>
      <c r="BA155">
        <v>0</v>
      </c>
      <c r="BB155">
        <v>4.2921494355525943E-3</v>
      </c>
      <c r="BC155">
        <v>6.5808655105104143E-3</v>
      </c>
      <c r="BD155">
        <v>0.31730426931447331</v>
      </c>
      <c r="BE155">
        <v>1.4931634474650721</v>
      </c>
      <c r="BF155">
        <v>6.3893023969044931E-3</v>
      </c>
      <c r="BG155">
        <v>1.5049857377370912E-2</v>
      </c>
      <c r="BH155">
        <v>0</v>
      </c>
      <c r="BI155">
        <v>0</v>
      </c>
      <c r="BJ155">
        <v>5.0222162819533219E-4</v>
      </c>
      <c r="BK155">
        <v>1.0429437866984006E-4</v>
      </c>
      <c r="BM155">
        <v>173</v>
      </c>
      <c r="BN155" t="s">
        <v>17</v>
      </c>
      <c r="BO155">
        <v>53.14</v>
      </c>
      <c r="BP155">
        <v>0.15</v>
      </c>
      <c r="BQ155">
        <v>3.31</v>
      </c>
      <c r="BR155">
        <v>1.61</v>
      </c>
      <c r="BS155">
        <v>12.13</v>
      </c>
      <c r="BT155">
        <v>26.9</v>
      </c>
      <c r="BU155">
        <v>0.23</v>
      </c>
      <c r="BV155">
        <v>2.48</v>
      </c>
      <c r="BW155">
        <v>0</v>
      </c>
      <c r="BX155">
        <v>0.04</v>
      </c>
      <c r="BY155">
        <v>0</v>
      </c>
      <c r="BZ155">
        <v>0</v>
      </c>
      <c r="CA155">
        <v>4.0000000000000001E-3</v>
      </c>
      <c r="CB155">
        <v>2E-3</v>
      </c>
      <c r="CD155">
        <v>1.9045739888170237</v>
      </c>
      <c r="CE155">
        <v>0</v>
      </c>
      <c r="CF155">
        <v>0.13983203091086865</v>
      </c>
      <c r="CG155">
        <v>4.5623729792876835E-2</v>
      </c>
      <c r="CH155">
        <v>0.24239366878291874</v>
      </c>
      <c r="CI155">
        <v>1.4372025681181615</v>
      </c>
      <c r="CJ155">
        <v>6.9825676915273261E-3</v>
      </c>
      <c r="CK155">
        <v>9.5240612250483178E-2</v>
      </c>
      <c r="CL155">
        <v>0</v>
      </c>
      <c r="CM155">
        <v>2.7798215527418298E-3</v>
      </c>
      <c r="CN155">
        <v>2.3067792186228224E-4</v>
      </c>
      <c r="CO155">
        <v>5.7484765727658676E-5</v>
      </c>
      <c r="CP155">
        <v>4.4406019727892321E-2</v>
      </c>
    </row>
    <row r="156" spans="3:123">
      <c r="C156" s="2">
        <v>0.84099999999999997</v>
      </c>
      <c r="D156">
        <f t="shared" si="53"/>
        <v>84.1</v>
      </c>
      <c r="E156">
        <f t="shared" si="57"/>
        <v>84.1</v>
      </c>
      <c r="F156">
        <f t="shared" si="57"/>
        <v>84.1</v>
      </c>
      <c r="G156">
        <v>15.900000000000006</v>
      </c>
      <c r="H156">
        <v>22.707000000000001</v>
      </c>
      <c r="I156">
        <v>15.137999999999998</v>
      </c>
      <c r="J156">
        <v>46.255000000000003</v>
      </c>
      <c r="K156">
        <v>0</v>
      </c>
      <c r="L156">
        <v>0</v>
      </c>
      <c r="M156">
        <f t="shared" si="54"/>
        <v>0.77234075999999996</v>
      </c>
      <c r="O156">
        <f>H156/SUM($H156:I156,K156:M156)</f>
        <v>0.58800009408001508</v>
      </c>
      <c r="P156">
        <f>I156/SUM($H156:I156,K156:M156)</f>
        <v>0.39200006272001003</v>
      </c>
      <c r="Q156">
        <f>K156/SUM($H156:I156,K156:M156)</f>
        <v>0</v>
      </c>
      <c r="R156">
        <f>L156/SUM($H156:I156,K156:M156)</f>
        <v>0</v>
      </c>
      <c r="S156">
        <f>M156/SUM($H156:I156,K156:M156)</f>
        <v>1.9999843199974911E-2</v>
      </c>
      <c r="U156">
        <f t="shared" si="55"/>
        <v>3.4019665959361317E-2</v>
      </c>
      <c r="V156">
        <f t="shared" si="58"/>
        <v>2.0149843199974912E-2</v>
      </c>
      <c r="W156">
        <f t="shared" si="56"/>
        <v>2.693325686515808E-2</v>
      </c>
      <c r="Y156">
        <f>U156*(D156-D155)/D156+U155*(D155-D154)/D156+U154*(D154-D153)/D156+U153*(D153-D152)/D156+U152*(D152-D151)/D156+U151*(D151-D150)/D156+U150*(D150-D149)/D156+U149*(D149-D148)/D156+U148*(D148-D147)/D156+U147*(D147-D146)/D156+U146*(D146-D145)/D156+U145*(D145-D144)/D156+U144*(D144-D143)/D156+U143*(D143-D142)/D156+U142*(D142-D141)/D156+U141*(D141-D140)/D156</f>
        <v>3.0472133143058314E-2</v>
      </c>
      <c r="Z156">
        <f>V156*(E156-E155)/E156+V155*(E155-E154)/E156+V154*(E154-E153)/E156+V153*(E153-E152)/E156+V152*(E152-E151)/E156+V151*(E151-E150)/E156+V150*(E150-E149)/E156+V149*(E149-E148)/E156+V148*(E148-E147)/E156+V147*(E147-E146)/E156+V146*(E146-E145)/E156+V145*(E145-E144)/E156+V144*(E144-E143)/E156+V143*(E143-E142)/E156+V142*(E142-E141)/E156+V141*(E141-E140)/E156</f>
        <v>2.0149843199974912E-2</v>
      </c>
      <c r="AA156">
        <f>W156*(F156-F155)/F156+W155*(F155-F154)/F156+W154*(F154-F153)/F156+W153*(F153-F152)/F156+W152*(F152-F151)/F156+W151*(F151-F150)/F156+W150*(F150-F149)/F156+W149*(F149-F148)/F156+W148*(F148-F147)/F156+W147*(F147-F146)/F156+W146*(F146-F145)/F156+W145*(F145-F144)/F156+W144*(F144-F143)/F156+W143*(F143-F142)/F156+W142*(F142-F141)/F156+W141*(F141-F140)/F156</f>
        <v>2.4116523171688116E-2</v>
      </c>
      <c r="AC156">
        <f t="shared" si="59"/>
        <v>356.79519159465309</v>
      </c>
      <c r="AD156">
        <f t="shared" si="60"/>
        <v>745.44612992814132</v>
      </c>
      <c r="AE156">
        <f t="shared" si="61"/>
        <v>685.8800996197823</v>
      </c>
      <c r="AG156">
        <f t="shared" si="62"/>
        <v>356.79519159465309</v>
      </c>
      <c r="AH156">
        <f t="shared" si="63"/>
        <v>606.05376416922059</v>
      </c>
      <c r="AI156">
        <f t="shared" si="64"/>
        <v>162.4452867520537</v>
      </c>
      <c r="AK156">
        <v>183</v>
      </c>
      <c r="AL156" t="s">
        <v>16</v>
      </c>
      <c r="AM156">
        <v>37.950000000000003</v>
      </c>
      <c r="AN156">
        <v>0.01</v>
      </c>
      <c r="AO156">
        <v>0.14000000000000001</v>
      </c>
      <c r="AP156">
        <v>0.33</v>
      </c>
      <c r="AQ156">
        <v>23.67</v>
      </c>
      <c r="AR156">
        <v>36.99</v>
      </c>
      <c r="AS156">
        <v>0.32</v>
      </c>
      <c r="AT156">
        <v>0.57999999999999996</v>
      </c>
      <c r="AU156">
        <v>0</v>
      </c>
      <c r="AV156">
        <v>0</v>
      </c>
      <c r="AW156">
        <v>1.2999999999999999E-2</v>
      </c>
      <c r="AX156">
        <v>5.0000000000000001E-3</v>
      </c>
      <c r="AZ156">
        <v>0.99607827162624329</v>
      </c>
      <c r="BA156">
        <v>0</v>
      </c>
      <c r="BB156">
        <v>4.3312384602414208E-3</v>
      </c>
      <c r="BC156">
        <v>6.8483230368445031E-3</v>
      </c>
      <c r="BD156">
        <v>0.34638901970126634</v>
      </c>
      <c r="BE156">
        <v>1.4472895404628328</v>
      </c>
      <c r="BF156">
        <v>7.1144721641019006E-3</v>
      </c>
      <c r="BG156">
        <v>1.6311874781918995E-2</v>
      </c>
      <c r="BH156">
        <v>0</v>
      </c>
      <c r="BI156">
        <v>0</v>
      </c>
      <c r="BJ156">
        <v>5.4902836048818912E-4</v>
      </c>
      <c r="BK156">
        <v>1.0524419777654743E-4</v>
      </c>
      <c r="BM156">
        <v>183</v>
      </c>
      <c r="BN156" t="s">
        <v>17</v>
      </c>
      <c r="BO156">
        <v>52.99</v>
      </c>
      <c r="BP156">
        <v>0.17</v>
      </c>
      <c r="BQ156">
        <v>3.09</v>
      </c>
      <c r="BR156">
        <v>1.63</v>
      </c>
      <c r="BS156">
        <v>12.97</v>
      </c>
      <c r="BT156">
        <v>26.17</v>
      </c>
      <c r="BU156">
        <v>0.25</v>
      </c>
      <c r="BV156">
        <v>2.69</v>
      </c>
      <c r="BW156">
        <v>0</v>
      </c>
      <c r="BX156">
        <v>0.04</v>
      </c>
      <c r="BY156">
        <v>0</v>
      </c>
      <c r="BZ156">
        <v>0</v>
      </c>
      <c r="CA156">
        <v>4.0000000000000001E-3</v>
      </c>
      <c r="CB156">
        <v>2E-3</v>
      </c>
      <c r="CD156">
        <v>1.9080755640004252</v>
      </c>
      <c r="CE156">
        <v>0</v>
      </c>
      <c r="CF156">
        <v>0.13114825079693981</v>
      </c>
      <c r="CG156">
        <v>4.6406398636406179E-2</v>
      </c>
      <c r="CH156">
        <v>0.26039089766870205</v>
      </c>
      <c r="CI156">
        <v>1.4047362142159157</v>
      </c>
      <c r="CJ156">
        <v>7.6252252754139211E-3</v>
      </c>
      <c r="CK156">
        <v>0.10378823566275698</v>
      </c>
      <c r="CL156">
        <v>0</v>
      </c>
      <c r="CM156">
        <v>2.7928156491144945E-3</v>
      </c>
      <c r="CN156">
        <v>2.3175621091460214E-4</v>
      </c>
      <c r="CO156">
        <v>5.7753474553622155E-5</v>
      </c>
      <c r="CP156">
        <v>3.9223814797365031E-2</v>
      </c>
    </row>
    <row r="157" spans="3:123">
      <c r="C157" s="2">
        <v>0.85599999999999998</v>
      </c>
      <c r="D157">
        <f t="shared" si="53"/>
        <v>85.6</v>
      </c>
      <c r="E157">
        <f t="shared" si="57"/>
        <v>85.6</v>
      </c>
      <c r="F157">
        <f t="shared" si="57"/>
        <v>85.6</v>
      </c>
      <c r="G157">
        <v>14.400000000000006</v>
      </c>
      <c r="H157">
        <v>23.111999999999998</v>
      </c>
      <c r="I157">
        <v>14.552</v>
      </c>
      <c r="J157">
        <v>47.936</v>
      </c>
      <c r="K157">
        <v>0</v>
      </c>
      <c r="L157">
        <v>0</v>
      </c>
      <c r="M157">
        <f t="shared" si="54"/>
        <v>0.76864691200000002</v>
      </c>
      <c r="O157">
        <f>H157/SUM($H157:I157,K157:M157)</f>
        <v>0.60136373258183351</v>
      </c>
      <c r="P157">
        <f>I157/SUM($H157:I157,K157:M157)</f>
        <v>0.37863642421819149</v>
      </c>
      <c r="Q157">
        <f>K157/SUM($H157:I157,K157:M157)</f>
        <v>0</v>
      </c>
      <c r="R157">
        <f>L157/SUM($H157:I157,K157:M157)</f>
        <v>0</v>
      </c>
      <c r="S157">
        <f>M157/SUM($H157:I157,K157:M157)</f>
        <v>1.9999843199974911E-2</v>
      </c>
      <c r="U157">
        <f t="shared" si="55"/>
        <v>3.2715622971606434E-2</v>
      </c>
      <c r="V157">
        <f t="shared" si="58"/>
        <v>2.0149843199974912E-2</v>
      </c>
      <c r="W157">
        <f t="shared" si="56"/>
        <v>2.6964376276076486E-2</v>
      </c>
      <c r="Y157">
        <f>U157*(D157-D156)/D157+U156*(D156-D155)/D157+U155*(D155-D154)/D157+U154*(D154-D153)/D157+U153*(D153-D152)/D157+U152*(D152-D151)/D157+U151*(D151-D150)/D157+U150*(D150-D149)/D157+U149*(D149-D148)/D157+U148*(D148-D147)/D157+U147*(D147-D146)/D157+U146*(D146-D145)/D157+U145*(D145-D144)/D157+U144*(D144-D143)/D157+U143*(D143-D142)/D157+U142*(D142-D141)/D157+U141*(D141-D140)/D157</f>
        <v>3.0511446633044559E-2</v>
      </c>
      <c r="Z157">
        <f>V157*(E157-E156)/E157+V156*(E156-E155)/E157+V155*(E155-E154)/E157+V154*(E154-E153)/E157+V153*(E153-E152)/E157+V152*(E152-E151)/E157+V151*(E151-E150)/E157+V150*(E150-E149)/E157+V149*(E149-E148)/E157+V148*(E148-E147)/E157+V147*(E147-E146)/E157+V146*(E146-E145)/E157+V145*(E145-E144)/E157+V144*(E144-E143)/E157+V143*(E143-E142)/E157+V142*(E142-E141)/E157+V141*(E141-E140)/E157</f>
        <v>2.0149843199974912E-2</v>
      </c>
      <c r="AA157">
        <f>W157*(F157-F156)/F157+W156*(F156-F155)/F157+W155*(F155-F154)/F157+W154*(F154-F153)/F157+W153*(F153-F152)/F157+W152*(F152-F151)/F157+W151*(F151-F150)/F157+W150*(F150-F149)/F157+W149*(F149-F148)/F157+W148*(F148-F147)/F157+W147*(F147-F146)/F157+W146*(F146-F145)/F157+W145*(F145-F144)/F157+W144*(F144-F143)/F157+W143*(F143-F142)/F157+W142*(F142-F141)/F157+W141*(F141-F140)/F157</f>
        <v>2.4166427139638846E-2</v>
      </c>
      <c r="AC157">
        <f t="shared" si="59"/>
        <v>392.74365761390692</v>
      </c>
      <c r="AD157">
        <f t="shared" si="60"/>
        <v>821.45495862439213</v>
      </c>
      <c r="AE157">
        <f t="shared" si="61"/>
        <v>755.44523763450184</v>
      </c>
      <c r="AG157">
        <f t="shared" si="62"/>
        <v>392.74365761390692</v>
      </c>
      <c r="AH157">
        <f t="shared" si="63"/>
        <v>667.84955985722934</v>
      </c>
      <c r="AI157">
        <f t="shared" si="64"/>
        <v>178.92124049238203</v>
      </c>
      <c r="AK157">
        <v>193</v>
      </c>
      <c r="AL157" t="s">
        <v>16</v>
      </c>
      <c r="AM157">
        <v>37.590000000000003</v>
      </c>
      <c r="AN157">
        <v>0.01</v>
      </c>
      <c r="AO157">
        <v>0.13</v>
      </c>
      <c r="AP157">
        <v>0.34</v>
      </c>
      <c r="AQ157">
        <v>25.53</v>
      </c>
      <c r="AR157">
        <v>35.409999999999997</v>
      </c>
      <c r="AS157">
        <v>0.35</v>
      </c>
      <c r="AT157">
        <v>0.62</v>
      </c>
      <c r="AU157">
        <v>0</v>
      </c>
      <c r="AV157">
        <v>0</v>
      </c>
      <c r="AW157">
        <v>1.2999999999999999E-2</v>
      </c>
      <c r="AX157">
        <v>5.0000000000000001E-3</v>
      </c>
      <c r="AZ157">
        <v>0.99615492015358464</v>
      </c>
      <c r="BA157">
        <v>0</v>
      </c>
      <c r="BB157">
        <v>4.0606941873640862E-3</v>
      </c>
      <c r="BC157">
        <v>7.1239700899209711E-3</v>
      </c>
      <c r="BD157">
        <v>0.37721551396760306</v>
      </c>
      <c r="BE157">
        <v>1.3988459546741954</v>
      </c>
      <c r="BF157">
        <v>7.85658155159695E-3</v>
      </c>
      <c r="BG157">
        <v>1.7605179084347788E-2</v>
      </c>
      <c r="BH157">
        <v>0</v>
      </c>
      <c r="BI157">
        <v>0</v>
      </c>
      <c r="BJ157">
        <v>5.5432906593070328E-4</v>
      </c>
      <c r="BK157">
        <v>1.0626029918786824E-4</v>
      </c>
      <c r="BM157">
        <v>193</v>
      </c>
      <c r="BN157" t="s">
        <v>17</v>
      </c>
      <c r="BO157">
        <v>52.85</v>
      </c>
      <c r="BP157">
        <v>0.18</v>
      </c>
      <c r="BQ157">
        <v>2.85</v>
      </c>
      <c r="BR157">
        <v>1.64</v>
      </c>
      <c r="BS157">
        <v>13.84</v>
      </c>
      <c r="BT157">
        <v>25.42</v>
      </c>
      <c r="BU157">
        <v>0.27</v>
      </c>
      <c r="BV157">
        <v>2.92</v>
      </c>
      <c r="BW157">
        <v>0</v>
      </c>
      <c r="BX157">
        <v>0.04</v>
      </c>
      <c r="BY157">
        <v>0</v>
      </c>
      <c r="BZ157">
        <v>0</v>
      </c>
      <c r="CA157">
        <v>4.0000000000000001E-3</v>
      </c>
      <c r="CB157">
        <v>2E-3</v>
      </c>
      <c r="CD157">
        <v>1.912266532692283</v>
      </c>
      <c r="CE157">
        <v>0</v>
      </c>
      <c r="CF157">
        <v>0.12154879720060735</v>
      </c>
      <c r="CG157">
        <v>4.6917611252588261E-2</v>
      </c>
      <c r="CH157">
        <v>0.27920532398641279</v>
      </c>
      <c r="CI157">
        <v>1.3710976446427434</v>
      </c>
      <c r="CJ157">
        <v>8.2751946243055912E-3</v>
      </c>
      <c r="CK157">
        <v>0.11320887722650556</v>
      </c>
      <c r="CL157">
        <v>0</v>
      </c>
      <c r="CM157">
        <v>2.8063643308988023E-3</v>
      </c>
      <c r="CN157">
        <v>2.3288052112613167E-4</v>
      </c>
      <c r="CO157">
        <v>5.80336518180661E-5</v>
      </c>
      <c r="CP157">
        <v>3.3815329892890322E-2</v>
      </c>
    </row>
    <row r="158" spans="3:123">
      <c r="C158" s="2">
        <v>0.87</v>
      </c>
      <c r="D158">
        <f t="shared" si="53"/>
        <v>87</v>
      </c>
      <c r="E158">
        <f t="shared" si="57"/>
        <v>87</v>
      </c>
      <c r="F158">
        <f t="shared" si="57"/>
        <v>87</v>
      </c>
      <c r="G158">
        <v>13</v>
      </c>
      <c r="H158">
        <v>22.62</v>
      </c>
      <c r="I158">
        <v>15.66</v>
      </c>
      <c r="J158">
        <v>48.720000000000006</v>
      </c>
      <c r="K158">
        <v>0</v>
      </c>
      <c r="L158">
        <v>0</v>
      </c>
      <c r="M158">
        <f t="shared" si="54"/>
        <v>0.78121823999999995</v>
      </c>
      <c r="O158">
        <f>H158/SUM($H158:I158,K158:M158)</f>
        <v>0.57909100174546935</v>
      </c>
      <c r="P158">
        <f>I158/SUM($H158:I158,K158:M158)</f>
        <v>0.40090915505455571</v>
      </c>
      <c r="Q158">
        <f>K158/SUM($H158:I158,K158:M158)</f>
        <v>0</v>
      </c>
      <c r="R158">
        <f>L158/SUM($H158:I158,K158:M158)</f>
        <v>0</v>
      </c>
      <c r="S158">
        <f>M158/SUM($H158:I158,K158:M158)</f>
        <v>1.9999843199974908E-2</v>
      </c>
      <c r="U158">
        <f t="shared" si="55"/>
        <v>3.2151902642037877E-2</v>
      </c>
      <c r="V158">
        <f t="shared" si="58"/>
        <v>2.0149843199974909E-2</v>
      </c>
      <c r="W158">
        <f t="shared" si="56"/>
        <v>2.754489189298542E-2</v>
      </c>
      <c r="Y158">
        <f>U158*(D158-D157)/D158+U157*(D157-D156)/D158+U156*(D156-D155)/D158+U155*(D155-D154)/D158+U154*(D154-D153)/D158+U153*(D153-D152)/D158+U152*(D152-D151)/D158+U151*(D151-D150)/D158+U150*(D150-D149)/D158+U149*(D149-D148)/D158+U148*(D148-D147)/D158+U147*(D147-D146)/D158+U146*(D146-D145)/D158+U145*(D145-D144)/D158+U144*(D144-D143)/D158+U143*(D143-D142)/D158+U142*(D142-D141)/D158+U141*(D141-D140)/D158</f>
        <v>3.0537844775718016E-2</v>
      </c>
      <c r="Z158">
        <f>V158*(E158-E157)/E158+V157*(E157-E156)/E158+V156*(E156-E155)/E158+V155*(E155-E154)/E158+V154*(E154-E153)/E158+V153*(E153-E152)/E158+V152*(E152-E151)/E158+V151*(E151-E150)/E158+V150*(E150-E149)/E158+V149*(E149-E148)/E158+V148*(E148-E147)/E158+V147*(E147-E146)/E158+V146*(E146-E145)/E158+V145*(E145-E144)/E158+V144*(E144-E143)/E158+V143*(E143-E142)/E158+V142*(E142-E141)/E158+V141*(E141-E140)/E158</f>
        <v>2.0149843199974912E-2</v>
      </c>
      <c r="AA158">
        <f>W158*(F158-F157)/F158+W157*(F157-F156)/F158+W156*(F156-F155)/F158+W155*(F155-F154)/F158+W154*(F154-F153)/F158+W153*(F153-F152)/F158+W152*(F152-F151)/F158+W151*(F151-F150)/F158+W150*(F150-F149)/F158+W149*(F149-F148)/F158+W148*(F148-F147)/F158+W147*(F147-F146)/F158+W146*(F146-F145)/F158+W145*(F145-F144)/F158+W144*(F144-F143)/F158+W143*(F143-F142)/F158+W142*(F142-F141)/F158+W141*(F141-F140)/F158</f>
        <v>2.422079323911799E-2</v>
      </c>
      <c r="AC158">
        <f t="shared" si="59"/>
        <v>433.66027183675681</v>
      </c>
      <c r="AD158">
        <f t="shared" si="60"/>
        <v>908.04601452856252</v>
      </c>
      <c r="AE158">
        <f t="shared" si="61"/>
        <v>834.64251720413063</v>
      </c>
      <c r="AG158">
        <f t="shared" si="62"/>
        <v>433.66027183675681</v>
      </c>
      <c r="AH158">
        <f t="shared" si="63"/>
        <v>738.24879229964426</v>
      </c>
      <c r="AI158">
        <f t="shared" si="64"/>
        <v>197.67849091676777</v>
      </c>
      <c r="AK158">
        <v>203</v>
      </c>
      <c r="AL158" t="s">
        <v>16</v>
      </c>
      <c r="AM158">
        <v>37.200000000000003</v>
      </c>
      <c r="AN158">
        <v>0.01</v>
      </c>
      <c r="AO158">
        <v>0.12</v>
      </c>
      <c r="AP158">
        <v>0.36</v>
      </c>
      <c r="AQ158">
        <v>27.49</v>
      </c>
      <c r="AR158">
        <v>33.74</v>
      </c>
      <c r="AS158">
        <v>0.39</v>
      </c>
      <c r="AT158">
        <v>0.67</v>
      </c>
      <c r="AU158">
        <v>0</v>
      </c>
      <c r="AV158">
        <v>0</v>
      </c>
      <c r="AW158">
        <v>1.4E-2</v>
      </c>
      <c r="AX158">
        <v>5.0000000000000001E-3</v>
      </c>
      <c r="AZ158">
        <v>0.9959545158558214</v>
      </c>
      <c r="BA158">
        <v>0</v>
      </c>
      <c r="BB158">
        <v>3.7868681492917084E-3</v>
      </c>
      <c r="BC158">
        <v>7.6205738783246555E-3</v>
      </c>
      <c r="BD158">
        <v>0.41035098248797663</v>
      </c>
      <c r="BE158">
        <v>1.3465765568066386</v>
      </c>
      <c r="BF158">
        <v>8.8444777180067217E-3</v>
      </c>
      <c r="BG158">
        <v>1.9220539204127612E-2</v>
      </c>
      <c r="BH158">
        <v>0</v>
      </c>
      <c r="BI158">
        <v>0</v>
      </c>
      <c r="BJ158">
        <v>6.031069611086889E-4</v>
      </c>
      <c r="BK158">
        <v>1.0735271711980698E-4</v>
      </c>
      <c r="BM158">
        <v>203</v>
      </c>
      <c r="BN158" t="s">
        <v>17</v>
      </c>
      <c r="BO158">
        <v>52.7</v>
      </c>
      <c r="BP158">
        <v>0.19</v>
      </c>
      <c r="BQ158">
        <v>2.6</v>
      </c>
      <c r="BR158">
        <v>1.63</v>
      </c>
      <c r="BS158">
        <v>14.75</v>
      </c>
      <c r="BT158">
        <v>24.61</v>
      </c>
      <c r="BU158">
        <v>0.28999999999999998</v>
      </c>
      <c r="BV158">
        <v>3.19</v>
      </c>
      <c r="BW158">
        <v>0</v>
      </c>
      <c r="BX158">
        <v>0.04</v>
      </c>
      <c r="BY158">
        <v>0</v>
      </c>
      <c r="BZ158">
        <v>0</v>
      </c>
      <c r="CA158">
        <v>4.0000000000000001E-3</v>
      </c>
      <c r="CB158">
        <v>2E-3</v>
      </c>
      <c r="CD158">
        <v>1.9170005556301482</v>
      </c>
      <c r="CE158">
        <v>0</v>
      </c>
      <c r="CF158">
        <v>0.11147753176574828</v>
      </c>
      <c r="CG158">
        <v>4.6880025547323331E-2</v>
      </c>
      <c r="CH158">
        <v>0.29914917973310939</v>
      </c>
      <c r="CI158">
        <v>1.3344817630037711</v>
      </c>
      <c r="CJ158">
        <v>8.935536667667018E-3</v>
      </c>
      <c r="CK158">
        <v>0.12433588950155638</v>
      </c>
      <c r="CL158">
        <v>0</v>
      </c>
      <c r="CM158">
        <v>2.8213193185979836E-3</v>
      </c>
      <c r="CN158">
        <v>2.3412153081631143E-4</v>
      </c>
      <c r="CO158">
        <v>5.8342910505372675E-5</v>
      </c>
      <c r="CP158">
        <v>2.8478087395896426E-2</v>
      </c>
      <c r="CR158" t="s">
        <v>45</v>
      </c>
      <c r="CS158" t="s">
        <v>1</v>
      </c>
      <c r="CT158" t="s">
        <v>2</v>
      </c>
      <c r="CU158" t="s">
        <v>3</v>
      </c>
      <c r="CV158" t="s">
        <v>4</v>
      </c>
      <c r="CW158" t="s">
        <v>5</v>
      </c>
      <c r="CX158" t="s">
        <v>6</v>
      </c>
      <c r="CY158" t="s">
        <v>7</v>
      </c>
      <c r="CZ158" t="s">
        <v>8</v>
      </c>
      <c r="DA158" t="s">
        <v>9</v>
      </c>
      <c r="DB158" t="s">
        <v>10</v>
      </c>
      <c r="DC158" t="s">
        <v>11</v>
      </c>
      <c r="DD158" t="s">
        <v>14</v>
      </c>
      <c r="DE158" t="s">
        <v>15</v>
      </c>
    </row>
    <row r="159" spans="3:123">
      <c r="C159" s="2">
        <v>0.89400000000000002</v>
      </c>
      <c r="D159">
        <f t="shared" si="53"/>
        <v>89.4</v>
      </c>
      <c r="E159">
        <f t="shared" si="57"/>
        <v>89.4</v>
      </c>
      <c r="F159">
        <f t="shared" si="57"/>
        <v>89.4</v>
      </c>
      <c r="G159">
        <v>10.599999999999994</v>
      </c>
      <c r="H159">
        <v>20.562000000000001</v>
      </c>
      <c r="I159">
        <v>20.562000000000001</v>
      </c>
      <c r="J159">
        <v>48.276000000000003</v>
      </c>
      <c r="K159">
        <v>0</v>
      </c>
      <c r="L159">
        <v>0</v>
      </c>
      <c r="M159">
        <f t="shared" si="54"/>
        <v>0.83925859199999997</v>
      </c>
      <c r="O159">
        <f>H159/SUM($H159:I159,K159:M159)</f>
        <v>0.49000007840001253</v>
      </c>
      <c r="P159">
        <f>I159/SUM($H159:I159,K159:M159)</f>
        <v>0.49000007840001253</v>
      </c>
      <c r="Q159">
        <f>K159/SUM($H159:I159,K159:M159)</f>
        <v>0</v>
      </c>
      <c r="R159">
        <f>L159/SUM($H159:I159,K159:M159)</f>
        <v>0</v>
      </c>
      <c r="S159">
        <f>M159/SUM($H159:I159,K159:M159)</f>
        <v>1.9999843199974911E-2</v>
      </c>
      <c r="U159">
        <f t="shared" si="55"/>
        <v>3.177848538562586E-2</v>
      </c>
      <c r="V159">
        <f t="shared" si="58"/>
        <v>2.0149843199974912E-2</v>
      </c>
      <c r="W159">
        <f t="shared" si="56"/>
        <v>3.0514309689790357E-2</v>
      </c>
      <c r="Y159">
        <f>U159*(D159-D158)/D159+U158*(D158-D157)/D159+U157*(D157-D156)/D159+U156*(D156-D155)/D159+U155*(D155-D154)/D159+U154*(D154-D153)/D159+U153*(D153-D152)/D159+U152*(D152-D151)/D159+U151*(D151-D150)/D159+U150*(D150-D149)/D159+U149*(D149-D148)/D159+U148*(D148-D147)/D159+U147*(D147-D146)/D159+U146*(D146-D145)/D159+U145*(D145-D144)/D159+U144*(D144-D143)/D159+U143*(D143-D142)/D159+U142*(D142-D141)/D159+U141*(D141-D140)/D159</f>
        <v>3.0571150563903454E-2</v>
      </c>
      <c r="Z159">
        <f>V159*(E159-E158)/E159+V158*(E158-E157)/E159+V157*(E157-E156)/E159+V156*(E156-E155)/E159+V155*(E155-E154)/E159+V154*(E154-E153)/E159+V153*(E153-E152)/E159+V152*(E152-E151)/E159+V151*(E151-E150)/E159+V150*(E150-E149)/E159+V149*(E149-E148)/E159+V148*(E148-E147)/E159+V147*(E147-E146)/E159+V146*(E146-E145)/E159+V145*(E145-E144)/E159+V144*(E144-E143)/E159+V143*(E143-E142)/E159+V142*(E142-E141)/E159+V141*(E141-E140)/E159</f>
        <v>2.0149843199974912E-2</v>
      </c>
      <c r="AA159">
        <f>W159*(F159-F158)/F159+W158*(F158-F157)/F159+W157*(F157-F156)/F159+W156*(F156-F155)/F159+W155*(F155-F154)/F159+W154*(F154-F153)/F159+W153*(F153-F152)/F159+W152*(F152-F151)/F159+W151*(F151-F150)/F159+W150*(F150-F149)/F159+W149*(F149-F148)/F159+W148*(F148-F147)/F159+W147*(F147-F146)/F159+W146*(F146-F145)/F159+W145*(F145-F144)/F159+W144*(F144-F143)/F159+W143*(F143-F142)/F159+W142*(F142-F141)/F159+W141*(F141-F140)/F159</f>
        <v>2.4389746700881003E-2</v>
      </c>
      <c r="AC159">
        <f t="shared" si="59"/>
        <v>528.50349539492845</v>
      </c>
      <c r="AD159">
        <f t="shared" si="60"/>
        <v>1109.0709047130626</v>
      </c>
      <c r="AE159">
        <f t="shared" si="61"/>
        <v>1018.1844099812724</v>
      </c>
      <c r="AG159">
        <f t="shared" si="62"/>
        <v>528.50349539492845</v>
      </c>
      <c r="AH159">
        <f t="shared" si="63"/>
        <v>901.68366236834368</v>
      </c>
      <c r="AI159">
        <f t="shared" si="64"/>
        <v>241.14893920609086</v>
      </c>
      <c r="AK159">
        <v>223</v>
      </c>
      <c r="AL159" t="s">
        <v>16</v>
      </c>
      <c r="AM159">
        <v>36.340000000000003</v>
      </c>
      <c r="AN159">
        <v>0.01</v>
      </c>
      <c r="AO159">
        <v>0.11</v>
      </c>
      <c r="AP159">
        <v>0.38</v>
      </c>
      <c r="AQ159">
        <v>31.92</v>
      </c>
      <c r="AR159">
        <v>29.97</v>
      </c>
      <c r="AS159">
        <v>0.47</v>
      </c>
      <c r="AT159">
        <v>0.78</v>
      </c>
      <c r="AU159">
        <v>0</v>
      </c>
      <c r="AV159">
        <v>0</v>
      </c>
      <c r="AW159">
        <v>1.6E-2</v>
      </c>
      <c r="AX159">
        <v>5.0000000000000001E-3</v>
      </c>
      <c r="AZ159">
        <v>0.99587095797710179</v>
      </c>
      <c r="BA159">
        <v>0</v>
      </c>
      <c r="BB159">
        <v>3.5531472220606251E-3</v>
      </c>
      <c r="BC159">
        <v>8.2336111536659394E-3</v>
      </c>
      <c r="BD159">
        <v>0.48771397453030257</v>
      </c>
      <c r="BE159">
        <v>1.2243181655934914</v>
      </c>
      <c r="BF159">
        <v>1.0910057068573419E-2</v>
      </c>
      <c r="BG159">
        <v>2.2903768544434495E-2</v>
      </c>
      <c r="BH159">
        <v>0</v>
      </c>
      <c r="BI159">
        <v>0</v>
      </c>
      <c r="BJ159">
        <v>7.0551762462795582E-4</v>
      </c>
      <c r="BK159">
        <v>1.0988404048666673E-4</v>
      </c>
      <c r="BM159">
        <v>223</v>
      </c>
      <c r="BN159" t="s">
        <v>17</v>
      </c>
      <c r="BO159">
        <v>52.31</v>
      </c>
      <c r="BP159">
        <v>0.22</v>
      </c>
      <c r="BQ159">
        <v>2.13</v>
      </c>
      <c r="BR159">
        <v>1.57</v>
      </c>
      <c r="BS159">
        <v>16.8</v>
      </c>
      <c r="BT159">
        <v>22.66</v>
      </c>
      <c r="BU159">
        <v>0.34</v>
      </c>
      <c r="BV159">
        <v>3.93</v>
      </c>
      <c r="BW159">
        <v>0</v>
      </c>
      <c r="BX159">
        <v>0.04</v>
      </c>
      <c r="BY159">
        <v>0</v>
      </c>
      <c r="BZ159">
        <v>0</v>
      </c>
      <c r="CA159">
        <v>5.0000000000000001E-3</v>
      </c>
      <c r="CB159">
        <v>2E-3</v>
      </c>
      <c r="CD159">
        <v>1.926090340127361</v>
      </c>
      <c r="CE159">
        <v>0</v>
      </c>
      <c r="CF159">
        <v>9.2442974134596817E-2</v>
      </c>
      <c r="CG159">
        <v>4.5706734800897833E-2</v>
      </c>
      <c r="CH159">
        <v>0.3448938000037608</v>
      </c>
      <c r="CI159">
        <v>1.2437733426567383</v>
      </c>
      <c r="CJ159">
        <v>1.0604296689722544E-2</v>
      </c>
      <c r="CK159">
        <v>0.15505246770232886</v>
      </c>
      <c r="CL159">
        <v>0</v>
      </c>
      <c r="CM159">
        <v>2.8558313200422046E-3</v>
      </c>
      <c r="CN159">
        <v>2.9623180013424796E-4</v>
      </c>
      <c r="CO159">
        <v>5.9056594560328242E-5</v>
      </c>
      <c r="CP159">
        <v>1.8533314261957839E-2</v>
      </c>
    </row>
    <row r="160" spans="3:123">
      <c r="C160" s="2">
        <v>0.90400000000000003</v>
      </c>
      <c r="D160">
        <f t="shared" si="53"/>
        <v>90.4</v>
      </c>
      <c r="E160">
        <f t="shared" si="57"/>
        <v>90.4</v>
      </c>
      <c r="F160">
        <f t="shared" si="57"/>
        <v>90.4</v>
      </c>
      <c r="G160">
        <v>9.5999999999999943</v>
      </c>
      <c r="H160">
        <v>8.136000000000001</v>
      </c>
      <c r="I160">
        <v>0</v>
      </c>
      <c r="J160">
        <v>65.088000000000008</v>
      </c>
      <c r="K160">
        <v>17.176000000000002</v>
      </c>
      <c r="L160">
        <v>0</v>
      </c>
      <c r="M160">
        <f t="shared" si="54"/>
        <v>0.51656729600000006</v>
      </c>
      <c r="O160">
        <f>H160/SUM($H160:I160,K160:M160)</f>
        <v>0.315000050400008</v>
      </c>
      <c r="P160">
        <f>I160/SUM($H160:I160,K160:M160)</f>
        <v>0</v>
      </c>
      <c r="Q160">
        <f>K160/SUM($H160:I160,K160:M160)</f>
        <v>0.66500010640001694</v>
      </c>
      <c r="R160">
        <f>L160/SUM($H160:I160,K160:M160)</f>
        <v>0</v>
      </c>
      <c r="S160">
        <f>M160/SUM($H160:I160,K160:M160)</f>
        <v>1.9999843199974908E-2</v>
      </c>
      <c r="U160">
        <f t="shared" si="55"/>
        <v>4.291110201724041E-2</v>
      </c>
      <c r="V160">
        <f t="shared" si="58"/>
        <v>2.0149843199974909E-2</v>
      </c>
      <c r="W160">
        <f t="shared" si="56"/>
        <v>3.1476603315072099E-2</v>
      </c>
      <c r="Y160">
        <f>U160*(D160-D159)/D160+U159*(D159-D158)/D160+U158*(D158-D157)/D160+U157*(D157-D156)/D160+U156*(D156-D155)/D160+U155*(D155-D154)/D160+U154*(D154-D153)/D160+U153*(D153-D152)/D160+U152*(D152-D151)/D160+U151*(D151-D150)/D160+U150*(D150-D149)/D160+U149*(D149-D148)/D160+U148*(D148-D147)/D160+U147*(D147-D146)/D160+U146*(D146-D145)/D160+U145*(D145-D144)/D160+U144*(D144-D143)/D160+U143*(D143-D142)/D160+U142*(D142-D141)/D160+U141*(D141-D140)/D160</f>
        <v>3.0707654451661605E-2</v>
      </c>
      <c r="Z160">
        <f>V160*(E160-E159)/E160+V159*(E159-E158)/E160+V158*(E158-E157)/E160+V157*(E157-E156)/E160+V156*(E156-E155)/E160+V155*(E155-E154)/E160+V154*(E154-E153)/E160+V153*(E153-E152)/E160+V152*(E152-E151)/E160+V151*(E151-E150)/E160+V150*(E150-E149)/E160+V149*(E149-E148)/E160+V148*(E148-E147)/E160+V147*(E147-E146)/E160+V146*(E146-E145)/E160+V145*(E145-E144)/E160+V144*(E144-E143)/E160+V143*(E143-E142)/E160+V142*(E142-E141)/E160+V141*(E141-E140)/E160</f>
        <v>2.0149843199974912E-2</v>
      </c>
      <c r="AA160">
        <f>W160*(F160-F159)/F160+W159*(F159-F158)/F160+W158*(F158-F157)/F160+W157*(F157-F156)/F160+W156*(F156-F155)/F160+W155*(F155-F154)/F160+W154*(F154-F153)/F160+W153*(F153-F152)/F160+W152*(F152-F151)/F160+W151*(F151-F150)/F160+W150*(F150-F149)/F160+W149*(F149-F148)/F160+W148*(F148-F147)/F160+W147*(F147-F146)/F160+W146*(F146-F145)/F160+W145*(F145-F144)/F160+W144*(F144-F143)/F160+W143*(F143-F142)/F160+W142*(F142-F141)/F160+W141*(F141-F140)/F160</f>
        <v>2.4468141132453918E-2</v>
      </c>
      <c r="AC160">
        <f t="shared" si="59"/>
        <v>581.6047624127873</v>
      </c>
      <c r="AD160">
        <f t="shared" si="60"/>
        <v>1222.1564477508373</v>
      </c>
      <c r="AE160">
        <f t="shared" si="61"/>
        <v>1121.325470724039</v>
      </c>
      <c r="AG160">
        <f t="shared" si="62"/>
        <v>581.6047624127873</v>
      </c>
      <c r="AH160">
        <f t="shared" si="63"/>
        <v>993.62312825271317</v>
      </c>
      <c r="AI160">
        <f t="shared" si="64"/>
        <v>265.57708517148291</v>
      </c>
      <c r="AK160">
        <v>233</v>
      </c>
      <c r="AL160" t="s">
        <v>16</v>
      </c>
      <c r="AM160">
        <v>35.869999999999997</v>
      </c>
      <c r="AN160">
        <v>0.01</v>
      </c>
      <c r="AO160">
        <v>0.1</v>
      </c>
      <c r="AP160">
        <v>0.39</v>
      </c>
      <c r="AQ160">
        <v>34.380000000000003</v>
      </c>
      <c r="AR160">
        <v>27.88</v>
      </c>
      <c r="AS160">
        <v>0.52</v>
      </c>
      <c r="AT160">
        <v>0.84</v>
      </c>
      <c r="AU160">
        <v>0</v>
      </c>
      <c r="AV160">
        <v>0</v>
      </c>
      <c r="AW160">
        <v>1.6E-2</v>
      </c>
      <c r="AX160">
        <v>6.0000000000000001E-3</v>
      </c>
      <c r="AZ160">
        <v>0.99593162731372875</v>
      </c>
      <c r="BA160">
        <v>0</v>
      </c>
      <c r="BB160">
        <v>3.2726572278016048E-3</v>
      </c>
      <c r="BC160">
        <v>8.5615296756048759E-3</v>
      </c>
      <c r="BD160">
        <v>0.5322163257687722</v>
      </c>
      <c r="BE160">
        <v>1.1539322811700132</v>
      </c>
      <c r="BF160">
        <v>1.2229607280255066E-2</v>
      </c>
      <c r="BG160">
        <v>2.4990309379028831E-2</v>
      </c>
      <c r="BH160">
        <v>0</v>
      </c>
      <c r="BI160">
        <v>0</v>
      </c>
      <c r="BJ160">
        <v>7.1480547531750259E-4</v>
      </c>
      <c r="BK160">
        <v>1.3359674267182103E-4</v>
      </c>
      <c r="CR160">
        <v>233</v>
      </c>
      <c r="CS160" t="s">
        <v>18</v>
      </c>
      <c r="CT160">
        <v>52.08</v>
      </c>
      <c r="CU160">
        <v>0.23</v>
      </c>
      <c r="CV160">
        <v>1.9</v>
      </c>
      <c r="CW160">
        <v>1.51</v>
      </c>
      <c r="CX160">
        <v>17.96</v>
      </c>
      <c r="CY160">
        <v>21.5</v>
      </c>
      <c r="CZ160">
        <v>0.37</v>
      </c>
      <c r="DA160">
        <v>4.41</v>
      </c>
      <c r="DB160">
        <v>0</v>
      </c>
      <c r="DC160">
        <v>0.03</v>
      </c>
      <c r="DD160">
        <v>5.0000000000000001E-3</v>
      </c>
      <c r="DE160">
        <v>2E-3</v>
      </c>
      <c r="DG160">
        <v>1.9312724199556728</v>
      </c>
      <c r="DH160">
        <v>0</v>
      </c>
      <c r="DI160">
        <v>8.3047877371099074E-2</v>
      </c>
      <c r="DJ160">
        <v>4.4272915446341654E-2</v>
      </c>
      <c r="DK160">
        <v>0.3713325908473073</v>
      </c>
      <c r="DL160">
        <v>1.1885034006207233</v>
      </c>
      <c r="DM160">
        <v>1.1622118704465551E-2</v>
      </c>
      <c r="DN160">
        <v>0.17522874537080266</v>
      </c>
      <c r="DO160">
        <v>0</v>
      </c>
      <c r="DP160">
        <v>2.1571206951539368E-3</v>
      </c>
      <c r="DQ160">
        <v>2.9834056474682246E-4</v>
      </c>
      <c r="DR160">
        <v>5.9476996612678943E-5</v>
      </c>
      <c r="DS160">
        <v>1.4320297326771855E-2</v>
      </c>
    </row>
    <row r="161" spans="2:123">
      <c r="C161" s="2">
        <v>0.91300000000000003</v>
      </c>
      <c r="D161">
        <f t="shared" si="53"/>
        <v>91.3</v>
      </c>
      <c r="E161">
        <f t="shared" si="57"/>
        <v>91.3</v>
      </c>
      <c r="F161">
        <f t="shared" si="57"/>
        <v>91.3</v>
      </c>
      <c r="G161">
        <v>8.7000000000000028</v>
      </c>
      <c r="H161">
        <v>15.521000000000001</v>
      </c>
      <c r="I161">
        <v>0</v>
      </c>
      <c r="J161">
        <v>44.736999999999995</v>
      </c>
      <c r="K161">
        <v>31.042000000000002</v>
      </c>
      <c r="L161">
        <v>0</v>
      </c>
      <c r="M161">
        <f t="shared" si="54"/>
        <v>0.95025770399999998</v>
      </c>
      <c r="O161">
        <f>H161/SUM($H161:I161,K161:M161)</f>
        <v>0.3266667189333417</v>
      </c>
      <c r="P161">
        <f>I161/SUM($H161:I161,K161:M161)</f>
        <v>0</v>
      </c>
      <c r="Q161">
        <f>K161/SUM($H161:I161,K161:M161)</f>
        <v>0.65333343786668341</v>
      </c>
      <c r="R161">
        <f>L161/SUM($H161:I161,K161:M161)</f>
        <v>0</v>
      </c>
      <c r="S161">
        <f>M161/SUM($H161:I161,K161:M161)</f>
        <v>1.9999843199974911E-2</v>
      </c>
      <c r="U161">
        <f t="shared" si="55"/>
        <v>4.120082447816132E-2</v>
      </c>
      <c r="V161">
        <f t="shared" si="58"/>
        <v>2.0149843199974912E-2</v>
      </c>
      <c r="W161">
        <f t="shared" si="56"/>
        <v>3.0999342413265994E-2</v>
      </c>
      <c r="Y161">
        <f>U161*(D161-D160)/D161+U160*(D160-D159)/D161+U159*(D159-D158)/D161+U158*(D158-D157)/D161+U157*(D157-D156)/D161+U156*(D156-D155)/D161+U155*(D155-D154)/D161+U154*(D154-D153)/D161+U153*(D153-D152)/D161+U152*(D152-D151)/D161+U151*(D151-D150)/D161+U150*(D150-D149)/D161+U149*(D149-D148)/D161+U148*(D148-D147)/D161+U147*(D147-D146)/D161+U146*(D146-D145)/D161+U145*(D145-D144)/D161+U144*(D144-D143)/D161+U143*(D143-D142)/D161+U142*(D142-D141)/D161+U141*(D141-D140)/D161</f>
        <v>3.081109205323718E-2</v>
      </c>
      <c r="Z161">
        <f>V161*(E161-E160)/E161+V160*(E160-E159)/E161+V159*(E159-E158)/E161+V158*(E158-E157)/E161+V157*(E157-E156)/E161+V156*(E156-E155)/E161+V155*(E155-E154)/E161+V154*(E154-E153)/E161+V153*(E153-E152)/E161+V152*(E152-E151)/E161+V151*(E151-E150)/E161+V150*(E150-E149)/E161+V149*(E149-E148)/E161+V148*(E148-E147)/E161+V147*(E147-E146)/E161+V146*(E146-E145)/E161+V145*(E145-E144)/E161+V144*(E144-E143)/E161+V143*(E143-E142)/E161+V142*(E142-E141)/E161+V141*(E141-E140)/E161</f>
        <v>2.0149843199974912E-2</v>
      </c>
      <c r="AA161">
        <f>W161*(F161-F160)/F161+W160*(F160-F159)/F161+W159*(F159-F158)/F161+W158*(F158-F157)/F161+W157*(F157-F156)/F161+W156*(F156-F155)/F161+W155*(F155-F154)/F161+W154*(F154-F153)/F161+W153*(F153-F152)/F161+W152*(F152-F151)/F161+W151*(F151-F150)/F161+W150*(F150-F149)/F161+W149*(F149-F148)/F161+W148*(F148-F147)/F161+W147*(F147-F146)/F161+W146*(F146-F145)/F161+W145*(F145-F144)/F161+W144*(F144-F143)/F161+W143*(F143-F142)/F161+W142*(F142-F141)/F161+W141*(F141-F140)/F161</f>
        <v>2.4532523182319528E-2</v>
      </c>
      <c r="AC161">
        <f t="shared" si="59"/>
        <v>639.67212789101825</v>
      </c>
      <c r="AD161">
        <f t="shared" si="60"/>
        <v>1345.9140849998344</v>
      </c>
      <c r="AE161">
        <f t="shared" si="61"/>
        <v>1234.1539291201193</v>
      </c>
      <c r="AG161">
        <f t="shared" si="62"/>
        <v>639.67212789101825</v>
      </c>
      <c r="AH161">
        <f t="shared" si="63"/>
        <v>1094.2390934958003</v>
      </c>
      <c r="AI161">
        <f t="shared" si="64"/>
        <v>292.29961479160721</v>
      </c>
      <c r="AK161">
        <v>243</v>
      </c>
      <c r="AL161" t="s">
        <v>16</v>
      </c>
      <c r="AM161">
        <v>35.49</v>
      </c>
      <c r="AN161">
        <v>0.01</v>
      </c>
      <c r="AO161">
        <v>0.09</v>
      </c>
      <c r="AP161">
        <v>0.37</v>
      </c>
      <c r="AQ161">
        <v>36.380000000000003</v>
      </c>
      <c r="AR161">
        <v>26.21</v>
      </c>
      <c r="AS161">
        <v>0.56999999999999995</v>
      </c>
      <c r="AT161">
        <v>0.87</v>
      </c>
      <c r="AU161">
        <v>0</v>
      </c>
      <c r="AV161">
        <v>0</v>
      </c>
      <c r="AW161">
        <v>1.7000000000000001E-2</v>
      </c>
      <c r="AX161">
        <v>6.0000000000000001E-3</v>
      </c>
      <c r="AZ161">
        <v>0.9960483345732607</v>
      </c>
      <c r="BA161">
        <v>0</v>
      </c>
      <c r="BB161">
        <v>2.9772773715235762E-3</v>
      </c>
      <c r="BC161">
        <v>8.2104082087866397E-3</v>
      </c>
      <c r="BD161">
        <v>0.56927391144739747</v>
      </c>
      <c r="BE161">
        <v>1.0965560645252426</v>
      </c>
      <c r="BF161">
        <v>1.3550655049361746E-2</v>
      </c>
      <c r="BG161">
        <v>2.6163019564954152E-2</v>
      </c>
      <c r="BH161">
        <v>0</v>
      </c>
      <c r="BI161">
        <v>0</v>
      </c>
      <c r="BJ161">
        <v>7.6770271397468741E-4</v>
      </c>
      <c r="BK161">
        <v>1.3504301828397343E-4</v>
      </c>
      <c r="CR161">
        <v>243</v>
      </c>
      <c r="CS161" t="s">
        <v>18</v>
      </c>
      <c r="CT161">
        <v>52.03</v>
      </c>
      <c r="CU161">
        <v>0.24</v>
      </c>
      <c r="CV161">
        <v>1.67</v>
      </c>
      <c r="CW161">
        <v>1.28</v>
      </c>
      <c r="CX161">
        <v>18.97</v>
      </c>
      <c r="CY161">
        <v>20.72</v>
      </c>
      <c r="CZ161">
        <v>0.39</v>
      </c>
      <c r="DA161">
        <v>4.66</v>
      </c>
      <c r="DB161">
        <v>0</v>
      </c>
      <c r="DC161">
        <v>0.03</v>
      </c>
      <c r="DD161">
        <v>6.0000000000000001E-3</v>
      </c>
      <c r="DE161">
        <v>3.0000000000000001E-3</v>
      </c>
      <c r="DG161">
        <v>1.9389574152937872</v>
      </c>
      <c r="DH161">
        <v>0</v>
      </c>
      <c r="DI161">
        <v>7.3355602594285987E-2</v>
      </c>
      <c r="DJ161">
        <v>3.7714905719575927E-2</v>
      </c>
      <c r="DK161">
        <v>0.39415400917730081</v>
      </c>
      <c r="DL161">
        <v>1.1510484435998085</v>
      </c>
      <c r="DM161">
        <v>1.2310907605989994E-2</v>
      </c>
      <c r="DN161">
        <v>0.18607779914916486</v>
      </c>
      <c r="DO161">
        <v>0</v>
      </c>
      <c r="DP161">
        <v>2.167785602226351E-3</v>
      </c>
      <c r="DQ161">
        <v>3.5977868958626119E-4</v>
      </c>
      <c r="DR161">
        <v>8.9656580559181401E-5</v>
      </c>
      <c r="DS161">
        <v>1.2313017888073166E-2</v>
      </c>
    </row>
    <row r="162" spans="2:123">
      <c r="C162" s="2">
        <v>0.92100000000000004</v>
      </c>
      <c r="D162">
        <f t="shared" si="53"/>
        <v>92.100000000000009</v>
      </c>
      <c r="E162">
        <f t="shared" si="57"/>
        <v>92.100000000000009</v>
      </c>
      <c r="F162">
        <f t="shared" si="57"/>
        <v>92.100000000000009</v>
      </c>
      <c r="G162">
        <v>7.8999999999999915</v>
      </c>
      <c r="H162">
        <v>16.577999999999999</v>
      </c>
      <c r="I162">
        <v>0</v>
      </c>
      <c r="J162">
        <v>39.603000000000002</v>
      </c>
      <c r="K162">
        <v>35.919000000000004</v>
      </c>
      <c r="L162">
        <v>0</v>
      </c>
      <c r="M162">
        <f t="shared" si="54"/>
        <v>1.0713587759999998</v>
      </c>
      <c r="O162">
        <f>H162/SUM($H162:I162,K162:M162)</f>
        <v>0.3094737337263237</v>
      </c>
      <c r="P162">
        <f>I162/SUM($H162:I162,K162:M162)</f>
        <v>0</v>
      </c>
      <c r="Q162">
        <f>K162/SUM($H162:I162,K162:M162)</f>
        <v>0.67052642307370147</v>
      </c>
      <c r="R162">
        <f>L162/SUM($H162:I162,K162:M162)</f>
        <v>0</v>
      </c>
      <c r="S162">
        <f>M162/SUM($H162:I162,K162:M162)</f>
        <v>1.9999843199974911E-2</v>
      </c>
      <c r="U162">
        <f t="shared" si="55"/>
        <v>4.0585120848807124E-2</v>
      </c>
      <c r="V162">
        <f t="shared" si="58"/>
        <v>2.0149843199974912E-2</v>
      </c>
      <c r="W162">
        <f t="shared" si="56"/>
        <v>3.0974299314968548E-2</v>
      </c>
      <c r="Y162">
        <f>U162*(D162-D161)/D162+U161*(D161-D160)/D162+U160*(D160-D159)/D162+U159*(D159-D158)/D162+U158*(D158-D157)/D162+U157*(D157-D156)/D162+U156*(D156-D155)/D162+U155*(D155-D154)/D162+U154*(D154-D153)/D162+U153*(D153-D152)/D162+U152*(D152-D151)/D162+U151*(D151-D150)/D162+U150*(D150-D149)/D162+U149*(D149-D148)/D162+U148*(D148-D147)/D162+U147*(D147-D146)/D162+U146*(D146-D145)/D162+U145*(D145-D144)/D162+U144*(D144-D143)/D162+U143*(D143-D142)/D162+U142*(D142-D141)/D162+U141*(D141-D140)/D162</f>
        <v>3.0895991326162872E-2</v>
      </c>
      <c r="Z162">
        <f>V162*(E162-E161)/E162+V161*(E161-E160)/E162+V160*(E160-E159)/E162+V159*(E159-E158)/E162+V158*(E158-E157)/E162+V157*(E157-E156)/E162+V156*(E156-E155)/E162+V155*(E155-E154)/E162+V154*(E154-E153)/E162+V153*(E153-E152)/E162+V152*(E152-E151)/E162+V151*(E151-E150)/E162+V150*(E150-E149)/E162+V149*(E149-E148)/E162+V148*(E148-E147)/E162+V147*(E147-E146)/E162+V146*(E146-E145)/E162+V145*(E145-E144)/E162+V144*(E144-E143)/E162+V143*(E143-E142)/E162+V142*(E142-E141)/E162+V141*(E141-E140)/E162</f>
        <v>2.0149843199974912E-2</v>
      </c>
      <c r="AA162">
        <f>W162*(F162-F161)/F162+W161*(F161-F160)/F162+W160*(F160-F159)/F162+W159*(F159-F158)/F162+W158*(F158-F157)/F162+W157*(F157-F156)/F162+W156*(F156-F155)/F162+W155*(F155-F154)/F162+W154*(F154-F153)/F162+W153*(F153-F152)/F162+W152*(F152-F151)/F162+W151*(F151-F150)/F162+W150*(F150-F149)/F162+W149*(F149-F148)/F162+W148*(F148-F147)/F162+W147*(F147-F146)/F162+W146*(F146-F145)/F162+W145*(F145-F144)/F162+W144*(F144-F143)/F162+W143*(F143-F142)/F162+W142*(F142-F141)/F162+W141*(F141-F140)/F162</f>
        <v>2.4588477806707362E-2</v>
      </c>
      <c r="AC162">
        <f t="shared" si="59"/>
        <v>702.20716301732602</v>
      </c>
      <c r="AD162">
        <f t="shared" si="60"/>
        <v>1479.3310705845092</v>
      </c>
      <c r="AE162">
        <f t="shared" si="61"/>
        <v>1355.7265096180688</v>
      </c>
      <c r="AG162">
        <f t="shared" si="62"/>
        <v>702.20716301732602</v>
      </c>
      <c r="AH162">
        <f t="shared" si="63"/>
        <v>1202.7081874670805</v>
      </c>
      <c r="AI162">
        <f t="shared" si="64"/>
        <v>321.09312069901631</v>
      </c>
      <c r="AK162">
        <v>253</v>
      </c>
      <c r="AL162" t="s">
        <v>16</v>
      </c>
      <c r="AM162">
        <v>35.020000000000003</v>
      </c>
      <c r="AN162">
        <v>0.01</v>
      </c>
      <c r="AO162">
        <v>0.08</v>
      </c>
      <c r="AP162">
        <v>0.33</v>
      </c>
      <c r="AQ162">
        <v>38.880000000000003</v>
      </c>
      <c r="AR162">
        <v>24.12</v>
      </c>
      <c r="AS162">
        <v>0.62</v>
      </c>
      <c r="AT162">
        <v>0.91</v>
      </c>
      <c r="AU162">
        <v>0</v>
      </c>
      <c r="AV162">
        <v>0</v>
      </c>
      <c r="AW162">
        <v>1.7000000000000001E-2</v>
      </c>
      <c r="AX162">
        <v>6.0000000000000001E-3</v>
      </c>
      <c r="AZ162">
        <v>0.99645355411048075</v>
      </c>
      <c r="BA162">
        <v>0</v>
      </c>
      <c r="BB162">
        <v>2.6830778787842258E-3</v>
      </c>
      <c r="BC162">
        <v>7.4240941424241038E-3</v>
      </c>
      <c r="BD162">
        <v>0.61680991683195596</v>
      </c>
      <c r="BE162">
        <v>1.0230753669937132</v>
      </c>
      <c r="BF162">
        <v>1.494320065574082E-2</v>
      </c>
      <c r="BG162">
        <v>2.7744474932458553E-2</v>
      </c>
      <c r="BH162">
        <v>0</v>
      </c>
      <c r="BI162">
        <v>0</v>
      </c>
      <c r="BJ162">
        <v>7.7832249110561572E-4</v>
      </c>
      <c r="BK162">
        <v>1.3691109394810475E-4</v>
      </c>
      <c r="CR162">
        <v>253</v>
      </c>
      <c r="CS162" t="s">
        <v>18</v>
      </c>
      <c r="CT162">
        <v>51.84</v>
      </c>
      <c r="CU162">
        <v>0.25</v>
      </c>
      <c r="CV162">
        <v>1.49</v>
      </c>
      <c r="CW162">
        <v>1.06</v>
      </c>
      <c r="CX162">
        <v>20.36</v>
      </c>
      <c r="CY162">
        <v>19.59</v>
      </c>
      <c r="CZ162">
        <v>0.42</v>
      </c>
      <c r="DA162">
        <v>4.95</v>
      </c>
      <c r="DB162">
        <v>0</v>
      </c>
      <c r="DC162">
        <v>0.03</v>
      </c>
      <c r="DD162">
        <v>6.0000000000000001E-3</v>
      </c>
      <c r="DE162">
        <v>3.0000000000000001E-3</v>
      </c>
      <c r="DG162">
        <v>1.9455310565471466</v>
      </c>
      <c r="DH162">
        <v>0</v>
      </c>
      <c r="DI162">
        <v>6.5911594238268603E-2</v>
      </c>
      <c r="DJ162">
        <v>3.1453403909598637E-2</v>
      </c>
      <c r="DK162">
        <v>0.42602503532916286</v>
      </c>
      <c r="DL162">
        <v>1.0959658373259793</v>
      </c>
      <c r="DM162">
        <v>1.3351605300179113E-2</v>
      </c>
      <c r="DN162">
        <v>0.1990547625829511</v>
      </c>
      <c r="DO162">
        <v>0</v>
      </c>
      <c r="DP162">
        <v>2.1831071774183063E-3</v>
      </c>
      <c r="DQ162">
        <v>3.6232155002379602E-4</v>
      </c>
      <c r="DR162">
        <v>9.02902594797722E-5</v>
      </c>
      <c r="DS162">
        <v>1.1442650785415245E-2</v>
      </c>
    </row>
    <row r="163" spans="2:123">
      <c r="C163" s="2">
        <v>0.92900000000000005</v>
      </c>
      <c r="D163">
        <f t="shared" si="53"/>
        <v>92.9</v>
      </c>
      <c r="E163">
        <f t="shared" si="57"/>
        <v>92.9</v>
      </c>
      <c r="F163">
        <f t="shared" si="57"/>
        <v>92.9</v>
      </c>
      <c r="G163">
        <v>7.0999999999999943</v>
      </c>
      <c r="H163">
        <v>15.793000000000003</v>
      </c>
      <c r="I163">
        <v>0</v>
      </c>
      <c r="J163">
        <v>35.302</v>
      </c>
      <c r="K163">
        <v>41.805000000000007</v>
      </c>
      <c r="L163">
        <v>0</v>
      </c>
      <c r="M163">
        <f t="shared" si="54"/>
        <v>1.1754599840000002</v>
      </c>
      <c r="O163">
        <f>H163/SUM($H163:I163,K163:M163)</f>
        <v>0.26870972041291008</v>
      </c>
      <c r="P163">
        <f>I163/SUM($H163:I163,K163:M163)</f>
        <v>0</v>
      </c>
      <c r="Q163">
        <f>K163/SUM($H163:I163,K163:M163)</f>
        <v>0.71129043638711498</v>
      </c>
      <c r="R163">
        <f>L163/SUM($H163:I163,K163:M163)</f>
        <v>0</v>
      </c>
      <c r="S163">
        <f>M163/SUM($H163:I163,K163:M163)</f>
        <v>1.9999843199974911E-2</v>
      </c>
      <c r="U163">
        <f t="shared" si="55"/>
        <v>4.0860422623587758E-2</v>
      </c>
      <c r="V163">
        <f t="shared" si="58"/>
        <v>2.0149843199974912E-2</v>
      </c>
      <c r="W163">
        <f t="shared" si="56"/>
        <v>3.1335835769392174E-2</v>
      </c>
      <c r="Y163">
        <f>U163*(D163-D162)/D163+U162*(D162-D161)/D163+U161*(D161-D160)/D163+U160*(D160-D159)/D163+U159*(D159-D158)/D163+U158*(D158-D157)/D163+U157*(D157-D156)/D163+U156*(D156-D155)/D163+U155*(D155-D154)/D163+U154*(D154-D153)/D163+U153*(D153-D152)/D163+U152*(D152-D151)/D163+U151*(D151-D150)/D163+U150*(D150-D149)/D163+U149*(D149-D148)/D163+U148*(D148-D147)/D163+U147*(D147-D146)/D163+U146*(D146-D145)/D163+U145*(D145-D144)/D163+U144*(D144-D143)/D163+U143*(D143-D142)/D163+U142*(D142-D141)/D163+U141*(D141-D140)/D163</f>
        <v>3.098179913066168E-2</v>
      </c>
      <c r="Z163">
        <f>V163*(E163-E162)/E163+V162*(E162-E161)/E163+V161*(E161-E160)/E163+V160*(E160-E159)/E163+V159*(E159-E158)/E163+V158*(E158-E157)/E163+V157*(E157-E156)/E163+V156*(E156-E155)/E163+V155*(E155-E154)/E163+V154*(E154-E153)/E163+V153*(E153-E152)/E163+V152*(E152-E151)/E163+V151*(E151-E150)/E163+V150*(E150-E149)/E163+V149*(E149-E148)/E163+V148*(E148-E147)/E163+V147*(E147-E146)/E163+V146*(E146-E145)/E163+V145*(E145-E144)/E163+V144*(E144-E143)/E163+V143*(E143-E142)/E163+V142*(E142-E141)/E163+V141*(E141-E140)/E163</f>
        <v>2.0149843199974912E-2</v>
      </c>
      <c r="AA163">
        <f>W163*(F163-F162)/F163+W162*(F162-F161)/F163+W161*(F161-F160)/F163+W160*(F160-F159)/F163+W159*(F159-F158)/F163+W158*(F158-F157)/F163+W157*(F157-F156)/F163+W156*(F156-F155)/F163+W155*(F155-F154)/F163+W154*(F154-F153)/F163+W153*(F153-F152)/F163+W152*(F152-F151)/F163+W151*(F151-F150)/F163+W150*(F150-F149)/F163+W149*(F149-F148)/F163+W148*(F148-F147)/F163+W147*(F147-F146)/F163+W146*(F146-F145)/F163+W145*(F145-F144)/F163+W144*(F144-F143)/F163+W143*(F143-F142)/F163+W142*(F142-F141)/F163+W141*(F141-F140)/F163</f>
        <v>2.4646582073339741E-2</v>
      </c>
      <c r="AC163">
        <f t="shared" si="59"/>
        <v>778.57923828352023</v>
      </c>
      <c r="AD163">
        <f t="shared" si="60"/>
        <v>1642.4788978757792</v>
      </c>
      <c r="AE163">
        <f t="shared" si="61"/>
        <v>1504.2982394396638</v>
      </c>
      <c r="AG163">
        <f t="shared" si="62"/>
        <v>778.57923828352023</v>
      </c>
      <c r="AH163">
        <f t="shared" si="63"/>
        <v>1335.348697459983</v>
      </c>
      <c r="AI163">
        <f t="shared" si="64"/>
        <v>356.28116197255196</v>
      </c>
      <c r="AK163">
        <v>263</v>
      </c>
      <c r="AL163" t="s">
        <v>16</v>
      </c>
      <c r="AM163">
        <v>34.5</v>
      </c>
      <c r="AN163">
        <v>0.01</v>
      </c>
      <c r="AO163">
        <v>0.08</v>
      </c>
      <c r="AP163">
        <v>0.28999999999999998</v>
      </c>
      <c r="AQ163">
        <v>41.67</v>
      </c>
      <c r="AR163">
        <v>21.8</v>
      </c>
      <c r="AS163">
        <v>0.67</v>
      </c>
      <c r="AT163">
        <v>0.95</v>
      </c>
      <c r="AU163">
        <v>0</v>
      </c>
      <c r="AV163">
        <v>0</v>
      </c>
      <c r="AW163">
        <v>1.7999999999999999E-2</v>
      </c>
      <c r="AX163">
        <v>6.0000000000000001E-3</v>
      </c>
      <c r="AZ163">
        <v>0.99673487310445774</v>
      </c>
      <c r="BA163">
        <v>0</v>
      </c>
      <c r="BB163">
        <v>2.7242873772537965E-3</v>
      </c>
      <c r="BC163">
        <v>6.6244094478282185E-3</v>
      </c>
      <c r="BD163">
        <v>0.67122516636722884</v>
      </c>
      <c r="BE163">
        <v>0.93887215229914667</v>
      </c>
      <c r="BF163">
        <v>1.6396319817787396E-2</v>
      </c>
      <c r="BG163">
        <v>2.9408871693959213E-2</v>
      </c>
      <c r="BH163">
        <v>0</v>
      </c>
      <c r="BI163">
        <v>0</v>
      </c>
      <c r="BJ163">
        <v>8.3676364602462629E-4</v>
      </c>
      <c r="BK163">
        <v>1.3901391681475896E-4</v>
      </c>
      <c r="CR163">
        <v>263</v>
      </c>
      <c r="CS163" t="s">
        <v>18</v>
      </c>
      <c r="CT163">
        <v>51.54</v>
      </c>
      <c r="CU163">
        <v>0.26</v>
      </c>
      <c r="CV163">
        <v>1.35</v>
      </c>
      <c r="CW163">
        <v>0.85</v>
      </c>
      <c r="CX163">
        <v>22.01</v>
      </c>
      <c r="CY163">
        <v>18.23</v>
      </c>
      <c r="CZ163">
        <v>0.46</v>
      </c>
      <c r="DA163">
        <v>5.25</v>
      </c>
      <c r="DB163">
        <v>0</v>
      </c>
      <c r="DC163">
        <v>0.03</v>
      </c>
      <c r="DD163">
        <v>6.0000000000000001E-3</v>
      </c>
      <c r="DE163">
        <v>3.0000000000000001E-3</v>
      </c>
      <c r="DG163">
        <v>1.9510351934726835</v>
      </c>
      <c r="DH163">
        <v>0</v>
      </c>
      <c r="DI163">
        <v>6.023609791634385E-2</v>
      </c>
      <c r="DJ163">
        <v>2.5440651374356027E-2</v>
      </c>
      <c r="DK163">
        <v>0.4645419132230032</v>
      </c>
      <c r="DL163">
        <v>1.0287190061185456</v>
      </c>
      <c r="DM163">
        <v>1.474991578711897E-2</v>
      </c>
      <c r="DN163">
        <v>0.21294830700612685</v>
      </c>
      <c r="DO163">
        <v>0</v>
      </c>
      <c r="DP163">
        <v>2.2020266550322395E-3</v>
      </c>
      <c r="DQ163">
        <v>3.6546153990868447E-4</v>
      </c>
      <c r="DR163">
        <v>9.1072742612370358E-5</v>
      </c>
      <c r="DS163">
        <v>1.1271291389027355E-2</v>
      </c>
    </row>
    <row r="164" spans="2:123">
      <c r="C164" s="2">
        <v>0.97099999999999997</v>
      </c>
      <c r="D164">
        <f t="shared" si="53"/>
        <v>97.1</v>
      </c>
      <c r="E164">
        <f t="shared" si="57"/>
        <v>97.1</v>
      </c>
      <c r="F164">
        <f t="shared" si="57"/>
        <v>97.1</v>
      </c>
      <c r="G164">
        <v>2.9000000000000057</v>
      </c>
      <c r="H164">
        <v>0</v>
      </c>
      <c r="I164">
        <v>0</v>
      </c>
      <c r="J164">
        <v>16.507000000000001</v>
      </c>
      <c r="K164">
        <v>80.592999999999989</v>
      </c>
      <c r="L164">
        <v>0</v>
      </c>
      <c r="M164">
        <f t="shared" si="54"/>
        <v>1.6447419439999997</v>
      </c>
      <c r="O164">
        <f>H164/SUM($H164:I164,K164:M164)</f>
        <v>0</v>
      </c>
      <c r="P164">
        <f>I164/SUM($H164:I164,K164:M164)</f>
        <v>0</v>
      </c>
      <c r="Q164">
        <f>K164/SUM($H164:I164,K164:M164)</f>
        <v>0.98000015680002506</v>
      </c>
      <c r="R164">
        <f>L164/SUM($H164:I164,K164:M164)</f>
        <v>0</v>
      </c>
      <c r="S164">
        <f>M164/SUM($H164:I164,K164:M164)</f>
        <v>1.9999843199974911E-2</v>
      </c>
      <c r="U164">
        <f t="shared" si="55"/>
        <v>4.6474414626876348E-2</v>
      </c>
      <c r="V164">
        <f t="shared" si="58"/>
        <v>2.0149843199974912E-2</v>
      </c>
      <c r="W164">
        <f t="shared" si="56"/>
        <v>3.4715300311366687E-2</v>
      </c>
      <c r="Y164">
        <f>U164*(D164-D163)/D164+U163*(D163-D162)/D164+U162*(D162-D161)/D164+U161*(D161-D160)/D164+U160*(D160-D159)/D164+U159*(D159-D158)/D164+U158*(D158-D157)/D164+U157*(D157-D156)/D164+U156*(D156-D155)/D164+U155*(D155-D154)/D164+U154*(D154-D153)/D164+U153*(D153-D152)/D164+U152*(D152-D151)/D164+U151*(D151-D150)/D164+U150*(D150-D149)/D164+U149*(D149-D148)/D164+U148*(D148-D147)/D164+U147*(D147-D146)/D164+U146*(D146-D145)/D164+U145*(D145-D144)/D164+U144*(D144-D143)/D164+U143*(D143-D142)/D164+U142*(D142-D141)/D164+U141*(D141-D140)/D164</f>
        <v>3.1651922560981996E-2</v>
      </c>
      <c r="Z164">
        <f>V164*(E164-E163)/E164+V163*(E163-E162)/E164+V162*(E162-E161)/E164+V161*(E161-E160)/E164+V160*(E160-E159)/E164+V159*(E159-E158)/E164+V158*(E158-E157)/E164+V157*(E157-E156)/E164+V156*(E156-E155)/E164+V155*(E155-E154)/E164+V154*(E154-E153)/E164+V153*(E153-E152)/E164+V152*(E152-E151)/E164+V151*(E151-E150)/E164+V150*(E150-E149)/E164+V149*(E149-E148)/E164+V148*(E148-E147)/E164+V147*(E147-E146)/E164+V146*(E146-E145)/E164+V145*(E145-E144)/E164+V144*(E144-E143)/E164+V143*(E143-E142)/E164+V142*(E142-E141)/E164+V141*(E141-E140)/E164</f>
        <v>2.0149843199974912E-2</v>
      </c>
      <c r="AA164">
        <f>W164*(F164-F163)/F164+W163*(F163-F162)/F164+W162*(F162-F161)/F164+W161*(F161-F160)/F164+W160*(F160-F159)/F164+W159*(F159-F158)/F164+W158*(F158-F157)/F164+W157*(F157-F156)/F164+W156*(F156-F155)/F164+W155*(F155-F154)/F164+W154*(F154-F153)/F164+W153*(F153-F152)/F164+W152*(F152-F151)/F164+W151*(F151-F150)/F164+W150*(F150-F149)/F164+W149*(F149-F148)/F164+W148*(F148-F147)/F164+W147*(F147-F146)/F164+W146*(F146-F145)/F164+W145*(F145-F144)/F164+W144*(F144-F143)/F164+W143*(F143-F142)/F164+W142*(F142-F141)/F164+W141*(F141-F140)/F164</f>
        <v>2.5082098207219378E-2</v>
      </c>
      <c r="AC164">
        <f t="shared" si="59"/>
        <v>1849.6314146681311</v>
      </c>
      <c r="AD164">
        <f t="shared" si="60"/>
        <v>3949.3413676102009</v>
      </c>
      <c r="AE164">
        <f t="shared" si="61"/>
        <v>3597.0010866400035</v>
      </c>
      <c r="AG164">
        <f t="shared" si="62"/>
        <v>1849.6314146681311</v>
      </c>
      <c r="AH164">
        <f t="shared" si="63"/>
        <v>3210.8466403334965</v>
      </c>
      <c r="AI164">
        <f t="shared" si="64"/>
        <v>851.9213099936851</v>
      </c>
      <c r="AK164">
        <v>383</v>
      </c>
      <c r="CR164">
        <v>383</v>
      </c>
      <c r="CS164" t="s">
        <v>18</v>
      </c>
      <c r="CT164">
        <v>46.59</v>
      </c>
      <c r="CU164">
        <v>0.46</v>
      </c>
      <c r="CV164">
        <v>1.0900000000000001</v>
      </c>
      <c r="CW164">
        <v>0.11</v>
      </c>
      <c r="CX164">
        <v>42.11</v>
      </c>
      <c r="CY164">
        <v>3.59</v>
      </c>
      <c r="CZ164">
        <v>0.93</v>
      </c>
      <c r="DA164">
        <v>5.07</v>
      </c>
      <c r="DB164">
        <v>0</v>
      </c>
      <c r="DC164">
        <v>0.04</v>
      </c>
      <c r="DD164">
        <v>1.0999999999999999E-2</v>
      </c>
      <c r="DE164">
        <v>5.0000000000000001E-3</v>
      </c>
      <c r="DG164">
        <v>1.9579607073396497</v>
      </c>
      <c r="DH164">
        <v>0</v>
      </c>
      <c r="DI164">
        <v>5.3993332404301778E-2</v>
      </c>
      <c r="DJ164">
        <v>3.6550435714249587E-3</v>
      </c>
      <c r="DK164">
        <v>0.98668988374311628</v>
      </c>
      <c r="DL164">
        <v>0.22490293137899134</v>
      </c>
      <c r="DM164">
        <v>3.3105887129753195E-2</v>
      </c>
      <c r="DN164">
        <v>0.22830394711150712</v>
      </c>
      <c r="DO164">
        <v>0</v>
      </c>
      <c r="DP164">
        <v>3.2595067198016589E-3</v>
      </c>
      <c r="DQ164">
        <v>7.4382999445252857E-4</v>
      </c>
      <c r="DR164">
        <v>1.6851079882332406E-4</v>
      </c>
      <c r="DS164">
        <v>1.1954039743951442E-2</v>
      </c>
    </row>
    <row r="165" spans="2:123">
      <c r="C165" s="2">
        <v>0.98299999999999998</v>
      </c>
      <c r="D165">
        <f t="shared" si="53"/>
        <v>98.3</v>
      </c>
      <c r="E165">
        <f t="shared" si="57"/>
        <v>98.3</v>
      </c>
      <c r="F165">
        <f t="shared" si="57"/>
        <v>98.3</v>
      </c>
      <c r="G165">
        <v>1.7000000000000028</v>
      </c>
      <c r="H165">
        <v>0</v>
      </c>
      <c r="I165">
        <v>0</v>
      </c>
      <c r="J165">
        <v>10.813000000000001</v>
      </c>
      <c r="K165">
        <v>55.048000000000002</v>
      </c>
      <c r="L165">
        <v>32.439</v>
      </c>
      <c r="M165">
        <f t="shared" si="54"/>
        <v>1.7854346959999998</v>
      </c>
      <c r="O165">
        <f>H165/SUM($H165:I165,K165:M165)</f>
        <v>0</v>
      </c>
      <c r="P165">
        <f>I165/SUM($H165:I165,K165:M165)</f>
        <v>0</v>
      </c>
      <c r="Q165">
        <f>K165/SUM($H165:I165,K165:M165)</f>
        <v>0.61662931214383609</v>
      </c>
      <c r="R165">
        <f>L165/SUM($H165:I165,K165:M165)</f>
        <v>0.36337084465618913</v>
      </c>
      <c r="S165">
        <f>M165/SUM($H165:I165,K165:M165)</f>
        <v>1.9999843199974911E-2</v>
      </c>
      <c r="U165">
        <f t="shared" si="55"/>
        <v>3.6677538170496043E-2</v>
      </c>
      <c r="V165">
        <f t="shared" si="58"/>
        <v>2.0149843199974912E-2</v>
      </c>
      <c r="W165">
        <f t="shared" si="56"/>
        <v>2.9468326304877661E-2</v>
      </c>
      <c r="Y165">
        <f>U165*(D165-D164)/D165+U164*(D164-D163)/D165+U163*(D163-D162)/D165+U162*(D162-D161)/D165+U161*(D161-D160)/D165+U160*(D160-D159)/D165+U159*(D159-D158)/D165+U158*(D158-D157)/D165+U157*(D157-D156)/D165+U156*(D156-D155)/D165+U155*(D155-D154)/D165+U154*(D154-D153)/D165+U153*(D153-D152)/D165+U152*(D152-D151)/D165+U151*(D151-D150)/D165+U150*(D150-D149)/D165+U149*(D149-D148)/D165+U148*(D148-D147)/D165+U147*(D147-D146)/D165+U146*(D146-D145)/D165+U145*(D145-D144)/D165+U144*(D144-D143)/D165+U143*(D143-D142)/D165+U142*(D142-D141)/D165+U141*(D141-D140)/D165</f>
        <v>3.1713272904129675E-2</v>
      </c>
      <c r="Z165">
        <f>V165*(E165-E164)/E165+V164*(E164-E163)/E165+V163*(E163-E162)/E165+V162*(E162-E161)/E165+V161*(E161-E160)/E165+V160*(E160-E159)/E165+V159*(E159-E158)/E165+V158*(E158-E157)/E165+V157*(E157-E156)/E165+V156*(E156-E155)/E165+V155*(E155-E154)/E165+V154*(E154-E153)/E165+V153*(E153-E152)/E165+V152*(E152-E151)/E165+V151*(E151-E150)/E165+V150*(E150-E149)/E165+V149*(E149-E148)/E165+V148*(E148-E147)/E165+V147*(E147-E146)/E165+V146*(E146-E145)/E165+V145*(E145-E144)/E165+V144*(E144-E143)/E165+V143*(E143-E142)/E165+V142*(E142-E141)/E165+V141*(E141-E140)/E165</f>
        <v>2.0149843199974912E-2</v>
      </c>
      <c r="AA165">
        <f>W165*(F165-F164)/F165+W164*(F164-F163)/F165+W163*(F163-F162)/F165+W162*(F162-F161)/F165+W161*(F161-F160)/F165+W160*(F160-F159)/F165+W159*(F159-F158)/F165+W158*(F158-F157)/F165+W157*(F157-F156)/F165+W156*(F156-F155)/F165+W155*(F155-F154)/F165+W154*(F154-F153)/F165+W153*(F153-F152)/F165+W152*(F152-F151)/F165+W151*(F151-F150)/F165+W150*(F150-F149)/F165+W149*(F149-F148)/F165+W148*(F148-F147)/F165+W147*(F147-F146)/F165+W146*(F146-F145)/F165+W145*(F145-F144)/F165+W144*(F144-F143)/F165+W143*(F143-F142)/F165+W142*(F142-F141)/F165+W141*(F141-F140)/F165</f>
        <v>2.5135643209428842E-2</v>
      </c>
      <c r="AC165">
        <f t="shared" si="59"/>
        <v>3101.5877500989031</v>
      </c>
      <c r="AD165">
        <f t="shared" si="60"/>
        <v>6664.9978444396957</v>
      </c>
      <c r="AE165">
        <f t="shared" si="61"/>
        <v>6053.0899186521792</v>
      </c>
      <c r="AG165">
        <f t="shared" si="62"/>
        <v>3101.5877500989031</v>
      </c>
      <c r="AH165">
        <f t="shared" si="63"/>
        <v>5418.697434503817</v>
      </c>
      <c r="AI165">
        <f t="shared" si="64"/>
        <v>1433.6265596807793</v>
      </c>
      <c r="AK165">
        <v>533</v>
      </c>
      <c r="CR165">
        <v>533</v>
      </c>
      <c r="CS165" t="s">
        <v>18</v>
      </c>
      <c r="CT165">
        <v>45.68</v>
      </c>
      <c r="CU165">
        <v>0.39</v>
      </c>
      <c r="CV165">
        <v>1.07</v>
      </c>
      <c r="CW165">
        <v>0.04</v>
      </c>
      <c r="CX165">
        <v>45.94</v>
      </c>
      <c r="CY165">
        <v>0.75</v>
      </c>
      <c r="CZ165">
        <v>1.1100000000000001</v>
      </c>
      <c r="DA165">
        <v>4.96</v>
      </c>
      <c r="DB165">
        <v>0</v>
      </c>
      <c r="DC165">
        <v>0.05</v>
      </c>
      <c r="DD165">
        <v>1.2E-2</v>
      </c>
      <c r="DE165">
        <v>5.0000000000000001E-3</v>
      </c>
      <c r="DG165">
        <v>1.9613295975791414</v>
      </c>
      <c r="DH165">
        <v>0</v>
      </c>
      <c r="DI165">
        <v>5.4151518247956401E-2</v>
      </c>
      <c r="DJ165">
        <v>1.3579165766260785E-3</v>
      </c>
      <c r="DK165">
        <v>1.0997643823464061</v>
      </c>
      <c r="DL165">
        <v>4.8003748987649766E-2</v>
      </c>
      <c r="DM165">
        <v>4.0369975473701726E-2</v>
      </c>
      <c r="DN165">
        <v>0.22819197250578041</v>
      </c>
      <c r="DO165">
        <v>0</v>
      </c>
      <c r="DP165">
        <v>4.162700057421022E-3</v>
      </c>
      <c r="DQ165">
        <v>8.2903997716092092E-4</v>
      </c>
      <c r="DR165">
        <v>1.7216345226141392E-4</v>
      </c>
      <c r="DS165">
        <v>1.5481115827097783E-2</v>
      </c>
    </row>
    <row r="166" spans="2:123">
      <c r="C166" s="2">
        <v>0.99</v>
      </c>
      <c r="D166">
        <f t="shared" si="53"/>
        <v>99</v>
      </c>
      <c r="E166">
        <f t="shared" si="57"/>
        <v>99</v>
      </c>
      <c r="F166">
        <f t="shared" si="57"/>
        <v>99</v>
      </c>
      <c r="G166">
        <v>1</v>
      </c>
      <c r="H166">
        <v>0</v>
      </c>
      <c r="I166">
        <v>0</v>
      </c>
      <c r="J166">
        <v>15.84</v>
      </c>
      <c r="K166">
        <v>83.16</v>
      </c>
      <c r="L166">
        <v>0</v>
      </c>
      <c r="M166">
        <f t="shared" si="54"/>
        <v>1.69712928</v>
      </c>
      <c r="O166">
        <f>H166/SUM($H166:I166,K166:M166)</f>
        <v>0</v>
      </c>
      <c r="P166">
        <f>I166/SUM($H166:I166,K166:M166)</f>
        <v>0</v>
      </c>
      <c r="Q166">
        <f>K166/SUM($H166:I166,K166:M166)</f>
        <v>0.98000015680002506</v>
      </c>
      <c r="R166">
        <f>L166/SUM($H166:I166,K166:M166)</f>
        <v>0</v>
      </c>
      <c r="S166">
        <f>M166/SUM($H166:I166,K166:M166)</f>
        <v>1.9999843199974911E-2</v>
      </c>
      <c r="U166">
        <f t="shared" si="55"/>
        <v>4.655748984891378E-2</v>
      </c>
      <c r="V166">
        <f t="shared" si="58"/>
        <v>2.0149843199974912E-2</v>
      </c>
      <c r="W166">
        <f t="shared" si="56"/>
        <v>3.5203282741689053E-2</v>
      </c>
      <c r="Y166">
        <f>U166*(D166-D165)/D166+U165*(D165-D164)/D166+U164*(D164-D163)/D166+U163*(D163-D162)/D166+U162*(D162-D161)/D166+U161*(D161-D160)/D166+U160*(D160-D159)/D166+U159*(D159-D158)/D166+U158*(D158-D157)/D166+U157*(D157-D156)/D166+U156*(D156-D155)/D166+U155*(D155-D154)/D166+U154*(D154-D153)/D166+U153*(D153-D152)/D166+U152*(D152-D151)/D166+U151*(D151-D150)/D166+U150*(D150-D149)/D166+U149*(D149-D148)/D166+U148*(D148-D147)/D166+U147*(D147-D146)/D166+U146*(D146-D145)/D166+U145*(D145-D144)/D166+U144*(D144-D143)/D166+U143*(D143-D142)/D166+U142*(D142-D141)/D166+U141*D141/D166</f>
        <v>3.1818232013840264E-2</v>
      </c>
      <c r="Z166">
        <f>V166*(E166-E165)/E166+V165*(E165-E164)/E166+V164*(E164-E163)/E166+V163*(E163-E162)/E166+V162*(E162-E161)/E166+V161*(E161-E160)/E166+V160*(E160-E159)/E166+V159*(E159-E158)/E166+V158*(E158-E157)/E166+V157*(E157-E156)/E166+V156*(E156-E155)/E166+V155*(E155-E154)/E166+V154*(E154-E153)/E166+V153*(E153-E152)/E166+V152*(E152-E151)/E166+V151*(E151-E150)/E166+V150*(E150-E149)/E166+V149*(E149-E148)/E166+V148*(E148-E147)/E166+V147*(E147-E146)/E166+V146*(E146-E145)/E166+V145*(E145-E144)/E166+V144*(E144-E143)/E166+V143*(E143-E142)/E166+V142*(E142-E141)/E166+V141*E141/E166</f>
        <v>2.0149843199974912E-2</v>
      </c>
      <c r="AA166">
        <f>W166*(D166-D165)/$D$34+W165*(D165-D164)/$D$34+W164*(D164-D163)/$D$34+W163*(D163-D162)/$D$34+W162*(D162-D161)/$D$34+W161*(D161-D160)/$D$34+W160*(D160-D159)/$D$34+W159*(D159-D158)/$D$34+W158*(D158-D157)/$D$34+W157*(D157-D156)/$D$34+W156*(D156-D155)/$D$34+W155*(D155-D154)/$D$34+W154*(D154-D153)/$D$34+W153*(D153-D152)/$D$34+W152*(D152-D151)/$D$34+W151*(D151-D150)/$D$34+W150*(D150-D149)/$D$34+W149*(D149-D148)/$D$34+W148*(D148-D147)/$D$34+W147*(D147-D146)/$D$34+W146*(D146-D145)/$D$34+W145*(D145-D144)/$D$34+W144*(D144-D143)/$D$34+W143*(D143-D142)/$D$34+W142*(D142-D141)/$D$34+W141*D141/$D$34</f>
        <v>2.5206828539454922E-2</v>
      </c>
      <c r="AC166">
        <f t="shared" si="59"/>
        <v>5182.2073548680009</v>
      </c>
      <c r="AD166">
        <f t="shared" si="60"/>
        <v>11209.995158821786</v>
      </c>
      <c r="AE166">
        <f t="shared" si="61"/>
        <v>10150.587850612743</v>
      </c>
      <c r="AG166">
        <f t="shared" si="62"/>
        <v>5182.2073548680009</v>
      </c>
      <c r="AH166">
        <f t="shared" si="63"/>
        <v>9113.8172022941344</v>
      </c>
      <c r="AI166">
        <f t="shared" si="64"/>
        <v>2404.0865961977552</v>
      </c>
      <c r="AK166">
        <v>703</v>
      </c>
      <c r="CR166">
        <v>703</v>
      </c>
      <c r="CS166" t="s">
        <v>18</v>
      </c>
      <c r="CT166">
        <v>45.49</v>
      </c>
      <c r="CU166">
        <v>0.38</v>
      </c>
      <c r="CV166">
        <v>1.07</v>
      </c>
      <c r="CW166">
        <v>0.01</v>
      </c>
      <c r="CX166">
        <v>46.71</v>
      </c>
      <c r="CY166">
        <v>0.09</v>
      </c>
      <c r="CZ166">
        <v>1.23</v>
      </c>
      <c r="DA166">
        <v>4.9400000000000004</v>
      </c>
      <c r="DB166">
        <v>0</v>
      </c>
      <c r="DC166">
        <v>0.06</v>
      </c>
      <c r="DD166">
        <v>1.2E-2</v>
      </c>
      <c r="DE166">
        <v>5.0000000000000001E-3</v>
      </c>
      <c r="DG166">
        <v>1.9627310629166985</v>
      </c>
      <c r="DH166">
        <v>0</v>
      </c>
      <c r="DI166">
        <v>5.4416550682727972E-2</v>
      </c>
      <c r="DJ166">
        <v>3.411406485250212E-4</v>
      </c>
      <c r="DK166">
        <v>1.1236702914756522</v>
      </c>
      <c r="DL166">
        <v>5.7886431057086194E-3</v>
      </c>
      <c r="DM166">
        <v>4.4953239109274006E-2</v>
      </c>
      <c r="DN166">
        <v>0.22838417454036014</v>
      </c>
      <c r="DO166">
        <v>0</v>
      </c>
      <c r="DP166">
        <v>5.0196881486740778E-3</v>
      </c>
      <c r="DQ166">
        <v>8.3309752699108129E-4</v>
      </c>
      <c r="DR166">
        <v>1.7300606758242096E-4</v>
      </c>
      <c r="DS166">
        <v>1.7147613599426494E-2</v>
      </c>
    </row>
    <row r="168" spans="2:123">
      <c r="Z168" s="28" t="s">
        <v>111</v>
      </c>
      <c r="AA168" s="28"/>
      <c r="AB168" s="29"/>
      <c r="AC168" s="30">
        <f>(AC140*100-AC166)/(AC140*100)*AC140</f>
        <v>8.1779264513199905</v>
      </c>
      <c r="AD168" s="30">
        <f>(AD140*100-AD166)/(AD140*100)*AD140</f>
        <v>10.900048411782137</v>
      </c>
      <c r="AE168" s="30">
        <f>(AE140*100-AE166)/(AE140*100)*AE140</f>
        <v>12.494121493872571</v>
      </c>
      <c r="AF168" s="29"/>
      <c r="AG168" s="30">
        <f>(AG140*100-AG166)/(AG140*100)*AG140</f>
        <v>8.1779264513199905</v>
      </c>
      <c r="AH168" s="30">
        <f>(AH140*100-AH166)/(AH140*100)*AH140</f>
        <v>8.8618279770586561</v>
      </c>
      <c r="AI168" s="30">
        <f>(AI140*100-AI166)/(AI140*100)*AI140</f>
        <v>2.959134038022448</v>
      </c>
    </row>
    <row r="170" spans="2:123">
      <c r="B170" s="20" t="s">
        <v>82</v>
      </c>
      <c r="W170" s="20"/>
      <c r="X170" s="20"/>
    </row>
    <row r="171" spans="2:123" ht="18">
      <c r="G171" s="5" t="s">
        <v>70</v>
      </c>
      <c r="L171"/>
      <c r="O171" s="4"/>
      <c r="P171" s="6" t="s">
        <v>26</v>
      </c>
      <c r="S171" s="4"/>
      <c r="V171" s="20" t="s">
        <v>82</v>
      </c>
      <c r="Y171" s="20"/>
      <c r="Z171" s="6" t="s">
        <v>98</v>
      </c>
      <c r="AA171" s="20"/>
      <c r="AB171" s="20"/>
      <c r="AC171" s="20"/>
      <c r="AD171" s="6" t="s">
        <v>97</v>
      </c>
      <c r="AE171" s="6"/>
      <c r="AF171" s="6"/>
      <c r="AG171" s="6"/>
      <c r="AH171" s="6" t="s">
        <v>96</v>
      </c>
      <c r="AK171" t="s">
        <v>19</v>
      </c>
      <c r="AL171" t="s">
        <v>0</v>
      </c>
      <c r="CD171" t="s">
        <v>33</v>
      </c>
      <c r="CE171" t="s">
        <v>34</v>
      </c>
      <c r="CF171" t="s">
        <v>35</v>
      </c>
      <c r="CG171" t="s">
        <v>36</v>
      </c>
      <c r="CH171" t="s">
        <v>37</v>
      </c>
      <c r="CI171" t="s">
        <v>38</v>
      </c>
      <c r="CJ171" t="s">
        <v>39</v>
      </c>
      <c r="CK171" t="s">
        <v>40</v>
      </c>
      <c r="CL171" t="s">
        <v>41</v>
      </c>
      <c r="CM171" t="s">
        <v>42</v>
      </c>
      <c r="CN171" t="s">
        <v>43</v>
      </c>
      <c r="CO171" t="s">
        <v>44</v>
      </c>
      <c r="CP171" t="s">
        <v>86</v>
      </c>
      <c r="DG171" t="s">
        <v>33</v>
      </c>
      <c r="DH171" t="s">
        <v>34</v>
      </c>
      <c r="DI171" t="s">
        <v>35</v>
      </c>
      <c r="DJ171" t="s">
        <v>36</v>
      </c>
      <c r="DK171" t="s">
        <v>37</v>
      </c>
      <c r="DL171" t="s">
        <v>38</v>
      </c>
      <c r="DM171" t="s">
        <v>39</v>
      </c>
      <c r="DN171" t="s">
        <v>40</v>
      </c>
      <c r="DO171" t="s">
        <v>41</v>
      </c>
      <c r="DP171" t="s">
        <v>42</v>
      </c>
      <c r="DQ171" t="s">
        <v>43</v>
      </c>
      <c r="DR171" t="s">
        <v>44</v>
      </c>
      <c r="DS171" t="s">
        <v>86</v>
      </c>
    </row>
    <row r="172" spans="2:123" ht="17">
      <c r="C172" t="s">
        <v>20</v>
      </c>
      <c r="D172" s="4" t="s">
        <v>21</v>
      </c>
      <c r="E172" s="4" t="s">
        <v>21</v>
      </c>
      <c r="F172" s="4" t="s">
        <v>21</v>
      </c>
      <c r="G172" t="s">
        <v>22</v>
      </c>
      <c r="H172" t="s">
        <v>16</v>
      </c>
      <c r="I172" t="s">
        <v>17</v>
      </c>
      <c r="J172" t="s">
        <v>23</v>
      </c>
      <c r="K172" t="s">
        <v>24</v>
      </c>
      <c r="L172" t="s">
        <v>25</v>
      </c>
      <c r="M172" t="s">
        <v>82</v>
      </c>
      <c r="O172" s="4" t="s">
        <v>16</v>
      </c>
      <c r="P172" s="4" t="s">
        <v>17</v>
      </c>
      <c r="Q172" s="4" t="s">
        <v>24</v>
      </c>
      <c r="R172" s="4" t="s">
        <v>25</v>
      </c>
      <c r="S172" s="4" t="s">
        <v>82</v>
      </c>
      <c r="U172" t="s">
        <v>27</v>
      </c>
      <c r="V172" t="s">
        <v>28</v>
      </c>
      <c r="W172" t="s">
        <v>29</v>
      </c>
      <c r="Y172" t="s">
        <v>27</v>
      </c>
      <c r="Z172" t="s">
        <v>28</v>
      </c>
      <c r="AA172" t="s">
        <v>29</v>
      </c>
      <c r="AC172" t="s">
        <v>30</v>
      </c>
      <c r="AD172" t="s">
        <v>31</v>
      </c>
      <c r="AE172" t="s">
        <v>32</v>
      </c>
      <c r="AG172" t="s">
        <v>30</v>
      </c>
      <c r="AH172" t="s">
        <v>31</v>
      </c>
      <c r="AI172" t="s">
        <v>32</v>
      </c>
      <c r="AL172" t="s">
        <v>1</v>
      </c>
      <c r="AM172" t="s">
        <v>2</v>
      </c>
      <c r="AN172" t="s">
        <v>3</v>
      </c>
      <c r="AO172" t="s">
        <v>4</v>
      </c>
      <c r="AP172" t="s">
        <v>5</v>
      </c>
      <c r="AQ172" t="s">
        <v>6</v>
      </c>
      <c r="AR172" t="s">
        <v>7</v>
      </c>
      <c r="AS172" t="s">
        <v>8</v>
      </c>
      <c r="AT172" t="s">
        <v>9</v>
      </c>
      <c r="AU172" t="s">
        <v>10</v>
      </c>
      <c r="AV172" t="s">
        <v>11</v>
      </c>
      <c r="AW172" t="s">
        <v>14</v>
      </c>
      <c r="AX172" t="s">
        <v>15</v>
      </c>
      <c r="AZ172" t="s">
        <v>33</v>
      </c>
      <c r="BA172" t="s">
        <v>34</v>
      </c>
      <c r="BB172" t="s">
        <v>35</v>
      </c>
      <c r="BC172" t="s">
        <v>36</v>
      </c>
      <c r="BD172" t="s">
        <v>37</v>
      </c>
      <c r="BE172" t="s">
        <v>38</v>
      </c>
      <c r="BF172" t="s">
        <v>39</v>
      </c>
      <c r="BG172" t="s">
        <v>40</v>
      </c>
      <c r="BH172" t="s">
        <v>41</v>
      </c>
      <c r="BI172" t="s">
        <v>42</v>
      </c>
      <c r="BJ172" t="s">
        <v>43</v>
      </c>
      <c r="BK172" t="s">
        <v>44</v>
      </c>
    </row>
    <row r="173" spans="2:123">
      <c r="C173">
        <v>0</v>
      </c>
      <c r="D173">
        <f>C173*100</f>
        <v>0</v>
      </c>
      <c r="E173">
        <f t="shared" ref="E173:F173" si="65">D173*100</f>
        <v>0</v>
      </c>
      <c r="F173">
        <f t="shared" si="65"/>
        <v>0</v>
      </c>
      <c r="G173">
        <v>100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f>0.025641*(SUM(H173:I173,K173:L173))</f>
        <v>0</v>
      </c>
      <c r="R173" s="21"/>
      <c r="S173" s="4"/>
      <c r="AC173" s="4">
        <v>60</v>
      </c>
      <c r="AD173" s="4">
        <v>123</v>
      </c>
      <c r="AE173" s="4">
        <v>114</v>
      </c>
      <c r="AG173" s="4">
        <v>60</v>
      </c>
      <c r="AH173" s="4">
        <v>100</v>
      </c>
      <c r="AI173" s="4">
        <v>27</v>
      </c>
    </row>
    <row r="174" spans="2:123">
      <c r="C174" s="2">
        <v>0.214</v>
      </c>
      <c r="D174">
        <f t="shared" ref="D174:D199" si="66">C174*100</f>
        <v>21.4</v>
      </c>
      <c r="E174">
        <f>D174</f>
        <v>21.4</v>
      </c>
      <c r="F174">
        <f>E174</f>
        <v>21.4</v>
      </c>
      <c r="G174">
        <v>78.599999999999994</v>
      </c>
      <c r="H174">
        <v>21.400000000000006</v>
      </c>
      <c r="I174">
        <v>0</v>
      </c>
      <c r="J174">
        <v>0</v>
      </c>
      <c r="K174">
        <v>0</v>
      </c>
      <c r="L174">
        <v>0</v>
      </c>
      <c r="M174">
        <f t="shared" ref="M174:M199" si="67">0.025641*(SUM(H174:I174,K174:L174))</f>
        <v>0.54871740000000013</v>
      </c>
      <c r="O174">
        <f>H174/SUM($H174:I174,K174:M174)</f>
        <v>0.97500002437500055</v>
      </c>
      <c r="P174">
        <f>I174/SUM($H174:I174,K174:M174)</f>
        <v>0</v>
      </c>
      <c r="Q174">
        <f>K174/SUM($H174:I174,K174:M174)</f>
        <v>0</v>
      </c>
      <c r="R174">
        <f>L174/SUM($H174:I174,K174:M174)</f>
        <v>0</v>
      </c>
      <c r="S174">
        <f>M174/SUM($H174:I174,K174:M174)</f>
        <v>2.499997562499939E-2</v>
      </c>
      <c r="U174">
        <f t="shared" ref="U174:U199" si="68">(O174*(0.00000571*(AO174*((26.98*2)/(26.98*2+16*3))*10000)+0.000395))+(Q174*(0.2003*DI174+0.0162))+(P174*(0.2198*CF174))+S174</f>
        <v>2.6563636599751958E-2</v>
      </c>
      <c r="V174">
        <f>0.00015+S174</f>
        <v>2.5149975624999391E-2</v>
      </c>
      <c r="W174">
        <f t="shared" ref="W174:W199" si="69">(O174*(0.000002536*(AO174*((26.98*2)/(26.98*2+16*3))*10000)+0.0008))+(Q174*EXP((-5)+6.3*DS174-1.2*DN174+1))+(P174*(EXP((-5.66)+8.4*CP174+10*CK174)))+S174</f>
        <v>2.6303402475945203E-2</v>
      </c>
      <c r="Y174">
        <f>U174*(D174-D173)/D174</f>
        <v>2.6563636599751958E-2</v>
      </c>
      <c r="Z174">
        <f>V174*(E174-E173)/E174</f>
        <v>2.5149975624999391E-2</v>
      </c>
      <c r="AA174">
        <f>W174*(F174-F173)/F174</f>
        <v>2.6303402475945203E-2</v>
      </c>
      <c r="AC174">
        <f>$AC$173*((1-C174)^(Y174-1))</f>
        <v>75.849154997017891</v>
      </c>
      <c r="AD174">
        <f>$AD$173*((1-C174)^(Z174-1))</f>
        <v>155.54370696540957</v>
      </c>
      <c r="AE174">
        <f>$AE$173*((1-C174)^(AA174-1))</f>
        <v>144.12242549661636</v>
      </c>
      <c r="AG174">
        <f>$AG$173*((1-C174)^(Y174-1))</f>
        <v>75.849154997017891</v>
      </c>
      <c r="AH174">
        <f>$AH$173*((1-C174)^(Z174-1))</f>
        <v>126.45829834586144</v>
      </c>
      <c r="AI174">
        <f>$AI$173*((1-C174)^(AA174-1))</f>
        <v>34.134258670251242</v>
      </c>
      <c r="AK174">
        <v>24</v>
      </c>
      <c r="AL174" t="s">
        <v>16</v>
      </c>
      <c r="AM174">
        <v>41.68</v>
      </c>
      <c r="AN174">
        <v>0</v>
      </c>
      <c r="AO174">
        <v>0.04</v>
      </c>
      <c r="AP174">
        <v>0.28999999999999998</v>
      </c>
      <c r="AQ174">
        <v>4.67</v>
      </c>
      <c r="AR174">
        <v>53.17</v>
      </c>
      <c r="AS174">
        <v>7.0000000000000007E-2</v>
      </c>
      <c r="AT174">
        <v>0.08</v>
      </c>
      <c r="AU174">
        <v>0</v>
      </c>
      <c r="AV174">
        <v>0</v>
      </c>
      <c r="AW174">
        <v>0</v>
      </c>
      <c r="AX174">
        <v>0</v>
      </c>
      <c r="AZ174">
        <v>0.99781143541499873</v>
      </c>
      <c r="BA174">
        <v>0</v>
      </c>
      <c r="BB174">
        <v>1.128711970033924E-3</v>
      </c>
      <c r="BC174">
        <v>5.4891787853209003E-3</v>
      </c>
      <c r="BD174">
        <v>6.2333544004866265E-2</v>
      </c>
      <c r="BE174">
        <v>1.897478364843064</v>
      </c>
      <c r="BF174">
        <v>1.4194817931572671E-3</v>
      </c>
      <c r="BG174">
        <v>2.0521303934496948E-3</v>
      </c>
      <c r="BH174">
        <v>0</v>
      </c>
      <c r="BI174">
        <v>0</v>
      </c>
      <c r="BJ174">
        <v>0</v>
      </c>
      <c r="BK174">
        <v>0</v>
      </c>
    </row>
    <row r="175" spans="2:123">
      <c r="C175" s="2">
        <v>0.35699999999999998</v>
      </c>
      <c r="D175">
        <f t="shared" si="66"/>
        <v>35.699999999999996</v>
      </c>
      <c r="E175">
        <f t="shared" ref="E175:F199" si="70">D175</f>
        <v>35.699999999999996</v>
      </c>
      <c r="F175">
        <f t="shared" si="70"/>
        <v>35.699999999999996</v>
      </c>
      <c r="G175">
        <v>64.300000000000011</v>
      </c>
      <c r="H175">
        <v>35.699999999999989</v>
      </c>
      <c r="I175">
        <v>0</v>
      </c>
      <c r="J175">
        <v>0</v>
      </c>
      <c r="K175">
        <v>0</v>
      </c>
      <c r="L175">
        <v>0</v>
      </c>
      <c r="M175">
        <f t="shared" si="67"/>
        <v>0.91538369999999969</v>
      </c>
      <c r="O175">
        <f>H175/SUM($H175:I175,K175:M175)</f>
        <v>0.97500002437500066</v>
      </c>
      <c r="P175">
        <f>I175/SUM($H175:I175,K175:M175)</f>
        <v>0</v>
      </c>
      <c r="Q175">
        <f>K175/SUM($H175:I175,K175:M175)</f>
        <v>0</v>
      </c>
      <c r="R175">
        <f>L175/SUM($H175:I175,K175:M175)</f>
        <v>0</v>
      </c>
      <c r="S175">
        <f>M175/SUM($H175:I175,K175:M175)</f>
        <v>2.499997562499939E-2</v>
      </c>
      <c r="U175">
        <f t="shared" si="68"/>
        <v>2.685827059103307E-2</v>
      </c>
      <c r="V175">
        <f t="shared" ref="V175:V199" si="71">0.00015+S175</f>
        <v>2.5149975624999391E-2</v>
      </c>
      <c r="W175">
        <f t="shared" si="69"/>
        <v>2.6434259183806656E-2</v>
      </c>
      <c r="Y175">
        <f>U175*(D175-D174)/D175+U174*(D174-D173)/D175</f>
        <v>2.6681655257323945E-2</v>
      </c>
      <c r="Z175">
        <f>V175*(E175-E174)/E175+V174*(E174-E173)/E175</f>
        <v>2.5149975624999391E-2</v>
      </c>
      <c r="AA175">
        <f>W175*(F175-F174)/F175+W174*(F174-F173)/F175</f>
        <v>2.6355818468169818E-2</v>
      </c>
      <c r="AC175">
        <f t="shared" ref="AC175:AC199" si="72">$AC$173*((1-C175)^(Y175-1))</f>
        <v>92.219556386750867</v>
      </c>
      <c r="AD175">
        <f t="shared" ref="AD175:AD199" si="73">$AD$173*((1-C175)^(Z175-1))</f>
        <v>189.17800844533983</v>
      </c>
      <c r="AE175">
        <f t="shared" ref="AE175:AE199" si="74">$AE$173*((1-C175)^(AA175-1))</f>
        <v>175.24237146516211</v>
      </c>
      <c r="AG175">
        <f t="shared" ref="AG175:AG199" si="75">$AG$173*((1-C175)^(Y175-1))</f>
        <v>92.219556386750867</v>
      </c>
      <c r="AH175">
        <f t="shared" ref="AH175:AH199" si="76">$AH$173*((1-C175)^(Z175-1))</f>
        <v>153.80325889865028</v>
      </c>
      <c r="AI175">
        <f t="shared" ref="AI175:AI199" si="77">$AI$173*((1-C175)^(AA175-1))</f>
        <v>41.50477218911734</v>
      </c>
      <c r="AK175">
        <v>44</v>
      </c>
      <c r="AL175" t="s">
        <v>16</v>
      </c>
      <c r="AM175">
        <v>41.47</v>
      </c>
      <c r="AN175">
        <v>0</v>
      </c>
      <c r="AO175">
        <v>0.05</v>
      </c>
      <c r="AP175">
        <v>0.36</v>
      </c>
      <c r="AQ175">
        <v>5.6</v>
      </c>
      <c r="AR175">
        <v>52.32</v>
      </c>
      <c r="AS175">
        <v>0.08</v>
      </c>
      <c r="AT175">
        <v>0.1</v>
      </c>
      <c r="AU175">
        <v>0</v>
      </c>
      <c r="AV175">
        <v>0</v>
      </c>
      <c r="AW175">
        <v>0</v>
      </c>
      <c r="AX175">
        <v>0</v>
      </c>
      <c r="AZ175">
        <v>0.99743264921648656</v>
      </c>
      <c r="BA175">
        <v>0</v>
      </c>
      <c r="BB175">
        <v>1.4174962604525609E-3</v>
      </c>
      <c r="BC175">
        <v>6.8460593075878318E-3</v>
      </c>
      <c r="BD175">
        <v>7.5096854076377784E-2</v>
      </c>
      <c r="BE175">
        <v>1.8758870521477748</v>
      </c>
      <c r="BF175">
        <v>1.6298609384352201E-3</v>
      </c>
      <c r="BG175">
        <v>2.5771740141894281E-3</v>
      </c>
      <c r="BH175">
        <v>0</v>
      </c>
      <c r="BI175">
        <v>0</v>
      </c>
      <c r="BJ175">
        <v>0</v>
      </c>
      <c r="BK175">
        <v>0</v>
      </c>
      <c r="BM175" t="s">
        <v>45</v>
      </c>
      <c r="BN175" t="s">
        <v>1</v>
      </c>
      <c r="BO175" t="s">
        <v>2</v>
      </c>
      <c r="BP175" t="s">
        <v>3</v>
      </c>
      <c r="BQ175" t="s">
        <v>4</v>
      </c>
      <c r="BR175" t="s">
        <v>5</v>
      </c>
      <c r="BS175" t="s">
        <v>6</v>
      </c>
      <c r="BT175" t="s">
        <v>7</v>
      </c>
      <c r="BU175" t="s">
        <v>8</v>
      </c>
      <c r="BV175" t="s">
        <v>9</v>
      </c>
      <c r="BW175" t="s">
        <v>10</v>
      </c>
      <c r="BX175" t="s">
        <v>11</v>
      </c>
      <c r="BY175" t="s">
        <v>12</v>
      </c>
      <c r="BZ175" t="s">
        <v>13</v>
      </c>
      <c r="CA175" t="s">
        <v>14</v>
      </c>
      <c r="CB175" t="s">
        <v>15</v>
      </c>
    </row>
    <row r="176" spans="2:123">
      <c r="C176" s="2">
        <v>0.38900000000000001</v>
      </c>
      <c r="D176">
        <f t="shared" si="66"/>
        <v>38.9</v>
      </c>
      <c r="E176">
        <f t="shared" si="70"/>
        <v>38.9</v>
      </c>
      <c r="F176">
        <f t="shared" si="70"/>
        <v>38.9</v>
      </c>
      <c r="G176">
        <v>61.1</v>
      </c>
      <c r="H176">
        <v>38.9</v>
      </c>
      <c r="I176">
        <v>0</v>
      </c>
      <c r="J176">
        <v>0</v>
      </c>
      <c r="K176">
        <v>0</v>
      </c>
      <c r="L176">
        <v>0</v>
      </c>
      <c r="M176">
        <f t="shared" si="67"/>
        <v>0.99743490000000001</v>
      </c>
      <c r="O176">
        <f>H176/SUM($H176:I176,K176:M176)</f>
        <v>0.97500002437500055</v>
      </c>
      <c r="P176">
        <f>I176/SUM($H176:I176,K176:M176)</f>
        <v>0</v>
      </c>
      <c r="Q176">
        <f>K176/SUM($H176:I176,K176:M176)</f>
        <v>0</v>
      </c>
      <c r="R176">
        <f>L176/SUM($H176:I176,K176:M176)</f>
        <v>0</v>
      </c>
      <c r="S176">
        <f>M176/SUM($H176:I176,K176:M176)</f>
        <v>2.499997562499939E-2</v>
      </c>
      <c r="U176">
        <f t="shared" si="68"/>
        <v>2.7152904582314178E-2</v>
      </c>
      <c r="V176">
        <f t="shared" si="71"/>
        <v>2.5149975624999391E-2</v>
      </c>
      <c r="W176">
        <f t="shared" si="69"/>
        <v>2.6565115891668108E-2</v>
      </c>
      <c r="Y176">
        <f>U176*(D176-D175)/D176+U175*(D175-D174)/D176+U174*(D174-D173)/D176</f>
        <v>2.6720421268634192E-2</v>
      </c>
      <c r="Z176">
        <f>V176*(E176-E175)/E176+V175*(E175-E174)/E176+V174*(E174-E173)/E176</f>
        <v>2.5149975624999391E-2</v>
      </c>
      <c r="AA176">
        <f>W176*(F176-F175)/F176+W175*(F175-F174)/F176+W174*(F174-F173)/F176</f>
        <v>2.6373035736940886E-2</v>
      </c>
      <c r="AC176">
        <f t="shared" si="72"/>
        <v>96.915439850459151</v>
      </c>
      <c r="AD176">
        <f t="shared" si="73"/>
        <v>198.83042592976383</v>
      </c>
      <c r="AE176">
        <f t="shared" si="74"/>
        <v>184.17085245548142</v>
      </c>
      <c r="AG176">
        <f t="shared" si="75"/>
        <v>96.915439850459151</v>
      </c>
      <c r="AH176">
        <f t="shared" si="76"/>
        <v>161.65075278842588</v>
      </c>
      <c r="AI176">
        <f t="shared" si="77"/>
        <v>43.619412423666653</v>
      </c>
      <c r="AK176">
        <v>49</v>
      </c>
      <c r="AL176" t="s">
        <v>16</v>
      </c>
      <c r="AM176">
        <v>41.4</v>
      </c>
      <c r="AN176">
        <v>0</v>
      </c>
      <c r="AO176">
        <v>0.06</v>
      </c>
      <c r="AP176">
        <v>0.38</v>
      </c>
      <c r="AQ176">
        <v>5.89</v>
      </c>
      <c r="AR176">
        <v>52.07</v>
      </c>
      <c r="AS176">
        <v>0.09</v>
      </c>
      <c r="AT176">
        <v>0.11</v>
      </c>
      <c r="AU176">
        <v>0</v>
      </c>
      <c r="AV176">
        <v>0</v>
      </c>
      <c r="AW176">
        <v>0</v>
      </c>
      <c r="AX176">
        <v>0</v>
      </c>
      <c r="AZ176">
        <v>0.99700528579482461</v>
      </c>
      <c r="BA176">
        <v>0</v>
      </c>
      <c r="BB176">
        <v>1.7031415452326006E-3</v>
      </c>
      <c r="BC176">
        <v>7.2355129979964983E-3</v>
      </c>
      <c r="BD176">
        <v>7.9085449423705656E-2</v>
      </c>
      <c r="BE176">
        <v>1.8692788975722039</v>
      </c>
      <c r="BF176">
        <v>1.8359068785443612E-3</v>
      </c>
      <c r="BG176">
        <v>2.8384680091997679E-3</v>
      </c>
      <c r="BH176">
        <v>0</v>
      </c>
      <c r="BI176">
        <v>0</v>
      </c>
      <c r="BJ176">
        <v>0</v>
      </c>
      <c r="BK176">
        <v>0</v>
      </c>
    </row>
    <row r="177" spans="3:109">
      <c r="C177" s="2">
        <v>0.46899999999999997</v>
      </c>
      <c r="D177">
        <f t="shared" si="66"/>
        <v>46.9</v>
      </c>
      <c r="E177">
        <f t="shared" si="70"/>
        <v>46.9</v>
      </c>
      <c r="F177">
        <f t="shared" si="70"/>
        <v>46.9</v>
      </c>
      <c r="G177">
        <v>53.1</v>
      </c>
      <c r="H177">
        <v>4.6900000000000004</v>
      </c>
      <c r="I177">
        <v>42.21</v>
      </c>
      <c r="J177">
        <v>0</v>
      </c>
      <c r="K177">
        <v>0</v>
      </c>
      <c r="L177">
        <v>0</v>
      </c>
      <c r="M177">
        <f t="shared" si="67"/>
        <v>1.2025629</v>
      </c>
      <c r="O177">
        <f>H177/SUM($H177:I177,K177:M177)</f>
        <v>9.750000243750008E-2</v>
      </c>
      <c r="P177">
        <f>I177/SUM($H177:I177,K177:M177)</f>
        <v>0.87750002193750065</v>
      </c>
      <c r="Q177">
        <f>K177/SUM($H177:I177,K177:M177)</f>
        <v>0</v>
      </c>
      <c r="R177">
        <f>L177/SUM($H177:I177,K177:M177)</f>
        <v>0</v>
      </c>
      <c r="S177">
        <f>M177/SUM($H177:I177,K177:M177)</f>
        <v>2.4999975624999393E-2</v>
      </c>
      <c r="U177">
        <f t="shared" si="68"/>
        <v>3.7996879999483008E-2</v>
      </c>
      <c r="V177">
        <f t="shared" si="71"/>
        <v>2.5149975624999394E-2</v>
      </c>
      <c r="W177">
        <f t="shared" si="69"/>
        <v>3.0145371237764604E-2</v>
      </c>
      <c r="Y177">
        <f>U177*(D177-D176)/D177+U176*(D176-D175)/D177+U175*(D175-D174)/D177+U174*(D174-D173)/D177</f>
        <v>2.8643911030825892E-2</v>
      </c>
      <c r="Z177">
        <f>V177*(E177-E176)/E177+V176*(E176-E175)/E177+V175*(E175-E174)/E177+V174*(E174-E173)/E177</f>
        <v>2.5149975624999391E-2</v>
      </c>
      <c r="AA177">
        <f>W177*(F177-F176)/F177+W176*(F176-F175)/F177+W175*(F175-F174)/F177+W174*(F174-F173)/F177</f>
        <v>2.7016504479085657E-2</v>
      </c>
      <c r="AC177">
        <f t="shared" si="72"/>
        <v>110.96406580399889</v>
      </c>
      <c r="AD177">
        <f t="shared" si="73"/>
        <v>227.9799868457888</v>
      </c>
      <c r="AE177">
        <f t="shared" si="74"/>
        <v>211.04902257129828</v>
      </c>
      <c r="AG177">
        <f t="shared" si="75"/>
        <v>110.96406580399889</v>
      </c>
      <c r="AH177">
        <f t="shared" si="76"/>
        <v>185.34958280145432</v>
      </c>
      <c r="AI177">
        <f t="shared" si="77"/>
        <v>49.98529481951801</v>
      </c>
      <c r="AK177">
        <v>63</v>
      </c>
      <c r="AL177" t="s">
        <v>16</v>
      </c>
      <c r="AM177">
        <v>41.23</v>
      </c>
      <c r="AN177">
        <v>0</v>
      </c>
      <c r="AO177">
        <v>7.0000000000000007E-2</v>
      </c>
      <c r="AP177">
        <v>0.43</v>
      </c>
      <c r="AQ177">
        <v>6.64</v>
      </c>
      <c r="AR177">
        <v>51.39</v>
      </c>
      <c r="AS177">
        <v>0.1</v>
      </c>
      <c r="AT177">
        <v>0.13</v>
      </c>
      <c r="AU177">
        <v>0</v>
      </c>
      <c r="AV177">
        <v>0</v>
      </c>
      <c r="AW177">
        <v>3.0000000000000001E-3</v>
      </c>
      <c r="AX177">
        <v>2E-3</v>
      </c>
      <c r="AZ177">
        <v>0.99660456826589594</v>
      </c>
      <c r="BA177">
        <v>0</v>
      </c>
      <c r="BB177">
        <v>1.9943893742776619E-3</v>
      </c>
      <c r="BC177">
        <v>8.2180088776861518E-3</v>
      </c>
      <c r="BD177">
        <v>8.9487379500478276E-2</v>
      </c>
      <c r="BE177">
        <v>1.8517295721556857</v>
      </c>
      <c r="BF177">
        <v>2.0474841979273269E-3</v>
      </c>
      <c r="BG177">
        <v>3.3670308077969678E-3</v>
      </c>
      <c r="BH177">
        <v>0</v>
      </c>
      <c r="BI177">
        <v>0</v>
      </c>
      <c r="BJ177">
        <v>1.1668110510185933E-4</v>
      </c>
      <c r="BK177">
        <v>3.8769125584135743E-5</v>
      </c>
      <c r="BM177">
        <v>63</v>
      </c>
      <c r="BN177" t="s">
        <v>17</v>
      </c>
      <c r="BO177">
        <v>57.32</v>
      </c>
      <c r="BP177">
        <v>0.04</v>
      </c>
      <c r="BQ177">
        <v>1.64</v>
      </c>
      <c r="BR177">
        <v>0.43</v>
      </c>
      <c r="BS177">
        <v>4.29</v>
      </c>
      <c r="BT177">
        <v>35.47</v>
      </c>
      <c r="BU177">
        <v>0.08</v>
      </c>
      <c r="BV177">
        <v>0.72</v>
      </c>
      <c r="BW177">
        <v>0</v>
      </c>
      <c r="BX177">
        <v>0.01</v>
      </c>
      <c r="BY177">
        <v>0</v>
      </c>
      <c r="BZ177">
        <v>0</v>
      </c>
      <c r="CA177">
        <v>2E-3</v>
      </c>
      <c r="CB177">
        <v>1E-3</v>
      </c>
      <c r="CD177">
        <v>1.9605073908938755</v>
      </c>
      <c r="CE177">
        <v>0</v>
      </c>
      <c r="CF177">
        <v>6.6116297181951569E-2</v>
      </c>
      <c r="CG177">
        <v>1.1628384122628635E-2</v>
      </c>
      <c r="CH177">
        <v>8.1809505361446183E-2</v>
      </c>
      <c r="CI177">
        <v>1.8084766113234332</v>
      </c>
      <c r="CJ177">
        <v>2.3177324914464932E-3</v>
      </c>
      <c r="CK177">
        <v>2.638693806150014E-2</v>
      </c>
      <c r="CL177">
        <v>0</v>
      </c>
      <c r="CM177">
        <v>6.6319757560186448E-4</v>
      </c>
      <c r="CN177">
        <v>1.1006824403749781E-4</v>
      </c>
      <c r="CO177">
        <v>2.7428924153078572E-5</v>
      </c>
      <c r="CP177">
        <v>2.6623688075827059E-2</v>
      </c>
    </row>
    <row r="178" spans="3:109">
      <c r="C178" s="2">
        <v>0.52</v>
      </c>
      <c r="D178">
        <f t="shared" si="66"/>
        <v>52</v>
      </c>
      <c r="E178">
        <f t="shared" si="70"/>
        <v>52</v>
      </c>
      <c r="F178">
        <f t="shared" si="70"/>
        <v>52</v>
      </c>
      <c r="G178">
        <v>48</v>
      </c>
      <c r="H178">
        <v>4.68</v>
      </c>
      <c r="I178">
        <v>47.32</v>
      </c>
      <c r="J178">
        <v>0</v>
      </c>
      <c r="K178">
        <v>0</v>
      </c>
      <c r="L178">
        <v>0</v>
      </c>
      <c r="M178">
        <f t="shared" si="67"/>
        <v>1.333332</v>
      </c>
      <c r="O178">
        <f>H178/SUM($H178:I178,K178:M178)</f>
        <v>8.7750002193750051E-2</v>
      </c>
      <c r="P178">
        <f>I178/SUM($H178:I178,K178:M178)</f>
        <v>0.8872500221812506</v>
      </c>
      <c r="Q178">
        <f>K178/SUM($H178:I178,K178:M178)</f>
        <v>0</v>
      </c>
      <c r="R178">
        <f>L178/SUM($H178:I178,K178:M178)</f>
        <v>0</v>
      </c>
      <c r="S178">
        <f>M178/SUM($H178:I178,K178:M178)</f>
        <v>2.499997562499939E-2</v>
      </c>
      <c r="U178">
        <f t="shared" si="68"/>
        <v>3.9244004125197705E-2</v>
      </c>
      <c r="V178">
        <f t="shared" si="71"/>
        <v>2.5149975624999391E-2</v>
      </c>
      <c r="W178">
        <f t="shared" si="69"/>
        <v>3.0336844811467235E-2</v>
      </c>
      <c r="Y178">
        <f>U178*(D178-D177)/D178+U177*(D177-D176)/D178+U176*(D176-D175)/D178+U175*(D175-D174)/D178+U174*(D174-D173)/D178</f>
        <v>2.968353554585082E-2</v>
      </c>
      <c r="Z178">
        <f>V178*(E178-E177)/E178+V177*(E177-E176)/E178+V176*(E176-E175)/E178+V175*(E175-E174)/E178+V174*(E174-E173)/E178</f>
        <v>2.5149975624999391E-2</v>
      </c>
      <c r="AA178">
        <f>W178*(F178-F177)/F178+W177*(F177-F176)/F178+W176*(F176-F175)/F178+W175*(F175-F174)/F178+W174*(F174-F173)/F178</f>
        <v>2.734215324245385E-2</v>
      </c>
      <c r="AC178">
        <f t="shared" si="72"/>
        <v>122.30610225094344</v>
      </c>
      <c r="AD178">
        <f t="shared" si="73"/>
        <v>251.56319330141122</v>
      </c>
      <c r="AE178">
        <f t="shared" si="74"/>
        <v>232.78128595024225</v>
      </c>
      <c r="AG178">
        <f t="shared" si="75"/>
        <v>122.30610225094344</v>
      </c>
      <c r="AH178">
        <f t="shared" si="76"/>
        <v>204.52292138326115</v>
      </c>
      <c r="AI178">
        <f t="shared" si="77"/>
        <v>55.132409830320533</v>
      </c>
      <c r="AK178">
        <v>73</v>
      </c>
      <c r="AL178" t="s">
        <v>16</v>
      </c>
      <c r="AM178">
        <v>41.11</v>
      </c>
      <c r="AN178">
        <v>0</v>
      </c>
      <c r="AO178">
        <v>7.0000000000000007E-2</v>
      </c>
      <c r="AP178">
        <v>0.44</v>
      </c>
      <c r="AQ178">
        <v>7.26</v>
      </c>
      <c r="AR178">
        <v>50.86</v>
      </c>
      <c r="AS178">
        <v>0.11</v>
      </c>
      <c r="AT178">
        <v>0.15</v>
      </c>
      <c r="AU178">
        <v>0</v>
      </c>
      <c r="AV178">
        <v>0</v>
      </c>
      <c r="AW178">
        <v>4.0000000000000001E-3</v>
      </c>
      <c r="AX178">
        <v>2E-3</v>
      </c>
      <c r="AZ178">
        <v>0.99652815066928258</v>
      </c>
      <c r="BA178">
        <v>0</v>
      </c>
      <c r="BB178">
        <v>2.0000576204137668E-3</v>
      </c>
      <c r="BC178">
        <v>8.4330249050799423E-3</v>
      </c>
      <c r="BD178">
        <v>9.8121208359733217E-2</v>
      </c>
      <c r="BE178">
        <v>1.8378406636690534</v>
      </c>
      <c r="BF178">
        <v>2.2586336791164206E-3</v>
      </c>
      <c r="BG178">
        <v>3.8960771915895849E-3</v>
      </c>
      <c r="BH178">
        <v>0</v>
      </c>
      <c r="BI178">
        <v>0</v>
      </c>
      <c r="BJ178">
        <v>1.5601696534428986E-4</v>
      </c>
      <c r="BK178">
        <v>3.887931116230151E-5</v>
      </c>
      <c r="BM178">
        <v>73</v>
      </c>
      <c r="BN178" t="s">
        <v>17</v>
      </c>
      <c r="BO178">
        <v>57.07</v>
      </c>
      <c r="BP178">
        <v>0.04</v>
      </c>
      <c r="BQ178">
        <v>1.78</v>
      </c>
      <c r="BR178">
        <v>0.54</v>
      </c>
      <c r="BS178">
        <v>4.63</v>
      </c>
      <c r="BT178">
        <v>35.08</v>
      </c>
      <c r="BU178">
        <v>0.08</v>
      </c>
      <c r="BV178">
        <v>0.77</v>
      </c>
      <c r="BW178">
        <v>0</v>
      </c>
      <c r="BX178">
        <v>0.01</v>
      </c>
      <c r="BY178">
        <v>0</v>
      </c>
      <c r="BZ178">
        <v>0</v>
      </c>
      <c r="CA178">
        <v>2E-3</v>
      </c>
      <c r="CB178">
        <v>1E-3</v>
      </c>
      <c r="CD178">
        <v>1.9560316800309909</v>
      </c>
      <c r="CE178">
        <v>0</v>
      </c>
      <c r="CF178">
        <v>7.1910181848920715E-2</v>
      </c>
      <c r="CG178">
        <v>1.4633573167913277E-2</v>
      </c>
      <c r="CH178">
        <v>8.847756774359003E-2</v>
      </c>
      <c r="CI178">
        <v>1.7923259898522665</v>
      </c>
      <c r="CJ178">
        <v>2.32257110497428E-3</v>
      </c>
      <c r="CK178">
        <v>2.8278276463064835E-2</v>
      </c>
      <c r="CL178">
        <v>0</v>
      </c>
      <c r="CM178">
        <v>6.6458209981798747E-4</v>
      </c>
      <c r="CN178">
        <v>1.1029802797354092E-4</v>
      </c>
      <c r="CO178">
        <v>2.7486186138208228E-5</v>
      </c>
      <c r="CP178">
        <v>2.7941861879911642E-2</v>
      </c>
    </row>
    <row r="179" spans="3:109">
      <c r="C179" s="2">
        <v>0.56599999999999995</v>
      </c>
      <c r="D179">
        <f t="shared" si="66"/>
        <v>56.599999999999994</v>
      </c>
      <c r="E179">
        <f t="shared" si="70"/>
        <v>56.599999999999994</v>
      </c>
      <c r="F179">
        <f t="shared" si="70"/>
        <v>56.599999999999994</v>
      </c>
      <c r="G179">
        <v>43.400000000000006</v>
      </c>
      <c r="H179">
        <v>4.5279999999999996</v>
      </c>
      <c r="I179">
        <v>52.071999999999996</v>
      </c>
      <c r="J179">
        <v>0</v>
      </c>
      <c r="K179">
        <v>0</v>
      </c>
      <c r="L179">
        <v>0</v>
      </c>
      <c r="M179">
        <f t="shared" si="67"/>
        <v>1.4512805999999998</v>
      </c>
      <c r="O179">
        <f>H179/SUM($H179:I179,K179:M179)</f>
        <v>7.800000195000005E-2</v>
      </c>
      <c r="P179">
        <f>I179/SUM($H179:I179,K179:M179)</f>
        <v>0.89700002242500065</v>
      </c>
      <c r="Q179">
        <f>K179/SUM($H179:I179,K179:M179)</f>
        <v>0</v>
      </c>
      <c r="R179">
        <f>L179/SUM($H179:I179,K179:M179)</f>
        <v>0</v>
      </c>
      <c r="S179">
        <f>M179/SUM($H179:I179,K179:M179)</f>
        <v>2.499997562499939E-2</v>
      </c>
      <c r="U179">
        <f t="shared" si="68"/>
        <v>4.0470234849579172E-2</v>
      </c>
      <c r="V179">
        <f t="shared" si="71"/>
        <v>2.5149975624999391E-2</v>
      </c>
      <c r="W179">
        <f t="shared" si="69"/>
        <v>3.055316259448311E-2</v>
      </c>
      <c r="Y179">
        <f>U179*(D179-D178)/D179+U178*(D178-D177)/D179+U177*(D177-D176)/D179+U176*(D176-D175)/D179+U175*(D175-D174)/D179+U174*(D174-D173)/D179</f>
        <v>3.0560193086436517E-2</v>
      </c>
      <c r="Z179">
        <f>V179*(E179-E178)/E179+V178*(E178-E177)/E179+V177*(E177-E176)/E179+V176*(E176-E175)/E179+V175*(E175-E174)/E179+V174*(E174-E173)/E179</f>
        <v>2.5149975624999391E-2</v>
      </c>
      <c r="AA179">
        <f>W179*(F179-F178)/F179+W178*(F178-F177)/F179+W177*(F177-F176)/F179+W176*(F176-F175)/F179+W175*(F175-F174)/F179+W174*(F174-F173)/F179</f>
        <v>2.7603118666823717E-2</v>
      </c>
      <c r="AC179">
        <f t="shared" si="72"/>
        <v>134.76686849207167</v>
      </c>
      <c r="AD179">
        <f t="shared" si="73"/>
        <v>277.52253729507788</v>
      </c>
      <c r="AE179">
        <f t="shared" si="74"/>
        <v>256.6898568682164</v>
      </c>
      <c r="AG179">
        <f t="shared" si="75"/>
        <v>134.76686849207167</v>
      </c>
      <c r="AH179">
        <f t="shared" si="76"/>
        <v>225.62807910168931</v>
      </c>
      <c r="AI179">
        <f t="shared" si="77"/>
        <v>60.794966100367049</v>
      </c>
      <c r="AK179">
        <v>83</v>
      </c>
      <c r="AL179" t="s">
        <v>16</v>
      </c>
      <c r="AM179">
        <v>40.96</v>
      </c>
      <c r="AN179">
        <v>0</v>
      </c>
      <c r="AO179">
        <v>0.08</v>
      </c>
      <c r="AP179">
        <v>0.46</v>
      </c>
      <c r="AQ179">
        <v>7.99</v>
      </c>
      <c r="AR179">
        <v>50.22</v>
      </c>
      <c r="AS179">
        <v>0.12</v>
      </c>
      <c r="AT179">
        <v>0.17</v>
      </c>
      <c r="AU179">
        <v>0</v>
      </c>
      <c r="AV179">
        <v>0</v>
      </c>
      <c r="AW179">
        <v>4.0000000000000001E-3</v>
      </c>
      <c r="AX179">
        <v>2E-3</v>
      </c>
      <c r="AZ179">
        <v>0.99634717884245372</v>
      </c>
      <c r="BA179">
        <v>0</v>
      </c>
      <c r="BB179">
        <v>2.2937342913521173E-3</v>
      </c>
      <c r="BC179">
        <v>8.8470237038881967E-3</v>
      </c>
      <c r="BD179">
        <v>0.10836316952485692</v>
      </c>
      <c r="BE179">
        <v>1.8210289986897281</v>
      </c>
      <c r="BF179">
        <v>2.4725382190540798E-3</v>
      </c>
      <c r="BG179">
        <v>4.4309195812750231E-3</v>
      </c>
      <c r="BH179">
        <v>0</v>
      </c>
      <c r="BI179">
        <v>0</v>
      </c>
      <c r="BJ179">
        <v>1.5655987973374073E-4</v>
      </c>
      <c r="BK179">
        <v>3.9014605022397887E-5</v>
      </c>
      <c r="BM179">
        <v>83</v>
      </c>
      <c r="BN179" t="s">
        <v>17</v>
      </c>
      <c r="BO179">
        <v>56.8</v>
      </c>
      <c r="BP179">
        <v>0.05</v>
      </c>
      <c r="BQ179">
        <v>1.91</v>
      </c>
      <c r="BR179">
        <v>0.66</v>
      </c>
      <c r="BS179">
        <v>5.03</v>
      </c>
      <c r="BT179">
        <v>34.619999999999997</v>
      </c>
      <c r="BU179">
        <v>0.09</v>
      </c>
      <c r="BV179">
        <v>0.83</v>
      </c>
      <c r="BW179">
        <v>0</v>
      </c>
      <c r="BX179">
        <v>0.01</v>
      </c>
      <c r="BY179">
        <v>0</v>
      </c>
      <c r="BZ179">
        <v>0</v>
      </c>
      <c r="CA179">
        <v>2E-3</v>
      </c>
      <c r="CB179">
        <v>1E-3</v>
      </c>
      <c r="CD179">
        <v>1.9515849318704344</v>
      </c>
      <c r="CE179">
        <v>0</v>
      </c>
      <c r="CF179">
        <v>7.7352590163133672E-2</v>
      </c>
      <c r="CG179">
        <v>1.792964405277574E-2</v>
      </c>
      <c r="CH179">
        <v>9.6358776751440792E-2</v>
      </c>
      <c r="CI179">
        <v>1.7731912924884907</v>
      </c>
      <c r="CJ179">
        <v>2.6193446728559784E-3</v>
      </c>
      <c r="CK179">
        <v>3.0557049097855164E-2</v>
      </c>
      <c r="CL179">
        <v>0</v>
      </c>
      <c r="CM179">
        <v>6.6622319419312021E-4</v>
      </c>
      <c r="CN179">
        <v>1.1057039383073928E-4</v>
      </c>
      <c r="CO179">
        <v>2.7554059506265567E-5</v>
      </c>
      <c r="CP179">
        <v>2.8937522033568031E-2</v>
      </c>
    </row>
    <row r="180" spans="3:109">
      <c r="C180" s="2">
        <v>0.60699999999999998</v>
      </c>
      <c r="D180">
        <f t="shared" si="66"/>
        <v>60.699999999999996</v>
      </c>
      <c r="E180">
        <f t="shared" si="70"/>
        <v>60.699999999999996</v>
      </c>
      <c r="F180">
        <f t="shared" si="70"/>
        <v>60.699999999999996</v>
      </c>
      <c r="G180">
        <v>39.300000000000004</v>
      </c>
      <c r="H180">
        <v>6.07</v>
      </c>
      <c r="I180">
        <v>54.629999999999995</v>
      </c>
      <c r="J180">
        <v>0</v>
      </c>
      <c r="K180">
        <v>0</v>
      </c>
      <c r="L180">
        <v>0</v>
      </c>
      <c r="M180">
        <f t="shared" si="67"/>
        <v>1.5564087</v>
      </c>
      <c r="O180">
        <f>H180/SUM($H180:I180,K180:M180)</f>
        <v>9.750000243750008E-2</v>
      </c>
      <c r="P180">
        <f>I180/SUM($H180:I180,K180:M180)</f>
        <v>0.87750002193750054</v>
      </c>
      <c r="Q180">
        <f>K180/SUM($H180:I180,K180:M180)</f>
        <v>0</v>
      </c>
      <c r="R180">
        <f>L180/SUM($H180:I180,K180:M180)</f>
        <v>0</v>
      </c>
      <c r="S180">
        <f>M180/SUM($H180:I180,K180:M180)</f>
        <v>2.4999975624999393E-2</v>
      </c>
      <c r="U180">
        <f t="shared" si="68"/>
        <v>4.1443429898470344E-2</v>
      </c>
      <c r="V180">
        <f t="shared" si="71"/>
        <v>2.5149975624999394E-2</v>
      </c>
      <c r="W180">
        <f t="shared" si="69"/>
        <v>3.0684390161460524E-2</v>
      </c>
      <c r="Y180">
        <f>U180*(D180-D179)/D180+U179*(D179-D178)/D180+U178*(D178-D177)/D180+U177*(D177-D176)/D180+U176*(D176-D175)/D180+U175*(D175-D174)/D180+U174*(D174-D173)/D180</f>
        <v>3.1295304633872083E-2</v>
      </c>
      <c r="Z180">
        <f>V180*(E180-E179)/E180+V179*(E179-E178)/E180+V178*(E178-E177)/E180+V177*(E177-E176)/E180+V176*(E176-E175)/E180+V175*(E175-E174)/E180+V174*(E174-E173)/E180</f>
        <v>2.5149975624999391E-2</v>
      </c>
      <c r="AA180">
        <f>W180*(F180-F179)/F180+W179*(F179-F178)/F180+W178*(F178-F177)/F180+W177*(F177-F176)/F180+W176*(F176-F175)/F180+W175*(F175-F174)/F180+W174*(F174-F173)/F180</f>
        <v>2.7811244089031475E-2</v>
      </c>
      <c r="AC180">
        <f t="shared" si="72"/>
        <v>148.27402990603898</v>
      </c>
      <c r="AD180">
        <f t="shared" si="73"/>
        <v>305.71133642996023</v>
      </c>
      <c r="AE180">
        <f t="shared" si="74"/>
        <v>282.63884726712627</v>
      </c>
      <c r="AG180">
        <f t="shared" si="75"/>
        <v>148.27402990603898</v>
      </c>
      <c r="AH180">
        <f t="shared" si="76"/>
        <v>248.54580197557743</v>
      </c>
      <c r="AI180">
        <f t="shared" si="77"/>
        <v>66.940779615898336</v>
      </c>
      <c r="AK180">
        <v>93</v>
      </c>
      <c r="AL180" t="s">
        <v>16</v>
      </c>
      <c r="AM180">
        <v>40.78</v>
      </c>
      <c r="AN180">
        <v>0</v>
      </c>
      <c r="AO180">
        <v>0.09</v>
      </c>
      <c r="AP180">
        <v>0.47</v>
      </c>
      <c r="AQ180">
        <v>8.84</v>
      </c>
      <c r="AR180">
        <v>49.49</v>
      </c>
      <c r="AS180">
        <v>0.13</v>
      </c>
      <c r="AT180">
        <v>0.19</v>
      </c>
      <c r="AU180">
        <v>0</v>
      </c>
      <c r="AV180">
        <v>0</v>
      </c>
      <c r="AW180">
        <v>5.0000000000000001E-3</v>
      </c>
      <c r="AX180">
        <v>3.0000000000000001E-3</v>
      </c>
      <c r="AZ180">
        <v>0.99606515332723344</v>
      </c>
      <c r="BA180">
        <v>0</v>
      </c>
      <c r="BB180">
        <v>2.591107358889364E-3</v>
      </c>
      <c r="BC180">
        <v>9.0766793835386703E-3</v>
      </c>
      <c r="BD180">
        <v>0.12038627118231185</v>
      </c>
      <c r="BE180">
        <v>1.8019692893131942</v>
      </c>
      <c r="BF180">
        <v>2.6896445995525757E-3</v>
      </c>
      <c r="BG180">
        <v>4.9726549571394354E-3</v>
      </c>
      <c r="BH180">
        <v>0</v>
      </c>
      <c r="BI180">
        <v>0</v>
      </c>
      <c r="BJ180">
        <v>1.9650801558468306E-4</v>
      </c>
      <c r="BK180">
        <v>5.876358074477503E-5</v>
      </c>
      <c r="BM180">
        <v>93</v>
      </c>
      <c r="BN180" t="s">
        <v>17</v>
      </c>
      <c r="BO180">
        <v>56.48</v>
      </c>
      <c r="BP180">
        <v>0.05</v>
      </c>
      <c r="BQ180">
        <v>2.06</v>
      </c>
      <c r="BR180">
        <v>0.8</v>
      </c>
      <c r="BS180">
        <v>5.5</v>
      </c>
      <c r="BT180">
        <v>34.08</v>
      </c>
      <c r="BU180">
        <v>0.1</v>
      </c>
      <c r="BV180">
        <v>0.9</v>
      </c>
      <c r="BW180">
        <v>0</v>
      </c>
      <c r="BX180">
        <v>0.02</v>
      </c>
      <c r="BY180">
        <v>0</v>
      </c>
      <c r="BZ180">
        <v>0</v>
      </c>
      <c r="CA180">
        <v>2E-3</v>
      </c>
      <c r="CB180">
        <v>1E-3</v>
      </c>
      <c r="CD180">
        <v>1.9464696837976774</v>
      </c>
      <c r="CE180">
        <v>0</v>
      </c>
      <c r="CF180">
        <v>8.3680169109243877E-2</v>
      </c>
      <c r="CG180">
        <v>2.1798748192075897E-2</v>
      </c>
      <c r="CH180">
        <v>0.10568170661433225</v>
      </c>
      <c r="CI180">
        <v>1.7508218096418984</v>
      </c>
      <c r="CJ180">
        <v>2.9192008433143652E-3</v>
      </c>
      <c r="CK180">
        <v>3.3234539415522277E-2</v>
      </c>
      <c r="CL180">
        <v>0</v>
      </c>
      <c r="CM180">
        <v>1.3364834322344052E-3</v>
      </c>
      <c r="CN180">
        <v>1.1090539982579786E-4</v>
      </c>
      <c r="CO180">
        <v>2.7637542749862675E-5</v>
      </c>
      <c r="CP180">
        <v>3.0149852906921251E-2</v>
      </c>
    </row>
    <row r="181" spans="3:109">
      <c r="C181" s="2">
        <v>0.64500000000000002</v>
      </c>
      <c r="D181">
        <f t="shared" si="66"/>
        <v>64.5</v>
      </c>
      <c r="E181">
        <f t="shared" si="70"/>
        <v>64.5</v>
      </c>
      <c r="F181">
        <f t="shared" si="70"/>
        <v>64.5</v>
      </c>
      <c r="G181">
        <v>35.5</v>
      </c>
      <c r="H181">
        <v>5.16</v>
      </c>
      <c r="I181">
        <v>59.34</v>
      </c>
      <c r="J181">
        <v>0</v>
      </c>
      <c r="K181">
        <v>0</v>
      </c>
      <c r="L181">
        <v>0</v>
      </c>
      <c r="M181">
        <f t="shared" si="67"/>
        <v>1.6538444999999999</v>
      </c>
      <c r="O181">
        <f>H181/SUM($H181:I181,K181:M181)</f>
        <v>7.800000195000005E-2</v>
      </c>
      <c r="P181">
        <f>I181/SUM($H181:I181,K181:M181)</f>
        <v>0.89700002242500054</v>
      </c>
      <c r="Q181">
        <f>K181/SUM($H181:I181,K181:M181)</f>
        <v>0</v>
      </c>
      <c r="R181">
        <f>L181/SUM($H181:I181,K181:M181)</f>
        <v>0</v>
      </c>
      <c r="S181">
        <f>M181/SUM($H181:I181,K181:M181)</f>
        <v>2.4999975624999386E-2</v>
      </c>
      <c r="U181">
        <f t="shared" si="68"/>
        <v>4.3346563058384108E-2</v>
      </c>
      <c r="V181">
        <f t="shared" si="71"/>
        <v>2.5149975624999387E-2</v>
      </c>
      <c r="W181">
        <f t="shared" si="69"/>
        <v>3.1057981034540764E-2</v>
      </c>
      <c r="Y181">
        <f>U181*(D181-D180)/D181+U180*(D180-D179)/D181+U179*(D179-D178)/D181+U178*(D178-D177)/D181+U177*(D177-D176)/D181+U176*(D176-D175)/D181+U175*(D175-D174)/D181+U174*(D174-D173)/D181</f>
        <v>3.2005301254230928E-2</v>
      </c>
      <c r="Z181">
        <f>V181*(E181-E180)/E181+V180*(E180-E179)/E181+V179*(E179-E178)/E181+V178*(E178-E177)/E181+V177*(E177-E176)/E181+V176*(E176-E175)/E181+V175*(E175-E174)/E181+V174*(E174-E173)/E181</f>
        <v>2.5149975624999391E-2</v>
      </c>
      <c r="AA181">
        <f>W181*(F181-F180)/F181+W180*(F180-F179)/F181+W179*(F179-F178)/F181+W178*(F178-F177)/F181+W177*(F177-F176)/F181+W176*(F176-F175)/F181+W175*(F175-F174)/F181+W174*(F174-F173)/F181</f>
        <v>2.8002524715278539E-2</v>
      </c>
      <c r="AC181">
        <f t="shared" si="72"/>
        <v>163.50378859226561</v>
      </c>
      <c r="AD181">
        <f t="shared" si="73"/>
        <v>337.57090841818086</v>
      </c>
      <c r="AE181">
        <f t="shared" si="74"/>
        <v>311.94767752481147</v>
      </c>
      <c r="AG181">
        <f t="shared" si="75"/>
        <v>163.50378859226561</v>
      </c>
      <c r="AH181">
        <f t="shared" si="76"/>
        <v>274.44789302291127</v>
      </c>
      <c r="AI181">
        <f t="shared" si="77"/>
        <v>73.882344676929037</v>
      </c>
      <c r="AK181">
        <v>103</v>
      </c>
      <c r="AL181" t="s">
        <v>16</v>
      </c>
      <c r="AM181">
        <v>40.590000000000003</v>
      </c>
      <c r="AN181">
        <v>0</v>
      </c>
      <c r="AO181">
        <v>0.1</v>
      </c>
      <c r="AP181">
        <v>0.47</v>
      </c>
      <c r="AQ181">
        <v>9.81</v>
      </c>
      <c r="AR181">
        <v>48.66</v>
      </c>
      <c r="AS181">
        <v>0.14000000000000001</v>
      </c>
      <c r="AT181">
        <v>0.22</v>
      </c>
      <c r="AU181">
        <v>0</v>
      </c>
      <c r="AV181">
        <v>0</v>
      </c>
      <c r="AW181">
        <v>5.0000000000000001E-3</v>
      </c>
      <c r="AX181">
        <v>3.0000000000000001E-3</v>
      </c>
      <c r="AZ181">
        <v>0.99597193746745871</v>
      </c>
      <c r="BA181">
        <v>0</v>
      </c>
      <c r="BB181">
        <v>2.8922139962823555E-3</v>
      </c>
      <c r="BC181">
        <v>9.118313510437237E-3</v>
      </c>
      <c r="BD181">
        <v>0.13420887330957595</v>
      </c>
      <c r="BE181">
        <v>1.779875237745693</v>
      </c>
      <c r="BF181">
        <v>2.9098265765811152E-3</v>
      </c>
      <c r="BG181">
        <v>5.7842217005535639E-3</v>
      </c>
      <c r="BH181">
        <v>0</v>
      </c>
      <c r="BI181">
        <v>0</v>
      </c>
      <c r="BJ181">
        <v>1.9740938483126858E-4</v>
      </c>
      <c r="BK181">
        <v>5.9033125395892633E-5</v>
      </c>
      <c r="BM181">
        <v>103</v>
      </c>
      <c r="BN181" t="s">
        <v>17</v>
      </c>
      <c r="BO181">
        <v>56.11</v>
      </c>
      <c r="BP181">
        <v>0.06</v>
      </c>
      <c r="BQ181">
        <v>2.25</v>
      </c>
      <c r="BR181">
        <v>0.96</v>
      </c>
      <c r="BS181">
        <v>6.01</v>
      </c>
      <c r="BT181">
        <v>33.47</v>
      </c>
      <c r="BU181">
        <v>0.11</v>
      </c>
      <c r="BV181">
        <v>0.99</v>
      </c>
      <c r="BW181">
        <v>0</v>
      </c>
      <c r="BX181">
        <v>0.02</v>
      </c>
      <c r="BY181">
        <v>0</v>
      </c>
      <c r="BZ181">
        <v>0</v>
      </c>
      <c r="CA181">
        <v>2E-3</v>
      </c>
      <c r="CB181">
        <v>1E-3</v>
      </c>
      <c r="CD181">
        <v>1.9401501829914263</v>
      </c>
      <c r="CE181">
        <v>0</v>
      </c>
      <c r="CF181">
        <v>9.1702245720432132E-2</v>
      </c>
      <c r="CG181">
        <v>2.6245504487453362E-2</v>
      </c>
      <c r="CH181">
        <v>0.11586538921450165</v>
      </c>
      <c r="CI181">
        <v>1.7252029757614133</v>
      </c>
      <c r="CJ181">
        <v>3.2218015446608362E-3</v>
      </c>
      <c r="CK181">
        <v>3.6679590124895821E-2</v>
      </c>
      <c r="CL181">
        <v>0</v>
      </c>
      <c r="CM181">
        <v>1.3409287546025976E-3</v>
      </c>
      <c r="CN181">
        <v>1.1127428599580799E-4</v>
      </c>
      <c r="CO181">
        <v>2.772946890773688E-5</v>
      </c>
      <c r="CP181">
        <v>3.1852428711858408E-2</v>
      </c>
    </row>
    <row r="182" spans="3:109">
      <c r="C182" s="2">
        <v>0.67900000000000005</v>
      </c>
      <c r="D182">
        <f t="shared" si="66"/>
        <v>67.900000000000006</v>
      </c>
      <c r="E182">
        <f t="shared" si="70"/>
        <v>67.900000000000006</v>
      </c>
      <c r="F182">
        <f t="shared" si="70"/>
        <v>67.900000000000006</v>
      </c>
      <c r="G182">
        <v>32.099999999999994</v>
      </c>
      <c r="H182">
        <v>6.1110000000000007</v>
      </c>
      <c r="I182">
        <v>61.789000000000009</v>
      </c>
      <c r="J182">
        <v>0</v>
      </c>
      <c r="K182">
        <v>0</v>
      </c>
      <c r="L182">
        <v>0</v>
      </c>
      <c r="M182">
        <f t="shared" si="67"/>
        <v>1.7410239000000003</v>
      </c>
      <c r="O182">
        <f>H182/SUM($H182:I182,K182:M182)</f>
        <v>8.7750002193750051E-2</v>
      </c>
      <c r="P182">
        <f>I182/SUM($H182:I182,K182:M182)</f>
        <v>0.8872500221812506</v>
      </c>
      <c r="Q182">
        <f>K182/SUM($H182:I182,K182:M182)</f>
        <v>0</v>
      </c>
      <c r="R182">
        <f>L182/SUM($H182:I182,K182:M182)</f>
        <v>0</v>
      </c>
      <c r="S182">
        <f>M182/SUM($H182:I182,K182:M182)</f>
        <v>2.4999975624999393E-2</v>
      </c>
      <c r="U182">
        <f t="shared" si="68"/>
        <v>4.4689378001285134E-2</v>
      </c>
      <c r="V182">
        <f t="shared" si="71"/>
        <v>2.5149975624999394E-2</v>
      </c>
      <c r="W182">
        <f t="shared" si="69"/>
        <v>3.1344008475978319E-2</v>
      </c>
      <c r="Y182">
        <f>U182*(D182-D181)/D182+U181*(D181-D180)/D182+U180*(D180-D179)/D182+U179*(D179-D178)/D182+U178*(D178-D177)/D182+U177*(D177-D176)/D182+U176*(D176-D175)/D182+U175*(D175-D174)/D182+U174*(D174-D173)/D182</f>
        <v>3.2640439117853665E-2</v>
      </c>
      <c r="Z182">
        <f>V182*(E182-E181)/E182+V181*(E181-E180)/E182+V180*(E180-E179)/E182+V179*(E179-E178)/E182+V178*(E178-E177)/E182+V177*(E177-E176)/E182+V176*(E176-E175)/E182+V175*(E175-E174)/E182+V174*(E174-E173)/E182</f>
        <v>2.5149975624999394E-2</v>
      </c>
      <c r="AA182">
        <f>W182*(F182-F181)/F182+W181*(F181-F180)/F182+W180*(F180-F179)/F182+W179*(F179-F178)/F182+W178*(F178-F177)/F182+W177*(F177-F176)/F182+W176*(F176-F175)/F182+W175*(F175-F174)/F182+W174*(F174-F173)/F182</f>
        <v>2.8169844962500617E-2</v>
      </c>
      <c r="AC182">
        <f t="shared" si="72"/>
        <v>180.11020707301998</v>
      </c>
      <c r="AD182">
        <f t="shared" si="73"/>
        <v>372.38201072136462</v>
      </c>
      <c r="AE182">
        <f t="shared" si="74"/>
        <v>343.95224004204783</v>
      </c>
      <c r="AG182">
        <f t="shared" si="75"/>
        <v>180.11020707301998</v>
      </c>
      <c r="AH182">
        <f t="shared" si="76"/>
        <v>302.74960221249154</v>
      </c>
      <c r="AI182">
        <f t="shared" si="77"/>
        <v>81.462372641537655</v>
      </c>
      <c r="AK182">
        <v>113</v>
      </c>
      <c r="AL182" t="s">
        <v>16</v>
      </c>
      <c r="AM182">
        <v>40.36</v>
      </c>
      <c r="AN182">
        <v>0</v>
      </c>
      <c r="AO182">
        <v>0.1</v>
      </c>
      <c r="AP182">
        <v>0.47</v>
      </c>
      <c r="AQ182">
        <v>11</v>
      </c>
      <c r="AR182">
        <v>47.65</v>
      </c>
      <c r="AS182">
        <v>0.15</v>
      </c>
      <c r="AT182">
        <v>0.25</v>
      </c>
      <c r="AU182">
        <v>0</v>
      </c>
      <c r="AV182">
        <v>0</v>
      </c>
      <c r="AW182">
        <v>6.0000000000000001E-3</v>
      </c>
      <c r="AX182">
        <v>3.0000000000000001E-3</v>
      </c>
      <c r="AZ182">
        <v>0.99600410772989212</v>
      </c>
      <c r="BA182">
        <v>0</v>
      </c>
      <c r="BB182">
        <v>2.9087898416744994E-3</v>
      </c>
      <c r="BC182">
        <v>9.1705723526876309E-3</v>
      </c>
      <c r="BD182">
        <v>0.15135153490273492</v>
      </c>
      <c r="BE182">
        <v>1.7529207534175559</v>
      </c>
      <c r="BF182">
        <v>3.1355393176324912E-3</v>
      </c>
      <c r="BG182">
        <v>6.6106502375430625E-3</v>
      </c>
      <c r="BH182">
        <v>0</v>
      </c>
      <c r="BI182">
        <v>0</v>
      </c>
      <c r="BJ182">
        <v>2.3824893205821282E-4</v>
      </c>
      <c r="BK182">
        <v>5.9371455810182558E-5</v>
      </c>
      <c r="BM182">
        <v>113</v>
      </c>
      <c r="BN182" t="s">
        <v>17</v>
      </c>
      <c r="BO182">
        <v>55.7</v>
      </c>
      <c r="BP182">
        <v>7.0000000000000007E-2</v>
      </c>
      <c r="BQ182">
        <v>2.4300000000000002</v>
      </c>
      <c r="BR182">
        <v>1.1399999999999999</v>
      </c>
      <c r="BS182">
        <v>6.65</v>
      </c>
      <c r="BT182">
        <v>32.75</v>
      </c>
      <c r="BU182">
        <v>0.12</v>
      </c>
      <c r="BV182">
        <v>1.1100000000000001</v>
      </c>
      <c r="BW182">
        <v>0</v>
      </c>
      <c r="BX182">
        <v>0.02</v>
      </c>
      <c r="BY182">
        <v>0</v>
      </c>
      <c r="BZ182">
        <v>0</v>
      </c>
      <c r="CA182">
        <v>2E-3</v>
      </c>
      <c r="CB182">
        <v>1E-3</v>
      </c>
      <c r="CD182">
        <v>1.9334859990658355</v>
      </c>
      <c r="CE182">
        <v>0</v>
      </c>
      <c r="CF182">
        <v>9.9424744329558778E-2</v>
      </c>
      <c r="CG182">
        <v>3.1288107814326581E-2</v>
      </c>
      <c r="CH182">
        <v>0.12870388430543372</v>
      </c>
      <c r="CI182">
        <v>1.6946754832038298</v>
      </c>
      <c r="CJ182">
        <v>3.5284023472598345E-3</v>
      </c>
      <c r="CK182">
        <v>4.1286019583811832E-2</v>
      </c>
      <c r="CL182">
        <v>0</v>
      </c>
      <c r="CM182">
        <v>1.3461593122222905E-3</v>
      </c>
      <c r="CN182">
        <v>1.1170833333985482E-4</v>
      </c>
      <c r="CO182">
        <v>2.7837633181481901E-5</v>
      </c>
      <c r="CP182">
        <v>3.2910743395394293E-2</v>
      </c>
    </row>
    <row r="183" spans="3:109">
      <c r="C183" s="2">
        <v>0.71</v>
      </c>
      <c r="D183">
        <f t="shared" si="66"/>
        <v>71</v>
      </c>
      <c r="E183">
        <f t="shared" si="70"/>
        <v>71</v>
      </c>
      <c r="F183">
        <f t="shared" si="70"/>
        <v>71</v>
      </c>
      <c r="G183">
        <v>29</v>
      </c>
      <c r="H183">
        <v>7.1000000000000005</v>
      </c>
      <c r="I183">
        <v>63.9</v>
      </c>
      <c r="J183">
        <v>0</v>
      </c>
      <c r="K183">
        <v>0</v>
      </c>
      <c r="L183">
        <v>0</v>
      </c>
      <c r="M183">
        <f t="shared" si="67"/>
        <v>1.820511</v>
      </c>
      <c r="O183">
        <f>H183/SUM($H183:I183,K183:M183)</f>
        <v>9.750000243750008E-2</v>
      </c>
      <c r="P183">
        <f>I183/SUM($H183:I183,K183:M183)</f>
        <v>0.87750002193750054</v>
      </c>
      <c r="Q183">
        <f>K183/SUM($H183:I183,K183:M183)</f>
        <v>0</v>
      </c>
      <c r="R183">
        <f>L183/SUM($H183:I183,K183:M183)</f>
        <v>0</v>
      </c>
      <c r="S183">
        <f>M183/SUM($H183:I183,K183:M183)</f>
        <v>2.4999975624999393E-2</v>
      </c>
      <c r="U183">
        <f t="shared" si="68"/>
        <v>4.6528928160324987E-2</v>
      </c>
      <c r="V183">
        <f t="shared" si="71"/>
        <v>2.5149975624999394E-2</v>
      </c>
      <c r="W183">
        <f t="shared" si="69"/>
        <v>3.1822784057420873E-2</v>
      </c>
      <c r="Y183">
        <f>U183*(D183-D182)/D183+U182*(D182-D181)/D183+U181*(D181-D180)/D183+U180*(D180-D179)/D183+U179*(D179-D178)/D183+U178*(D178-D177)/D183+U177*(D177-D176)/D183+U176*(D176-D175)/D183+U175*(D175-D174)/D183+U174*(D174-D173)/D183</f>
        <v>3.3246837935201008E-2</v>
      </c>
      <c r="Z183">
        <f>V183*(E183-E182)/E183+V182*(E182-E181)/E183+V181*(E181-E180)/E183+V180*(E180-E179)/E183+V179*(E179-E178)/E183+V178*(E178-E177)/E183+V177*(E177-E176)/E183+V176*(E176-E175)/E183+V175*(E175-E174)/E183+V174*(E174-E173)/E183</f>
        <v>2.5149975624999391E-2</v>
      </c>
      <c r="AA183">
        <f>W183*(F183-F182)/F183+W182*(F182-F181)/F183+W181*(F181-F180)/F183+W180*(F180-F179)/F183+W179*(F179-F178)/F183+W178*(F178-F177)/F183+W177*(F177-F176)/F183+W176*(F176-F175)/F183+W175*(F175-F174)/F183+W174*(F174-F173)/F183</f>
        <v>2.8329339486363327E-2</v>
      </c>
      <c r="AC183">
        <f t="shared" si="72"/>
        <v>198.55447785896433</v>
      </c>
      <c r="AD183">
        <f t="shared" si="73"/>
        <v>411.13688044443137</v>
      </c>
      <c r="AE183">
        <f t="shared" si="74"/>
        <v>379.55694623115107</v>
      </c>
      <c r="AG183">
        <f t="shared" si="75"/>
        <v>198.55447785896433</v>
      </c>
      <c r="AH183">
        <f t="shared" si="76"/>
        <v>334.25762637758652</v>
      </c>
      <c r="AI183">
        <f t="shared" si="77"/>
        <v>89.895066212641041</v>
      </c>
      <c r="AK183">
        <v>123</v>
      </c>
      <c r="AL183" t="s">
        <v>16</v>
      </c>
      <c r="AM183">
        <v>40.090000000000003</v>
      </c>
      <c r="AN183">
        <v>0</v>
      </c>
      <c r="AO183">
        <v>0.11</v>
      </c>
      <c r="AP183">
        <v>0.45</v>
      </c>
      <c r="AQ183">
        <v>12.37</v>
      </c>
      <c r="AR183">
        <v>46.49</v>
      </c>
      <c r="AS183">
        <v>0.17</v>
      </c>
      <c r="AT183">
        <v>0.28999999999999998</v>
      </c>
      <c r="AU183">
        <v>0</v>
      </c>
      <c r="AV183">
        <v>0</v>
      </c>
      <c r="AW183">
        <v>7.0000000000000001E-3</v>
      </c>
      <c r="AX183">
        <v>3.0000000000000001E-3</v>
      </c>
      <c r="AZ183">
        <v>0.99590849661633385</v>
      </c>
      <c r="BA183">
        <v>0</v>
      </c>
      <c r="BB183">
        <v>3.2209088846800781E-3</v>
      </c>
      <c r="BC183">
        <v>8.838620899933692E-3</v>
      </c>
      <c r="BD183">
        <v>0.17133151432656848</v>
      </c>
      <c r="BE183">
        <v>1.7216003146989567</v>
      </c>
      <c r="BF183">
        <v>3.5772008278402195E-3</v>
      </c>
      <c r="BG183">
        <v>7.7192583862156685E-3</v>
      </c>
      <c r="BH183">
        <v>0</v>
      </c>
      <c r="BI183">
        <v>0</v>
      </c>
      <c r="BJ183">
        <v>2.7980222363634729E-4</v>
      </c>
      <c r="BK183">
        <v>5.9765575728009315E-5</v>
      </c>
      <c r="BM183">
        <v>123</v>
      </c>
      <c r="BN183" t="s">
        <v>17</v>
      </c>
      <c r="BO183">
        <v>55.23</v>
      </c>
      <c r="BP183">
        <v>0.08</v>
      </c>
      <c r="BQ183">
        <v>2.67</v>
      </c>
      <c r="BR183">
        <v>1.32</v>
      </c>
      <c r="BS183">
        <v>7.37</v>
      </c>
      <c r="BT183">
        <v>31.9</v>
      </c>
      <c r="BU183">
        <v>0.13</v>
      </c>
      <c r="BV183">
        <v>1.26</v>
      </c>
      <c r="BW183">
        <v>0</v>
      </c>
      <c r="BX183">
        <v>0.02</v>
      </c>
      <c r="BY183">
        <v>0</v>
      </c>
      <c r="BZ183">
        <v>0</v>
      </c>
      <c r="CA183">
        <v>2E-3</v>
      </c>
      <c r="CB183">
        <v>1E-3</v>
      </c>
      <c r="CD183">
        <v>1.9258941198151349</v>
      </c>
      <c r="CE183">
        <v>0</v>
      </c>
      <c r="CF183">
        <v>0.10974152682078239</v>
      </c>
      <c r="CG183">
        <v>3.6393171738946399E-2</v>
      </c>
      <c r="CH183">
        <v>0.14328773717986165</v>
      </c>
      <c r="CI183">
        <v>1.6582020696402435</v>
      </c>
      <c r="CJ183">
        <v>3.8398276902887464E-3</v>
      </c>
      <c r="CK183">
        <v>4.7078444831538106E-2</v>
      </c>
      <c r="CL183">
        <v>0</v>
      </c>
      <c r="CM183">
        <v>1.3522842423068667E-3</v>
      </c>
      <c r="CN183">
        <v>1.1221659839092193E-4</v>
      </c>
      <c r="CO183">
        <v>2.7964292452348717E-5</v>
      </c>
      <c r="CP183">
        <v>3.5635646635917312E-2</v>
      </c>
    </row>
    <row r="184" spans="3:109">
      <c r="C184" s="2">
        <v>0.73699999999999999</v>
      </c>
      <c r="D184">
        <f t="shared" si="66"/>
        <v>73.7</v>
      </c>
      <c r="E184">
        <f t="shared" si="70"/>
        <v>73.7</v>
      </c>
      <c r="F184">
        <f t="shared" si="70"/>
        <v>73.7</v>
      </c>
      <c r="G184">
        <v>26.299999999999997</v>
      </c>
      <c r="H184">
        <v>6.633</v>
      </c>
      <c r="I184">
        <v>67.067000000000007</v>
      </c>
      <c r="J184">
        <v>0</v>
      </c>
      <c r="K184">
        <v>0</v>
      </c>
      <c r="L184">
        <v>0</v>
      </c>
      <c r="M184">
        <f t="shared" si="67"/>
        <v>1.8897417000000001</v>
      </c>
      <c r="O184">
        <f>H184/SUM($H184:I184,K184:M184)</f>
        <v>8.7750002193750051E-2</v>
      </c>
      <c r="P184">
        <f>I184/SUM($H184:I184,K184:M184)</f>
        <v>0.8872500221812506</v>
      </c>
      <c r="Q184">
        <f>K184/SUM($H184:I184,K184:M184)</f>
        <v>0</v>
      </c>
      <c r="R184">
        <f>L184/SUM($H184:I184,K184:M184)</f>
        <v>0</v>
      </c>
      <c r="S184">
        <f>M184/SUM($H184:I184,K184:M184)</f>
        <v>2.499997562499939E-2</v>
      </c>
      <c r="U184">
        <f t="shared" si="68"/>
        <v>4.9221533830668296E-2</v>
      </c>
      <c r="V184">
        <f t="shared" si="71"/>
        <v>2.5149975624999391E-2</v>
      </c>
      <c r="W184">
        <f t="shared" si="69"/>
        <v>3.2663536079063062E-2</v>
      </c>
      <c r="Y184">
        <f>U184*(D184-D183)/D184+U183*(D183-D182)/D184+U182*(D182-D181)/D184+U181*(D181-D180)/D184+U180*(D180-D179)/D184+U179*(D179-D178)/D184+U178*(D178-D177)/D184+U177*(D177-D176)/D184+U176*(D176-D175)/D184+U175*(D175-D174)/D184+U174*(D174-D173)/D184</f>
        <v>3.3832071027707952E-2</v>
      </c>
      <c r="Z184">
        <f>V184*(E184-E183)/E184+V183*(E183-E182)/E184+V182*(E182-E181)/E184+V181*(E181-E180)/E184+V180*(E180-E179)/E184+V179*(E179-E178)/E184+V178*(E178-E177)/E184+V177*(E177-E176)/E184+V176*(E176-E175)/E184+V175*(E175-E174)/E184+V174*(E174-E173)/E184</f>
        <v>2.5149975624999391E-2</v>
      </c>
      <c r="AA184">
        <f>W184*(F184-F183)/F184+W183*(F183-F182)/F184+W182*(F182-F181)/F184+W181*(F181-F180)/F184+W180*(F180-F179)/F184+W179*(F179-F178)/F184+W178*(F178-F177)/F184+W177*(F177-F176)/F184+W176*(F176-F175)/F184+W175*(F175-F174)/F184+W174*(F174-F173)/F184</f>
        <v>2.8488122807941201E-2</v>
      </c>
      <c r="AC184">
        <f t="shared" si="72"/>
        <v>218.05768824952531</v>
      </c>
      <c r="AD184">
        <f t="shared" si="73"/>
        <v>452.23197326704872</v>
      </c>
      <c r="AE184">
        <f t="shared" si="74"/>
        <v>417.27727248291052</v>
      </c>
      <c r="AG184">
        <f t="shared" si="75"/>
        <v>218.05768824952531</v>
      </c>
      <c r="AH184">
        <f t="shared" si="76"/>
        <v>367.66827094882012</v>
      </c>
      <c r="AI184">
        <f t="shared" si="77"/>
        <v>98.828827693320918</v>
      </c>
      <c r="AK184">
        <v>133</v>
      </c>
      <c r="AL184" t="s">
        <v>16</v>
      </c>
      <c r="AM184">
        <v>39.79</v>
      </c>
      <c r="AN184">
        <v>0</v>
      </c>
      <c r="AO184">
        <v>0.13</v>
      </c>
      <c r="AP184">
        <v>0.41</v>
      </c>
      <c r="AQ184">
        <v>13.99</v>
      </c>
      <c r="AR184">
        <v>45.14</v>
      </c>
      <c r="AS184">
        <v>0.19</v>
      </c>
      <c r="AT184">
        <v>0.34</v>
      </c>
      <c r="AU184">
        <v>0</v>
      </c>
      <c r="AV184">
        <v>0</v>
      </c>
      <c r="AW184">
        <v>8.0000000000000002E-3</v>
      </c>
      <c r="AX184">
        <v>4.0000000000000001E-3</v>
      </c>
      <c r="AZ184">
        <v>0.99586250431894141</v>
      </c>
      <c r="BA184">
        <v>0</v>
      </c>
      <c r="BB184">
        <v>3.8350512044788079E-3</v>
      </c>
      <c r="BC184">
        <v>8.1133070107059849E-3</v>
      </c>
      <c r="BD184">
        <v>0.19522135764013859</v>
      </c>
      <c r="BE184">
        <v>1.6841330640710339</v>
      </c>
      <c r="BF184">
        <v>4.0280055709941915E-3</v>
      </c>
      <c r="BG184">
        <v>9.1179783739537036E-3</v>
      </c>
      <c r="BH184">
        <v>0</v>
      </c>
      <c r="BI184">
        <v>0</v>
      </c>
      <c r="BJ184">
        <v>3.2217005329405384E-4</v>
      </c>
      <c r="BK184">
        <v>8.0284536502511924E-5</v>
      </c>
      <c r="BM184">
        <v>133</v>
      </c>
      <c r="BN184" t="s">
        <v>17</v>
      </c>
      <c r="BO184">
        <v>54.71</v>
      </c>
      <c r="BP184">
        <v>0.1</v>
      </c>
      <c r="BQ184">
        <v>2.96</v>
      </c>
      <c r="BR184">
        <v>1.45</v>
      </c>
      <c r="BS184">
        <v>8.1999999999999993</v>
      </c>
      <c r="BT184">
        <v>30.94</v>
      </c>
      <c r="BU184">
        <v>0.15</v>
      </c>
      <c r="BV184">
        <v>1.46</v>
      </c>
      <c r="BW184">
        <v>0</v>
      </c>
      <c r="BX184">
        <v>0.03</v>
      </c>
      <c r="BY184">
        <v>0</v>
      </c>
      <c r="BZ184">
        <v>0</v>
      </c>
      <c r="CA184">
        <v>3.0000000000000001E-3</v>
      </c>
      <c r="CB184">
        <v>1E-3</v>
      </c>
      <c r="CD184">
        <v>1.917100138607629</v>
      </c>
      <c r="CE184">
        <v>0</v>
      </c>
      <c r="CF184">
        <v>0.12225655890430936</v>
      </c>
      <c r="CG184">
        <v>4.0173040054967343E-2</v>
      </c>
      <c r="CH184">
        <v>0.16020501563605946</v>
      </c>
      <c r="CI184">
        <v>1.6161728210994517</v>
      </c>
      <c r="CJ184">
        <v>4.4522584080439777E-3</v>
      </c>
      <c r="CK184">
        <v>5.4818246402911802E-2</v>
      </c>
      <c r="CL184">
        <v>0</v>
      </c>
      <c r="CM184">
        <v>2.0383556725823804E-3</v>
      </c>
      <c r="CN184">
        <v>1.6914886140936659E-4</v>
      </c>
      <c r="CO184">
        <v>2.8101179898273034E-5</v>
      </c>
      <c r="CP184">
        <v>3.9356697511938321E-2</v>
      </c>
    </row>
    <row r="185" spans="3:109">
      <c r="C185" s="2">
        <v>0.76200000000000001</v>
      </c>
      <c r="D185">
        <f t="shared" si="66"/>
        <v>76.2</v>
      </c>
      <c r="E185">
        <f t="shared" si="70"/>
        <v>76.2</v>
      </c>
      <c r="F185">
        <f t="shared" si="70"/>
        <v>76.2</v>
      </c>
      <c r="G185">
        <v>23.799999999999997</v>
      </c>
      <c r="H185">
        <v>5.3340000000000005</v>
      </c>
      <c r="I185">
        <v>70.866</v>
      </c>
      <c r="J185">
        <v>0</v>
      </c>
      <c r="K185">
        <v>0</v>
      </c>
      <c r="L185">
        <v>0</v>
      </c>
      <c r="M185">
        <f t="shared" si="67"/>
        <v>1.9538442</v>
      </c>
      <c r="O185">
        <f>H185/SUM($H185:I185,K185:M185)</f>
        <v>6.8250001706250035E-2</v>
      </c>
      <c r="P185">
        <f>I185/SUM($H185:I185,K185:M185)</f>
        <v>0.90675002266875049</v>
      </c>
      <c r="Q185">
        <f>K185/SUM($H185:I185,K185:M185)</f>
        <v>0</v>
      </c>
      <c r="R185">
        <f>L185/SUM($H185:I185,K185:M185)</f>
        <v>0</v>
      </c>
      <c r="S185">
        <f>M185/SUM($H185:I185,K185:M185)</f>
        <v>2.499997562499939E-2</v>
      </c>
      <c r="U185">
        <f t="shared" si="68"/>
        <v>5.232292890416098E-2</v>
      </c>
      <c r="V185">
        <f t="shared" si="71"/>
        <v>2.5149975624999391E-2</v>
      </c>
      <c r="W185">
        <f t="shared" si="69"/>
        <v>3.3973071951064492E-2</v>
      </c>
      <c r="Y185">
        <f>U185*(D185-D184)/D185+U184*(D184-D183)/D185+U183*(D183-D182)/D185+U182*(D182-D181)/D185+U181*(D181-D180)/D185+U180*(D180-D179)/D185+U179*(D179-D178)/D185+U178*(D178-D177)/D185+U177*(D177-D176)/D185+U176*(D176-D175)/D185+U175*(D175-D174)/D185+U174*(D174-D173)/D185</f>
        <v>3.4438726469848802E-2</v>
      </c>
      <c r="Z185">
        <f>V185*(E185-E184)/E185+V184*(E184-E183)/E185+V183*(E183-E182)/E185+V182*(E182-E181)/E185+V181*(E181-E180)/E185+V180*(E180-E179)/E185+V179*(E179-E178)/E185+V178*(E178-E177)/E185+V177*(E177-E176)/E185+V176*(E176-E175)/E185+V175*(E175-E174)/E185+V174*(E174-E173)/E185</f>
        <v>2.5149975624999391E-2</v>
      </c>
      <c r="AA185">
        <f>W185*(F185-F184)/F185+W184*(F184-F183)/F185+W183*(F183-F182)/F185+W182*(F182-F181)/F185+W181*(F181-F180)/F185+W180*(F180-F179)/F185+W179*(F179-F178)/F185+W178*(F178-F177)/F185+W177*(F177-F176)/F185+W176*(F176-F175)/F185+W175*(F175-F174)/F185+W174*(F174-F173)/F185</f>
        <v>2.8668075207649975E-2</v>
      </c>
      <c r="AC185">
        <f t="shared" si="72"/>
        <v>239.94096306638846</v>
      </c>
      <c r="AD185">
        <f t="shared" si="73"/>
        <v>498.48154011291081</v>
      </c>
      <c r="AE185">
        <f t="shared" si="74"/>
        <v>459.67994384995745</v>
      </c>
      <c r="AG185">
        <f t="shared" si="75"/>
        <v>239.94096306638846</v>
      </c>
      <c r="AH185">
        <f t="shared" si="76"/>
        <v>405.26954480724459</v>
      </c>
      <c r="AI185">
        <f t="shared" si="77"/>
        <v>108.87156564867414</v>
      </c>
      <c r="AK185">
        <v>143</v>
      </c>
      <c r="AL185" t="s">
        <v>16</v>
      </c>
      <c r="AM185">
        <v>39.409999999999997</v>
      </c>
      <c r="AN185">
        <v>0</v>
      </c>
      <c r="AO185">
        <v>0.14000000000000001</v>
      </c>
      <c r="AP185">
        <v>0.37</v>
      </c>
      <c r="AQ185">
        <v>16.03</v>
      </c>
      <c r="AR185">
        <v>43.42</v>
      </c>
      <c r="AS185">
        <v>0.21</v>
      </c>
      <c r="AT185">
        <v>0.4</v>
      </c>
      <c r="AU185">
        <v>0</v>
      </c>
      <c r="AV185">
        <v>0</v>
      </c>
      <c r="AW185">
        <v>8.9999999999999993E-3</v>
      </c>
      <c r="AX185">
        <v>4.0000000000000001E-3</v>
      </c>
      <c r="AZ185">
        <v>0.99610982564849337</v>
      </c>
      <c r="BA185">
        <v>0</v>
      </c>
      <c r="BB185">
        <v>4.1709136396063783E-3</v>
      </c>
      <c r="BC185">
        <v>7.3941988363194801E-3</v>
      </c>
      <c r="BD185">
        <v>0.22590117194383433</v>
      </c>
      <c r="BE185">
        <v>1.6359876245547933</v>
      </c>
      <c r="BF185">
        <v>4.4960497042669818E-3</v>
      </c>
      <c r="BG185">
        <v>1.0833155560787301E-2</v>
      </c>
      <c r="BH185">
        <v>0</v>
      </c>
      <c r="BI185">
        <v>0</v>
      </c>
      <c r="BJ185">
        <v>3.660269296184607E-4</v>
      </c>
      <c r="BK185">
        <v>8.1078788715995155E-5</v>
      </c>
      <c r="BM185">
        <v>143</v>
      </c>
      <c r="BN185" t="s">
        <v>17</v>
      </c>
      <c r="BO185">
        <v>54.12</v>
      </c>
      <c r="BP185">
        <v>0.11</v>
      </c>
      <c r="BQ185">
        <v>3.26</v>
      </c>
      <c r="BR185">
        <v>1.57</v>
      </c>
      <c r="BS185">
        <v>9.26</v>
      </c>
      <c r="BT185">
        <v>29.74</v>
      </c>
      <c r="BU185">
        <v>0.17</v>
      </c>
      <c r="BV185">
        <v>1.73</v>
      </c>
      <c r="BW185">
        <v>0</v>
      </c>
      <c r="BX185">
        <v>0.03</v>
      </c>
      <c r="BY185">
        <v>0</v>
      </c>
      <c r="BZ185">
        <v>0</v>
      </c>
      <c r="CA185">
        <v>3.0000000000000001E-3</v>
      </c>
      <c r="CB185">
        <v>2E-3</v>
      </c>
      <c r="CD185">
        <v>1.908547477902482</v>
      </c>
      <c r="CE185">
        <v>0</v>
      </c>
      <c r="CF185">
        <v>0.13550806792475104</v>
      </c>
      <c r="CG185">
        <v>4.3775734765103248E-2</v>
      </c>
      <c r="CH185">
        <v>0.18207081631370536</v>
      </c>
      <c r="CI185">
        <v>1.5634195928287768</v>
      </c>
      <c r="CJ185">
        <v>5.0781452807982883E-3</v>
      </c>
      <c r="CK185">
        <v>6.5371053260080858E-2</v>
      </c>
      <c r="CL185">
        <v>0</v>
      </c>
      <c r="CM185">
        <v>2.0513844668289421E-3</v>
      </c>
      <c r="CN185">
        <v>1.7023002979523074E-4</v>
      </c>
      <c r="CO185">
        <v>5.6561594934853785E-5</v>
      </c>
      <c r="CP185">
        <v>4.4055545827233061E-2</v>
      </c>
    </row>
    <row r="186" spans="3:109">
      <c r="C186" s="2">
        <v>0.78500000000000003</v>
      </c>
      <c r="D186">
        <f t="shared" si="66"/>
        <v>78.5</v>
      </c>
      <c r="E186">
        <f t="shared" si="70"/>
        <v>78.5</v>
      </c>
      <c r="F186">
        <f t="shared" si="70"/>
        <v>78.5</v>
      </c>
      <c r="G186">
        <v>21.5</v>
      </c>
      <c r="H186">
        <v>7.8500000000000005</v>
      </c>
      <c r="I186">
        <v>70.650000000000006</v>
      </c>
      <c r="J186">
        <v>0</v>
      </c>
      <c r="K186">
        <v>0</v>
      </c>
      <c r="L186">
        <v>0</v>
      </c>
      <c r="M186">
        <f t="shared" si="67"/>
        <v>2.0128184999999998</v>
      </c>
      <c r="O186">
        <f>H186/SUM($H186:I186,K186:M186)</f>
        <v>9.750000243750008E-2</v>
      </c>
      <c r="P186">
        <f>I186/SUM($H186:I186,K186:M186)</f>
        <v>0.87750002193750065</v>
      </c>
      <c r="Q186">
        <f>K186/SUM($H186:I186,K186:M186)</f>
        <v>0</v>
      </c>
      <c r="R186">
        <f>L186/SUM($H186:I186,K186:M186)</f>
        <v>0</v>
      </c>
      <c r="S186">
        <f>M186/SUM($H186:I186,K186:M186)</f>
        <v>2.499997562499939E-2</v>
      </c>
      <c r="U186">
        <f t="shared" si="68"/>
        <v>5.4403773260277531E-2</v>
      </c>
      <c r="V186">
        <f t="shared" si="71"/>
        <v>2.5149975624999391E-2</v>
      </c>
      <c r="W186">
        <f t="shared" si="69"/>
        <v>3.5643613278173364E-2</v>
      </c>
      <c r="Y186">
        <f>U186*(D186-D185)/D186+U185*(D185-D184)/D186+U184*(D184-D183)/D186+U183*(D183-D182)/D186+U182*(D182-D181)/D186+U181*(D181-D180)/D186+U180*(D180-D179)/D186+U179*(D179-D178)/D186+U178*(D178-D177)/D186+U177*(D177-D176)/D186+U176*(D176-D175)/D186+U175*(D175-D174)/D186+U174*(D174-D173)/D186</f>
        <v>3.5023689624218049E-2</v>
      </c>
      <c r="Z186">
        <f>V186*(E186-E185)/E186+V185*(E185-E184)/E186+V184*(E184-E183)/E186+V183*(E183-E182)/E186+V182*(E182-E181)/E186+V181*(E181-E180)/E186+V180*(E180-E179)/E186+V179*(E179-E178)/E186+V178*(E178-E177)/E186+V177*(E177-E176)/E186+V176*(E176-E175)/E186+V175*(E175-E174)/E186+V174*(E174-E173)/E186</f>
        <v>2.5149975624999391E-2</v>
      </c>
      <c r="AA186">
        <f>W186*(F186-F185)/F186+W185*(F185-F184)/F186+W184*(F184-F183)/F186+W183*(F183-F182)/F186+W182*(F182-F181)/F186+W181*(F181-F180)/F186+W180*(F180-F179)/F186+W179*(F179-F178)/F186+W178*(F178-F177)/F186+W177*(F177-F176)/F186+W176*(F176-F175)/F186+W175*(F175-F174)/F186+W174*(F174-F173)/F186</f>
        <v>2.8872454030098426E-2</v>
      </c>
      <c r="AC186">
        <f t="shared" si="72"/>
        <v>264.44315031925669</v>
      </c>
      <c r="AD186">
        <f t="shared" si="73"/>
        <v>550.39882116334968</v>
      </c>
      <c r="AE186">
        <f t="shared" si="74"/>
        <v>507.21519034088448</v>
      </c>
      <c r="AG186">
        <f t="shared" si="75"/>
        <v>264.44315031925669</v>
      </c>
      <c r="AH186">
        <f t="shared" si="76"/>
        <v>447.47871639296727</v>
      </c>
      <c r="AI186">
        <f t="shared" si="77"/>
        <v>120.12991350178842</v>
      </c>
      <c r="AK186">
        <v>153</v>
      </c>
      <c r="AL186" t="s">
        <v>16</v>
      </c>
      <c r="AM186">
        <v>38.93</v>
      </c>
      <c r="AN186">
        <v>0.01</v>
      </c>
      <c r="AO186">
        <v>0.15</v>
      </c>
      <c r="AP186">
        <v>0.33</v>
      </c>
      <c r="AQ186">
        <v>18.579999999999998</v>
      </c>
      <c r="AR186">
        <v>41.29</v>
      </c>
      <c r="AS186">
        <v>0.24</v>
      </c>
      <c r="AT186">
        <v>0.47</v>
      </c>
      <c r="AU186">
        <v>0</v>
      </c>
      <c r="AV186">
        <v>0</v>
      </c>
      <c r="AW186">
        <v>0.01</v>
      </c>
      <c r="AX186">
        <v>4.0000000000000001E-3</v>
      </c>
      <c r="AZ186">
        <v>0.99603685090424798</v>
      </c>
      <c r="BA186">
        <v>0</v>
      </c>
      <c r="BB186">
        <v>4.5236045764134886E-3</v>
      </c>
      <c r="BC186">
        <v>6.6756499325293598E-3</v>
      </c>
      <c r="BD186">
        <v>0.26504577456474443</v>
      </c>
      <c r="BE186">
        <v>1.5747995846037475</v>
      </c>
      <c r="BF186">
        <v>5.2013162967140614E-3</v>
      </c>
      <c r="BG186">
        <v>1.2884959559392898E-2</v>
      </c>
      <c r="BH186">
        <v>0</v>
      </c>
      <c r="BI186">
        <v>0</v>
      </c>
      <c r="BJ186">
        <v>4.1168092347134327E-4</v>
      </c>
      <c r="BK186">
        <v>8.2072462762777597E-5</v>
      </c>
      <c r="BM186">
        <v>153</v>
      </c>
      <c r="BN186" t="s">
        <v>17</v>
      </c>
      <c r="BO186">
        <v>53.46</v>
      </c>
      <c r="BP186">
        <v>0.13</v>
      </c>
      <c r="BQ186">
        <v>3.58</v>
      </c>
      <c r="BR186">
        <v>1.63</v>
      </c>
      <c r="BS186">
        <v>10.59</v>
      </c>
      <c r="BT186">
        <v>28.26</v>
      </c>
      <c r="BU186">
        <v>0.2</v>
      </c>
      <c r="BV186">
        <v>2.11</v>
      </c>
      <c r="BW186">
        <v>0</v>
      </c>
      <c r="BX186">
        <v>0.04</v>
      </c>
      <c r="BY186">
        <v>0</v>
      </c>
      <c r="BZ186">
        <v>0</v>
      </c>
      <c r="CA186">
        <v>3.0000000000000001E-3</v>
      </c>
      <c r="CB186">
        <v>2E-3</v>
      </c>
      <c r="CD186">
        <v>1.8998402560138297</v>
      </c>
      <c r="CE186">
        <v>0</v>
      </c>
      <c r="CF186">
        <v>0.14995934363697794</v>
      </c>
      <c r="CG186">
        <v>4.5799880777489754E-2</v>
      </c>
      <c r="CH186">
        <v>0.20983033014391694</v>
      </c>
      <c r="CI186">
        <v>1.4970961541711458</v>
      </c>
      <c r="CJ186">
        <v>6.020452675101263E-3</v>
      </c>
      <c r="CK186">
        <v>8.0346097177982551E-2</v>
      </c>
      <c r="CL186">
        <v>0</v>
      </c>
      <c r="CM186">
        <v>2.7563143773583973E-3</v>
      </c>
      <c r="CN186">
        <v>1.7154541950931192E-4</v>
      </c>
      <c r="CO186">
        <v>5.6998653779752244E-5</v>
      </c>
      <c r="CP186">
        <v>4.9799599650807602E-2</v>
      </c>
    </row>
    <row r="187" spans="3:109">
      <c r="C187" s="2">
        <v>0.80600000000000005</v>
      </c>
      <c r="D187">
        <f t="shared" si="66"/>
        <v>80.600000000000009</v>
      </c>
      <c r="E187">
        <f t="shared" si="70"/>
        <v>80.600000000000009</v>
      </c>
      <c r="F187">
        <f t="shared" si="70"/>
        <v>80.600000000000009</v>
      </c>
      <c r="G187">
        <v>19.399999999999991</v>
      </c>
      <c r="H187">
        <v>20.956000000000003</v>
      </c>
      <c r="I187">
        <v>21.762000000000004</v>
      </c>
      <c r="J187">
        <v>37.882000000000005</v>
      </c>
      <c r="K187">
        <v>0</v>
      </c>
      <c r="L187">
        <v>0</v>
      </c>
      <c r="M187">
        <f t="shared" si="67"/>
        <v>1.0953322380000001</v>
      </c>
      <c r="O187">
        <f>H187/SUM($H187:I187,K187:M187)</f>
        <v>0.47830189875000034</v>
      </c>
      <c r="P187">
        <f>I187/SUM($H187:I187,K187:M187)</f>
        <v>0.49669812562500038</v>
      </c>
      <c r="Q187">
        <f>K187/SUM($H187:I187,K187:M187)</f>
        <v>0</v>
      </c>
      <c r="R187">
        <f>L187/SUM($H187:I187,K187:M187)</f>
        <v>0</v>
      </c>
      <c r="S187">
        <f>M187/SUM($H187:I187,K187:M187)</f>
        <v>2.4999975624999393E-2</v>
      </c>
      <c r="U187">
        <f t="shared" si="68"/>
        <v>4.3045844632382008E-2</v>
      </c>
      <c r="V187">
        <f t="shared" si="71"/>
        <v>2.5149975624999394E-2</v>
      </c>
      <c r="W187">
        <f t="shared" si="69"/>
        <v>3.270707895150779E-2</v>
      </c>
      <c r="Y187">
        <f>U187*(D187-D186)/D187+U186*(D186-D185)/D187+U185*(D185-D184)/D187+U184*(D184-D183)/D187+U183*(D183-D182)/D187+U182*(D182-D181)/D187+U181*(D181-D180)/D187+U180*(D180-D179)/D187+U179*(D179-D178)/D187+U178*(D178-D177)/D187+U177*(D177-D176)/D187+U176*(D176-D175)/D187+U175*(D175-D174)/D187+U174*(D174-D173)/D187</f>
        <v>3.5232703588450612E-2</v>
      </c>
      <c r="Z187">
        <f>V187*(E187-E186)/E187+V186*(E186-E185)/E187+V185*(E185-E184)/E187+V184*(E184-E183)/E187+V183*(E183-E182)/E187+V182*(E182-E181)/E187+V181*(E181-E180)/E187+V180*(E180-E179)/E187+V179*(E179-E178)/E187+V178*(E178-E177)/E187+V177*(E177-E176)/E187+V176*(E176-E175)/E187+V175*(E175-E174)/E187+V174*(E174-E173)/E187</f>
        <v>2.5149975624999387E-2</v>
      </c>
      <c r="AA187">
        <f>W187*(F187-F186)/F187+W186*(F186-F185)/F187+W185*(F185-F184)/F187+W184*(F184-F183)/F187+W183*(F183-F182)/F187+W182*(F182-F181)/F187+W181*(F181-F180)/F187+W180*(F180-F179)/F187+W179*(F179-F178)/F187+W178*(F178-F177)/F187+W177*(F177-F176)/F187+W176*(F176-F175)/F187+W175*(F175-F174)/F187+W174*(F174-F173)/F187</f>
        <v>2.8972363612418027E-2</v>
      </c>
      <c r="AC187">
        <f t="shared" si="72"/>
        <v>291.91529454180517</v>
      </c>
      <c r="AD187">
        <f t="shared" si="73"/>
        <v>608.40337195234463</v>
      </c>
      <c r="AE187">
        <f t="shared" si="74"/>
        <v>560.36248707380378</v>
      </c>
      <c r="AG187">
        <f t="shared" si="75"/>
        <v>291.91529454180517</v>
      </c>
      <c r="AH187">
        <f t="shared" si="76"/>
        <v>494.6368877661339</v>
      </c>
      <c r="AI187">
        <f t="shared" si="77"/>
        <v>132.7174311490588</v>
      </c>
      <c r="AK187">
        <v>163</v>
      </c>
      <c r="AL187" t="s">
        <v>16</v>
      </c>
      <c r="AM187">
        <v>38.64</v>
      </c>
      <c r="AN187">
        <v>0.01</v>
      </c>
      <c r="AO187">
        <v>0.15</v>
      </c>
      <c r="AP187">
        <v>0.31</v>
      </c>
      <c r="AQ187">
        <v>20.12</v>
      </c>
      <c r="AR187">
        <v>39.99</v>
      </c>
      <c r="AS187">
        <v>0.26</v>
      </c>
      <c r="AT187">
        <v>0.5</v>
      </c>
      <c r="AU187">
        <v>0</v>
      </c>
      <c r="AV187">
        <v>0</v>
      </c>
      <c r="AW187">
        <v>1.0999999999999999E-2</v>
      </c>
      <c r="AX187">
        <v>4.0000000000000001E-3</v>
      </c>
      <c r="AZ187">
        <v>0.99628839085777599</v>
      </c>
      <c r="BA187">
        <v>0</v>
      </c>
      <c r="BB187">
        <v>4.5587059934784242E-3</v>
      </c>
      <c r="BC187">
        <v>6.3197261210293275E-3</v>
      </c>
      <c r="BD187">
        <v>0.28924116419926121</v>
      </c>
      <c r="BE187">
        <v>1.5370527137328587</v>
      </c>
      <c r="BF187">
        <v>5.67848286837307E-3</v>
      </c>
      <c r="BG187">
        <v>1.3813767923652529E-2</v>
      </c>
      <c r="BH187">
        <v>0</v>
      </c>
      <c r="BI187">
        <v>0</v>
      </c>
      <c r="BJ187">
        <v>4.5636294854694182E-4</v>
      </c>
      <c r="BK187">
        <v>8.2709313242592682E-5</v>
      </c>
      <c r="BM187">
        <v>163</v>
      </c>
      <c r="BN187" t="s">
        <v>17</v>
      </c>
      <c r="BO187">
        <v>53.22</v>
      </c>
      <c r="BP187">
        <v>0.15</v>
      </c>
      <c r="BQ187">
        <v>3.41</v>
      </c>
      <c r="BR187">
        <v>1.6</v>
      </c>
      <c r="BS187">
        <v>11.71</v>
      </c>
      <c r="BT187">
        <v>27.27</v>
      </c>
      <c r="BU187">
        <v>0.22</v>
      </c>
      <c r="BV187">
        <v>2.38</v>
      </c>
      <c r="BW187">
        <v>0</v>
      </c>
      <c r="BX187">
        <v>0.04</v>
      </c>
      <c r="BY187">
        <v>0</v>
      </c>
      <c r="BZ187">
        <v>0</v>
      </c>
      <c r="CA187">
        <v>4.0000000000000001E-3</v>
      </c>
      <c r="CB187">
        <v>2E-3</v>
      </c>
      <c r="CD187">
        <v>1.9027853702026267</v>
      </c>
      <c r="CE187">
        <v>0</v>
      </c>
      <c r="CF187">
        <v>0.14370493589588912</v>
      </c>
      <c r="CG187">
        <v>4.5229681321021321E-2</v>
      </c>
      <c r="CH187">
        <v>0.23342964038770664</v>
      </c>
      <c r="CI187">
        <v>1.4534144618494649</v>
      </c>
      <c r="CJ187">
        <v>6.6626750747768929E-3</v>
      </c>
      <c r="CK187">
        <v>9.1177166072422614E-2</v>
      </c>
      <c r="CL187">
        <v>0</v>
      </c>
      <c r="CM187">
        <v>2.7730362862194422E-3</v>
      </c>
      <c r="CN187">
        <v>2.3011486011498329E-4</v>
      </c>
      <c r="CO187">
        <v>5.7344451161043974E-5</v>
      </c>
      <c r="CP187">
        <v>4.6490306098515843E-2</v>
      </c>
    </row>
    <row r="188" spans="3:109">
      <c r="C188" s="2">
        <v>0.82399999999999995</v>
      </c>
      <c r="D188">
        <f t="shared" si="66"/>
        <v>82.399999999999991</v>
      </c>
      <c r="E188">
        <f t="shared" si="70"/>
        <v>82.399999999999991</v>
      </c>
      <c r="F188">
        <f t="shared" si="70"/>
        <v>82.399999999999991</v>
      </c>
      <c r="G188">
        <v>17.600000000000009</v>
      </c>
      <c r="H188">
        <v>23.071999999999999</v>
      </c>
      <c r="I188">
        <v>17.303999999999998</v>
      </c>
      <c r="J188">
        <v>42.023999999999994</v>
      </c>
      <c r="K188">
        <v>0</v>
      </c>
      <c r="L188">
        <v>0</v>
      </c>
      <c r="M188">
        <f t="shared" si="67"/>
        <v>1.0352810159999999</v>
      </c>
      <c r="O188">
        <f>H188/SUM($H188:I188,K188:M188)</f>
        <v>0.5571428710714289</v>
      </c>
      <c r="P188">
        <f>I188/SUM($H188:I188,K188:M188)</f>
        <v>0.4178571533035717</v>
      </c>
      <c r="Q188">
        <f>K188/SUM($H188:I188,K188:M188)</f>
        <v>0</v>
      </c>
      <c r="R188">
        <f>L188/SUM($H188:I188,K188:M188)</f>
        <v>0</v>
      </c>
      <c r="S188">
        <f>M188/SUM($H188:I188,K188:M188)</f>
        <v>2.499997562499939E-2</v>
      </c>
      <c r="U188">
        <f t="shared" si="68"/>
        <v>4.0419992189402051E-2</v>
      </c>
      <c r="V188">
        <f t="shared" si="71"/>
        <v>2.5149975624999391E-2</v>
      </c>
      <c r="W188">
        <f t="shared" si="69"/>
        <v>3.1969537111092364E-2</v>
      </c>
      <c r="Y188">
        <f>U188*(D188-D187)/D188+U187*(D187-D186)/D188+U186*(D186-D185)/D188+U185*(D185-D184)/D188+U184*(D184-D183)/D188+U183*(D183-D182)/D188+U182*(D182-D181)/D188+U181*(D181-D180)/D188+U180*(D180-D179)/D188+U179*(D179-D178)/D188+U178*(D178-D177)/D188+U177*(D177-D176)/D188+U176*(D176-D175)/D188+U175*(D175-D174)/D188+U174*(D174-D173)/D188</f>
        <v>3.5346018145267506E-2</v>
      </c>
      <c r="Z188">
        <f>V188*(E188-E187)/E188+V187*(E187-E186)/E188+V186*(E186-E185)/E188+V185*(E185-E184)/E188+V184*(E184-E183)/E188+V183*(E183-E182)/E188+V182*(E182-E181)/E188+V181*(E181-E180)/E188+V180*(E180-E179)/E188+V179*(E179-E178)/E188+V178*(E178-E177)/E188+V177*(E177-E176)/E188+V176*(E176-E175)/E188+V175*(E175-E174)/E188+V174*(E174-E173)/E188</f>
        <v>2.5149975624999391E-2</v>
      </c>
      <c r="AA188">
        <f>W188*(F188-F187)/F188+W187*(F187-F186)/F188+W186*(F186-F185)/F188+W185*(F185-F184)/F188+W184*(F184-F183)/F188+W183*(F183-F182)/F188+W182*(F182-F181)/F188+W181*(F181-F180)/F188+W180*(F180-F179)/F188+W179*(F179-F178)/F188+W178*(F178-F177)/F188+W177*(F177-F176)/F188+W176*(F176-F175)/F188+W175*(F175-F174)/F188+W174*(F174-F173)/F188</f>
        <v>2.9037835849039559E-2</v>
      </c>
      <c r="AC188">
        <f t="shared" si="72"/>
        <v>320.60512440398333</v>
      </c>
      <c r="AD188">
        <f t="shared" si="73"/>
        <v>668.98611755308752</v>
      </c>
      <c r="AE188">
        <f t="shared" si="74"/>
        <v>615.86213641846007</v>
      </c>
      <c r="AG188">
        <f t="shared" si="75"/>
        <v>320.60512440398333</v>
      </c>
      <c r="AH188">
        <f t="shared" si="76"/>
        <v>543.89115248218502</v>
      </c>
      <c r="AI188">
        <f t="shared" si="77"/>
        <v>145.86208494121422</v>
      </c>
      <c r="AK188">
        <v>173</v>
      </c>
      <c r="AL188" t="s">
        <v>16</v>
      </c>
      <c r="AM188">
        <v>38.299999999999997</v>
      </c>
      <c r="AN188">
        <v>0.01</v>
      </c>
      <c r="AO188">
        <v>0.14000000000000001</v>
      </c>
      <c r="AP188">
        <v>0.32</v>
      </c>
      <c r="AQ188">
        <v>21.88</v>
      </c>
      <c r="AR188">
        <v>38.51</v>
      </c>
      <c r="AS188">
        <v>0.28999999999999998</v>
      </c>
      <c r="AT188">
        <v>0.54</v>
      </c>
      <c r="AU188">
        <v>0</v>
      </c>
      <c r="AV188">
        <v>0</v>
      </c>
      <c r="AW188">
        <v>1.2E-2</v>
      </c>
      <c r="AX188">
        <v>5.0000000000000001E-3</v>
      </c>
      <c r="AZ188">
        <v>0.99619234315161165</v>
      </c>
      <c r="BA188">
        <v>0</v>
      </c>
      <c r="BB188">
        <v>4.2921494355525943E-3</v>
      </c>
      <c r="BC188">
        <v>6.5808655105104143E-3</v>
      </c>
      <c r="BD188">
        <v>0.31730426931447331</v>
      </c>
      <c r="BE188">
        <v>1.4931634474650721</v>
      </c>
      <c r="BF188">
        <v>6.3893023969044931E-3</v>
      </c>
      <c r="BG188">
        <v>1.5049857377370912E-2</v>
      </c>
      <c r="BH188">
        <v>0</v>
      </c>
      <c r="BI188">
        <v>0</v>
      </c>
      <c r="BJ188">
        <v>5.0222162819533219E-4</v>
      </c>
      <c r="BK188">
        <v>1.0429437866984006E-4</v>
      </c>
      <c r="BM188">
        <v>173</v>
      </c>
      <c r="BN188" t="s">
        <v>17</v>
      </c>
      <c r="BO188">
        <v>53.14</v>
      </c>
      <c r="BP188">
        <v>0.15</v>
      </c>
      <c r="BQ188">
        <v>3.31</v>
      </c>
      <c r="BR188">
        <v>1.61</v>
      </c>
      <c r="BS188">
        <v>12.13</v>
      </c>
      <c r="BT188">
        <v>26.9</v>
      </c>
      <c r="BU188">
        <v>0.23</v>
      </c>
      <c r="BV188">
        <v>2.48</v>
      </c>
      <c r="BW188">
        <v>0</v>
      </c>
      <c r="BX188">
        <v>0.04</v>
      </c>
      <c r="BY188">
        <v>0</v>
      </c>
      <c r="BZ188">
        <v>0</v>
      </c>
      <c r="CA188">
        <v>4.0000000000000001E-3</v>
      </c>
      <c r="CB188">
        <v>2E-3</v>
      </c>
      <c r="CD188">
        <v>1.9045739888170237</v>
      </c>
      <c r="CE188">
        <v>0</v>
      </c>
      <c r="CF188">
        <v>0.13983203091086865</v>
      </c>
      <c r="CG188">
        <v>4.5623729792876835E-2</v>
      </c>
      <c r="CH188">
        <v>0.24239366878291874</v>
      </c>
      <c r="CI188">
        <v>1.4372025681181615</v>
      </c>
      <c r="CJ188">
        <v>6.9825676915273261E-3</v>
      </c>
      <c r="CK188">
        <v>9.5240612250483178E-2</v>
      </c>
      <c r="CL188">
        <v>0</v>
      </c>
      <c r="CM188">
        <v>2.7798215527418298E-3</v>
      </c>
      <c r="CN188">
        <v>2.3067792186228224E-4</v>
      </c>
      <c r="CO188">
        <v>5.7484765727658676E-5</v>
      </c>
      <c r="CP188">
        <v>4.4406019727892321E-2</v>
      </c>
    </row>
    <row r="189" spans="3:109">
      <c r="C189" s="2">
        <v>0.84099999999999997</v>
      </c>
      <c r="D189">
        <f t="shared" si="66"/>
        <v>84.1</v>
      </c>
      <c r="E189">
        <f t="shared" si="70"/>
        <v>84.1</v>
      </c>
      <c r="F189">
        <f t="shared" si="70"/>
        <v>84.1</v>
      </c>
      <c r="G189">
        <v>15.900000000000006</v>
      </c>
      <c r="H189">
        <v>22.707000000000001</v>
      </c>
      <c r="I189">
        <v>15.137999999999998</v>
      </c>
      <c r="J189">
        <v>46.255000000000003</v>
      </c>
      <c r="K189">
        <v>0</v>
      </c>
      <c r="L189">
        <v>0</v>
      </c>
      <c r="M189">
        <f t="shared" si="67"/>
        <v>0.97038364499999996</v>
      </c>
      <c r="O189">
        <f>H189/SUM($H189:I189,K189:M189)</f>
        <v>0.5850000146250004</v>
      </c>
      <c r="P189">
        <f>I189/SUM($H189:I189,K189:M189)</f>
        <v>0.39000000975000021</v>
      </c>
      <c r="Q189">
        <f>K189/SUM($H189:I189,K189:M189)</f>
        <v>0</v>
      </c>
      <c r="R189">
        <f>L189/SUM($H189:I189,K189:M189)</f>
        <v>0</v>
      </c>
      <c r="S189">
        <f>M189/SUM($H189:I189,K189:M189)</f>
        <v>2.4999975624999393E-2</v>
      </c>
      <c r="U189">
        <f t="shared" si="68"/>
        <v>3.8948266793410138E-2</v>
      </c>
      <c r="V189">
        <f t="shared" si="71"/>
        <v>2.5149975624999394E-2</v>
      </c>
      <c r="W189">
        <f t="shared" si="69"/>
        <v>3.1898013799431017E-2</v>
      </c>
      <c r="Y189">
        <f>U189*(D189-D188)/D189+U188*(D188-D187)/D189+U187*(D187-D186)/D189+U186*(D186-D185)/D189+U185*(D185-D184)/D189+U184*(D184-D183)/D189+U183*(D183-D182)/D189+U182*(D182-D181)/D189+U181*(D181-D180)/D189+U180*(D180-D179)/D189+U179*(D179-D178)/D189+U178*(D178-D177)/D189+U177*(D177-D176)/D189+U176*(D176-D175)/D189+U175*(D175-D174)/D189+U174*(D174-D173)/D189</f>
        <v>3.5418834110806659E-2</v>
      </c>
      <c r="Z189">
        <f>V189*(E189-E188)/E189+V188*(E188-E187)/E189+V187*(E187-E186)/E189+V186*(E186-E185)/E189+V185*(E185-E184)/E189+V184*(E184-E183)/E189+V183*(E183-E182)/E189+V182*(E182-E181)/E189+V181*(E181-E180)/E189+V180*(E180-E179)/E189+V179*(E179-E178)/E189+V178*(E178-E177)/E189+V177*(E177-E176)/E189+V176*(E176-E175)/E189+V175*(E175-E174)/E189+V174*(E174-E173)/E189</f>
        <v>2.5149975624999391E-2</v>
      </c>
      <c r="AA189">
        <f>W189*(F189-F188)/F189+W188*(F188-F187)/F189+W187*(F187-F186)/F189+W186*(F186-F185)/F189+W185*(F185-F184)/F189+W184*(F184-F183)/F189+W183*(F183-F182)/F189+W182*(F182-F181)/F189+W181*(F181-F180)/F189+W180*(F180-F179)/F189+W179*(F179-F178)/F189+W178*(F178-F177)/F189+W177*(F177-F176)/F189+W176*(F176-F175)/F189+W175*(F175-F174)/F189+W174*(F174-F173)/F189</f>
        <v>2.9095651574552822E-2</v>
      </c>
      <c r="AC189">
        <f t="shared" si="72"/>
        <v>353.56441088260101</v>
      </c>
      <c r="AD189">
        <f t="shared" si="73"/>
        <v>738.62353952555736</v>
      </c>
      <c r="AE189">
        <f t="shared" si="74"/>
        <v>679.62892787913665</v>
      </c>
      <c r="AG189">
        <f t="shared" si="75"/>
        <v>353.56441088260101</v>
      </c>
      <c r="AH189">
        <f t="shared" si="76"/>
        <v>600.50694270370514</v>
      </c>
      <c r="AI189">
        <f t="shared" si="77"/>
        <v>160.96474607663762</v>
      </c>
      <c r="AK189">
        <v>183</v>
      </c>
      <c r="AL189" t="s">
        <v>16</v>
      </c>
      <c r="AM189">
        <v>37.950000000000003</v>
      </c>
      <c r="AN189">
        <v>0.01</v>
      </c>
      <c r="AO189">
        <v>0.14000000000000001</v>
      </c>
      <c r="AP189">
        <v>0.33</v>
      </c>
      <c r="AQ189">
        <v>23.67</v>
      </c>
      <c r="AR189">
        <v>36.99</v>
      </c>
      <c r="AS189">
        <v>0.32</v>
      </c>
      <c r="AT189">
        <v>0.57999999999999996</v>
      </c>
      <c r="AU189">
        <v>0</v>
      </c>
      <c r="AV189">
        <v>0</v>
      </c>
      <c r="AW189">
        <v>1.2999999999999999E-2</v>
      </c>
      <c r="AX189">
        <v>5.0000000000000001E-3</v>
      </c>
      <c r="AZ189">
        <v>0.99607827162624329</v>
      </c>
      <c r="BA189">
        <v>0</v>
      </c>
      <c r="BB189">
        <v>4.3312384602414208E-3</v>
      </c>
      <c r="BC189">
        <v>6.8483230368445031E-3</v>
      </c>
      <c r="BD189">
        <v>0.34638901970126634</v>
      </c>
      <c r="BE189">
        <v>1.4472895404628328</v>
      </c>
      <c r="BF189">
        <v>7.1144721641019006E-3</v>
      </c>
      <c r="BG189">
        <v>1.6311874781918995E-2</v>
      </c>
      <c r="BH189">
        <v>0</v>
      </c>
      <c r="BI189">
        <v>0</v>
      </c>
      <c r="BJ189">
        <v>5.4902836048818912E-4</v>
      </c>
      <c r="BK189">
        <v>1.0524419777654743E-4</v>
      </c>
      <c r="BM189">
        <v>183</v>
      </c>
      <c r="BN189" t="s">
        <v>17</v>
      </c>
      <c r="BO189">
        <v>52.99</v>
      </c>
      <c r="BP189">
        <v>0.17</v>
      </c>
      <c r="BQ189">
        <v>3.09</v>
      </c>
      <c r="BR189">
        <v>1.63</v>
      </c>
      <c r="BS189">
        <v>12.97</v>
      </c>
      <c r="BT189">
        <v>26.17</v>
      </c>
      <c r="BU189">
        <v>0.25</v>
      </c>
      <c r="BV189">
        <v>2.69</v>
      </c>
      <c r="BW189">
        <v>0</v>
      </c>
      <c r="BX189">
        <v>0.04</v>
      </c>
      <c r="BY189">
        <v>0</v>
      </c>
      <c r="BZ189">
        <v>0</v>
      </c>
      <c r="CA189">
        <v>4.0000000000000001E-3</v>
      </c>
      <c r="CB189">
        <v>2E-3</v>
      </c>
      <c r="CD189">
        <v>1.9080755640004252</v>
      </c>
      <c r="CE189">
        <v>0</v>
      </c>
      <c r="CF189">
        <v>0.13114825079693981</v>
      </c>
      <c r="CG189">
        <v>4.6406398636406179E-2</v>
      </c>
      <c r="CH189">
        <v>0.26039089766870205</v>
      </c>
      <c r="CI189">
        <v>1.4047362142159157</v>
      </c>
      <c r="CJ189">
        <v>7.6252252754139211E-3</v>
      </c>
      <c r="CK189">
        <v>0.10378823566275698</v>
      </c>
      <c r="CL189">
        <v>0</v>
      </c>
      <c r="CM189">
        <v>2.7928156491144945E-3</v>
      </c>
      <c r="CN189">
        <v>2.3175621091460214E-4</v>
      </c>
      <c r="CO189">
        <v>5.7753474553622155E-5</v>
      </c>
      <c r="CP189">
        <v>3.9223814797365031E-2</v>
      </c>
    </row>
    <row r="190" spans="3:109">
      <c r="C190" s="2">
        <v>0.85599999999999998</v>
      </c>
      <c r="D190">
        <f t="shared" si="66"/>
        <v>85.6</v>
      </c>
      <c r="E190">
        <f t="shared" si="70"/>
        <v>85.6</v>
      </c>
      <c r="F190">
        <f t="shared" si="70"/>
        <v>85.6</v>
      </c>
      <c r="G190">
        <v>14.400000000000006</v>
      </c>
      <c r="H190">
        <v>23.111999999999998</v>
      </c>
      <c r="I190">
        <v>14.552</v>
      </c>
      <c r="J190">
        <v>47.936</v>
      </c>
      <c r="K190">
        <v>0</v>
      </c>
      <c r="L190">
        <v>0</v>
      </c>
      <c r="M190">
        <f t="shared" si="67"/>
        <v>0.9657426240000001</v>
      </c>
      <c r="O190">
        <f>H190/SUM($H190:I190,K190:M190)</f>
        <v>0.59829546950284118</v>
      </c>
      <c r="P190">
        <f>I190/SUM($H190:I190,K190:M190)</f>
        <v>0.37670455487215931</v>
      </c>
      <c r="Q190">
        <f>K190/SUM($H190:I190,K190:M190)</f>
        <v>0</v>
      </c>
      <c r="R190">
        <f>L190/SUM($H190:I190,K190:M190)</f>
        <v>0</v>
      </c>
      <c r="S190">
        <f>M190/SUM($H190:I190,K190:M190)</f>
        <v>2.4999975624999393E-2</v>
      </c>
      <c r="U190">
        <f t="shared" si="68"/>
        <v>3.7650877261352647E-2</v>
      </c>
      <c r="V190">
        <f t="shared" si="71"/>
        <v>2.5149975624999394E-2</v>
      </c>
      <c r="W190">
        <f t="shared" si="69"/>
        <v>3.1928974433665054E-2</v>
      </c>
      <c r="Y190">
        <f>U190*(D190-D189)/D190+U189*(D189-D188)/D190+U188*(D188-D187)/D190+U187*(D187-D186)/D190+U186*(D186-D185)/D190+U185*(D185-D184)/D190+U184*(D184-D183)/D190+U183*(D183-D182)/D190+U182*(D182-D181)/D190+U181*(D181-D180)/D190+U180*(D180-D179)/D190+U179*(D179-D178)/D190+U178*(D178-D177)/D190+U177*(D177-D176)/D190+U176*(D176-D175)/D190+U175*(D175-D174)/D190+U174*(D174-D173)/D190</f>
        <v>3.5457947016482111E-2</v>
      </c>
      <c r="Z190">
        <f>V190*(E190-E189)/E190+V189*(E189-E188)/E190+V188*(E188-E187)/E190+V187*(E187-E186)/E190+V186*(E186-E185)/E190+V185*(E185-E184)/E190+V184*(E184-E183)/E190+V183*(E183-E182)/E190+V182*(E182-E181)/E190+V181*(E181-E180)/E190+V180*(E180-E179)/E190+V179*(E179-E178)/E190+V178*(E178-E177)/E190+V177*(E177-E176)/E190+V176*(E176-E175)/E190+V175*(E175-E174)/E190+V174*(E174-E173)/E190</f>
        <v>2.5149975624999391E-2</v>
      </c>
      <c r="AA190">
        <f>W190*(F190-F189)/F190+W189*(F189-F188)/F190+W188*(F188-F187)/F190+W187*(F187-F186)/F190+W186*(F186-F185)/F190+W185*(F185-F184)/F190+W184*(F184-F183)/F190+W183*(F183-F182)/F190+W182*(F182-F181)/F190+W181*(F181-F180)/F190+W180*(F180-F179)/F190+W179*(F179-F178)/F190+W178*(F178-F177)/F190+W177*(F177-F176)/F190+W176*(F176-F175)/F190+W175*(F175-F174)/F190+W174*(F174-F173)/F190</f>
        <v>2.914530092371951E-2</v>
      </c>
      <c r="AC190">
        <f t="shared" si="72"/>
        <v>388.99679231260905</v>
      </c>
      <c r="AD190">
        <f t="shared" si="73"/>
        <v>813.53352874747782</v>
      </c>
      <c r="AE190">
        <f t="shared" si="74"/>
        <v>748.19117407841748</v>
      </c>
      <c r="AG190">
        <f t="shared" si="75"/>
        <v>388.99679231260905</v>
      </c>
      <c r="AH190">
        <f t="shared" si="76"/>
        <v>661.40937296542916</v>
      </c>
      <c r="AI190">
        <f t="shared" si="77"/>
        <v>177.20317280804625</v>
      </c>
      <c r="AK190">
        <v>193</v>
      </c>
      <c r="AL190" t="s">
        <v>16</v>
      </c>
      <c r="AM190">
        <v>37.590000000000003</v>
      </c>
      <c r="AN190">
        <v>0.01</v>
      </c>
      <c r="AO190">
        <v>0.13</v>
      </c>
      <c r="AP190">
        <v>0.34</v>
      </c>
      <c r="AQ190">
        <v>25.53</v>
      </c>
      <c r="AR190">
        <v>35.409999999999997</v>
      </c>
      <c r="AS190">
        <v>0.35</v>
      </c>
      <c r="AT190">
        <v>0.62</v>
      </c>
      <c r="AU190">
        <v>0</v>
      </c>
      <c r="AV190">
        <v>0</v>
      </c>
      <c r="AW190">
        <v>1.2999999999999999E-2</v>
      </c>
      <c r="AX190">
        <v>5.0000000000000001E-3</v>
      </c>
      <c r="AZ190">
        <v>0.99615492015358464</v>
      </c>
      <c r="BA190">
        <v>0</v>
      </c>
      <c r="BB190">
        <v>4.0606941873640862E-3</v>
      </c>
      <c r="BC190">
        <v>7.1239700899209711E-3</v>
      </c>
      <c r="BD190">
        <v>0.37721551396760306</v>
      </c>
      <c r="BE190">
        <v>1.3988459546741954</v>
      </c>
      <c r="BF190">
        <v>7.85658155159695E-3</v>
      </c>
      <c r="BG190">
        <v>1.7605179084347788E-2</v>
      </c>
      <c r="BH190">
        <v>0</v>
      </c>
      <c r="BI190">
        <v>0</v>
      </c>
      <c r="BJ190">
        <v>5.5432906593070328E-4</v>
      </c>
      <c r="BK190">
        <v>1.0626029918786824E-4</v>
      </c>
      <c r="BM190">
        <v>193</v>
      </c>
      <c r="BN190" t="s">
        <v>17</v>
      </c>
      <c r="BO190">
        <v>52.85</v>
      </c>
      <c r="BP190">
        <v>0.18</v>
      </c>
      <c r="BQ190">
        <v>2.85</v>
      </c>
      <c r="BR190">
        <v>1.64</v>
      </c>
      <c r="BS190">
        <v>13.84</v>
      </c>
      <c r="BT190">
        <v>25.42</v>
      </c>
      <c r="BU190">
        <v>0.27</v>
      </c>
      <c r="BV190">
        <v>2.92</v>
      </c>
      <c r="BW190">
        <v>0</v>
      </c>
      <c r="BX190">
        <v>0.04</v>
      </c>
      <c r="BY190">
        <v>0</v>
      </c>
      <c r="BZ190">
        <v>0</v>
      </c>
      <c r="CA190">
        <v>4.0000000000000001E-3</v>
      </c>
      <c r="CB190">
        <v>2E-3</v>
      </c>
      <c r="CD190">
        <v>1.912266532692283</v>
      </c>
      <c r="CE190">
        <v>0</v>
      </c>
      <c r="CF190">
        <v>0.12154879720060735</v>
      </c>
      <c r="CG190">
        <v>4.6917611252588261E-2</v>
      </c>
      <c r="CH190">
        <v>0.27920532398641279</v>
      </c>
      <c r="CI190">
        <v>1.3710976446427434</v>
      </c>
      <c r="CJ190">
        <v>8.2751946243055912E-3</v>
      </c>
      <c r="CK190">
        <v>0.11320887722650556</v>
      </c>
      <c r="CL190">
        <v>0</v>
      </c>
      <c r="CM190">
        <v>2.8063643308988023E-3</v>
      </c>
      <c r="CN190">
        <v>2.3288052112613167E-4</v>
      </c>
      <c r="CO190">
        <v>5.80336518180661E-5</v>
      </c>
      <c r="CP190">
        <v>3.3815329892890322E-2</v>
      </c>
    </row>
    <row r="191" spans="3:109">
      <c r="C191" s="2">
        <v>0.87</v>
      </c>
      <c r="D191">
        <f t="shared" si="66"/>
        <v>87</v>
      </c>
      <c r="E191">
        <f t="shared" si="70"/>
        <v>87</v>
      </c>
      <c r="F191">
        <f t="shared" si="70"/>
        <v>87</v>
      </c>
      <c r="G191">
        <v>13</v>
      </c>
      <c r="H191">
        <v>22.62</v>
      </c>
      <c r="I191">
        <v>15.66</v>
      </c>
      <c r="J191">
        <v>48.720000000000006</v>
      </c>
      <c r="K191">
        <v>0</v>
      </c>
      <c r="L191">
        <v>0</v>
      </c>
      <c r="M191">
        <f t="shared" si="67"/>
        <v>0.98153748000000007</v>
      </c>
      <c r="O191">
        <f>H191/SUM($H191:I191,K191:M191)</f>
        <v>0.57613637803977313</v>
      </c>
      <c r="P191">
        <f>I191/SUM($H191:I191,K191:M191)</f>
        <v>0.39886364633522753</v>
      </c>
      <c r="Q191">
        <f>K191/SUM($H191:I191,K191:M191)</f>
        <v>0</v>
      </c>
      <c r="R191">
        <f>L191/SUM($H191:I191,K191:M191)</f>
        <v>0</v>
      </c>
      <c r="S191">
        <f>M191/SUM($H191:I191,K191:M191)</f>
        <v>2.4999975624999393E-2</v>
      </c>
      <c r="U191">
        <f t="shared" si="68"/>
        <v>3.7090033131628508E-2</v>
      </c>
      <c r="V191">
        <f t="shared" si="71"/>
        <v>2.5149975624999394E-2</v>
      </c>
      <c r="W191">
        <f t="shared" si="69"/>
        <v>3.250652815823224E-2</v>
      </c>
      <c r="Y191">
        <f>U191*(D191-D190)/D191+U190*(D190-D189)/D191+U189*(D189-D188)/D191+U188*(D188-D187)/D191+U187*(D187-D186)/D191+U186*(D186-D185)/D191+U185*(D185-D184)/D191+U184*(D184-D183)/D191+U183*(D183-D182)/D191+U182*(D182-D181)/D191+U181*(D181-D180)/D191+U180*(D180-D179)/D191+U179*(D179-D178)/D191+U178*(D178-D177)/D191+U177*(D177-D176)/D191+U176*(D176-D175)/D191+U175*(D175-D174)/D191+U174*(D174-D173)/D191</f>
        <v>3.5484210471208609E-2</v>
      </c>
      <c r="Z191">
        <f>V191*(E191-E190)/E191+V190*(E190-E189)/E191+V189*(E189-E188)/E191+V188*(E188-E187)/E191+V187*(E187-E186)/E191+V186*(E186-E185)/E191+V185*(E185-E184)/E191+V184*(E184-E183)/E191+V183*(E183-E182)/E191+V182*(E182-E181)/E191+V181*(E181-E180)/E191+V180*(E180-E179)/E191+V179*(E179-E178)/E191+V178*(E178-E177)/E191+V177*(E177-E176)/E191+V176*(E176-E175)/E191+V175*(E175-E174)/E191+V174*(E174-E173)/E191</f>
        <v>2.5149975624999391E-2</v>
      </c>
      <c r="AA191">
        <f>W191*(F191-F190)/F191+W190*(F190-F189)/F191+W189*(F189-F188)/F191+W188*(F188-F187)/F191+W187*(F187-F186)/F191+W186*(F186-F185)/F191+W185*(F185-F184)/F191+W184*(F184-F183)/F191+W183*(F183-F182)/F191+W182*(F182-F181)/F191+W181*(F181-F180)/F191+W180*(F180-F179)/F191+W179*(F179-F178)/F191+W178*(F178-F177)/F191+W177*(F177-F176)/F191+W176*(F176-F175)/F191+W175*(F175-F174)/F191+W174*(F174-F173)/F191</f>
        <v>2.9199389637838101E-2</v>
      </c>
      <c r="AC191">
        <f t="shared" si="72"/>
        <v>429.3059201869716</v>
      </c>
      <c r="AD191">
        <f t="shared" si="73"/>
        <v>898.82978625883595</v>
      </c>
      <c r="AE191">
        <f t="shared" si="74"/>
        <v>826.20760028098448</v>
      </c>
      <c r="AG191">
        <f t="shared" si="75"/>
        <v>429.3059201869716</v>
      </c>
      <c r="AH191">
        <f t="shared" si="76"/>
        <v>730.75592378767146</v>
      </c>
      <c r="AI191">
        <f t="shared" si="77"/>
        <v>195.68074743497002</v>
      </c>
      <c r="AK191">
        <v>203</v>
      </c>
      <c r="AL191" t="s">
        <v>16</v>
      </c>
      <c r="AM191">
        <v>37.200000000000003</v>
      </c>
      <c r="AN191">
        <v>0.01</v>
      </c>
      <c r="AO191">
        <v>0.12</v>
      </c>
      <c r="AP191">
        <v>0.36</v>
      </c>
      <c r="AQ191">
        <v>27.49</v>
      </c>
      <c r="AR191">
        <v>33.74</v>
      </c>
      <c r="AS191">
        <v>0.39</v>
      </c>
      <c r="AT191">
        <v>0.67</v>
      </c>
      <c r="AU191">
        <v>0</v>
      </c>
      <c r="AV191">
        <v>0</v>
      </c>
      <c r="AW191">
        <v>1.4E-2</v>
      </c>
      <c r="AX191">
        <v>5.0000000000000001E-3</v>
      </c>
      <c r="AZ191">
        <v>0.9959545158558214</v>
      </c>
      <c r="BA191">
        <v>0</v>
      </c>
      <c r="BB191">
        <v>3.7868681492917084E-3</v>
      </c>
      <c r="BC191">
        <v>7.6205738783246555E-3</v>
      </c>
      <c r="BD191">
        <v>0.41035098248797663</v>
      </c>
      <c r="BE191">
        <v>1.3465765568066386</v>
      </c>
      <c r="BF191">
        <v>8.8444777180067217E-3</v>
      </c>
      <c r="BG191">
        <v>1.9220539204127612E-2</v>
      </c>
      <c r="BH191">
        <v>0</v>
      </c>
      <c r="BI191">
        <v>0</v>
      </c>
      <c r="BJ191">
        <v>6.031069611086889E-4</v>
      </c>
      <c r="BK191">
        <v>1.0735271711980698E-4</v>
      </c>
      <c r="BM191">
        <v>203</v>
      </c>
      <c r="BN191" t="s">
        <v>17</v>
      </c>
      <c r="BO191">
        <v>52.7</v>
      </c>
      <c r="BP191">
        <v>0.19</v>
      </c>
      <c r="BQ191">
        <v>2.6</v>
      </c>
      <c r="BR191">
        <v>1.63</v>
      </c>
      <c r="BS191">
        <v>14.75</v>
      </c>
      <c r="BT191">
        <v>24.61</v>
      </c>
      <c r="BU191">
        <v>0.28999999999999998</v>
      </c>
      <c r="BV191">
        <v>3.19</v>
      </c>
      <c r="BW191">
        <v>0</v>
      </c>
      <c r="BX191">
        <v>0.04</v>
      </c>
      <c r="BY191">
        <v>0</v>
      </c>
      <c r="BZ191">
        <v>0</v>
      </c>
      <c r="CA191">
        <v>4.0000000000000001E-3</v>
      </c>
      <c r="CB191">
        <v>2E-3</v>
      </c>
      <c r="CD191">
        <v>1.9170005556301482</v>
      </c>
      <c r="CE191">
        <v>0</v>
      </c>
      <c r="CF191">
        <v>0.11147753176574828</v>
      </c>
      <c r="CG191">
        <v>4.6880025547323331E-2</v>
      </c>
      <c r="CH191">
        <v>0.29914917973310939</v>
      </c>
      <c r="CI191">
        <v>1.3344817630037711</v>
      </c>
      <c r="CJ191">
        <v>8.935536667667018E-3</v>
      </c>
      <c r="CK191">
        <v>0.12433588950155638</v>
      </c>
      <c r="CL191">
        <v>0</v>
      </c>
      <c r="CM191">
        <v>2.8213193185979836E-3</v>
      </c>
      <c r="CN191">
        <v>2.3412153081631143E-4</v>
      </c>
      <c r="CO191">
        <v>5.8342910505372675E-5</v>
      </c>
      <c r="CP191">
        <v>2.8478087395896426E-2</v>
      </c>
      <c r="CR191" t="s">
        <v>45</v>
      </c>
      <c r="CS191" t="s">
        <v>1</v>
      </c>
      <c r="CT191" t="s">
        <v>2</v>
      </c>
      <c r="CU191" t="s">
        <v>3</v>
      </c>
      <c r="CV191" t="s">
        <v>4</v>
      </c>
      <c r="CW191" t="s">
        <v>5</v>
      </c>
      <c r="CX191" t="s">
        <v>6</v>
      </c>
      <c r="CY191" t="s">
        <v>7</v>
      </c>
      <c r="CZ191" t="s">
        <v>8</v>
      </c>
      <c r="DA191" t="s">
        <v>9</v>
      </c>
      <c r="DB191" t="s">
        <v>10</v>
      </c>
      <c r="DC191" t="s">
        <v>11</v>
      </c>
      <c r="DD191" t="s">
        <v>14</v>
      </c>
      <c r="DE191" t="s">
        <v>15</v>
      </c>
    </row>
    <row r="192" spans="3:109">
      <c r="C192" s="2">
        <v>0.89400000000000002</v>
      </c>
      <c r="D192">
        <f t="shared" si="66"/>
        <v>89.4</v>
      </c>
      <c r="E192">
        <f t="shared" si="70"/>
        <v>89.4</v>
      </c>
      <c r="F192">
        <f t="shared" si="70"/>
        <v>89.4</v>
      </c>
      <c r="G192">
        <v>10.599999999999994</v>
      </c>
      <c r="H192">
        <v>20.562000000000001</v>
      </c>
      <c r="I192">
        <v>20.562000000000001</v>
      </c>
      <c r="J192">
        <v>48.276000000000003</v>
      </c>
      <c r="K192">
        <v>0</v>
      </c>
      <c r="L192">
        <v>0</v>
      </c>
      <c r="M192">
        <f t="shared" si="67"/>
        <v>1.054460484</v>
      </c>
      <c r="O192">
        <f>H192/SUM($H192:I192,K192:M192)</f>
        <v>0.48750001218750028</v>
      </c>
      <c r="P192">
        <f>I192/SUM($H192:I192,K192:M192)</f>
        <v>0.48750001218750028</v>
      </c>
      <c r="Q192">
        <f>K192/SUM($H192:I192,K192:M192)</f>
        <v>0</v>
      </c>
      <c r="R192">
        <f>L192/SUM($H192:I192,K192:M192)</f>
        <v>0</v>
      </c>
      <c r="S192">
        <f>M192/SUM($H192:I192,K192:M192)</f>
        <v>2.499997562499939E-2</v>
      </c>
      <c r="U192">
        <f t="shared" si="68"/>
        <v>3.6718521115454344E-2</v>
      </c>
      <c r="V192">
        <f t="shared" si="71"/>
        <v>2.5149975624999391E-2</v>
      </c>
      <c r="W192">
        <f t="shared" si="69"/>
        <v>3.5460795465410991E-2</v>
      </c>
      <c r="Y192">
        <f>U192*(D192-D191)/D192+U191*(D191-D190)/D192+U190*(D190-D189)/D192+U189*(D189-D188)/D192+U188*(D188-D187)/D192+U187*(D187-D186)/D192+U186*(D186-D185)/D192+U185*(D185-D184)/D192+U184*(D184-D183)/D192+U183*(D183-D182)/D192+U182*(D182-D181)/D192+U181*(D181-D180)/D192+U180*(D180-D179)/D192+U179*(D179-D178)/D192+U178*(D178-D177)/D192+U177*(D177-D176)/D192+U176*(D176-D175)/D192+U175*(D175-D174)/D192+U174*(D174-D173)/D192</f>
        <v>3.551734632742997E-2</v>
      </c>
      <c r="Z192">
        <f>V192*(E192-E191)/E192+V191*(E191-E190)/E192+V190*(E190-E189)/E192+V189*(E189-E188)/E192+V188*(E188-E187)/E192+V187*(E187-E186)/E192+V186*(E186-E185)/E192+V185*(E185-E184)/E192+V184*(E184-E183)/E192+V183*(E183-E182)/E192+V182*(E182-E181)/E192+V181*(E181-E180)/E192+V180*(E180-E179)/E192+V179*(E179-E178)/E192+V178*(E178-E177)/E192+V177*(E177-E176)/E192+V176*(E176-E175)/E192+V175*(E175-E174)/E192+V174*(E174-E173)/E192</f>
        <v>2.5149975624999387E-2</v>
      </c>
      <c r="AA192">
        <f>W192*(F192-F191)/F192+W191*(F191-F190)/F192+W190*(F190-F189)/F192+W189*(F189-F188)/F192+W188*(F188-F187)/F192+W187*(F187-F186)/F192+W186*(F186-F185)/F192+W185*(F185-F184)/F192+W184*(F184-F183)/F192+W183*(F183-F182)/F192+W182*(F182-F181)/F192+W181*(F181-F180)/F192+W180*(F180-F179)/F192+W179*(F179-F178)/F192+W178*(F178-F177)/F192+W177*(F177-F176)/F192+W176*(F176-F175)/F192+W175*(F175-F174)/F192+W174*(F174-F173)/F192</f>
        <v>2.9367481069450797E-2</v>
      </c>
      <c r="AC192">
        <f t="shared" si="72"/>
        <v>522.66911256613241</v>
      </c>
      <c r="AD192">
        <f t="shared" si="73"/>
        <v>1096.6946186511223</v>
      </c>
      <c r="AE192">
        <f t="shared" si="74"/>
        <v>1006.8729522804147</v>
      </c>
      <c r="AG192">
        <f t="shared" si="75"/>
        <v>522.66911256613241</v>
      </c>
      <c r="AH192">
        <f t="shared" si="76"/>
        <v>891.62164117977409</v>
      </c>
      <c r="AI192">
        <f t="shared" si="77"/>
        <v>238.46990975062454</v>
      </c>
      <c r="AK192">
        <v>223</v>
      </c>
      <c r="AL192" t="s">
        <v>16</v>
      </c>
      <c r="AM192">
        <v>36.340000000000003</v>
      </c>
      <c r="AN192">
        <v>0.01</v>
      </c>
      <c r="AO192">
        <v>0.11</v>
      </c>
      <c r="AP192">
        <v>0.38</v>
      </c>
      <c r="AQ192">
        <v>31.92</v>
      </c>
      <c r="AR192">
        <v>29.97</v>
      </c>
      <c r="AS192">
        <v>0.47</v>
      </c>
      <c r="AT192">
        <v>0.78</v>
      </c>
      <c r="AU192">
        <v>0</v>
      </c>
      <c r="AV192">
        <v>0</v>
      </c>
      <c r="AW192">
        <v>1.6E-2</v>
      </c>
      <c r="AX192">
        <v>5.0000000000000001E-3</v>
      </c>
      <c r="AZ192">
        <v>0.99587095797710179</v>
      </c>
      <c r="BA192">
        <v>0</v>
      </c>
      <c r="BB192">
        <v>3.5531472220606251E-3</v>
      </c>
      <c r="BC192">
        <v>8.2336111536659394E-3</v>
      </c>
      <c r="BD192">
        <v>0.48771397453030257</v>
      </c>
      <c r="BE192">
        <v>1.2243181655934914</v>
      </c>
      <c r="BF192">
        <v>1.0910057068573419E-2</v>
      </c>
      <c r="BG192">
        <v>2.2903768544434495E-2</v>
      </c>
      <c r="BH192">
        <v>0</v>
      </c>
      <c r="BI192">
        <v>0</v>
      </c>
      <c r="BJ192">
        <v>7.0551762462795582E-4</v>
      </c>
      <c r="BK192">
        <v>1.0988404048666673E-4</v>
      </c>
      <c r="BM192">
        <v>223</v>
      </c>
      <c r="BN192" t="s">
        <v>17</v>
      </c>
      <c r="BO192">
        <v>52.31</v>
      </c>
      <c r="BP192">
        <v>0.22</v>
      </c>
      <c r="BQ192">
        <v>2.13</v>
      </c>
      <c r="BR192">
        <v>1.57</v>
      </c>
      <c r="BS192">
        <v>16.8</v>
      </c>
      <c r="BT192">
        <v>22.66</v>
      </c>
      <c r="BU192">
        <v>0.34</v>
      </c>
      <c r="BV192">
        <v>3.93</v>
      </c>
      <c r="BW192">
        <v>0</v>
      </c>
      <c r="BX192">
        <v>0.04</v>
      </c>
      <c r="BY192">
        <v>0</v>
      </c>
      <c r="BZ192">
        <v>0</v>
      </c>
      <c r="CA192">
        <v>5.0000000000000001E-3</v>
      </c>
      <c r="CB192">
        <v>2E-3</v>
      </c>
      <c r="CD192">
        <v>1.926090340127361</v>
      </c>
      <c r="CE192">
        <v>0</v>
      </c>
      <c r="CF192">
        <v>9.2442974134596817E-2</v>
      </c>
      <c r="CG192">
        <v>4.5706734800897833E-2</v>
      </c>
      <c r="CH192">
        <v>0.3448938000037608</v>
      </c>
      <c r="CI192">
        <v>1.2437733426567383</v>
      </c>
      <c r="CJ192">
        <v>1.0604296689722544E-2</v>
      </c>
      <c r="CK192">
        <v>0.15505246770232886</v>
      </c>
      <c r="CL192">
        <v>0</v>
      </c>
      <c r="CM192">
        <v>2.8558313200422046E-3</v>
      </c>
      <c r="CN192">
        <v>2.9623180013424796E-4</v>
      </c>
      <c r="CO192">
        <v>5.9056594560328242E-5</v>
      </c>
      <c r="CP192">
        <v>1.8533314261957839E-2</v>
      </c>
    </row>
    <row r="193" spans="2:123">
      <c r="C193" s="2">
        <v>0.90400000000000003</v>
      </c>
      <c r="D193">
        <f t="shared" si="66"/>
        <v>90.4</v>
      </c>
      <c r="E193">
        <f t="shared" si="70"/>
        <v>90.4</v>
      </c>
      <c r="F193">
        <f t="shared" si="70"/>
        <v>90.4</v>
      </c>
      <c r="G193">
        <v>9.5999999999999943</v>
      </c>
      <c r="H193">
        <v>8.136000000000001</v>
      </c>
      <c r="I193">
        <v>0</v>
      </c>
      <c r="J193">
        <v>65.088000000000008</v>
      </c>
      <c r="K193">
        <v>17.176000000000002</v>
      </c>
      <c r="L193">
        <v>0</v>
      </c>
      <c r="M193">
        <f t="shared" si="67"/>
        <v>0.64902499200000019</v>
      </c>
      <c r="O193">
        <f>H193/SUM($H193:I193,K193:M193)</f>
        <v>0.31339286497767871</v>
      </c>
      <c r="P193">
        <f>I193/SUM($H193:I193,K193:M193)</f>
        <v>0</v>
      </c>
      <c r="Q193">
        <f>K193/SUM($H193:I193,K193:M193)</f>
        <v>0.66160715939732173</v>
      </c>
      <c r="R193">
        <f>L193/SUM($H193:I193,K193:M193)</f>
        <v>0</v>
      </c>
      <c r="S193">
        <f>M193/SUM($H193:I193,K193:M193)</f>
        <v>2.4999975624999393E-2</v>
      </c>
      <c r="U193">
        <f t="shared" si="68"/>
        <v>4.7794337187386481E-2</v>
      </c>
      <c r="V193">
        <f t="shared" si="71"/>
        <v>2.5149975624999394E-2</v>
      </c>
      <c r="W193">
        <f t="shared" si="69"/>
        <v>3.6418179300092432E-2</v>
      </c>
      <c r="Y193">
        <f>U193*(D193-D192)/D193+U192*(D192-D191)/D193+U191*(D191-D190)/D193+U190*(D190-D189)/D193+U189*(D189-D188)/D193+U188*(D188-D187)/D193+U187*(D187-D186)/D193+U186*(D186-D185)/D193+U185*(D185-D184)/D193+U184*(D184-D183)/D193+U183*(D183-D182)/D193+U182*(D182-D181)/D193+U181*(D181-D180)/D193+U180*(D180-D179)/D193+U179*(D179-D178)/D193+U178*(D178-D177)/D193+U177*(D177-D176)/D193+U176*(D176-D175)/D193+U175*(D175-D174)/D193+U174*(D174-D173)/D193</f>
        <v>3.5653153748447186E-2</v>
      </c>
      <c r="Z193">
        <f>V193*(E193-E192)/E193+V192*(E192-E191)/E193+V191*(E191-E190)/E193+V190*(E190-E189)/E193+V189*(E189-E188)/E193+V188*(E188-E187)/E193+V187*(E187-E186)/E193+V186*(E186-E185)/E193+V185*(E185-E184)/E193+V184*(E184-E183)/E193+V183*(E183-E182)/E193+V182*(E182-E181)/E193+V181*(E181-E180)/E193+V180*(E180-E179)/E193+V179*(E179-E178)/E193+V178*(E178-E177)/E193+V177*(E177-E176)/E193+V176*(E176-E175)/E193+V175*(E175-E174)/E193+V174*(E174-E173)/E193</f>
        <v>2.5149975624999391E-2</v>
      </c>
      <c r="AA193">
        <f>W193*(F193-F192)/F193+W192*(F192-F191)/F193+W191*(F191-F190)/F193+W190*(F190-F189)/F193+W189*(F189-F188)/F193+W188*(F188-F187)/F193+W187*(F187-F186)/F193+W186*(F186-F185)/F193+W185*(F185-F184)/F193+W184*(F184-F183)/F193+W183*(F183-F182)/F193+W182*(F182-F181)/F193+W181*(F181-F180)/F193+W180*(F180-F179)/F193+W179*(F179-F178)/F193+W178*(F178-F177)/F193+W177*(F177-F176)/F193+W176*(F176-F175)/F193+W175*(F175-F174)/F193+W174*(F174-F173)/F193</f>
        <v>2.9445475518904796E-2</v>
      </c>
      <c r="AC193">
        <f t="shared" si="72"/>
        <v>574.90326769535932</v>
      </c>
      <c r="AD193">
        <f t="shared" si="73"/>
        <v>1207.9195900562631</v>
      </c>
      <c r="AE193">
        <f t="shared" si="74"/>
        <v>1108.3224001895583</v>
      </c>
      <c r="AG193">
        <f t="shared" si="75"/>
        <v>574.90326769535932</v>
      </c>
      <c r="AH193">
        <f t="shared" si="76"/>
        <v>982.0484472002139</v>
      </c>
      <c r="AI193">
        <f t="shared" si="77"/>
        <v>262.49741057121116</v>
      </c>
      <c r="AK193">
        <v>233</v>
      </c>
      <c r="AL193" t="s">
        <v>16</v>
      </c>
      <c r="AM193">
        <v>35.869999999999997</v>
      </c>
      <c r="AN193">
        <v>0.01</v>
      </c>
      <c r="AO193">
        <v>0.1</v>
      </c>
      <c r="AP193">
        <v>0.39</v>
      </c>
      <c r="AQ193">
        <v>34.380000000000003</v>
      </c>
      <c r="AR193">
        <v>27.88</v>
      </c>
      <c r="AS193">
        <v>0.52</v>
      </c>
      <c r="AT193">
        <v>0.84</v>
      </c>
      <c r="AU193">
        <v>0</v>
      </c>
      <c r="AV193">
        <v>0</v>
      </c>
      <c r="AW193">
        <v>1.6E-2</v>
      </c>
      <c r="AX193">
        <v>6.0000000000000001E-3</v>
      </c>
      <c r="AZ193">
        <v>0.99593162731372875</v>
      </c>
      <c r="BA193">
        <v>0</v>
      </c>
      <c r="BB193">
        <v>3.2726572278016048E-3</v>
      </c>
      <c r="BC193">
        <v>8.5615296756048759E-3</v>
      </c>
      <c r="BD193">
        <v>0.5322163257687722</v>
      </c>
      <c r="BE193">
        <v>1.1539322811700132</v>
      </c>
      <c r="BF193">
        <v>1.2229607280255066E-2</v>
      </c>
      <c r="BG193">
        <v>2.4990309379028831E-2</v>
      </c>
      <c r="BH193">
        <v>0</v>
      </c>
      <c r="BI193">
        <v>0</v>
      </c>
      <c r="BJ193">
        <v>7.1480547531750259E-4</v>
      </c>
      <c r="BK193">
        <v>1.3359674267182103E-4</v>
      </c>
      <c r="CR193">
        <v>233</v>
      </c>
      <c r="CS193" t="s">
        <v>18</v>
      </c>
      <c r="CT193">
        <v>52.08</v>
      </c>
      <c r="CU193">
        <v>0.23</v>
      </c>
      <c r="CV193">
        <v>1.9</v>
      </c>
      <c r="CW193">
        <v>1.51</v>
      </c>
      <c r="CX193">
        <v>17.96</v>
      </c>
      <c r="CY193">
        <v>21.5</v>
      </c>
      <c r="CZ193">
        <v>0.37</v>
      </c>
      <c r="DA193">
        <v>4.41</v>
      </c>
      <c r="DB193">
        <v>0</v>
      </c>
      <c r="DC193">
        <v>0.03</v>
      </c>
      <c r="DD193">
        <v>5.0000000000000001E-3</v>
      </c>
      <c r="DE193">
        <v>2E-3</v>
      </c>
      <c r="DG193">
        <v>1.9312724199556728</v>
      </c>
      <c r="DH193">
        <v>0</v>
      </c>
      <c r="DI193">
        <v>8.3047877371099074E-2</v>
      </c>
      <c r="DJ193">
        <v>4.4272915446341654E-2</v>
      </c>
      <c r="DK193">
        <v>0.3713325908473073</v>
      </c>
      <c r="DL193">
        <v>1.1885034006207233</v>
      </c>
      <c r="DM193">
        <v>1.1622118704465551E-2</v>
      </c>
      <c r="DN193">
        <v>0.17522874537080266</v>
      </c>
      <c r="DO193">
        <v>0</v>
      </c>
      <c r="DP193">
        <v>2.1571206951539368E-3</v>
      </c>
      <c r="DQ193">
        <v>2.9834056474682246E-4</v>
      </c>
      <c r="DR193">
        <v>5.9476996612678943E-5</v>
      </c>
      <c r="DS193">
        <v>1.4320297326771855E-2</v>
      </c>
    </row>
    <row r="194" spans="2:123">
      <c r="C194" s="2">
        <v>0.91300000000000003</v>
      </c>
      <c r="D194">
        <f t="shared" si="66"/>
        <v>91.3</v>
      </c>
      <c r="E194">
        <f t="shared" si="70"/>
        <v>91.3</v>
      </c>
      <c r="F194">
        <f t="shared" si="70"/>
        <v>91.3</v>
      </c>
      <c r="G194">
        <v>8.7000000000000028</v>
      </c>
      <c r="H194">
        <v>15.521000000000001</v>
      </c>
      <c r="I194">
        <v>0</v>
      </c>
      <c r="J194">
        <v>44.736999999999995</v>
      </c>
      <c r="K194">
        <v>31.042000000000002</v>
      </c>
      <c r="L194">
        <v>0</v>
      </c>
      <c r="M194">
        <f t="shared" si="67"/>
        <v>1.193921883</v>
      </c>
      <c r="O194">
        <f>H194/SUM($H194:I194,K194:M194)</f>
        <v>0.32500000812500018</v>
      </c>
      <c r="P194">
        <f>I194/SUM($H194:I194,K194:M194)</f>
        <v>0</v>
      </c>
      <c r="Q194">
        <f>K194/SUM($H194:I194,K194:M194)</f>
        <v>0.65000001625000037</v>
      </c>
      <c r="R194">
        <f>L194/SUM($H194:I194,K194:M194)</f>
        <v>0</v>
      </c>
      <c r="S194">
        <f>M194/SUM($H194:I194,K194:M194)</f>
        <v>2.499997562499939E-2</v>
      </c>
      <c r="U194">
        <f t="shared" si="68"/>
        <v>4.6092785783828485E-2</v>
      </c>
      <c r="V194">
        <f t="shared" si="71"/>
        <v>2.5149975624999391E-2</v>
      </c>
      <c r="W194">
        <f t="shared" si="69"/>
        <v>3.5943353466988862E-2</v>
      </c>
      <c r="Y194">
        <f>U194*(D194-D193)/D194+U193*(D193-D192)/D194+U192*(D192-D191)/D194+U191*(D191-D190)/D194+U190*(D190-D189)/D194+U189*(D189-D188)/D194+U188*(D188-D187)/D194+U187*(D187-D186)/D194+U186*(D186-D185)/D194+U185*(D185-D184)/D194+U184*(D184-D183)/D194+U183*(D183-D182)/D194+U182*(D182-D181)/D194+U181*(D181-D180)/D194+U180*(D180-D179)/D194+U179*(D179-D178)/D194+U178*(D178-D177)/D194+U177*(D177-D176)/D194+U176*(D176-D175)/D194+U175*(D175-D174)/D194+U174*(D174-D173)/D194</f>
        <v>3.5756063593264747E-2</v>
      </c>
      <c r="Z194">
        <f>V194*(E194-E193)/E194+V193*(E193-E192)/E194+V192*(E192-E191)/E194+V191*(E191-E190)/E194+V190*(E190-E189)/E194+V189*(E189-E188)/E194+V188*(E188-E187)/E194+V187*(E187-E186)/E194+V186*(E186-E185)/E194+V185*(E185-E184)/E194+V184*(E184-E183)/E194+V183*(E183-E182)/E194+V182*(E182-E181)/E194+V181*(E181-E180)/E194+V180*(E180-E179)/E194+V179*(E179-E178)/E194+V178*(E178-E177)/E194+V177*(E177-E176)/E194+V176*(E176-E175)/E194+V175*(E175-E174)/E194+V174*(E174-E173)/E194</f>
        <v>2.5149975624999391E-2</v>
      </c>
      <c r="AA194">
        <f>W194*(F194-F193)/F194+W193*(F193-F192)/F194+W192*(F192-F191)/F194+W191*(F191-F190)/F194+W190*(F190-F189)/F194+W189*(F189-F188)/F194+W188*(F188-F187)/F194+W187*(F187-F186)/F194+W186*(F186-F185)/F194+W185*(F185-F184)/F194+W184*(F184-F183)/F194+W183*(F183-F182)/F194+W182*(F182-F181)/F194+W181*(F181-F180)/F194+W180*(F180-F179)/F194+W179*(F179-F178)/F194+W178*(F178-F177)/F194+W177*(F177-F176)/F194+W176*(F176-F175)/F194+W175*(F175-F174)/F194+W174*(F174-F173)/F194</f>
        <v>2.9509529080276927E-2</v>
      </c>
      <c r="AC194">
        <f t="shared" si="72"/>
        <v>631.99461920845988</v>
      </c>
      <c r="AD194">
        <f t="shared" si="73"/>
        <v>1329.5809802566691</v>
      </c>
      <c r="AE194">
        <f t="shared" si="74"/>
        <v>1219.2459208164889</v>
      </c>
      <c r="AG194">
        <f t="shared" si="75"/>
        <v>631.99461920845988</v>
      </c>
      <c r="AH194">
        <f t="shared" si="76"/>
        <v>1080.9601465501376</v>
      </c>
      <c r="AI194">
        <f t="shared" si="77"/>
        <v>288.76877071969471</v>
      </c>
      <c r="AK194">
        <v>243</v>
      </c>
      <c r="AL194" t="s">
        <v>16</v>
      </c>
      <c r="AM194">
        <v>35.49</v>
      </c>
      <c r="AN194">
        <v>0.01</v>
      </c>
      <c r="AO194">
        <v>0.09</v>
      </c>
      <c r="AP194">
        <v>0.37</v>
      </c>
      <c r="AQ194">
        <v>36.380000000000003</v>
      </c>
      <c r="AR194">
        <v>26.21</v>
      </c>
      <c r="AS194">
        <v>0.56999999999999995</v>
      </c>
      <c r="AT194">
        <v>0.87</v>
      </c>
      <c r="AU194">
        <v>0</v>
      </c>
      <c r="AV194">
        <v>0</v>
      </c>
      <c r="AW194">
        <v>1.7000000000000001E-2</v>
      </c>
      <c r="AX194">
        <v>6.0000000000000001E-3</v>
      </c>
      <c r="AZ194">
        <v>0.9960483345732607</v>
      </c>
      <c r="BA194">
        <v>0</v>
      </c>
      <c r="BB194">
        <v>2.9772773715235762E-3</v>
      </c>
      <c r="BC194">
        <v>8.2104082087866397E-3</v>
      </c>
      <c r="BD194">
        <v>0.56927391144739747</v>
      </c>
      <c r="BE194">
        <v>1.0965560645252426</v>
      </c>
      <c r="BF194">
        <v>1.3550655049361746E-2</v>
      </c>
      <c r="BG194">
        <v>2.6163019564954152E-2</v>
      </c>
      <c r="BH194">
        <v>0</v>
      </c>
      <c r="BI194">
        <v>0</v>
      </c>
      <c r="BJ194">
        <v>7.6770271397468741E-4</v>
      </c>
      <c r="BK194">
        <v>1.3504301828397343E-4</v>
      </c>
      <c r="CR194">
        <v>243</v>
      </c>
      <c r="CS194" t="s">
        <v>18</v>
      </c>
      <c r="CT194">
        <v>52.03</v>
      </c>
      <c r="CU194">
        <v>0.24</v>
      </c>
      <c r="CV194">
        <v>1.67</v>
      </c>
      <c r="CW194">
        <v>1.28</v>
      </c>
      <c r="CX194">
        <v>18.97</v>
      </c>
      <c r="CY194">
        <v>20.72</v>
      </c>
      <c r="CZ194">
        <v>0.39</v>
      </c>
      <c r="DA194">
        <v>4.66</v>
      </c>
      <c r="DB194">
        <v>0</v>
      </c>
      <c r="DC194">
        <v>0.03</v>
      </c>
      <c r="DD194">
        <v>6.0000000000000001E-3</v>
      </c>
      <c r="DE194">
        <v>3.0000000000000001E-3</v>
      </c>
      <c r="DG194">
        <v>1.9389574152937872</v>
      </c>
      <c r="DH194">
        <v>0</v>
      </c>
      <c r="DI194">
        <v>7.3355602594285987E-2</v>
      </c>
      <c r="DJ194">
        <v>3.7714905719575927E-2</v>
      </c>
      <c r="DK194">
        <v>0.39415400917730081</v>
      </c>
      <c r="DL194">
        <v>1.1510484435998085</v>
      </c>
      <c r="DM194">
        <v>1.2310907605989994E-2</v>
      </c>
      <c r="DN194">
        <v>0.18607779914916486</v>
      </c>
      <c r="DO194">
        <v>0</v>
      </c>
      <c r="DP194">
        <v>2.167785602226351E-3</v>
      </c>
      <c r="DQ194">
        <v>3.5977868958626119E-4</v>
      </c>
      <c r="DR194">
        <v>8.9656580559181401E-5</v>
      </c>
      <c r="DS194">
        <v>1.2313017888073166E-2</v>
      </c>
    </row>
    <row r="195" spans="2:123">
      <c r="C195" s="2">
        <v>0.92100000000000004</v>
      </c>
      <c r="D195">
        <f t="shared" si="66"/>
        <v>92.100000000000009</v>
      </c>
      <c r="E195">
        <f t="shared" si="70"/>
        <v>92.100000000000009</v>
      </c>
      <c r="F195">
        <f t="shared" si="70"/>
        <v>92.100000000000009</v>
      </c>
      <c r="G195">
        <v>7.8999999999999915</v>
      </c>
      <c r="H195">
        <v>16.577999999999999</v>
      </c>
      <c r="I195">
        <v>0</v>
      </c>
      <c r="J195">
        <v>39.603000000000002</v>
      </c>
      <c r="K195">
        <v>35.919000000000004</v>
      </c>
      <c r="L195">
        <v>0</v>
      </c>
      <c r="M195">
        <f t="shared" si="67"/>
        <v>1.3460755770000001</v>
      </c>
      <c r="O195">
        <f>H195/SUM($H195:I195,K195:M195)</f>
        <v>0.30789474453947385</v>
      </c>
      <c r="P195">
        <f>I195/SUM($H195:I195,K195:M195)</f>
        <v>0</v>
      </c>
      <c r="Q195">
        <f>K195/SUM($H195:I195,K195:M195)</f>
        <v>0.66710527983552681</v>
      </c>
      <c r="R195">
        <f>L195/SUM($H195:I195,K195:M195)</f>
        <v>0</v>
      </c>
      <c r="S195">
        <f>M195/SUM($H195:I195,K195:M195)</f>
        <v>2.4999975624999393E-2</v>
      </c>
      <c r="U195">
        <f t="shared" si="68"/>
        <v>4.5480223582217934E-2</v>
      </c>
      <c r="V195">
        <f t="shared" si="71"/>
        <v>2.5149975624999394E-2</v>
      </c>
      <c r="W195">
        <f t="shared" si="69"/>
        <v>3.5918438142964672E-2</v>
      </c>
      <c r="Y195">
        <f>U195*(D195-D194)/D195+U194*(D194-D193)/D195+U193*(D193-D192)/D195+U192*(D192-D191)/D195+U191*(D191-D190)/D195+U190*(D190-D189)/D195+U189*(D189-D188)/D195+U188*(D188-D187)/D195+U187*(D187-D186)/D195+U186*(D186-D185)/D195+U185*(D185-D184)/D195+U184*(D184-D183)/D195+U183*(D183-D182)/D195+U182*(D182-D181)/D195+U181*(D181-D180)/D195+U180*(D180-D179)/D195+U179*(D179-D178)/D195+U178*(D178-D177)/D195+U177*(D177-D176)/D195+U176*(D176-D175)/D195+U175*(D175-D174)/D195+U174*(D174-D173)/D195</f>
        <v>3.5840529695231771E-2</v>
      </c>
      <c r="Z195">
        <f>V195*(E195-E194)/E195+V194*(E194-E193)/E195+V193*(E193-E192)/E195+V192*(E192-E191)/E195+V191*(E191-E190)/E195+V190*(E190-E189)/E195+V189*(E189-E188)/E195+V188*(E188-E187)/E195+V187*(E187-E186)/E195+V186*(E186-E185)/E195+V185*(E185-E184)/E195+V184*(E184-E183)/E195+V183*(E183-E182)/E195+V182*(E182-E181)/E195+V181*(E181-E180)/E195+V180*(E180-E179)/E195+V179*(E179-E178)/E195+V178*(E178-E177)/E195+V177*(E177-E176)/E195+V176*(E176-E175)/E195+V175*(E175-E174)/E195+V174*(E174-E173)/E195</f>
        <v>2.5149975624999391E-2</v>
      </c>
      <c r="AA195">
        <f>W195*(F195-F194)/F195+W194*(F194-F193)/F195+W193*(F193-F192)/F195+W192*(F192-F191)/F195+W191*(F191-F190)/F195+W190*(F190-F189)/F195+W189*(F189-F188)/F195+W188*(F188-F187)/F195+W187*(F187-F186)/F195+W186*(F186-F185)/F195+W185*(F185-F184)/F195+W184*(F184-F183)/F195+W183*(F183-F182)/F195+W182*(F182-F181)/F195+W181*(F181-F180)/F195+W180*(F180-F179)/F195+W179*(F179-F178)/F195+W178*(F178-F177)/F195+W177*(F177-F176)/F195+W176*(F176-F175)/F195+W175*(F175-F174)/F195+W174*(F174-F173)/F195</f>
        <v>2.9565198214371938E-2</v>
      </c>
      <c r="AC195">
        <f t="shared" si="72"/>
        <v>693.44900624472109</v>
      </c>
      <c r="AD195">
        <f t="shared" si="73"/>
        <v>1460.6742336620773</v>
      </c>
      <c r="AE195">
        <f t="shared" si="74"/>
        <v>1338.708085670447</v>
      </c>
      <c r="AG195">
        <f t="shared" si="75"/>
        <v>693.44900624472109</v>
      </c>
      <c r="AH195">
        <f t="shared" si="76"/>
        <v>1187.5400273675425</v>
      </c>
      <c r="AI195">
        <f t="shared" si="77"/>
        <v>317.06244134300061</v>
      </c>
      <c r="AK195">
        <v>253</v>
      </c>
      <c r="AL195" t="s">
        <v>16</v>
      </c>
      <c r="AM195">
        <v>35.020000000000003</v>
      </c>
      <c r="AN195">
        <v>0.01</v>
      </c>
      <c r="AO195">
        <v>0.08</v>
      </c>
      <c r="AP195">
        <v>0.33</v>
      </c>
      <c r="AQ195">
        <v>38.880000000000003</v>
      </c>
      <c r="AR195">
        <v>24.12</v>
      </c>
      <c r="AS195">
        <v>0.62</v>
      </c>
      <c r="AT195">
        <v>0.91</v>
      </c>
      <c r="AU195">
        <v>0</v>
      </c>
      <c r="AV195">
        <v>0</v>
      </c>
      <c r="AW195">
        <v>1.7000000000000001E-2</v>
      </c>
      <c r="AX195">
        <v>6.0000000000000001E-3</v>
      </c>
      <c r="AZ195">
        <v>0.99645355411048075</v>
      </c>
      <c r="BA195">
        <v>0</v>
      </c>
      <c r="BB195">
        <v>2.6830778787842258E-3</v>
      </c>
      <c r="BC195">
        <v>7.4240941424241038E-3</v>
      </c>
      <c r="BD195">
        <v>0.61680991683195596</v>
      </c>
      <c r="BE195">
        <v>1.0230753669937132</v>
      </c>
      <c r="BF195">
        <v>1.494320065574082E-2</v>
      </c>
      <c r="BG195">
        <v>2.7744474932458553E-2</v>
      </c>
      <c r="BH195">
        <v>0</v>
      </c>
      <c r="BI195">
        <v>0</v>
      </c>
      <c r="BJ195">
        <v>7.7832249110561572E-4</v>
      </c>
      <c r="BK195">
        <v>1.3691109394810475E-4</v>
      </c>
      <c r="CR195">
        <v>253</v>
      </c>
      <c r="CS195" t="s">
        <v>18</v>
      </c>
      <c r="CT195">
        <v>51.84</v>
      </c>
      <c r="CU195">
        <v>0.25</v>
      </c>
      <c r="CV195">
        <v>1.49</v>
      </c>
      <c r="CW195">
        <v>1.06</v>
      </c>
      <c r="CX195">
        <v>20.36</v>
      </c>
      <c r="CY195">
        <v>19.59</v>
      </c>
      <c r="CZ195">
        <v>0.42</v>
      </c>
      <c r="DA195">
        <v>4.95</v>
      </c>
      <c r="DB195">
        <v>0</v>
      </c>
      <c r="DC195">
        <v>0.03</v>
      </c>
      <c r="DD195">
        <v>6.0000000000000001E-3</v>
      </c>
      <c r="DE195">
        <v>3.0000000000000001E-3</v>
      </c>
      <c r="DG195">
        <v>1.9455310565471466</v>
      </c>
      <c r="DH195">
        <v>0</v>
      </c>
      <c r="DI195">
        <v>6.5911594238268603E-2</v>
      </c>
      <c r="DJ195">
        <v>3.1453403909598637E-2</v>
      </c>
      <c r="DK195">
        <v>0.42602503532916286</v>
      </c>
      <c r="DL195">
        <v>1.0959658373259793</v>
      </c>
      <c r="DM195">
        <v>1.3351605300179113E-2</v>
      </c>
      <c r="DN195">
        <v>0.1990547625829511</v>
      </c>
      <c r="DO195">
        <v>0</v>
      </c>
      <c r="DP195">
        <v>2.1831071774183063E-3</v>
      </c>
      <c r="DQ195">
        <v>3.6232155002379602E-4</v>
      </c>
      <c r="DR195">
        <v>9.02902594797722E-5</v>
      </c>
      <c r="DS195">
        <v>1.1442650785415245E-2</v>
      </c>
    </row>
    <row r="196" spans="2:123">
      <c r="C196" s="2">
        <v>0.92900000000000005</v>
      </c>
      <c r="D196">
        <f t="shared" si="66"/>
        <v>92.9</v>
      </c>
      <c r="E196">
        <f t="shared" si="70"/>
        <v>92.9</v>
      </c>
      <c r="F196">
        <f t="shared" si="70"/>
        <v>92.9</v>
      </c>
      <c r="G196">
        <v>7.0999999999999943</v>
      </c>
      <c r="H196">
        <v>15.793000000000003</v>
      </c>
      <c r="I196">
        <v>0</v>
      </c>
      <c r="J196">
        <v>35.302</v>
      </c>
      <c r="K196">
        <v>41.805000000000007</v>
      </c>
      <c r="L196">
        <v>0</v>
      </c>
      <c r="M196">
        <f t="shared" si="67"/>
        <v>1.4768703180000005</v>
      </c>
      <c r="O196">
        <f>H196/SUM($H196:I196,K196:M196)</f>
        <v>0.26733871636088724</v>
      </c>
      <c r="P196">
        <f>I196/SUM($H196:I196,K196:M196)</f>
        <v>0</v>
      </c>
      <c r="Q196">
        <f>K196/SUM($H196:I196,K196:M196)</f>
        <v>0.70766130801411331</v>
      </c>
      <c r="R196">
        <f>L196/SUM($H196:I196,K196:M196)</f>
        <v>0</v>
      </c>
      <c r="S196">
        <f>M196/SUM($H196:I196,K196:M196)</f>
        <v>2.4999975624999393E-2</v>
      </c>
      <c r="U196">
        <f t="shared" si="68"/>
        <v>4.5754120719130709E-2</v>
      </c>
      <c r="V196">
        <f t="shared" si="71"/>
        <v>2.5149975624999394E-2</v>
      </c>
      <c r="W196">
        <f t="shared" si="69"/>
        <v>3.6278129975082833E-2</v>
      </c>
      <c r="Y196">
        <f>U196*(D196-D195)/D196+U195*(D195-D194)/D196+U194*(D194-D193)/D196+U193*(D193-D192)/D196+U192*(D192-D191)/D196+U191*(D191-D190)/D196+U190*(D190-D189)/D196+U189*(D189-D188)/D196+U188*(D188-D187)/D196+U187*(D187-D186)/D196+U186*(D186-D185)/D196+U185*(D185-D184)/D196+U184*(D184-D183)/D196+U183*(D183-D182)/D196+U182*(D182-D181)/D196+U181*(D181-D180)/D196+U180*(D180-D179)/D196+U179*(D179-D178)/D196+U178*(D178-D177)/D196+U177*(D177-D176)/D196+U176*(D176-D175)/D196+U175*(D175-D174)/D196+U174*(D174-D173)/D196</f>
        <v>3.5925899693284719E-2</v>
      </c>
      <c r="Z196">
        <f>V196*(E196-E195)/E196+V195*(E195-E194)/E196+V194*(E194-E193)/E196+V193*(E193-E192)/E196+V192*(E192-E191)/E196+V191*(E191-E190)/E196+V190*(E190-E189)/E196+V189*(E189-E188)/E196+V188*(E188-E187)/E196+V187*(E187-E186)/E196+V186*(E186-E185)/E196+V185*(E185-E184)/E196+V184*(E184-E183)/E196+V183*(E183-E182)/E196+V182*(E182-E181)/E196+V181*(E181-E180)/E196+V180*(E180-E179)/E196+V179*(E179-E178)/E196+V178*(E178-E177)/E196+V177*(E177-E176)/E196+V176*(E176-E175)/E196+V175*(E175-E174)/E196+V174*(E174-E173)/E196</f>
        <v>2.5149975624999391E-2</v>
      </c>
      <c r="AA196">
        <f>W196*(F196-F195)/F196+W195*(F195-F194)/F196+W194*(F194-F193)/F196+W193*(F193-F192)/F196+W192*(F192-F191)/F196+W191*(F191-F190)/F196+W190*(F190-F189)/F196+W189*(F189-F188)/F196+W188*(F188-F187)/F196+W187*(F187-F186)/F196+W186*(F186-F185)/F196+W185*(F185-F184)/F196+W184*(F184-F183)/F196+W183*(F183-F182)/F196+W182*(F182-F181)/F196+W181*(F181-F180)/F196+W180*(F180-F179)/F196+W179*(F179-F178)/F196+W178*(F178-F177)/F196+W177*(F177-F176)/F196+W176*(F176-F175)/F196+W175*(F175-F174)/F196+W174*(F174-F173)/F196</f>
        <v>2.9623006022860297E-2</v>
      </c>
      <c r="AC196">
        <f t="shared" si="72"/>
        <v>768.463641290684</v>
      </c>
      <c r="AD196">
        <f t="shared" si="73"/>
        <v>1620.8989397858866</v>
      </c>
      <c r="AE196">
        <f t="shared" si="74"/>
        <v>1484.6268879665977</v>
      </c>
      <c r="AG196">
        <f t="shared" si="75"/>
        <v>768.463641290684</v>
      </c>
      <c r="AH196">
        <f t="shared" si="76"/>
        <v>1317.8040160860867</v>
      </c>
      <c r="AI196">
        <f t="shared" si="77"/>
        <v>351.62215767629942</v>
      </c>
      <c r="AK196">
        <v>263</v>
      </c>
      <c r="AL196" t="s">
        <v>16</v>
      </c>
      <c r="AM196">
        <v>34.5</v>
      </c>
      <c r="AN196">
        <v>0.01</v>
      </c>
      <c r="AO196">
        <v>0.08</v>
      </c>
      <c r="AP196">
        <v>0.28999999999999998</v>
      </c>
      <c r="AQ196">
        <v>41.67</v>
      </c>
      <c r="AR196">
        <v>21.8</v>
      </c>
      <c r="AS196">
        <v>0.67</v>
      </c>
      <c r="AT196">
        <v>0.95</v>
      </c>
      <c r="AU196">
        <v>0</v>
      </c>
      <c r="AV196">
        <v>0</v>
      </c>
      <c r="AW196">
        <v>1.7999999999999999E-2</v>
      </c>
      <c r="AX196">
        <v>6.0000000000000001E-3</v>
      </c>
      <c r="AZ196">
        <v>0.99673487310445774</v>
      </c>
      <c r="BA196">
        <v>0</v>
      </c>
      <c r="BB196">
        <v>2.7242873772537965E-3</v>
      </c>
      <c r="BC196">
        <v>6.6244094478282185E-3</v>
      </c>
      <c r="BD196">
        <v>0.67122516636722884</v>
      </c>
      <c r="BE196">
        <v>0.93887215229914667</v>
      </c>
      <c r="BF196">
        <v>1.6396319817787396E-2</v>
      </c>
      <c r="BG196">
        <v>2.9408871693959213E-2</v>
      </c>
      <c r="BH196">
        <v>0</v>
      </c>
      <c r="BI196">
        <v>0</v>
      </c>
      <c r="BJ196">
        <v>8.3676364602462629E-4</v>
      </c>
      <c r="BK196">
        <v>1.3901391681475896E-4</v>
      </c>
      <c r="CR196">
        <v>263</v>
      </c>
      <c r="CS196" t="s">
        <v>18</v>
      </c>
      <c r="CT196">
        <v>51.54</v>
      </c>
      <c r="CU196">
        <v>0.26</v>
      </c>
      <c r="CV196">
        <v>1.35</v>
      </c>
      <c r="CW196">
        <v>0.85</v>
      </c>
      <c r="CX196">
        <v>22.01</v>
      </c>
      <c r="CY196">
        <v>18.23</v>
      </c>
      <c r="CZ196">
        <v>0.46</v>
      </c>
      <c r="DA196">
        <v>5.25</v>
      </c>
      <c r="DB196">
        <v>0</v>
      </c>
      <c r="DC196">
        <v>0.03</v>
      </c>
      <c r="DD196">
        <v>6.0000000000000001E-3</v>
      </c>
      <c r="DE196">
        <v>3.0000000000000001E-3</v>
      </c>
      <c r="DG196">
        <v>1.9510351934726835</v>
      </c>
      <c r="DH196">
        <v>0</v>
      </c>
      <c r="DI196">
        <v>6.023609791634385E-2</v>
      </c>
      <c r="DJ196">
        <v>2.5440651374356027E-2</v>
      </c>
      <c r="DK196">
        <v>0.4645419132230032</v>
      </c>
      <c r="DL196">
        <v>1.0287190061185456</v>
      </c>
      <c r="DM196">
        <v>1.474991578711897E-2</v>
      </c>
      <c r="DN196">
        <v>0.21294830700612685</v>
      </c>
      <c r="DO196">
        <v>0</v>
      </c>
      <c r="DP196">
        <v>2.2020266550322395E-3</v>
      </c>
      <c r="DQ196">
        <v>3.6546153990868447E-4</v>
      </c>
      <c r="DR196">
        <v>9.1072742612370358E-5</v>
      </c>
      <c r="DS196">
        <v>1.1271291389027355E-2</v>
      </c>
    </row>
    <row r="197" spans="2:123">
      <c r="C197" s="2">
        <v>0.97099999999999997</v>
      </c>
      <c r="D197">
        <f t="shared" si="66"/>
        <v>97.1</v>
      </c>
      <c r="E197">
        <f t="shared" si="70"/>
        <v>97.1</v>
      </c>
      <c r="F197">
        <f t="shared" si="70"/>
        <v>97.1</v>
      </c>
      <c r="G197">
        <v>2.9000000000000057</v>
      </c>
      <c r="H197">
        <v>0</v>
      </c>
      <c r="I197">
        <v>0</v>
      </c>
      <c r="J197">
        <v>16.507000000000001</v>
      </c>
      <c r="K197">
        <v>80.592999999999989</v>
      </c>
      <c r="L197">
        <v>0</v>
      </c>
      <c r="M197">
        <f t="shared" si="67"/>
        <v>2.0664851129999997</v>
      </c>
      <c r="O197">
        <f>H197/SUM($H197:I197,K197:M197)</f>
        <v>0</v>
      </c>
      <c r="P197">
        <f>I197/SUM($H197:I197,K197:M197)</f>
        <v>0</v>
      </c>
      <c r="Q197">
        <f>K197/SUM($H197:I197,K197:M197)</f>
        <v>0.97500002437500066</v>
      </c>
      <c r="R197">
        <f>L197/SUM($H197:I197,K197:M197)</f>
        <v>0</v>
      </c>
      <c r="S197">
        <f>M197/SUM($H197:I197,K197:M197)</f>
        <v>2.499997562499939E-2</v>
      </c>
      <c r="U197">
        <f t="shared" si="68"/>
        <v>5.1339469152053827E-2</v>
      </c>
      <c r="V197">
        <f t="shared" si="71"/>
        <v>2.5149975624999391E-2</v>
      </c>
      <c r="W197">
        <f t="shared" si="69"/>
        <v>3.9640351897126828E-2</v>
      </c>
      <c r="Y197">
        <f>U197*(D197-D196)/D197+U196*(D196-D195)/D197+U195*(D195-D194)/D197+U194*(D194-D193)/D197+U193*(D193-D192)/D197+U192*(D192-D191)/D197+U191*(D191-D190)/D197+U190*(D190-D189)/D197+U189*(D189-D188)/D197+U188*(D188-D187)/D197+U187*(D187-D186)/D197+U186*(D186-D185)/D197+U185*(D185-D184)/D197+U184*(D184-D183)/D197+U183*(D183-D182)/D197+U182*(D182-D181)/D197+U181*(D181-D180)/D197+U180*(D180-D179)/D197+U179*(D179-D178)/D197+U178*(D178-D177)/D197+U177*(D177-D176)/D197+U176*(D176-D175)/D197+U175*(D175-D174)/D197+U174*(D174-D173)/D197</f>
        <v>3.6592604036506458E-2</v>
      </c>
      <c r="Z197">
        <f>V197*(E197-E196)/E197+V196*(E196-E195)/E197+V195*(E195-E194)/E197+V194*(E194-E193)/E197+V193*(E193-E192)/E197+V192*(E192-E191)/E197+V191*(E191-E190)/E197+V190*(E190-E189)/E197+V189*(E189-E188)/E197+V188*(E188-E187)/E197+V187*(E187-E186)/E197+V186*(E186-E185)/E197+V185*(E185-E184)/E197+V184*(E184-E183)/E197+V183*(E183-E182)/E197+V182*(E182-E181)/E197+V181*(E181-E180)/E197+V180*(E180-E179)/E197+V179*(E179-E178)/E197+V178*(E178-E177)/E197+V177*(E177-E176)/E197+V176*(E176-E175)/E197+V175*(E175-E174)/E197+V174*(E174-E173)/E197</f>
        <v>2.5149975624999394E-2</v>
      </c>
      <c r="AA197">
        <f>W197*(F197-F196)/F197+W196*(F196-F195)/F197+W195*(F195-F194)/F197+W194*(F194-F193)/F197+W193*(F193-F192)/F197+W192*(F192-F191)/F197+W191*(F191-F190)/F197+W190*(F190-F189)/F197+W189*(F189-F188)/F197+W188*(F188-F187)/F197+W187*(F187-F186)/F197+W186*(F186-F185)/F197+W185*(F185-F184)/F197+W184*(F184-F183)/F197+W183*(F183-F182)/F197+W182*(F182-F181)/F197+W181*(F181-F180)/F197+W180*(F180-F179)/F197+W179*(F179-F178)/F197+W178*(F178-F177)/F197+W177*(F177-F176)/F197+W176*(F176-F175)/F197+W175*(F175-F174)/F197+W174*(F174-F173)/F197</f>
        <v>3.0056300077154013E-2</v>
      </c>
      <c r="AC197">
        <f t="shared" si="72"/>
        <v>1817.5584718887744</v>
      </c>
      <c r="AD197">
        <f t="shared" si="73"/>
        <v>3880.0423035106332</v>
      </c>
      <c r="AE197">
        <f t="shared" si="74"/>
        <v>3534.2089818491831</v>
      </c>
      <c r="AG197">
        <f t="shared" si="75"/>
        <v>1817.5584718887744</v>
      </c>
      <c r="AH197">
        <f t="shared" si="76"/>
        <v>3154.5059378135229</v>
      </c>
      <c r="AI197">
        <f t="shared" si="77"/>
        <v>837.0494957011224</v>
      </c>
      <c r="AK197">
        <v>383</v>
      </c>
      <c r="CR197">
        <v>383</v>
      </c>
      <c r="CS197" t="s">
        <v>18</v>
      </c>
      <c r="CT197">
        <v>46.59</v>
      </c>
      <c r="CU197">
        <v>0.46</v>
      </c>
      <c r="CV197">
        <v>1.0900000000000001</v>
      </c>
      <c r="CW197">
        <v>0.11</v>
      </c>
      <c r="CX197">
        <v>42.11</v>
      </c>
      <c r="CY197">
        <v>3.59</v>
      </c>
      <c r="CZ197">
        <v>0.93</v>
      </c>
      <c r="DA197">
        <v>5.07</v>
      </c>
      <c r="DB197">
        <v>0</v>
      </c>
      <c r="DC197">
        <v>0.04</v>
      </c>
      <c r="DD197">
        <v>1.0999999999999999E-2</v>
      </c>
      <c r="DE197">
        <v>5.0000000000000001E-3</v>
      </c>
      <c r="DG197">
        <v>1.9579607073396497</v>
      </c>
      <c r="DH197">
        <v>0</v>
      </c>
      <c r="DI197">
        <v>5.3993332404301778E-2</v>
      </c>
      <c r="DJ197">
        <v>3.6550435714249587E-3</v>
      </c>
      <c r="DK197">
        <v>0.98668988374311628</v>
      </c>
      <c r="DL197">
        <v>0.22490293137899134</v>
      </c>
      <c r="DM197">
        <v>3.3105887129753195E-2</v>
      </c>
      <c r="DN197">
        <v>0.22830394711150712</v>
      </c>
      <c r="DO197">
        <v>0</v>
      </c>
      <c r="DP197">
        <v>3.2595067198016589E-3</v>
      </c>
      <c r="DQ197">
        <v>7.4382999445252857E-4</v>
      </c>
      <c r="DR197">
        <v>1.6851079882332406E-4</v>
      </c>
      <c r="DS197">
        <v>1.1954039743951442E-2</v>
      </c>
    </row>
    <row r="198" spans="2:123">
      <c r="C198" s="2">
        <v>0.98299999999999998</v>
      </c>
      <c r="D198">
        <f t="shared" si="66"/>
        <v>98.3</v>
      </c>
      <c r="E198">
        <f t="shared" si="70"/>
        <v>98.3</v>
      </c>
      <c r="F198">
        <f t="shared" si="70"/>
        <v>98.3</v>
      </c>
      <c r="G198">
        <v>1.7000000000000028</v>
      </c>
      <c r="H198">
        <v>0</v>
      </c>
      <c r="I198">
        <v>0</v>
      </c>
      <c r="J198">
        <v>10.813000000000001</v>
      </c>
      <c r="K198">
        <v>55.048000000000002</v>
      </c>
      <c r="L198">
        <v>32.439</v>
      </c>
      <c r="M198">
        <f t="shared" si="67"/>
        <v>2.2432541669999999</v>
      </c>
      <c r="O198">
        <f>H198/SUM($H198:I198,K198:M198)</f>
        <v>0</v>
      </c>
      <c r="P198">
        <f>I198/SUM($H198:I198,K198:M198)</f>
        <v>0</v>
      </c>
      <c r="Q198">
        <f>K198/SUM($H198:I198,K198:M198)</f>
        <v>0.61348316140449477</v>
      </c>
      <c r="R198">
        <f>L198/SUM($H198:I198,K198:M198)</f>
        <v>0.36151686297050584</v>
      </c>
      <c r="S198">
        <f>M198/SUM($H198:I198,K198:M198)</f>
        <v>2.499997562499939E-2</v>
      </c>
      <c r="U198">
        <f t="shared" si="68"/>
        <v>4.159257807505698E-2</v>
      </c>
      <c r="V198">
        <f t="shared" si="71"/>
        <v>2.5149975624999391E-2</v>
      </c>
      <c r="W198">
        <f t="shared" si="69"/>
        <v>3.4420148870908635E-2</v>
      </c>
      <c r="Y198">
        <f>U198*(D198-D197)/D198+U197*(D197-D196)/D198+U196*(D196-D195)/D198+U195*(D195-D194)/D198+U194*(D194-D193)/D198+U193*(D193-D192)/D198+U192*(D192-D191)/D198+U191*(D191-D190)/D198+U190*(D190-D189)/D198+U189*(D189-D188)/D198+U188*(D188-D187)/D198+U187*(D187-D186)/D198+U186*(D186-D185)/D198+U185*(D185-D184)/D198+U184*(D184-D183)/D198+U183*(D183-D182)/D198+U182*(D182-D181)/D198+U181*(D181-D180)/D198+U180*(D180-D179)/D198+U179*(D179-D178)/D198+U178*(D178-D177)/D198+U177*(D177-D176)/D198+U176*(D176-D175)/D198+U175*(D175-D174)/D198+U174*(D174-D173)/D198</f>
        <v>3.6653641359459262E-2</v>
      </c>
      <c r="Z198">
        <f>V198*(E198-E197)/E198+V197*(E197-E196)/E198+V196*(E196-E195)/E198+V195*(E195-E194)/E198+V194*(E194-E193)/E198+V193*(E193-E192)/E198+V192*(E192-E191)/E198+V191*(E191-E190)/E198+V190*(E190-E189)/E198+V189*(E189-E188)/E198+V188*(E188-E187)/E198+V187*(E187-E186)/E198+V186*(E186-E185)/E198+V185*(E185-E184)/E198+V184*(E184-E183)/E198+V183*(E183-E182)/E198+V182*(E182-E181)/E198+V181*(E181-E180)/E198+V180*(E180-E179)/E198+V179*(E179-E178)/E198+V178*(E178-E177)/E198+V177*(E177-E176)/E198+V176*(E176-E175)/E198+V175*(E175-E174)/E198+V174*(E174-E173)/E198</f>
        <v>2.5149975624999391E-2</v>
      </c>
      <c r="AA198">
        <f>W198*(F198-F197)/F198+W197*(F197-F196)/F198+W196*(F196-F195)/F198+W195*(F195-F194)/F198+W194*(F194-F193)/F198+W193*(F193-F192)/F198+W192*(F192-F191)/F198+W191*(F191-F190)/F198+W190*(F190-F189)/F198+W189*(F189-F188)/F198+W188*(F188-F187)/F198+W187*(F187-F186)/F198+W186*(F186-F185)/F198+W185*(F185-F184)/F198+W184*(F184-F183)/F198+W183*(F183-F182)/F198+W182*(F182-F181)/F198+W181*(F181-F180)/F198+W180*(F180-F179)/F198+W179*(F179-F178)/F198+W178*(F178-F177)/F198+W177*(F177-F176)/F198+W176*(F176-F175)/F198+W175*(F175-F174)/F198+W174*(F174-F173)/F198</f>
        <v>3.0109571883384995E-2</v>
      </c>
      <c r="AC198">
        <f t="shared" si="72"/>
        <v>3039.7777961623492</v>
      </c>
      <c r="AD198">
        <f t="shared" si="73"/>
        <v>6530.5840541776124</v>
      </c>
      <c r="AE198">
        <f t="shared" si="74"/>
        <v>5931.6498252814008</v>
      </c>
      <c r="AG198">
        <f t="shared" si="75"/>
        <v>3039.7777961623492</v>
      </c>
      <c r="AH198">
        <f t="shared" si="76"/>
        <v>5309.4179302257007</v>
      </c>
      <c r="AI198">
        <f t="shared" si="77"/>
        <v>1404.8644323034896</v>
      </c>
      <c r="AK198">
        <v>533</v>
      </c>
      <c r="CR198">
        <v>533</v>
      </c>
      <c r="CS198" t="s">
        <v>18</v>
      </c>
      <c r="CT198">
        <v>45.68</v>
      </c>
      <c r="CU198">
        <v>0.39</v>
      </c>
      <c r="CV198">
        <v>1.07</v>
      </c>
      <c r="CW198">
        <v>0.04</v>
      </c>
      <c r="CX198">
        <v>45.94</v>
      </c>
      <c r="CY198">
        <v>0.75</v>
      </c>
      <c r="CZ198">
        <v>1.1100000000000001</v>
      </c>
      <c r="DA198">
        <v>4.96</v>
      </c>
      <c r="DB198">
        <v>0</v>
      </c>
      <c r="DC198">
        <v>0.05</v>
      </c>
      <c r="DD198">
        <v>1.2E-2</v>
      </c>
      <c r="DE198">
        <v>5.0000000000000001E-3</v>
      </c>
      <c r="DG198">
        <v>1.9613295975791414</v>
      </c>
      <c r="DH198">
        <v>0</v>
      </c>
      <c r="DI198">
        <v>5.4151518247956401E-2</v>
      </c>
      <c r="DJ198">
        <v>1.3579165766260785E-3</v>
      </c>
      <c r="DK198">
        <v>1.0997643823464061</v>
      </c>
      <c r="DL198">
        <v>4.8003748987649766E-2</v>
      </c>
      <c r="DM198">
        <v>4.0369975473701726E-2</v>
      </c>
      <c r="DN198">
        <v>0.22819197250578041</v>
      </c>
      <c r="DO198">
        <v>0</v>
      </c>
      <c r="DP198">
        <v>4.162700057421022E-3</v>
      </c>
      <c r="DQ198">
        <v>8.2903997716092092E-4</v>
      </c>
      <c r="DR198">
        <v>1.7216345226141392E-4</v>
      </c>
      <c r="DS198">
        <v>1.5481115827097783E-2</v>
      </c>
    </row>
    <row r="199" spans="2:123">
      <c r="C199" s="2">
        <v>0.99</v>
      </c>
      <c r="D199">
        <f t="shared" si="66"/>
        <v>99</v>
      </c>
      <c r="E199">
        <f t="shared" si="70"/>
        <v>99</v>
      </c>
      <c r="F199">
        <f t="shared" si="70"/>
        <v>99</v>
      </c>
      <c r="G199">
        <v>1</v>
      </c>
      <c r="H199">
        <v>0</v>
      </c>
      <c r="I199">
        <v>0</v>
      </c>
      <c r="J199">
        <v>15.84</v>
      </c>
      <c r="K199">
        <v>83.16</v>
      </c>
      <c r="L199">
        <v>0</v>
      </c>
      <c r="M199">
        <f t="shared" si="67"/>
        <v>2.1323055599999998</v>
      </c>
      <c r="O199">
        <f>H199/SUM($H199:I199,K199:M199)</f>
        <v>0</v>
      </c>
      <c r="P199">
        <f>I199/SUM($H199:I199,K199:M199)</f>
        <v>0</v>
      </c>
      <c r="Q199">
        <f>K199/SUM($H199:I199,K199:M199)</f>
        <v>0.97500002437500055</v>
      </c>
      <c r="R199">
        <f>L199/SUM($H199:I199,K199:M199)</f>
        <v>0</v>
      </c>
      <c r="S199">
        <f>M199/SUM($H199:I199,K199:M199)</f>
        <v>2.4999975624999386E-2</v>
      </c>
      <c r="U199">
        <f t="shared" si="68"/>
        <v>5.1422120509759653E-2</v>
      </c>
      <c r="V199">
        <f t="shared" si="71"/>
        <v>2.5149975624999387E-2</v>
      </c>
      <c r="W199">
        <f t="shared" si="69"/>
        <v>4.0125844555630522E-2</v>
      </c>
      <c r="Y199">
        <f>U199*(D199-D198)/D199+U198*(D198-D197)/D199+U197*(D197-D196)/D199+U196*(D196-D195)/D199+U195*(D195-D194)/D199+U194*(D194-D193)/D199+U193*(D193-D192)/D199+U192*(D192-D191)/D199+U191*(D191-D190)/D199+U190*(D190-D189)/D199+U189*(D189-D188)/D199+U188*(D188-D187)/D199+U187*(D187-D186)/D199+U186*(D186-D185)/D199+U185*(D185-D184)/D199+U184*(D184-D183)/D199+U183*(D183-D182)/D199+U182*(D182-D181)/D199+U181*(D181-D180)/D199+U180*(D180-D179)/D199+U179*(D179-D178)/D199+U178*(D178-D177)/D199+U177*(D177-D176)/D199+U176*(D176-D175)/D199+U175*(D175-D174)/D199+U174*D174/D199</f>
        <v>3.6758064949410876E-2</v>
      </c>
      <c r="Z199">
        <f>V199*(E199-E198)/E199+V198*(E198-E197)/E199+V197*(E197-E196)/E199+V196*(E196-E195)/E199+V195*(E195-E194)/E199+V194*(E194-E193)/E199+V193*(E193-E192)/E199+V192*(E192-E191)/E199+V191*(E191-E190)/E199+V190*(E190-E189)/E199+V189*(E189-E188)/E199+V188*(E188-E187)/E199+V187*(E187-E186)/E199+V186*(E186-E185)/E199+V185*(E185-E184)/E199+V184*(E184-E183)/E199+V183*(E183-E182)/E199+V182*(E182-E181)/E199+V181*(E181-E180)/E199+V180*(E180-E179)/E199+V179*(E179-E178)/E199+V178*(E178-E177)/E199+V177*(E177-E176)/E199+V176*(E176-E175)/E199+V175*(E175-E174)/E199+V174*E174/E199</f>
        <v>2.5149975624999394E-2</v>
      </c>
      <c r="AA199">
        <f>W199*(D199-D198)/$D$34+W198*(D198-D197)/$D$34+W197*(D197-D196)/$D$34+W196*(D196-D195)/$D$34+W195*(D195-D194)/$D$34+W194*(D194-D193)/$D$34+W193*(D193-D192)/$D$34+W192*(D192-D191)/$D$34+W191*(D191-D190)/$D$34+W190*(D190-D189)/$D$34+W189*(D189-D188)/$D$34+W188*(D188-D187)/$D$34+W187*(D187-D186)/$D$34+W186*(D186-D185)/$D$34+W185*(D185-D184)/$D$34+W184*(D184-D183)/$D$34+W183*(D183-D182)/$D$34+W182*(D182-D181)/$D$34+W181*(D181-D180)/$D$34+W180*(D180-D179)/$D$34+W179*(D179-D178)/$D$34+W178*(D178-D177)/$D$34+W177*(D177-D176)/$D$34+W176*(D176-D175)/$D$34+W175*(D175-D174)/$D$34+W174*D174/$D$34</f>
        <v>3.0180394013390767E-2</v>
      </c>
      <c r="AC199">
        <f t="shared" si="72"/>
        <v>5065.6493073915462</v>
      </c>
      <c r="AD199">
        <f t="shared" si="73"/>
        <v>10954.817835249412</v>
      </c>
      <c r="AE199">
        <f t="shared" si="74"/>
        <v>9920.7398948385198</v>
      </c>
      <c r="AG199">
        <f t="shared" si="75"/>
        <v>5065.6493073915462</v>
      </c>
      <c r="AH199">
        <f t="shared" si="76"/>
        <v>8906.3559636174086</v>
      </c>
      <c r="AI199">
        <f t="shared" si="77"/>
        <v>2349.6489224617544</v>
      </c>
      <c r="AK199">
        <v>703</v>
      </c>
      <c r="CR199">
        <v>703</v>
      </c>
      <c r="CS199" t="s">
        <v>18</v>
      </c>
      <c r="CT199">
        <v>45.49</v>
      </c>
      <c r="CU199">
        <v>0.38</v>
      </c>
      <c r="CV199">
        <v>1.07</v>
      </c>
      <c r="CW199">
        <v>0.01</v>
      </c>
      <c r="CX199">
        <v>46.71</v>
      </c>
      <c r="CY199">
        <v>0.09</v>
      </c>
      <c r="CZ199">
        <v>1.23</v>
      </c>
      <c r="DA199">
        <v>4.9400000000000004</v>
      </c>
      <c r="DB199">
        <v>0</v>
      </c>
      <c r="DC199">
        <v>0.06</v>
      </c>
      <c r="DD199">
        <v>1.2E-2</v>
      </c>
      <c r="DE199">
        <v>5.0000000000000001E-3</v>
      </c>
      <c r="DG199">
        <v>1.9627310629166985</v>
      </c>
      <c r="DH199">
        <v>0</v>
      </c>
      <c r="DI199">
        <v>5.4416550682727972E-2</v>
      </c>
      <c r="DJ199">
        <v>3.411406485250212E-4</v>
      </c>
      <c r="DK199">
        <v>1.1236702914756522</v>
      </c>
      <c r="DL199">
        <v>5.7886431057086194E-3</v>
      </c>
      <c r="DM199">
        <v>4.4953239109274006E-2</v>
      </c>
      <c r="DN199">
        <v>0.22838417454036014</v>
      </c>
      <c r="DO199">
        <v>0</v>
      </c>
      <c r="DP199">
        <v>5.0196881486740778E-3</v>
      </c>
      <c r="DQ199">
        <v>8.3309752699108129E-4</v>
      </c>
      <c r="DR199">
        <v>1.7300606758242096E-4</v>
      </c>
      <c r="DS199">
        <v>1.7147613599426494E-2</v>
      </c>
    </row>
    <row r="201" spans="2:123">
      <c r="Z201" s="28" t="s">
        <v>111</v>
      </c>
      <c r="AA201" s="28"/>
      <c r="AB201" s="29"/>
      <c r="AC201" s="30">
        <f>(AC173*100-AC199)/(AC173*100)*AC173</f>
        <v>9.3435069260845385</v>
      </c>
      <c r="AD201" s="30">
        <f>(AD173*100-AD199)/(AD173*100)*AD173</f>
        <v>13.451821647505875</v>
      </c>
      <c r="AE201" s="30">
        <f>(AE173*100-AE199)/(AE173*100)*AE173</f>
        <v>14.792601051614801</v>
      </c>
      <c r="AF201" s="29"/>
      <c r="AG201" s="30">
        <f>(AG173*100-AG199)/(AG173*100)*AG173</f>
        <v>9.3435069260845385</v>
      </c>
      <c r="AH201" s="30">
        <f>(AH173*100-AH199)/(AH173*100)*AH173</f>
        <v>10.936440363825914</v>
      </c>
      <c r="AI201" s="30">
        <f>(AI173*100-AI199)/(AI173*100)*AI173</f>
        <v>3.5035107753824559</v>
      </c>
    </row>
    <row r="203" spans="2:123">
      <c r="B203" s="20" t="s">
        <v>83</v>
      </c>
      <c r="W203" s="20"/>
      <c r="X203" s="20"/>
    </row>
    <row r="204" spans="2:123" ht="18">
      <c r="G204" s="5" t="s">
        <v>70</v>
      </c>
      <c r="L204"/>
      <c r="O204" s="4"/>
      <c r="P204" s="6" t="s">
        <v>26</v>
      </c>
      <c r="S204" s="4"/>
      <c r="V204" s="20" t="s">
        <v>83</v>
      </c>
      <c r="Y204" s="20"/>
      <c r="Z204" s="6" t="s">
        <v>93</v>
      </c>
      <c r="AA204" s="20"/>
      <c r="AB204" s="20"/>
      <c r="AC204" s="20"/>
      <c r="AD204" s="6" t="s">
        <v>94</v>
      </c>
      <c r="AE204" s="6"/>
      <c r="AF204" s="6"/>
      <c r="AG204" s="6"/>
      <c r="AH204" s="6" t="s">
        <v>95</v>
      </c>
      <c r="AK204" t="s">
        <v>19</v>
      </c>
      <c r="AL204" t="s">
        <v>0</v>
      </c>
      <c r="CD204" t="s">
        <v>33</v>
      </c>
      <c r="CE204" t="s">
        <v>34</v>
      </c>
      <c r="CF204" t="s">
        <v>35</v>
      </c>
      <c r="CG204" t="s">
        <v>36</v>
      </c>
      <c r="CH204" t="s">
        <v>37</v>
      </c>
      <c r="CI204" t="s">
        <v>38</v>
      </c>
      <c r="CJ204" t="s">
        <v>39</v>
      </c>
      <c r="CK204" t="s">
        <v>40</v>
      </c>
      <c r="CL204" t="s">
        <v>41</v>
      </c>
      <c r="CM204" t="s">
        <v>42</v>
      </c>
      <c r="CN204" t="s">
        <v>43</v>
      </c>
      <c r="CO204" t="s">
        <v>44</v>
      </c>
      <c r="CP204" t="s">
        <v>86</v>
      </c>
      <c r="DG204" t="s">
        <v>33</v>
      </c>
      <c r="DH204" t="s">
        <v>34</v>
      </c>
      <c r="DI204" t="s">
        <v>35</v>
      </c>
      <c r="DJ204" t="s">
        <v>36</v>
      </c>
      <c r="DK204" t="s">
        <v>37</v>
      </c>
      <c r="DL204" t="s">
        <v>38</v>
      </c>
      <c r="DM204" t="s">
        <v>39</v>
      </c>
      <c r="DN204" t="s">
        <v>40</v>
      </c>
      <c r="DO204" t="s">
        <v>41</v>
      </c>
      <c r="DP204" t="s">
        <v>42</v>
      </c>
      <c r="DQ204" t="s">
        <v>43</v>
      </c>
      <c r="DR204" t="s">
        <v>44</v>
      </c>
      <c r="DS204" t="s">
        <v>86</v>
      </c>
    </row>
    <row r="205" spans="2:123" ht="17">
      <c r="C205" t="s">
        <v>20</v>
      </c>
      <c r="D205" s="4" t="s">
        <v>21</v>
      </c>
      <c r="E205" s="4" t="s">
        <v>21</v>
      </c>
      <c r="F205" s="4" t="s">
        <v>21</v>
      </c>
      <c r="G205" t="s">
        <v>22</v>
      </c>
      <c r="H205" t="s">
        <v>16</v>
      </c>
      <c r="I205" t="s">
        <v>17</v>
      </c>
      <c r="J205" t="s">
        <v>23</v>
      </c>
      <c r="K205" t="s">
        <v>24</v>
      </c>
      <c r="L205" t="s">
        <v>25</v>
      </c>
      <c r="M205" t="s">
        <v>83</v>
      </c>
      <c r="O205" s="4" t="s">
        <v>16</v>
      </c>
      <c r="P205" s="4" t="s">
        <v>17</v>
      </c>
      <c r="Q205" s="4" t="s">
        <v>24</v>
      </c>
      <c r="R205" s="4" t="s">
        <v>25</v>
      </c>
      <c r="S205" s="4" t="s">
        <v>83</v>
      </c>
      <c r="U205" t="s">
        <v>27</v>
      </c>
      <c r="V205" t="s">
        <v>28</v>
      </c>
      <c r="W205" t="s">
        <v>29</v>
      </c>
      <c r="Y205" t="s">
        <v>27</v>
      </c>
      <c r="Z205" t="s">
        <v>28</v>
      </c>
      <c r="AA205" t="s">
        <v>29</v>
      </c>
      <c r="AC205" t="s">
        <v>30</v>
      </c>
      <c r="AD205" t="s">
        <v>31</v>
      </c>
      <c r="AE205" t="s">
        <v>32</v>
      </c>
      <c r="AG205" t="s">
        <v>30</v>
      </c>
      <c r="AH205" t="s">
        <v>31</v>
      </c>
      <c r="AI205" t="s">
        <v>32</v>
      </c>
      <c r="AL205" t="s">
        <v>1</v>
      </c>
      <c r="AM205" t="s">
        <v>2</v>
      </c>
      <c r="AN205" t="s">
        <v>3</v>
      </c>
      <c r="AO205" t="s">
        <v>4</v>
      </c>
      <c r="AP205" t="s">
        <v>5</v>
      </c>
      <c r="AQ205" t="s">
        <v>6</v>
      </c>
      <c r="AR205" t="s">
        <v>7</v>
      </c>
      <c r="AS205" t="s">
        <v>8</v>
      </c>
      <c r="AT205" t="s">
        <v>9</v>
      </c>
      <c r="AU205" t="s">
        <v>10</v>
      </c>
      <c r="AV205" t="s">
        <v>11</v>
      </c>
      <c r="AW205" t="s">
        <v>14</v>
      </c>
      <c r="AX205" t="s">
        <v>15</v>
      </c>
      <c r="AZ205" t="s">
        <v>33</v>
      </c>
      <c r="BA205" t="s">
        <v>34</v>
      </c>
      <c r="BB205" t="s">
        <v>35</v>
      </c>
      <c r="BC205" t="s">
        <v>36</v>
      </c>
      <c r="BD205" t="s">
        <v>37</v>
      </c>
      <c r="BE205" t="s">
        <v>38</v>
      </c>
      <c r="BF205" t="s">
        <v>39</v>
      </c>
      <c r="BG205" t="s">
        <v>40</v>
      </c>
      <c r="BH205" t="s">
        <v>41</v>
      </c>
      <c r="BI205" t="s">
        <v>42</v>
      </c>
      <c r="BJ205" t="s">
        <v>43</v>
      </c>
      <c r="BK205" t="s">
        <v>44</v>
      </c>
    </row>
    <row r="206" spans="2:123">
      <c r="C206">
        <v>0</v>
      </c>
      <c r="D206">
        <f>C206*100</f>
        <v>0</v>
      </c>
      <c r="E206">
        <f t="shared" ref="E206:F206" si="78">D206*100</f>
        <v>0</v>
      </c>
      <c r="F206">
        <f t="shared" si="78"/>
        <v>0</v>
      </c>
      <c r="G206">
        <v>100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f>0.003009*(SUM(H206:I206,K206:L206))</f>
        <v>0</v>
      </c>
      <c r="R206" s="21"/>
      <c r="S206" s="4"/>
      <c r="AC206" s="4">
        <v>60</v>
      </c>
      <c r="AD206" s="4">
        <v>123</v>
      </c>
      <c r="AE206" s="4">
        <v>114</v>
      </c>
      <c r="AG206" s="4">
        <v>60</v>
      </c>
      <c r="AH206" s="4">
        <v>100</v>
      </c>
      <c r="AI206" s="4">
        <v>27</v>
      </c>
    </row>
    <row r="207" spans="2:123">
      <c r="C207" s="2">
        <v>0.214</v>
      </c>
      <c r="D207">
        <f t="shared" ref="D207:D232" si="79">C207*100</f>
        <v>21.4</v>
      </c>
      <c r="E207">
        <f>D207</f>
        <v>21.4</v>
      </c>
      <c r="F207">
        <f>E207</f>
        <v>21.4</v>
      </c>
      <c r="G207">
        <v>78.599999999999994</v>
      </c>
      <c r="H207">
        <v>21.400000000000006</v>
      </c>
      <c r="I207">
        <v>0</v>
      </c>
      <c r="J207">
        <v>0</v>
      </c>
      <c r="K207">
        <v>0</v>
      </c>
      <c r="L207">
        <v>0</v>
      </c>
      <c r="M207">
        <f>0.030928*(SUM(H207:I207,K207:L207))</f>
        <v>0.6618592000000002</v>
      </c>
      <c r="O207">
        <f>H207/SUM($H207:I207,K207:M207)</f>
        <v>0.96999984480002488</v>
      </c>
      <c r="P207">
        <f>I207/SUM($H207:I207,K207:M207)</f>
        <v>0</v>
      </c>
      <c r="Q207">
        <f>K207/SUM($H207:I207,K207:M207)</f>
        <v>0</v>
      </c>
      <c r="R207">
        <f>L207/SUM($H207:I207,K207:M207)</f>
        <v>0</v>
      </c>
      <c r="S207">
        <f>M207/SUM($H207:I207,K207:M207)</f>
        <v>3.0000155199975172E-2</v>
      </c>
      <c r="U207">
        <f t="shared" ref="U207:U232" si="80">(O207*(0.00000571*(AO207*((26.98*2)/(26.98*2+16*3))*10000)+0.000395))+(Q207*(0.2003*DI207+0.0162))+(P207*(0.2198*CF207))+S207</f>
        <v>3.1555797112704481E-2</v>
      </c>
      <c r="V207">
        <f>0.00015+S207</f>
        <v>3.0150155199975173E-2</v>
      </c>
      <c r="W207">
        <f t="shared" ref="W207:W232" si="81">(O207*(0.000002536*(AO207*((26.98*2)/(26.98*2+16*3))*10000)+0.0008))+(Q207*EXP((-5)+6.3*DS207-1.2*DN207+1))+(P207*(EXP((-5.66)+8.4*CP207+10*CK207)))+S207</f>
        <v>3.1296897570762379E-2</v>
      </c>
      <c r="Y207">
        <f>U207*(D207-D206)/D207</f>
        <v>3.1555797112704481E-2</v>
      </c>
      <c r="Z207">
        <f>V207*(E207-E206)/E207</f>
        <v>3.015015519997517E-2</v>
      </c>
      <c r="AA207">
        <f>W207*(F207-F206)/F207</f>
        <v>3.1296897570762379E-2</v>
      </c>
      <c r="AC207">
        <f>$AC$206*((1-C207)^(Y207-1))</f>
        <v>75.758031152770911</v>
      </c>
      <c r="AD207">
        <f>$AD$206*((1-C207)^(Z207-1))</f>
        <v>155.35653949410181</v>
      </c>
      <c r="AE207">
        <f>$AE$206*((1-C207)^(AA207-1))</f>
        <v>143.94923308256443</v>
      </c>
      <c r="AG207">
        <f>$AG$206*((1-C207)^(Y207-1))</f>
        <v>75.758031152770911</v>
      </c>
      <c r="AH207">
        <f>$AH$206*((1-C207)^(Z207-1))</f>
        <v>126.30612967000148</v>
      </c>
      <c r="AI207">
        <f>$AI$206*((1-C207)^(AA207-1))</f>
        <v>34.093239414291574</v>
      </c>
      <c r="AK207">
        <v>24</v>
      </c>
      <c r="AL207" t="s">
        <v>16</v>
      </c>
      <c r="AM207">
        <v>41.68</v>
      </c>
      <c r="AN207">
        <v>0</v>
      </c>
      <c r="AO207">
        <v>0.04</v>
      </c>
      <c r="AP207">
        <v>0.28999999999999998</v>
      </c>
      <c r="AQ207">
        <v>4.67</v>
      </c>
      <c r="AR207">
        <v>53.17</v>
      </c>
      <c r="AS207">
        <v>7.0000000000000007E-2</v>
      </c>
      <c r="AT207">
        <v>0.08</v>
      </c>
      <c r="AU207">
        <v>0</v>
      </c>
      <c r="AV207">
        <v>0</v>
      </c>
      <c r="AW207">
        <v>0</v>
      </c>
      <c r="AX207">
        <v>0</v>
      </c>
      <c r="AZ207">
        <v>0.99781143541499873</v>
      </c>
      <c r="BA207">
        <v>0</v>
      </c>
      <c r="BB207">
        <v>1.128711970033924E-3</v>
      </c>
      <c r="BC207">
        <v>5.4891787853209003E-3</v>
      </c>
      <c r="BD207">
        <v>6.2333544004866265E-2</v>
      </c>
      <c r="BE207">
        <v>1.897478364843064</v>
      </c>
      <c r="BF207">
        <v>1.4194817931572671E-3</v>
      </c>
      <c r="BG207">
        <v>2.0521303934496948E-3</v>
      </c>
      <c r="BH207">
        <v>0</v>
      </c>
      <c r="BI207">
        <v>0</v>
      </c>
      <c r="BJ207">
        <v>0</v>
      </c>
      <c r="BK207">
        <v>0</v>
      </c>
    </row>
    <row r="208" spans="2:123">
      <c r="C208" s="2">
        <v>0.35699999999999998</v>
      </c>
      <c r="D208">
        <f t="shared" si="79"/>
        <v>35.699999999999996</v>
      </c>
      <c r="E208">
        <f t="shared" ref="E208:F232" si="82">D208</f>
        <v>35.699999999999996</v>
      </c>
      <c r="F208">
        <f t="shared" si="82"/>
        <v>35.699999999999996</v>
      </c>
      <c r="G208">
        <v>64.300000000000011</v>
      </c>
      <c r="H208">
        <v>35.699999999999989</v>
      </c>
      <c r="I208">
        <v>0</v>
      </c>
      <c r="J208">
        <v>0</v>
      </c>
      <c r="K208">
        <v>0</v>
      </c>
      <c r="L208">
        <v>0</v>
      </c>
      <c r="M208">
        <f t="shared" ref="M208:M232" si="83">0.030928*(SUM(H208:I208,K208:L208))</f>
        <v>1.1041295999999996</v>
      </c>
      <c r="O208">
        <f>H208/SUM($H208:I208,K208:M208)</f>
        <v>0.96999984480002477</v>
      </c>
      <c r="P208">
        <f>I208/SUM($H208:I208,K208:M208)</f>
        <v>0</v>
      </c>
      <c r="Q208">
        <f>K208/SUM($H208:I208,K208:M208)</f>
        <v>0</v>
      </c>
      <c r="R208">
        <f>L208/SUM($H208:I208,K208:M208)</f>
        <v>0</v>
      </c>
      <c r="S208">
        <f>M208/SUM($H208:I208,K208:M208)</f>
        <v>3.0000155199975165E-2</v>
      </c>
      <c r="U208">
        <f t="shared" si="80"/>
        <v>3.1848920106212798E-2</v>
      </c>
      <c r="V208">
        <f t="shared" ref="V208:V232" si="84">0.00015+S208</f>
        <v>3.0150155199975166E-2</v>
      </c>
      <c r="W208">
        <f t="shared" si="81"/>
        <v>3.1427083194499168E-2</v>
      </c>
      <c r="Y208">
        <f>U208*(D208-D207)/D208+U207*(D207-D206)/D208</f>
        <v>3.1673210524669995E-2</v>
      </c>
      <c r="Z208">
        <f>V208*(E208-E207)/E208+V207*(E207-E206)/E208</f>
        <v>3.015015519997517E-2</v>
      </c>
      <c r="AA208">
        <f>W208*(F208-F207)/F208+W207*(F207-F206)/F208</f>
        <v>3.1349044753379636E-2</v>
      </c>
      <c r="AC208">
        <f t="shared" ref="AC208:AC232" si="85">$AC$206*((1-C208)^(Y208-1))</f>
        <v>92.016498537126338</v>
      </c>
      <c r="AD208">
        <f t="shared" ref="AD208:AD232" si="86">$AD$206*((1-C208)^(Z208-1))</f>
        <v>188.76073927909184</v>
      </c>
      <c r="AE208">
        <f t="shared" ref="AE208:AE232" si="87">$AE$206*((1-C208)^(AA208-1))</f>
        <v>174.85637699813898</v>
      </c>
      <c r="AG208">
        <f t="shared" ref="AG208:AG232" si="88">$AG$206*((1-C208)^(Y208-1))</f>
        <v>92.016498537126338</v>
      </c>
      <c r="AH208">
        <f t="shared" ref="AH208:AH232" si="89">$AH$206*((1-C208)^(Z208-1))</f>
        <v>153.4640156740584</v>
      </c>
      <c r="AI208">
        <f t="shared" ref="AI208:AI232" si="90">$AI$206*((1-C208)^(AA208-1))</f>
        <v>41.413352446927654</v>
      </c>
      <c r="AK208">
        <v>44</v>
      </c>
      <c r="AL208" t="s">
        <v>16</v>
      </c>
      <c r="AM208">
        <v>41.47</v>
      </c>
      <c r="AN208">
        <v>0</v>
      </c>
      <c r="AO208">
        <v>0.05</v>
      </c>
      <c r="AP208">
        <v>0.36</v>
      </c>
      <c r="AQ208">
        <v>5.6</v>
      </c>
      <c r="AR208">
        <v>52.32</v>
      </c>
      <c r="AS208">
        <v>0.08</v>
      </c>
      <c r="AT208">
        <v>0.1</v>
      </c>
      <c r="AU208">
        <v>0</v>
      </c>
      <c r="AV208">
        <v>0</v>
      </c>
      <c r="AW208">
        <v>0</v>
      </c>
      <c r="AX208">
        <v>0</v>
      </c>
      <c r="AZ208">
        <v>0.99743264921648656</v>
      </c>
      <c r="BA208">
        <v>0</v>
      </c>
      <c r="BB208">
        <v>1.4174962604525609E-3</v>
      </c>
      <c r="BC208">
        <v>6.8460593075878318E-3</v>
      </c>
      <c r="BD208">
        <v>7.5096854076377784E-2</v>
      </c>
      <c r="BE208">
        <v>1.8758870521477748</v>
      </c>
      <c r="BF208">
        <v>1.6298609384352201E-3</v>
      </c>
      <c r="BG208">
        <v>2.5771740141894281E-3</v>
      </c>
      <c r="BH208">
        <v>0</v>
      </c>
      <c r="BI208">
        <v>0</v>
      </c>
      <c r="BJ208">
        <v>0</v>
      </c>
      <c r="BK208">
        <v>0</v>
      </c>
      <c r="BM208" t="s">
        <v>45</v>
      </c>
      <c r="BN208" t="s">
        <v>1</v>
      </c>
      <c r="BO208" t="s">
        <v>2</v>
      </c>
      <c r="BP208" t="s">
        <v>3</v>
      </c>
      <c r="BQ208" t="s">
        <v>4</v>
      </c>
      <c r="BR208" t="s">
        <v>5</v>
      </c>
      <c r="BS208" t="s">
        <v>6</v>
      </c>
      <c r="BT208" t="s">
        <v>7</v>
      </c>
      <c r="BU208" t="s">
        <v>8</v>
      </c>
      <c r="BV208" t="s">
        <v>9</v>
      </c>
      <c r="BW208" t="s">
        <v>10</v>
      </c>
      <c r="BX208" t="s">
        <v>11</v>
      </c>
      <c r="BY208" t="s">
        <v>12</v>
      </c>
      <c r="BZ208" t="s">
        <v>13</v>
      </c>
      <c r="CA208" t="s">
        <v>14</v>
      </c>
      <c r="CB208" t="s">
        <v>15</v>
      </c>
    </row>
    <row r="209" spans="3:109">
      <c r="C209" s="2">
        <v>0.38900000000000001</v>
      </c>
      <c r="D209">
        <f t="shared" si="79"/>
        <v>38.9</v>
      </c>
      <c r="E209">
        <f t="shared" si="82"/>
        <v>38.9</v>
      </c>
      <c r="F209">
        <f t="shared" si="82"/>
        <v>38.9</v>
      </c>
      <c r="G209">
        <v>61.1</v>
      </c>
      <c r="H209">
        <v>38.9</v>
      </c>
      <c r="I209">
        <v>0</v>
      </c>
      <c r="J209">
        <v>0</v>
      </c>
      <c r="K209">
        <v>0</v>
      </c>
      <c r="L209">
        <v>0</v>
      </c>
      <c r="M209">
        <f t="shared" si="83"/>
        <v>1.2030992</v>
      </c>
      <c r="O209">
        <f>H209/SUM($H209:I209,K209:M209)</f>
        <v>0.96999984480002488</v>
      </c>
      <c r="P209">
        <f>I209/SUM($H209:I209,K209:M209)</f>
        <v>0</v>
      </c>
      <c r="Q209">
        <f>K209/SUM($H209:I209,K209:M209)</f>
        <v>0</v>
      </c>
      <c r="R209">
        <f>L209/SUM($H209:I209,K209:M209)</f>
        <v>0</v>
      </c>
      <c r="S209">
        <f>M209/SUM($H209:I209,K209:M209)</f>
        <v>3.0000155199975172E-2</v>
      </c>
      <c r="U209">
        <f t="shared" si="80"/>
        <v>3.2142043099721129E-2</v>
      </c>
      <c r="V209">
        <f t="shared" si="84"/>
        <v>3.0150155199975173E-2</v>
      </c>
      <c r="W209">
        <f t="shared" si="81"/>
        <v>3.1557268818235971E-2</v>
      </c>
      <c r="Y209">
        <f>U209*(D209-D208)/D209+U208*(D208-D207)/D209+U207*(D207-D206)/D209</f>
        <v>3.1711777728787312E-2</v>
      </c>
      <c r="Z209">
        <f>V209*(E209-E208)/E209+V208*(E208-E207)/E209+V207*(E207-E206)/E209</f>
        <v>3.015015519997517E-2</v>
      </c>
      <c r="AA209">
        <f>W209*(F209-F208)/F209+W208*(F208-F207)/F209+W207*(F207-F206)/F209</f>
        <v>3.1366173725295841E-2</v>
      </c>
      <c r="AC209">
        <f t="shared" si="85"/>
        <v>96.677414334095815</v>
      </c>
      <c r="AD209">
        <f t="shared" si="86"/>
        <v>198.34123380203144</v>
      </c>
      <c r="AE209">
        <f t="shared" si="87"/>
        <v>183.71836532202224</v>
      </c>
      <c r="AG209">
        <f t="shared" si="88"/>
        <v>96.677414334095815</v>
      </c>
      <c r="AH209">
        <f t="shared" si="89"/>
        <v>161.25303561140768</v>
      </c>
      <c r="AI209">
        <f t="shared" si="90"/>
        <v>43.512244418373683</v>
      </c>
      <c r="AK209">
        <v>49</v>
      </c>
      <c r="AL209" t="s">
        <v>16</v>
      </c>
      <c r="AM209">
        <v>41.4</v>
      </c>
      <c r="AN209">
        <v>0</v>
      </c>
      <c r="AO209">
        <v>0.06</v>
      </c>
      <c r="AP209">
        <v>0.38</v>
      </c>
      <c r="AQ209">
        <v>5.89</v>
      </c>
      <c r="AR209">
        <v>52.07</v>
      </c>
      <c r="AS209">
        <v>0.09</v>
      </c>
      <c r="AT209">
        <v>0.11</v>
      </c>
      <c r="AU209">
        <v>0</v>
      </c>
      <c r="AV209">
        <v>0</v>
      </c>
      <c r="AW209">
        <v>0</v>
      </c>
      <c r="AX209">
        <v>0</v>
      </c>
      <c r="AZ209">
        <v>0.99700528579482461</v>
      </c>
      <c r="BA209">
        <v>0</v>
      </c>
      <c r="BB209">
        <v>1.7031415452326006E-3</v>
      </c>
      <c r="BC209">
        <v>7.2355129979964983E-3</v>
      </c>
      <c r="BD209">
        <v>7.9085449423705656E-2</v>
      </c>
      <c r="BE209">
        <v>1.8692788975722039</v>
      </c>
      <c r="BF209">
        <v>1.8359068785443612E-3</v>
      </c>
      <c r="BG209">
        <v>2.8384680091997679E-3</v>
      </c>
      <c r="BH209">
        <v>0</v>
      </c>
      <c r="BI209">
        <v>0</v>
      </c>
      <c r="BJ209">
        <v>0</v>
      </c>
      <c r="BK209">
        <v>0</v>
      </c>
    </row>
    <row r="210" spans="3:109">
      <c r="C210" s="2">
        <v>0.46899999999999997</v>
      </c>
      <c r="D210">
        <f t="shared" si="79"/>
        <v>46.9</v>
      </c>
      <c r="E210">
        <f t="shared" si="82"/>
        <v>46.9</v>
      </c>
      <c r="F210">
        <f t="shared" si="82"/>
        <v>46.9</v>
      </c>
      <c r="G210">
        <v>53.1</v>
      </c>
      <c r="H210">
        <v>4.6900000000000004</v>
      </c>
      <c r="I210">
        <v>42.21</v>
      </c>
      <c r="J210">
        <v>0</v>
      </c>
      <c r="K210">
        <v>0</v>
      </c>
      <c r="L210">
        <v>0</v>
      </c>
      <c r="M210">
        <f t="shared" si="83"/>
        <v>1.4505231999999999</v>
      </c>
      <c r="O210">
        <f>H210/SUM($H210:I210,K210:M210)</f>
        <v>9.6999984480002494E-2</v>
      </c>
      <c r="P210">
        <f>I210/SUM($H210:I210,K210:M210)</f>
        <v>0.87299986032002241</v>
      </c>
      <c r="Q210">
        <f>K210/SUM($H210:I210,K210:M210)</f>
        <v>0</v>
      </c>
      <c r="R210">
        <f>L210/SUM($H210:I210,K210:M210)</f>
        <v>0</v>
      </c>
      <c r="S210">
        <f>M210/SUM($H210:I210,K210:M210)</f>
        <v>3.0000155199975169E-2</v>
      </c>
      <c r="U210">
        <f t="shared" si="80"/>
        <v>4.2930406390698228E-2</v>
      </c>
      <c r="V210">
        <f t="shared" si="84"/>
        <v>3.015015519997517E-2</v>
      </c>
      <c r="W210">
        <f t="shared" si="81"/>
        <v>3.5119163221555845E-2</v>
      </c>
      <c r="Y210">
        <f>U210*(D210-D209)/D210+U209*(D209-D208)/D210+U208*(D208-D207)/D210+U207*(D207-D206)/D210</f>
        <v>3.3625403086895787E-2</v>
      </c>
      <c r="Z210">
        <f>V210*(E210-E209)/E210+V209*(E209-E208)/E210+V208*(E208-E207)/E210+V207*(E207-E206)/E210</f>
        <v>3.0150155199975166E-2</v>
      </c>
      <c r="AA210">
        <f>W210*(F210-F209)/F210+W209*(F209-F208)/F210+W208*(F208-F207)/F210+W207*(F207-F206)/F210</f>
        <v>3.2006342509306077E-2</v>
      </c>
      <c r="AC210">
        <f t="shared" si="85"/>
        <v>110.61471934328216</v>
      </c>
      <c r="AD210">
        <f t="shared" si="86"/>
        <v>227.25955267579815</v>
      </c>
      <c r="AE210">
        <f t="shared" si="87"/>
        <v>210.38346873411652</v>
      </c>
      <c r="AG210">
        <f t="shared" si="88"/>
        <v>110.61471934328216</v>
      </c>
      <c r="AH210">
        <f t="shared" si="89"/>
        <v>184.76386396406352</v>
      </c>
      <c r="AI210">
        <f t="shared" si="90"/>
        <v>49.827663647553912</v>
      </c>
      <c r="AK210">
        <v>63</v>
      </c>
      <c r="AL210" t="s">
        <v>16</v>
      </c>
      <c r="AM210">
        <v>41.23</v>
      </c>
      <c r="AN210">
        <v>0</v>
      </c>
      <c r="AO210">
        <v>7.0000000000000007E-2</v>
      </c>
      <c r="AP210">
        <v>0.43</v>
      </c>
      <c r="AQ210">
        <v>6.64</v>
      </c>
      <c r="AR210">
        <v>51.39</v>
      </c>
      <c r="AS210">
        <v>0.1</v>
      </c>
      <c r="AT210">
        <v>0.13</v>
      </c>
      <c r="AU210">
        <v>0</v>
      </c>
      <c r="AV210">
        <v>0</v>
      </c>
      <c r="AW210">
        <v>3.0000000000000001E-3</v>
      </c>
      <c r="AX210">
        <v>2E-3</v>
      </c>
      <c r="AZ210">
        <v>0.99660456826589594</v>
      </c>
      <c r="BA210">
        <v>0</v>
      </c>
      <c r="BB210">
        <v>1.9943893742776619E-3</v>
      </c>
      <c r="BC210">
        <v>8.2180088776861518E-3</v>
      </c>
      <c r="BD210">
        <v>8.9487379500478276E-2</v>
      </c>
      <c r="BE210">
        <v>1.8517295721556857</v>
      </c>
      <c r="BF210">
        <v>2.0474841979273269E-3</v>
      </c>
      <c r="BG210">
        <v>3.3670308077969678E-3</v>
      </c>
      <c r="BH210">
        <v>0</v>
      </c>
      <c r="BI210">
        <v>0</v>
      </c>
      <c r="BJ210">
        <v>1.1668110510185933E-4</v>
      </c>
      <c r="BK210">
        <v>3.8769125584135743E-5</v>
      </c>
      <c r="BM210">
        <v>63</v>
      </c>
      <c r="BN210" t="s">
        <v>17</v>
      </c>
      <c r="BO210">
        <v>57.32</v>
      </c>
      <c r="BP210">
        <v>0.04</v>
      </c>
      <c r="BQ210">
        <v>1.64</v>
      </c>
      <c r="BR210">
        <v>0.43</v>
      </c>
      <c r="BS210">
        <v>4.29</v>
      </c>
      <c r="BT210">
        <v>35.47</v>
      </c>
      <c r="BU210">
        <v>0.08</v>
      </c>
      <c r="BV210">
        <v>0.72</v>
      </c>
      <c r="BW210">
        <v>0</v>
      </c>
      <c r="BX210">
        <v>0.01</v>
      </c>
      <c r="BY210">
        <v>0</v>
      </c>
      <c r="BZ210">
        <v>0</v>
      </c>
      <c r="CA210">
        <v>2E-3</v>
      </c>
      <c r="CB210">
        <v>1E-3</v>
      </c>
      <c r="CD210">
        <v>1.9605073908938755</v>
      </c>
      <c r="CE210">
        <v>0</v>
      </c>
      <c r="CF210">
        <v>6.6116297181951569E-2</v>
      </c>
      <c r="CG210">
        <v>1.1628384122628635E-2</v>
      </c>
      <c r="CH210">
        <v>8.1809505361446183E-2</v>
      </c>
      <c r="CI210">
        <v>1.8084766113234332</v>
      </c>
      <c r="CJ210">
        <v>2.3177324914464932E-3</v>
      </c>
      <c r="CK210">
        <v>2.638693806150014E-2</v>
      </c>
      <c r="CL210">
        <v>0</v>
      </c>
      <c r="CM210">
        <v>6.6319757560186448E-4</v>
      </c>
      <c r="CN210">
        <v>1.1006824403749781E-4</v>
      </c>
      <c r="CO210">
        <v>2.7428924153078572E-5</v>
      </c>
      <c r="CP210">
        <v>2.6623688075827059E-2</v>
      </c>
    </row>
    <row r="211" spans="3:109">
      <c r="C211" s="2">
        <v>0.52</v>
      </c>
      <c r="D211">
        <f t="shared" si="79"/>
        <v>52</v>
      </c>
      <c r="E211">
        <f t="shared" si="82"/>
        <v>52</v>
      </c>
      <c r="F211">
        <f t="shared" si="82"/>
        <v>52</v>
      </c>
      <c r="G211">
        <v>48</v>
      </c>
      <c r="H211">
        <v>4.68</v>
      </c>
      <c r="I211">
        <v>47.32</v>
      </c>
      <c r="J211">
        <v>0</v>
      </c>
      <c r="K211">
        <v>0</v>
      </c>
      <c r="L211">
        <v>0</v>
      </c>
      <c r="M211">
        <f t="shared" si="83"/>
        <v>1.6082560000000001</v>
      </c>
      <c r="O211">
        <f>H211/SUM($H211:I211,K211:M211)</f>
        <v>8.729998603200223E-2</v>
      </c>
      <c r="P211">
        <f>I211/SUM($H211:I211,K211:M211)</f>
        <v>0.88269985876802259</v>
      </c>
      <c r="Q211">
        <f>K211/SUM($H211:I211,K211:M211)</f>
        <v>0</v>
      </c>
      <c r="R211">
        <f>L211/SUM($H211:I211,K211:M211)</f>
        <v>0</v>
      </c>
      <c r="S211">
        <f>M211/SUM($H211:I211,K211:M211)</f>
        <v>3.0000155199975172E-2</v>
      </c>
      <c r="U211">
        <f t="shared" si="80"/>
        <v>4.4171134778541184E-2</v>
      </c>
      <c r="V211">
        <f t="shared" si="84"/>
        <v>3.0150155199975173E-2</v>
      </c>
      <c r="W211">
        <f t="shared" si="81"/>
        <v>3.5309654844254953E-2</v>
      </c>
      <c r="Y211">
        <f>U211*(D211-D210)/D211+U210*(D210-D209)/D211+U209*(D209-D208)/D211+U208*(D208-D207)/D211+U207*(D207-D206)/D211</f>
        <v>3.4659696002807161E-2</v>
      </c>
      <c r="Z211">
        <f>V211*(E211-E210)/E211+V210*(E210-E209)/E211+V209*(E209-E208)/E211+V208*(E208-E207)/E211+V207*(E207-E206)/E211</f>
        <v>3.015015519997517E-2</v>
      </c>
      <c r="AA211">
        <f>W211*(F211-F210)/F211+W210*(F210-F209)/F211+W209*(F209-F208)/F211+W208*(F208-F207)/F211+W207*(F207-F206)/F211</f>
        <v>3.2330321219079909E-2</v>
      </c>
      <c r="AC211">
        <f t="shared" si="85"/>
        <v>121.86021252381109</v>
      </c>
      <c r="AD211">
        <f t="shared" si="86"/>
        <v>250.64165404599319</v>
      </c>
      <c r="AE211">
        <f t="shared" si="87"/>
        <v>231.9305942701198</v>
      </c>
      <c r="AG211">
        <f t="shared" si="88"/>
        <v>121.86021252381109</v>
      </c>
      <c r="AH211">
        <f t="shared" si="89"/>
        <v>203.77370247641724</v>
      </c>
      <c r="AI211">
        <f t="shared" si="90"/>
        <v>54.930930221870483</v>
      </c>
      <c r="AK211">
        <v>73</v>
      </c>
      <c r="AL211" t="s">
        <v>16</v>
      </c>
      <c r="AM211">
        <v>41.11</v>
      </c>
      <c r="AN211">
        <v>0</v>
      </c>
      <c r="AO211">
        <v>7.0000000000000007E-2</v>
      </c>
      <c r="AP211">
        <v>0.44</v>
      </c>
      <c r="AQ211">
        <v>7.26</v>
      </c>
      <c r="AR211">
        <v>50.86</v>
      </c>
      <c r="AS211">
        <v>0.11</v>
      </c>
      <c r="AT211">
        <v>0.15</v>
      </c>
      <c r="AU211">
        <v>0</v>
      </c>
      <c r="AV211">
        <v>0</v>
      </c>
      <c r="AW211">
        <v>4.0000000000000001E-3</v>
      </c>
      <c r="AX211">
        <v>2E-3</v>
      </c>
      <c r="AZ211">
        <v>0.99652815066928258</v>
      </c>
      <c r="BA211">
        <v>0</v>
      </c>
      <c r="BB211">
        <v>2.0000576204137668E-3</v>
      </c>
      <c r="BC211">
        <v>8.4330249050799423E-3</v>
      </c>
      <c r="BD211">
        <v>9.8121208359733217E-2</v>
      </c>
      <c r="BE211">
        <v>1.8378406636690534</v>
      </c>
      <c r="BF211">
        <v>2.2586336791164206E-3</v>
      </c>
      <c r="BG211">
        <v>3.8960771915895849E-3</v>
      </c>
      <c r="BH211">
        <v>0</v>
      </c>
      <c r="BI211">
        <v>0</v>
      </c>
      <c r="BJ211">
        <v>1.5601696534428986E-4</v>
      </c>
      <c r="BK211">
        <v>3.887931116230151E-5</v>
      </c>
      <c r="BM211">
        <v>73</v>
      </c>
      <c r="BN211" t="s">
        <v>17</v>
      </c>
      <c r="BO211">
        <v>57.07</v>
      </c>
      <c r="BP211">
        <v>0.04</v>
      </c>
      <c r="BQ211">
        <v>1.78</v>
      </c>
      <c r="BR211">
        <v>0.54</v>
      </c>
      <c r="BS211">
        <v>4.63</v>
      </c>
      <c r="BT211">
        <v>35.08</v>
      </c>
      <c r="BU211">
        <v>0.08</v>
      </c>
      <c r="BV211">
        <v>0.77</v>
      </c>
      <c r="BW211">
        <v>0</v>
      </c>
      <c r="BX211">
        <v>0.01</v>
      </c>
      <c r="BY211">
        <v>0</v>
      </c>
      <c r="BZ211">
        <v>0</v>
      </c>
      <c r="CA211">
        <v>2E-3</v>
      </c>
      <c r="CB211">
        <v>1E-3</v>
      </c>
      <c r="CD211">
        <v>1.9560316800309909</v>
      </c>
      <c r="CE211">
        <v>0</v>
      </c>
      <c r="CF211">
        <v>7.1910181848920715E-2</v>
      </c>
      <c r="CG211">
        <v>1.4633573167913277E-2</v>
      </c>
      <c r="CH211">
        <v>8.847756774359003E-2</v>
      </c>
      <c r="CI211">
        <v>1.7923259898522665</v>
      </c>
      <c r="CJ211">
        <v>2.32257110497428E-3</v>
      </c>
      <c r="CK211">
        <v>2.8278276463064835E-2</v>
      </c>
      <c r="CL211">
        <v>0</v>
      </c>
      <c r="CM211">
        <v>6.6458209981798747E-4</v>
      </c>
      <c r="CN211">
        <v>1.1029802797354092E-4</v>
      </c>
      <c r="CO211">
        <v>2.7486186138208228E-5</v>
      </c>
      <c r="CP211">
        <v>2.7941861879911642E-2</v>
      </c>
    </row>
    <row r="212" spans="3:109">
      <c r="C212" s="2">
        <v>0.56599999999999995</v>
      </c>
      <c r="D212">
        <f t="shared" si="79"/>
        <v>56.599999999999994</v>
      </c>
      <c r="E212">
        <f t="shared" si="82"/>
        <v>56.599999999999994</v>
      </c>
      <c r="F212">
        <f t="shared" si="82"/>
        <v>56.599999999999994</v>
      </c>
      <c r="G212">
        <v>43.400000000000006</v>
      </c>
      <c r="H212">
        <v>4.5279999999999996</v>
      </c>
      <c r="I212">
        <v>52.071999999999996</v>
      </c>
      <c r="J212">
        <v>0</v>
      </c>
      <c r="K212">
        <v>0</v>
      </c>
      <c r="L212">
        <v>0</v>
      </c>
      <c r="M212">
        <f t="shared" si="83"/>
        <v>1.7505247999999998</v>
      </c>
      <c r="O212">
        <f>H212/SUM($H212:I212,K212:M212)</f>
        <v>7.7599987584001981E-2</v>
      </c>
      <c r="P212">
        <f>I212/SUM($H212:I212,K212:M212)</f>
        <v>0.89239985721602288</v>
      </c>
      <c r="Q212">
        <f>K212/SUM($H212:I212,K212:M212)</f>
        <v>0</v>
      </c>
      <c r="R212">
        <f>L212/SUM($H212:I212,K212:M212)</f>
        <v>0</v>
      </c>
      <c r="S212">
        <f>M212/SUM($H212:I212,K212:M212)</f>
        <v>3.0000155199975165E-2</v>
      </c>
      <c r="U212">
        <f t="shared" si="80"/>
        <v>4.5391076914544207E-2</v>
      </c>
      <c r="V212">
        <f t="shared" si="84"/>
        <v>3.0150155199975166E-2</v>
      </c>
      <c r="W212">
        <f t="shared" si="81"/>
        <v>3.5524863265493076E-2</v>
      </c>
      <c r="Y212">
        <f>U212*(D212-D211)/D212+U211*(D211-D210)/D212+U210*(D210-D209)/D212+U209*(D209-D208)/D212+U208*(D208-D207)/D212+U207*(D207-D206)/D212</f>
        <v>3.5531857702347631E-2</v>
      </c>
      <c r="Z212">
        <f>V212*(E212-E211)/E212+V211*(E211-E210)/E212+V210*(E210-E209)/E212+V209*(E209-E208)/E212+V208*(E208-E207)/E212+V207*(E207-E206)/E212</f>
        <v>3.015015519997517E-2</v>
      </c>
      <c r="AA212">
        <f>W212*(F212-F211)/F212+W211*(F211-F210)/F212+W210*(F210-F209)/F212+W209*(F209-F208)/F212+W208*(F208-F207)/F212+W207*(F207-F206)/F212</f>
        <v>3.2589948311191226E-2</v>
      </c>
      <c r="AC212">
        <f t="shared" si="85"/>
        <v>134.20875806457022</v>
      </c>
      <c r="AD212">
        <f t="shared" si="86"/>
        <v>276.36665431164397</v>
      </c>
      <c r="AE212">
        <f t="shared" si="87"/>
        <v>255.6235906023266</v>
      </c>
      <c r="AG212">
        <f t="shared" si="88"/>
        <v>134.20875806457022</v>
      </c>
      <c r="AH212">
        <f t="shared" si="89"/>
        <v>224.68833683873495</v>
      </c>
      <c r="AI212">
        <f t="shared" si="90"/>
        <v>60.542429353182612</v>
      </c>
      <c r="AK212">
        <v>83</v>
      </c>
      <c r="AL212" t="s">
        <v>16</v>
      </c>
      <c r="AM212">
        <v>40.96</v>
      </c>
      <c r="AN212">
        <v>0</v>
      </c>
      <c r="AO212">
        <v>0.08</v>
      </c>
      <c r="AP212">
        <v>0.46</v>
      </c>
      <c r="AQ212">
        <v>7.99</v>
      </c>
      <c r="AR212">
        <v>50.22</v>
      </c>
      <c r="AS212">
        <v>0.12</v>
      </c>
      <c r="AT212">
        <v>0.17</v>
      </c>
      <c r="AU212">
        <v>0</v>
      </c>
      <c r="AV212">
        <v>0</v>
      </c>
      <c r="AW212">
        <v>4.0000000000000001E-3</v>
      </c>
      <c r="AX212">
        <v>2E-3</v>
      </c>
      <c r="AZ212">
        <v>0.99634717884245372</v>
      </c>
      <c r="BA212">
        <v>0</v>
      </c>
      <c r="BB212">
        <v>2.2937342913521173E-3</v>
      </c>
      <c r="BC212">
        <v>8.8470237038881967E-3</v>
      </c>
      <c r="BD212">
        <v>0.10836316952485692</v>
      </c>
      <c r="BE212">
        <v>1.8210289986897281</v>
      </c>
      <c r="BF212">
        <v>2.4725382190540798E-3</v>
      </c>
      <c r="BG212">
        <v>4.4309195812750231E-3</v>
      </c>
      <c r="BH212">
        <v>0</v>
      </c>
      <c r="BI212">
        <v>0</v>
      </c>
      <c r="BJ212">
        <v>1.5655987973374073E-4</v>
      </c>
      <c r="BK212">
        <v>3.9014605022397887E-5</v>
      </c>
      <c r="BM212">
        <v>83</v>
      </c>
      <c r="BN212" t="s">
        <v>17</v>
      </c>
      <c r="BO212">
        <v>56.8</v>
      </c>
      <c r="BP212">
        <v>0.05</v>
      </c>
      <c r="BQ212">
        <v>1.91</v>
      </c>
      <c r="BR212">
        <v>0.66</v>
      </c>
      <c r="BS212">
        <v>5.03</v>
      </c>
      <c r="BT212">
        <v>34.619999999999997</v>
      </c>
      <c r="BU212">
        <v>0.09</v>
      </c>
      <c r="BV212">
        <v>0.83</v>
      </c>
      <c r="BW212">
        <v>0</v>
      </c>
      <c r="BX212">
        <v>0.01</v>
      </c>
      <c r="BY212">
        <v>0</v>
      </c>
      <c r="BZ212">
        <v>0</v>
      </c>
      <c r="CA212">
        <v>2E-3</v>
      </c>
      <c r="CB212">
        <v>1E-3</v>
      </c>
      <c r="CD212">
        <v>1.9515849318704344</v>
      </c>
      <c r="CE212">
        <v>0</v>
      </c>
      <c r="CF212">
        <v>7.7352590163133672E-2</v>
      </c>
      <c r="CG212">
        <v>1.792964405277574E-2</v>
      </c>
      <c r="CH212">
        <v>9.6358776751440792E-2</v>
      </c>
      <c r="CI212">
        <v>1.7731912924884907</v>
      </c>
      <c r="CJ212">
        <v>2.6193446728559784E-3</v>
      </c>
      <c r="CK212">
        <v>3.0557049097855164E-2</v>
      </c>
      <c r="CL212">
        <v>0</v>
      </c>
      <c r="CM212">
        <v>6.6622319419312021E-4</v>
      </c>
      <c r="CN212">
        <v>1.1057039383073928E-4</v>
      </c>
      <c r="CO212">
        <v>2.7554059506265567E-5</v>
      </c>
      <c r="CP212">
        <v>2.8937522033568031E-2</v>
      </c>
    </row>
    <row r="213" spans="3:109">
      <c r="C213" s="2">
        <v>0.60699999999999998</v>
      </c>
      <c r="D213">
        <f t="shared" si="79"/>
        <v>60.699999999999996</v>
      </c>
      <c r="E213">
        <f t="shared" si="82"/>
        <v>60.699999999999996</v>
      </c>
      <c r="F213">
        <f t="shared" si="82"/>
        <v>60.699999999999996</v>
      </c>
      <c r="G213">
        <v>39.300000000000004</v>
      </c>
      <c r="H213">
        <v>6.07</v>
      </c>
      <c r="I213">
        <v>54.629999999999995</v>
      </c>
      <c r="J213">
        <v>0</v>
      </c>
      <c r="K213">
        <v>0</v>
      </c>
      <c r="L213">
        <v>0</v>
      </c>
      <c r="M213">
        <f t="shared" si="83"/>
        <v>1.8773295999999999</v>
      </c>
      <c r="O213">
        <f>H213/SUM($H213:I213,K213:M213)</f>
        <v>9.6999984480002494E-2</v>
      </c>
      <c r="P213">
        <f>I213/SUM($H213:I213,K213:M213)</f>
        <v>0.8729998603200223</v>
      </c>
      <c r="Q213">
        <f>K213/SUM($H213:I213,K213:M213)</f>
        <v>0</v>
      </c>
      <c r="R213">
        <f>L213/SUM($H213:I213,K213:M213)</f>
        <v>0</v>
      </c>
      <c r="S213">
        <f>M213/SUM($H213:I213,K213:M213)</f>
        <v>3.0000155199975169E-2</v>
      </c>
      <c r="U213">
        <f t="shared" si="80"/>
        <v>4.6359281040477138E-2</v>
      </c>
      <c r="V213">
        <f t="shared" si="84"/>
        <v>3.015015519997517E-2</v>
      </c>
      <c r="W213">
        <f t="shared" si="81"/>
        <v>3.5655417846435958E-2</v>
      </c>
      <c r="Y213">
        <f>U213*(D213-D212)/D213+U212*(D212-D211)/D213+U211*(D211-D210)/D213+U210*(D210-D209)/D213+U209*(D209-D208)/D213+U208*(D208-D207)/D213+U207*(D207-D206)/D213</f>
        <v>3.6263199311677624E-2</v>
      </c>
      <c r="Z213">
        <f>V213*(E213-E212)/E213+V212*(E212-E211)/E213+V211*(E211-E210)/E213+V210*(E210-E209)/E213+V209*(E209-E208)/E213+V208*(E208-E207)/E213+V207*(E207-E206)/E213</f>
        <v>3.0150155199975173E-2</v>
      </c>
      <c r="AA213">
        <f>W213*(F213-F212)/F213+W212*(F212-F211)/F213+W211*(F211-F210)/F213+W210*(F210-F209)/F213+W209*(F209-F208)/F213+W208*(F208-F207)/F213+W207*(F207-F206)/F213</f>
        <v>3.2797006385235757E-2</v>
      </c>
      <c r="AC213">
        <f t="shared" si="85"/>
        <v>147.58766990710137</v>
      </c>
      <c r="AD213">
        <f t="shared" si="86"/>
        <v>304.28702455053104</v>
      </c>
      <c r="AE213">
        <f t="shared" si="87"/>
        <v>281.32581833722736</v>
      </c>
      <c r="AG213">
        <f t="shared" si="88"/>
        <v>147.58766990710137</v>
      </c>
      <c r="AH213">
        <f t="shared" si="89"/>
        <v>247.3878248378301</v>
      </c>
      <c r="AI213">
        <f t="shared" si="90"/>
        <v>66.629799079869642</v>
      </c>
      <c r="AK213">
        <v>93</v>
      </c>
      <c r="AL213" t="s">
        <v>16</v>
      </c>
      <c r="AM213">
        <v>40.78</v>
      </c>
      <c r="AN213">
        <v>0</v>
      </c>
      <c r="AO213">
        <v>0.09</v>
      </c>
      <c r="AP213">
        <v>0.47</v>
      </c>
      <c r="AQ213">
        <v>8.84</v>
      </c>
      <c r="AR213">
        <v>49.49</v>
      </c>
      <c r="AS213">
        <v>0.13</v>
      </c>
      <c r="AT213">
        <v>0.19</v>
      </c>
      <c r="AU213">
        <v>0</v>
      </c>
      <c r="AV213">
        <v>0</v>
      </c>
      <c r="AW213">
        <v>5.0000000000000001E-3</v>
      </c>
      <c r="AX213">
        <v>3.0000000000000001E-3</v>
      </c>
      <c r="AZ213">
        <v>0.99606515332723344</v>
      </c>
      <c r="BA213">
        <v>0</v>
      </c>
      <c r="BB213">
        <v>2.591107358889364E-3</v>
      </c>
      <c r="BC213">
        <v>9.0766793835386703E-3</v>
      </c>
      <c r="BD213">
        <v>0.12038627118231185</v>
      </c>
      <c r="BE213">
        <v>1.8019692893131942</v>
      </c>
      <c r="BF213">
        <v>2.6896445995525757E-3</v>
      </c>
      <c r="BG213">
        <v>4.9726549571394354E-3</v>
      </c>
      <c r="BH213">
        <v>0</v>
      </c>
      <c r="BI213">
        <v>0</v>
      </c>
      <c r="BJ213">
        <v>1.9650801558468306E-4</v>
      </c>
      <c r="BK213">
        <v>5.876358074477503E-5</v>
      </c>
      <c r="BM213">
        <v>93</v>
      </c>
      <c r="BN213" t="s">
        <v>17</v>
      </c>
      <c r="BO213">
        <v>56.48</v>
      </c>
      <c r="BP213">
        <v>0.05</v>
      </c>
      <c r="BQ213">
        <v>2.06</v>
      </c>
      <c r="BR213">
        <v>0.8</v>
      </c>
      <c r="BS213">
        <v>5.5</v>
      </c>
      <c r="BT213">
        <v>34.08</v>
      </c>
      <c r="BU213">
        <v>0.1</v>
      </c>
      <c r="BV213">
        <v>0.9</v>
      </c>
      <c r="BW213">
        <v>0</v>
      </c>
      <c r="BX213">
        <v>0.02</v>
      </c>
      <c r="BY213">
        <v>0</v>
      </c>
      <c r="BZ213">
        <v>0</v>
      </c>
      <c r="CA213">
        <v>2E-3</v>
      </c>
      <c r="CB213">
        <v>1E-3</v>
      </c>
      <c r="CD213">
        <v>1.9464696837976774</v>
      </c>
      <c r="CE213">
        <v>0</v>
      </c>
      <c r="CF213">
        <v>8.3680169109243877E-2</v>
      </c>
      <c r="CG213">
        <v>2.1798748192075897E-2</v>
      </c>
      <c r="CH213">
        <v>0.10568170661433225</v>
      </c>
      <c r="CI213">
        <v>1.7508218096418984</v>
      </c>
      <c r="CJ213">
        <v>2.9192008433143652E-3</v>
      </c>
      <c r="CK213">
        <v>3.3234539415522277E-2</v>
      </c>
      <c r="CL213">
        <v>0</v>
      </c>
      <c r="CM213">
        <v>1.3364834322344052E-3</v>
      </c>
      <c r="CN213">
        <v>1.1090539982579786E-4</v>
      </c>
      <c r="CO213">
        <v>2.7637542749862675E-5</v>
      </c>
      <c r="CP213">
        <v>3.0149852906921251E-2</v>
      </c>
    </row>
    <row r="214" spans="3:109">
      <c r="C214" s="2">
        <v>0.64500000000000002</v>
      </c>
      <c r="D214">
        <f t="shared" si="79"/>
        <v>64.5</v>
      </c>
      <c r="E214">
        <f t="shared" si="82"/>
        <v>64.5</v>
      </c>
      <c r="F214">
        <f t="shared" si="82"/>
        <v>64.5</v>
      </c>
      <c r="G214">
        <v>35.5</v>
      </c>
      <c r="H214">
        <v>5.16</v>
      </c>
      <c r="I214">
        <v>59.34</v>
      </c>
      <c r="J214">
        <v>0</v>
      </c>
      <c r="K214">
        <v>0</v>
      </c>
      <c r="L214">
        <v>0</v>
      </c>
      <c r="M214">
        <f t="shared" si="83"/>
        <v>1.994856</v>
      </c>
      <c r="O214">
        <f>H214/SUM($H214:I214,K214:M214)</f>
        <v>7.7599987584001995E-2</v>
      </c>
      <c r="P214">
        <f>I214/SUM($H214:I214,K214:M214)</f>
        <v>0.89239985721602288</v>
      </c>
      <c r="Q214">
        <f>K214/SUM($H214:I214,K214:M214)</f>
        <v>0</v>
      </c>
      <c r="R214">
        <f>L214/SUM($H214:I214,K214:M214)</f>
        <v>0</v>
      </c>
      <c r="S214">
        <f>M214/SUM($H214:I214,K214:M214)</f>
        <v>3.0000155199975169E-2</v>
      </c>
      <c r="U214">
        <f t="shared" si="80"/>
        <v>4.8252654192886553E-2</v>
      </c>
      <c r="V214">
        <f t="shared" si="84"/>
        <v>3.015015519997517E-2</v>
      </c>
      <c r="W214">
        <f t="shared" si="81"/>
        <v>3.6027092800125157E-2</v>
      </c>
      <c r="Y214">
        <f>U214*(D214-D213)/D214+U213*(D213-D212)/D214+U212*(D212-D211)/D214+U211*(D211-D210)/D214+U210*(D210-D209)/D214+U209*(D209-D208)/D214+U208*(D208-D207)/D214+U207*(D207-D206)/D214</f>
        <v>3.6969554793051175E-2</v>
      </c>
      <c r="Z214">
        <f>V214*(E214-E213)/E214+V213*(E213-E212)/E214+V212*(E212-E211)/E214+V211*(E211-E210)/E214+V210*(E210-E209)/E214+V209*(E209-E208)/E214+V208*(E208-E207)/E214+V207*(E207-E206)/E214</f>
        <v>3.0150155199975173E-2</v>
      </c>
      <c r="AA214">
        <f>W214*(F214-F213)/F214+W213*(F213-F212)/F214+W212*(F212-F211)/F214+W211*(F211-F210)/F214+W210*(F210-F209)/F214+W209*(F209-F208)/F214+W208*(F208-F207)/F214+W207*(F207-F206)/F214</f>
        <v>3.2987306049988931E-2</v>
      </c>
      <c r="AC214">
        <f t="shared" si="85"/>
        <v>162.6653454331348</v>
      </c>
      <c r="AD214">
        <f t="shared" si="86"/>
        <v>335.82735847049105</v>
      </c>
      <c r="AE214">
        <f t="shared" si="87"/>
        <v>310.34142025026392</v>
      </c>
      <c r="AG214">
        <f t="shared" si="88"/>
        <v>162.6653454331348</v>
      </c>
      <c r="AH214">
        <f t="shared" si="89"/>
        <v>273.0303727402366</v>
      </c>
      <c r="AI214">
        <f t="shared" si="90"/>
        <v>73.501915322430918</v>
      </c>
      <c r="AK214">
        <v>103</v>
      </c>
      <c r="AL214" t="s">
        <v>16</v>
      </c>
      <c r="AM214">
        <v>40.590000000000003</v>
      </c>
      <c r="AN214">
        <v>0</v>
      </c>
      <c r="AO214">
        <v>0.1</v>
      </c>
      <c r="AP214">
        <v>0.47</v>
      </c>
      <c r="AQ214">
        <v>9.81</v>
      </c>
      <c r="AR214">
        <v>48.66</v>
      </c>
      <c r="AS214">
        <v>0.14000000000000001</v>
      </c>
      <c r="AT214">
        <v>0.22</v>
      </c>
      <c r="AU214">
        <v>0</v>
      </c>
      <c r="AV214">
        <v>0</v>
      </c>
      <c r="AW214">
        <v>5.0000000000000001E-3</v>
      </c>
      <c r="AX214">
        <v>3.0000000000000001E-3</v>
      </c>
      <c r="AZ214">
        <v>0.99597193746745871</v>
      </c>
      <c r="BA214">
        <v>0</v>
      </c>
      <c r="BB214">
        <v>2.8922139962823555E-3</v>
      </c>
      <c r="BC214">
        <v>9.118313510437237E-3</v>
      </c>
      <c r="BD214">
        <v>0.13420887330957595</v>
      </c>
      <c r="BE214">
        <v>1.779875237745693</v>
      </c>
      <c r="BF214">
        <v>2.9098265765811152E-3</v>
      </c>
      <c r="BG214">
        <v>5.7842217005535639E-3</v>
      </c>
      <c r="BH214">
        <v>0</v>
      </c>
      <c r="BI214">
        <v>0</v>
      </c>
      <c r="BJ214">
        <v>1.9740938483126858E-4</v>
      </c>
      <c r="BK214">
        <v>5.9033125395892633E-5</v>
      </c>
      <c r="BM214">
        <v>103</v>
      </c>
      <c r="BN214" t="s">
        <v>17</v>
      </c>
      <c r="BO214">
        <v>56.11</v>
      </c>
      <c r="BP214">
        <v>0.06</v>
      </c>
      <c r="BQ214">
        <v>2.25</v>
      </c>
      <c r="BR214">
        <v>0.96</v>
      </c>
      <c r="BS214">
        <v>6.01</v>
      </c>
      <c r="BT214">
        <v>33.47</v>
      </c>
      <c r="BU214">
        <v>0.11</v>
      </c>
      <c r="BV214">
        <v>0.99</v>
      </c>
      <c r="BW214">
        <v>0</v>
      </c>
      <c r="BX214">
        <v>0.02</v>
      </c>
      <c r="BY214">
        <v>0</v>
      </c>
      <c r="BZ214">
        <v>0</v>
      </c>
      <c r="CA214">
        <v>2E-3</v>
      </c>
      <c r="CB214">
        <v>1E-3</v>
      </c>
      <c r="CD214">
        <v>1.9401501829914263</v>
      </c>
      <c r="CE214">
        <v>0</v>
      </c>
      <c r="CF214">
        <v>9.1702245720432132E-2</v>
      </c>
      <c r="CG214">
        <v>2.6245504487453362E-2</v>
      </c>
      <c r="CH214">
        <v>0.11586538921450165</v>
      </c>
      <c r="CI214">
        <v>1.7252029757614133</v>
      </c>
      <c r="CJ214">
        <v>3.2218015446608362E-3</v>
      </c>
      <c r="CK214">
        <v>3.6679590124895821E-2</v>
      </c>
      <c r="CL214">
        <v>0</v>
      </c>
      <c r="CM214">
        <v>1.3409287546025976E-3</v>
      </c>
      <c r="CN214">
        <v>1.1127428599580799E-4</v>
      </c>
      <c r="CO214">
        <v>2.772946890773688E-5</v>
      </c>
      <c r="CP214">
        <v>3.1852428711858408E-2</v>
      </c>
    </row>
    <row r="215" spans="3:109">
      <c r="C215" s="2">
        <v>0.67900000000000005</v>
      </c>
      <c r="D215">
        <f t="shared" si="79"/>
        <v>67.900000000000006</v>
      </c>
      <c r="E215">
        <f t="shared" si="82"/>
        <v>67.900000000000006</v>
      </c>
      <c r="F215">
        <f t="shared" si="82"/>
        <v>67.900000000000006</v>
      </c>
      <c r="G215">
        <v>32.099999999999994</v>
      </c>
      <c r="H215">
        <v>6.1110000000000007</v>
      </c>
      <c r="I215">
        <v>61.789000000000009</v>
      </c>
      <c r="J215">
        <v>0</v>
      </c>
      <c r="K215">
        <v>0</v>
      </c>
      <c r="L215">
        <v>0</v>
      </c>
      <c r="M215">
        <f t="shared" si="83"/>
        <v>2.1000112000000004</v>
      </c>
      <c r="O215">
        <f>H215/SUM($H215:I215,K215:M215)</f>
        <v>8.7299986032002244E-2</v>
      </c>
      <c r="P215">
        <f>I215/SUM($H215:I215,K215:M215)</f>
        <v>0.8826998587680227</v>
      </c>
      <c r="Q215">
        <f>K215/SUM($H215:I215,K215:M215)</f>
        <v>0</v>
      </c>
      <c r="R215">
        <f>L215/SUM($H215:I215,K215:M215)</f>
        <v>0</v>
      </c>
      <c r="S215">
        <f>M215/SUM($H215:I215,K215:M215)</f>
        <v>3.0000155199975172E-2</v>
      </c>
      <c r="U215">
        <f t="shared" si="80"/>
        <v>4.9588582658164383E-2</v>
      </c>
      <c r="V215">
        <f t="shared" si="84"/>
        <v>3.0150155199975173E-2</v>
      </c>
      <c r="W215">
        <f t="shared" si="81"/>
        <v>3.6311653381527011E-2</v>
      </c>
      <c r="Y215">
        <f>U215*(D215-D214)/D215+U214*(D214-D213)/D215+U213*(D213-D212)/D215+U212*(D212-D211)/D215+U211*(D211-D210)/D215+U210*(D210-D209)/D215+U209*(D209-D208)/D215+U208*(D208-D207)/D215+U207*(D207-D206)/D215</f>
        <v>3.7601435422526655E-2</v>
      </c>
      <c r="Z215">
        <f>V215*(E215-E214)/E215+V214*(E214-E213)/E215+V213*(E213-E212)/E215+V212*(E212-E211)/E215+V211*(E211-E210)/E215+V210*(E210-E209)/E215+V209*(E209-E208)/E215+V208*(E208-E207)/E215+V207*(E207-E206)/E215</f>
        <v>3.015015519997517E-2</v>
      </c>
      <c r="AA215">
        <f>W215*(F215-F214)/F215+W214*(F214-F213)/F215+W213*(F213-F212)/F215+W212*(F212-F211)/F215+W211*(F211-F210)/F215+W210*(F210-F209)/F215+W209*(F209-F208)/F215+W208*(F208-F207)/F215+W207*(F207-F206)/F215</f>
        <v>3.3153768213865661E-2</v>
      </c>
      <c r="AC215">
        <f t="shared" si="85"/>
        <v>179.09773720338785</v>
      </c>
      <c r="AD215">
        <f t="shared" si="86"/>
        <v>370.27221934021549</v>
      </c>
      <c r="AE215">
        <f t="shared" si="87"/>
        <v>342.00983983817298</v>
      </c>
      <c r="AG215">
        <f t="shared" si="88"/>
        <v>179.09773720338785</v>
      </c>
      <c r="AH215">
        <f t="shared" si="89"/>
        <v>301.03432466684188</v>
      </c>
      <c r="AI215">
        <f t="shared" si="90"/>
        <v>81.002330487988345</v>
      </c>
      <c r="AK215">
        <v>113</v>
      </c>
      <c r="AL215" t="s">
        <v>16</v>
      </c>
      <c r="AM215">
        <v>40.36</v>
      </c>
      <c r="AN215">
        <v>0</v>
      </c>
      <c r="AO215">
        <v>0.1</v>
      </c>
      <c r="AP215">
        <v>0.47</v>
      </c>
      <c r="AQ215">
        <v>11</v>
      </c>
      <c r="AR215">
        <v>47.65</v>
      </c>
      <c r="AS215">
        <v>0.15</v>
      </c>
      <c r="AT215">
        <v>0.25</v>
      </c>
      <c r="AU215">
        <v>0</v>
      </c>
      <c r="AV215">
        <v>0</v>
      </c>
      <c r="AW215">
        <v>6.0000000000000001E-3</v>
      </c>
      <c r="AX215">
        <v>3.0000000000000001E-3</v>
      </c>
      <c r="AZ215">
        <v>0.99600410772989212</v>
      </c>
      <c r="BA215">
        <v>0</v>
      </c>
      <c r="BB215">
        <v>2.9087898416744994E-3</v>
      </c>
      <c r="BC215">
        <v>9.1705723526876309E-3</v>
      </c>
      <c r="BD215">
        <v>0.15135153490273492</v>
      </c>
      <c r="BE215">
        <v>1.7529207534175559</v>
      </c>
      <c r="BF215">
        <v>3.1355393176324912E-3</v>
      </c>
      <c r="BG215">
        <v>6.6106502375430625E-3</v>
      </c>
      <c r="BH215">
        <v>0</v>
      </c>
      <c r="BI215">
        <v>0</v>
      </c>
      <c r="BJ215">
        <v>2.3824893205821282E-4</v>
      </c>
      <c r="BK215">
        <v>5.9371455810182558E-5</v>
      </c>
      <c r="BM215">
        <v>113</v>
      </c>
      <c r="BN215" t="s">
        <v>17</v>
      </c>
      <c r="BO215">
        <v>55.7</v>
      </c>
      <c r="BP215">
        <v>7.0000000000000007E-2</v>
      </c>
      <c r="BQ215">
        <v>2.4300000000000002</v>
      </c>
      <c r="BR215">
        <v>1.1399999999999999</v>
      </c>
      <c r="BS215">
        <v>6.65</v>
      </c>
      <c r="BT215">
        <v>32.75</v>
      </c>
      <c r="BU215">
        <v>0.12</v>
      </c>
      <c r="BV215">
        <v>1.1100000000000001</v>
      </c>
      <c r="BW215">
        <v>0</v>
      </c>
      <c r="BX215">
        <v>0.02</v>
      </c>
      <c r="BY215">
        <v>0</v>
      </c>
      <c r="BZ215">
        <v>0</v>
      </c>
      <c r="CA215">
        <v>2E-3</v>
      </c>
      <c r="CB215">
        <v>1E-3</v>
      </c>
      <c r="CD215">
        <v>1.9334859990658355</v>
      </c>
      <c r="CE215">
        <v>0</v>
      </c>
      <c r="CF215">
        <v>9.9424744329558778E-2</v>
      </c>
      <c r="CG215">
        <v>3.1288107814326581E-2</v>
      </c>
      <c r="CH215">
        <v>0.12870388430543372</v>
      </c>
      <c r="CI215">
        <v>1.6946754832038298</v>
      </c>
      <c r="CJ215">
        <v>3.5284023472598345E-3</v>
      </c>
      <c r="CK215">
        <v>4.1286019583811832E-2</v>
      </c>
      <c r="CL215">
        <v>0</v>
      </c>
      <c r="CM215">
        <v>1.3461593122222905E-3</v>
      </c>
      <c r="CN215">
        <v>1.1170833333985482E-4</v>
      </c>
      <c r="CO215">
        <v>2.7837633181481901E-5</v>
      </c>
      <c r="CP215">
        <v>3.2910743395394293E-2</v>
      </c>
    </row>
    <row r="216" spans="3:109">
      <c r="C216" s="2">
        <v>0.71</v>
      </c>
      <c r="D216">
        <f t="shared" si="79"/>
        <v>71</v>
      </c>
      <c r="E216">
        <f t="shared" si="82"/>
        <v>71</v>
      </c>
      <c r="F216">
        <f t="shared" si="82"/>
        <v>71</v>
      </c>
      <c r="G216">
        <v>29</v>
      </c>
      <c r="H216">
        <v>7.1000000000000005</v>
      </c>
      <c r="I216">
        <v>63.9</v>
      </c>
      <c r="J216">
        <v>0</v>
      </c>
      <c r="K216">
        <v>0</v>
      </c>
      <c r="L216">
        <v>0</v>
      </c>
      <c r="M216">
        <f t="shared" si="83"/>
        <v>2.1958880000000001</v>
      </c>
      <c r="O216">
        <f>H216/SUM($H216:I216,K216:M216)</f>
        <v>9.6999984480002494E-2</v>
      </c>
      <c r="P216">
        <f>I216/SUM($H216:I216,K216:M216)</f>
        <v>0.87299986032002241</v>
      </c>
      <c r="Q216">
        <f>K216/SUM($H216:I216,K216:M216)</f>
        <v>0</v>
      </c>
      <c r="R216">
        <f>L216/SUM($H216:I216,K216:M216)</f>
        <v>0</v>
      </c>
      <c r="S216">
        <f>M216/SUM($H216:I216,K216:M216)</f>
        <v>3.0000155199975169E-2</v>
      </c>
      <c r="U216">
        <f t="shared" si="80"/>
        <v>5.1418698888073544E-2</v>
      </c>
      <c r="V216">
        <f t="shared" si="84"/>
        <v>3.015015519997517E-2</v>
      </c>
      <c r="W216">
        <f t="shared" si="81"/>
        <v>3.6787973615458304E-2</v>
      </c>
      <c r="Y216">
        <f>U216*(D216-D215)/D216+U215*(D215-D214)/D216+U214*(D214-D213)/D216+U213*(D213-D212)/D216+U212*(D212-D211)/D216+U211*(D211-D210)/D216+U210*(D210-D209)/D216+U209*(D209-D208)/D216+U208*(D208-D207)/D216+U207*(D207-D206)/D216</f>
        <v>3.8204724390740671E-2</v>
      </c>
      <c r="Z216">
        <f>V216*(E216-E215)/E216+V215*(E215-E214)/E216+V214*(E214-E213)/E216+V213*(E213-E212)/E216+V212*(E212-E211)/E216+V211*(E211-E210)/E216+V210*(E210-E209)/E216+V209*(E209-E208)/E216+V208*(E208-E207)/E216+V207*(E207-E206)/E216</f>
        <v>3.0150155199975166E-2</v>
      </c>
      <c r="AA216">
        <f>W216*(F216-F215)/F216+W215*(F215-F214)/F216+W214*(F214-F213)/F216+W213*(F213-F212)/F216+W212*(F212-F211)/F216+W211*(F211-F210)/F216+W210*(F210-F209)/F216+W209*(F209-F208)/F216+W208*(F208-F207)/F216+W207*(F207-F206)/F216</f>
        <v>3.331244478773801E-2</v>
      </c>
      <c r="AC216">
        <f t="shared" si="85"/>
        <v>197.33963298608512</v>
      </c>
      <c r="AD216">
        <f t="shared" si="86"/>
        <v>408.59996937093445</v>
      </c>
      <c r="AE216">
        <f t="shared" si="87"/>
        <v>377.22287127174167</v>
      </c>
      <c r="AG216">
        <f t="shared" si="88"/>
        <v>197.33963298608512</v>
      </c>
      <c r="AH216">
        <f t="shared" si="89"/>
        <v>332.19509704954021</v>
      </c>
      <c r="AI216">
        <f t="shared" si="90"/>
        <v>89.342258985412499</v>
      </c>
      <c r="AK216">
        <v>123</v>
      </c>
      <c r="AL216" t="s">
        <v>16</v>
      </c>
      <c r="AM216">
        <v>40.090000000000003</v>
      </c>
      <c r="AN216">
        <v>0</v>
      </c>
      <c r="AO216">
        <v>0.11</v>
      </c>
      <c r="AP216">
        <v>0.45</v>
      </c>
      <c r="AQ216">
        <v>12.37</v>
      </c>
      <c r="AR216">
        <v>46.49</v>
      </c>
      <c r="AS216">
        <v>0.17</v>
      </c>
      <c r="AT216">
        <v>0.28999999999999998</v>
      </c>
      <c r="AU216">
        <v>0</v>
      </c>
      <c r="AV216">
        <v>0</v>
      </c>
      <c r="AW216">
        <v>7.0000000000000001E-3</v>
      </c>
      <c r="AX216">
        <v>3.0000000000000001E-3</v>
      </c>
      <c r="AZ216">
        <v>0.99590849661633385</v>
      </c>
      <c r="BA216">
        <v>0</v>
      </c>
      <c r="BB216">
        <v>3.2209088846800781E-3</v>
      </c>
      <c r="BC216">
        <v>8.838620899933692E-3</v>
      </c>
      <c r="BD216">
        <v>0.17133151432656848</v>
      </c>
      <c r="BE216">
        <v>1.7216003146989567</v>
      </c>
      <c r="BF216">
        <v>3.5772008278402195E-3</v>
      </c>
      <c r="BG216">
        <v>7.7192583862156685E-3</v>
      </c>
      <c r="BH216">
        <v>0</v>
      </c>
      <c r="BI216">
        <v>0</v>
      </c>
      <c r="BJ216">
        <v>2.7980222363634729E-4</v>
      </c>
      <c r="BK216">
        <v>5.9765575728009315E-5</v>
      </c>
      <c r="BM216">
        <v>123</v>
      </c>
      <c r="BN216" t="s">
        <v>17</v>
      </c>
      <c r="BO216">
        <v>55.23</v>
      </c>
      <c r="BP216">
        <v>0.08</v>
      </c>
      <c r="BQ216">
        <v>2.67</v>
      </c>
      <c r="BR216">
        <v>1.32</v>
      </c>
      <c r="BS216">
        <v>7.37</v>
      </c>
      <c r="BT216">
        <v>31.9</v>
      </c>
      <c r="BU216">
        <v>0.13</v>
      </c>
      <c r="BV216">
        <v>1.26</v>
      </c>
      <c r="BW216">
        <v>0</v>
      </c>
      <c r="BX216">
        <v>0.02</v>
      </c>
      <c r="BY216">
        <v>0</v>
      </c>
      <c r="BZ216">
        <v>0</v>
      </c>
      <c r="CA216">
        <v>2E-3</v>
      </c>
      <c r="CB216">
        <v>1E-3</v>
      </c>
      <c r="CD216">
        <v>1.9258941198151349</v>
      </c>
      <c r="CE216">
        <v>0</v>
      </c>
      <c r="CF216">
        <v>0.10974152682078239</v>
      </c>
      <c r="CG216">
        <v>3.6393171738946399E-2</v>
      </c>
      <c r="CH216">
        <v>0.14328773717986165</v>
      </c>
      <c r="CI216">
        <v>1.6582020696402435</v>
      </c>
      <c r="CJ216">
        <v>3.8398276902887464E-3</v>
      </c>
      <c r="CK216">
        <v>4.7078444831538106E-2</v>
      </c>
      <c r="CL216">
        <v>0</v>
      </c>
      <c r="CM216">
        <v>1.3522842423068667E-3</v>
      </c>
      <c r="CN216">
        <v>1.1221659839092193E-4</v>
      </c>
      <c r="CO216">
        <v>2.7964292452348717E-5</v>
      </c>
      <c r="CP216">
        <v>3.5635646635917312E-2</v>
      </c>
    </row>
    <row r="217" spans="3:109">
      <c r="C217" s="2">
        <v>0.73699999999999999</v>
      </c>
      <c r="D217">
        <f t="shared" si="79"/>
        <v>73.7</v>
      </c>
      <c r="E217">
        <f t="shared" si="82"/>
        <v>73.7</v>
      </c>
      <c r="F217">
        <f t="shared" si="82"/>
        <v>73.7</v>
      </c>
      <c r="G217">
        <v>26.299999999999997</v>
      </c>
      <c r="H217">
        <v>6.633</v>
      </c>
      <c r="I217">
        <v>67.067000000000007</v>
      </c>
      <c r="J217">
        <v>0</v>
      </c>
      <c r="K217">
        <v>0</v>
      </c>
      <c r="L217">
        <v>0</v>
      </c>
      <c r="M217">
        <f t="shared" si="83"/>
        <v>2.2793936000000001</v>
      </c>
      <c r="O217">
        <f>H217/SUM($H217:I217,K217:M217)</f>
        <v>8.729998603200223E-2</v>
      </c>
      <c r="P217">
        <f>I217/SUM($H217:I217,K217:M217)</f>
        <v>0.88269985876802259</v>
      </c>
      <c r="Q217">
        <f>K217/SUM($H217:I217,K217:M217)</f>
        <v>0</v>
      </c>
      <c r="R217">
        <f>L217/SUM($H217:I217,K217:M217)</f>
        <v>0</v>
      </c>
      <c r="S217">
        <f>M217/SUM($H217:I217,K217:M217)</f>
        <v>3.0000155199975165E-2</v>
      </c>
      <c r="U217">
        <f t="shared" si="80"/>
        <v>5.4097495828632519E-2</v>
      </c>
      <c r="V217">
        <f t="shared" si="84"/>
        <v>3.0150155199975166E-2</v>
      </c>
      <c r="W217">
        <f t="shared" si="81"/>
        <v>3.7624413933530096E-2</v>
      </c>
      <c r="Y217">
        <f>U217*(D217-D216)/D217+U216*(D216-D215)/D217+U215*(D215-D214)/D217+U214*(D214-D213)/D217+U213*(D213-D212)/D217+U212*(D212-D211)/D217+U211*(D211-D210)/D217+U210*(D210-D209)/D217+U209*(D209-D208)/D217+U208*(D208-D207)/D217+U207*(D207-D206)/D217</f>
        <v>3.8786956180188542E-2</v>
      </c>
      <c r="Z217">
        <f>V217*(E217-E216)/E217+V216*(E216-E215)/E217+V215*(E215-E214)/E217+V214*(E214-E213)/E217+V213*(E213-E212)/E217+V212*(E212-E211)/E217+V211*(E211-E210)/E217+V210*(E210-E209)/E217+V209*(E209-E208)/E217+V208*(E208-E207)/E217+V207*(E207-E206)/E217</f>
        <v>3.0150155199975166E-2</v>
      </c>
      <c r="AA217">
        <f>W217*(F217-F216)/F217+W216*(F216-F215)/F217+W215*(F215-F214)/F217+W214*(F214-F213)/F217+W213*(F213-F212)/F217+W212*(F212-F211)/F217+W211*(F211-F210)/F217+W210*(F210-F209)/F217+W209*(F209-F208)/F217+W208*(F208-F207)/F217+W207*(F207-F206)/F217</f>
        <v>3.3470413806647628E-2</v>
      </c>
      <c r="AC217">
        <f t="shared" si="85"/>
        <v>216.61940117322348</v>
      </c>
      <c r="AD217">
        <f t="shared" si="86"/>
        <v>449.22191899544072</v>
      </c>
      <c r="AE217">
        <f t="shared" si="87"/>
        <v>414.50977991637325</v>
      </c>
      <c r="AG217">
        <f t="shared" si="88"/>
        <v>216.61940117322348</v>
      </c>
      <c r="AH217">
        <f t="shared" si="89"/>
        <v>365.22107235401683</v>
      </c>
      <c r="AI217">
        <f t="shared" si="90"/>
        <v>98.17336892756208</v>
      </c>
      <c r="AK217">
        <v>133</v>
      </c>
      <c r="AL217" t="s">
        <v>16</v>
      </c>
      <c r="AM217">
        <v>39.79</v>
      </c>
      <c r="AN217">
        <v>0</v>
      </c>
      <c r="AO217">
        <v>0.13</v>
      </c>
      <c r="AP217">
        <v>0.41</v>
      </c>
      <c r="AQ217">
        <v>13.99</v>
      </c>
      <c r="AR217">
        <v>45.14</v>
      </c>
      <c r="AS217">
        <v>0.19</v>
      </c>
      <c r="AT217">
        <v>0.34</v>
      </c>
      <c r="AU217">
        <v>0</v>
      </c>
      <c r="AV217">
        <v>0</v>
      </c>
      <c r="AW217">
        <v>8.0000000000000002E-3</v>
      </c>
      <c r="AX217">
        <v>4.0000000000000001E-3</v>
      </c>
      <c r="AZ217">
        <v>0.99586250431894141</v>
      </c>
      <c r="BA217">
        <v>0</v>
      </c>
      <c r="BB217">
        <v>3.8350512044788079E-3</v>
      </c>
      <c r="BC217">
        <v>8.1133070107059849E-3</v>
      </c>
      <c r="BD217">
        <v>0.19522135764013859</v>
      </c>
      <c r="BE217">
        <v>1.6841330640710339</v>
      </c>
      <c r="BF217">
        <v>4.0280055709941915E-3</v>
      </c>
      <c r="BG217">
        <v>9.1179783739537036E-3</v>
      </c>
      <c r="BH217">
        <v>0</v>
      </c>
      <c r="BI217">
        <v>0</v>
      </c>
      <c r="BJ217">
        <v>3.2217005329405384E-4</v>
      </c>
      <c r="BK217">
        <v>8.0284536502511924E-5</v>
      </c>
      <c r="BM217">
        <v>133</v>
      </c>
      <c r="BN217" t="s">
        <v>17</v>
      </c>
      <c r="BO217">
        <v>54.71</v>
      </c>
      <c r="BP217">
        <v>0.1</v>
      </c>
      <c r="BQ217">
        <v>2.96</v>
      </c>
      <c r="BR217">
        <v>1.45</v>
      </c>
      <c r="BS217">
        <v>8.1999999999999993</v>
      </c>
      <c r="BT217">
        <v>30.94</v>
      </c>
      <c r="BU217">
        <v>0.15</v>
      </c>
      <c r="BV217">
        <v>1.46</v>
      </c>
      <c r="BW217">
        <v>0</v>
      </c>
      <c r="BX217">
        <v>0.03</v>
      </c>
      <c r="BY217">
        <v>0</v>
      </c>
      <c r="BZ217">
        <v>0</v>
      </c>
      <c r="CA217">
        <v>3.0000000000000001E-3</v>
      </c>
      <c r="CB217">
        <v>1E-3</v>
      </c>
      <c r="CD217">
        <v>1.917100138607629</v>
      </c>
      <c r="CE217">
        <v>0</v>
      </c>
      <c r="CF217">
        <v>0.12225655890430936</v>
      </c>
      <c r="CG217">
        <v>4.0173040054967343E-2</v>
      </c>
      <c r="CH217">
        <v>0.16020501563605946</v>
      </c>
      <c r="CI217">
        <v>1.6161728210994517</v>
      </c>
      <c r="CJ217">
        <v>4.4522584080439777E-3</v>
      </c>
      <c r="CK217">
        <v>5.4818246402911802E-2</v>
      </c>
      <c r="CL217">
        <v>0</v>
      </c>
      <c r="CM217">
        <v>2.0383556725823804E-3</v>
      </c>
      <c r="CN217">
        <v>1.6914886140936659E-4</v>
      </c>
      <c r="CO217">
        <v>2.8101179898273034E-5</v>
      </c>
      <c r="CP217">
        <v>3.9356697511938321E-2</v>
      </c>
    </row>
    <row r="218" spans="3:109">
      <c r="C218" s="2">
        <v>0.76200000000000001</v>
      </c>
      <c r="D218">
        <f t="shared" si="79"/>
        <v>76.2</v>
      </c>
      <c r="E218">
        <f t="shared" si="82"/>
        <v>76.2</v>
      </c>
      <c r="F218">
        <f t="shared" si="82"/>
        <v>76.2</v>
      </c>
      <c r="G218">
        <v>23.799999999999997</v>
      </c>
      <c r="H218">
        <v>5.3340000000000005</v>
      </c>
      <c r="I218">
        <v>70.866</v>
      </c>
      <c r="J218">
        <v>0</v>
      </c>
      <c r="K218">
        <v>0</v>
      </c>
      <c r="L218">
        <v>0</v>
      </c>
      <c r="M218">
        <f t="shared" si="83"/>
        <v>2.3567136</v>
      </c>
      <c r="O218">
        <f>H218/SUM($H218:I218,K218:M218)</f>
        <v>6.7899989136001732E-2</v>
      </c>
      <c r="P218">
        <f>I218/SUM($H218:I218,K218:M218)</f>
        <v>0.90209985566402295</v>
      </c>
      <c r="Q218">
        <f>K218/SUM($H218:I218,K218:M218)</f>
        <v>0</v>
      </c>
      <c r="R218">
        <f>L218/SUM($H218:I218,K218:M218)</f>
        <v>0</v>
      </c>
      <c r="S218">
        <f>M218/SUM($H218:I218,K218:M218)</f>
        <v>3.0000155199975165E-2</v>
      </c>
      <c r="U218">
        <f t="shared" si="80"/>
        <v>5.7182985741189074E-2</v>
      </c>
      <c r="V218">
        <f t="shared" si="84"/>
        <v>3.0150155199975166E-2</v>
      </c>
      <c r="W218">
        <f t="shared" si="81"/>
        <v>3.8927233995935437E-2</v>
      </c>
      <c r="Y218">
        <f>U218*(D218-D217)/D218+U217*(D217-D216)/D218+U216*(D216-D215)/D218+U215*(D215-D214)/D218+U214*(D214-D213)/D218+U213*(D213-D212)/D218+U212*(D212-D211)/D218+U211*(D211-D210)/D218+U210*(D210-D209)/D218+U209*(D209-D208)/D218+U208*(D208-D207)/D218+U207*(D207-D206)/D218</f>
        <v>3.9390500457124257E-2</v>
      </c>
      <c r="Z218">
        <f>V218*(E218-E217)/E218+V217*(E217-E216)/E218+V216*(E216-E215)/E218+V215*(E215-E214)/E218+V214*(E214-E213)/E218+V213*(E213-E212)/E218+V212*(E212-E211)/E218+V211*(E211-E210)/E218+V210*(E210-E209)/E218+V209*(E209-E208)/E218+V208*(E208-E207)/E218+V207*(E207-E206)/E218</f>
        <v>3.0150155199975173E-2</v>
      </c>
      <c r="AA218">
        <f>W218*(F218-F217)/F218+W217*(F217-F216)/F218+W216*(F216-F215)/F218+W215*(F215-F214)/F218+W214*(F214-F213)/F218+W213*(F213-F212)/F218+W212*(F212-F211)/F218+W211*(F211-F210)/F218+W210*(F210-F209)/F218+W209*(F209-F208)/F218+W208*(F208-F207)/F218+W207*(F207-F206)/F218</f>
        <v>3.3649443340416911E-2</v>
      </c>
      <c r="AC218">
        <f t="shared" si="85"/>
        <v>238.24146317817645</v>
      </c>
      <c r="AD218">
        <f t="shared" si="86"/>
        <v>494.91640872504018</v>
      </c>
      <c r="AE218">
        <f t="shared" si="87"/>
        <v>456.40464518287553</v>
      </c>
      <c r="AG218">
        <f t="shared" si="88"/>
        <v>238.24146317817645</v>
      </c>
      <c r="AH218">
        <f t="shared" si="89"/>
        <v>402.37106400409772</v>
      </c>
      <c r="AI218">
        <f t="shared" si="90"/>
        <v>108.09583701699682</v>
      </c>
      <c r="AK218">
        <v>143</v>
      </c>
      <c r="AL218" t="s">
        <v>16</v>
      </c>
      <c r="AM218">
        <v>39.409999999999997</v>
      </c>
      <c r="AN218">
        <v>0</v>
      </c>
      <c r="AO218">
        <v>0.14000000000000001</v>
      </c>
      <c r="AP218">
        <v>0.37</v>
      </c>
      <c r="AQ218">
        <v>16.03</v>
      </c>
      <c r="AR218">
        <v>43.42</v>
      </c>
      <c r="AS218">
        <v>0.21</v>
      </c>
      <c r="AT218">
        <v>0.4</v>
      </c>
      <c r="AU218">
        <v>0</v>
      </c>
      <c r="AV218">
        <v>0</v>
      </c>
      <c r="AW218">
        <v>8.9999999999999993E-3</v>
      </c>
      <c r="AX218">
        <v>4.0000000000000001E-3</v>
      </c>
      <c r="AZ218">
        <v>0.99610982564849337</v>
      </c>
      <c r="BA218">
        <v>0</v>
      </c>
      <c r="BB218">
        <v>4.1709136396063783E-3</v>
      </c>
      <c r="BC218">
        <v>7.3941988363194801E-3</v>
      </c>
      <c r="BD218">
        <v>0.22590117194383433</v>
      </c>
      <c r="BE218">
        <v>1.6359876245547933</v>
      </c>
      <c r="BF218">
        <v>4.4960497042669818E-3</v>
      </c>
      <c r="BG218">
        <v>1.0833155560787301E-2</v>
      </c>
      <c r="BH218">
        <v>0</v>
      </c>
      <c r="BI218">
        <v>0</v>
      </c>
      <c r="BJ218">
        <v>3.660269296184607E-4</v>
      </c>
      <c r="BK218">
        <v>8.1078788715995155E-5</v>
      </c>
      <c r="BM218">
        <v>143</v>
      </c>
      <c r="BN218" t="s">
        <v>17</v>
      </c>
      <c r="BO218">
        <v>54.12</v>
      </c>
      <c r="BP218">
        <v>0.11</v>
      </c>
      <c r="BQ218">
        <v>3.26</v>
      </c>
      <c r="BR218">
        <v>1.57</v>
      </c>
      <c r="BS218">
        <v>9.26</v>
      </c>
      <c r="BT218">
        <v>29.74</v>
      </c>
      <c r="BU218">
        <v>0.17</v>
      </c>
      <c r="BV218">
        <v>1.73</v>
      </c>
      <c r="BW218">
        <v>0</v>
      </c>
      <c r="BX218">
        <v>0.03</v>
      </c>
      <c r="BY218">
        <v>0</v>
      </c>
      <c r="BZ218">
        <v>0</v>
      </c>
      <c r="CA218">
        <v>3.0000000000000001E-3</v>
      </c>
      <c r="CB218">
        <v>2E-3</v>
      </c>
      <c r="CD218">
        <v>1.908547477902482</v>
      </c>
      <c r="CE218">
        <v>0</v>
      </c>
      <c r="CF218">
        <v>0.13550806792475104</v>
      </c>
      <c r="CG218">
        <v>4.3775734765103248E-2</v>
      </c>
      <c r="CH218">
        <v>0.18207081631370536</v>
      </c>
      <c r="CI218">
        <v>1.5634195928287768</v>
      </c>
      <c r="CJ218">
        <v>5.0781452807982883E-3</v>
      </c>
      <c r="CK218">
        <v>6.5371053260080858E-2</v>
      </c>
      <c r="CL218">
        <v>0</v>
      </c>
      <c r="CM218">
        <v>2.0513844668289421E-3</v>
      </c>
      <c r="CN218">
        <v>1.7023002979523074E-4</v>
      </c>
      <c r="CO218">
        <v>5.6561594934853785E-5</v>
      </c>
      <c r="CP218">
        <v>4.4055545827233061E-2</v>
      </c>
    </row>
    <row r="219" spans="3:109">
      <c r="C219" s="2">
        <v>0.78500000000000003</v>
      </c>
      <c r="D219">
        <f t="shared" si="79"/>
        <v>78.5</v>
      </c>
      <c r="E219">
        <f t="shared" si="82"/>
        <v>78.5</v>
      </c>
      <c r="F219">
        <f t="shared" si="82"/>
        <v>78.5</v>
      </c>
      <c r="G219">
        <v>21.5</v>
      </c>
      <c r="H219">
        <v>7.8500000000000005</v>
      </c>
      <c r="I219">
        <v>70.650000000000006</v>
      </c>
      <c r="J219">
        <v>0</v>
      </c>
      <c r="K219">
        <v>0</v>
      </c>
      <c r="L219">
        <v>0</v>
      </c>
      <c r="M219">
        <f t="shared" si="83"/>
        <v>2.427848</v>
      </c>
      <c r="O219">
        <f>H219/SUM($H219:I219,K219:M219)</f>
        <v>9.6999984480002494E-2</v>
      </c>
      <c r="P219">
        <f>I219/SUM($H219:I219,K219:M219)</f>
        <v>0.87299986032002241</v>
      </c>
      <c r="Q219">
        <f>K219/SUM($H219:I219,K219:M219)</f>
        <v>0</v>
      </c>
      <c r="R219">
        <f>L219/SUM($H219:I219,K219:M219)</f>
        <v>0</v>
      </c>
      <c r="S219">
        <f>M219/SUM($H219:I219,K219:M219)</f>
        <v>3.0000155199975169E-2</v>
      </c>
      <c r="U219">
        <f t="shared" si="80"/>
        <v>5.9253158717625584E-2</v>
      </c>
      <c r="V219">
        <f t="shared" si="84"/>
        <v>3.015015519997517E-2</v>
      </c>
      <c r="W219">
        <f t="shared" si="81"/>
        <v>4.0589208136978534E-2</v>
      </c>
      <c r="Y219">
        <f>U219*(D219-D218)/D219+U218*(D218-D217)/D219+U217*(D217-D216)/D219+U216*(D216-D215)/D219+U215*(D215-D214)/D219+U214*(D214-D213)/D219+U213*(D213-D212)/D219+U212*(D212-D211)/D219+U211*(D211-D210)/D219+U210*(D210-D209)/D219+U209*(D209-D208)/D219+U208*(D208-D207)/D219+U207*(D207-D206)/D219</f>
        <v>3.9972463692782248E-2</v>
      </c>
      <c r="Z219">
        <f>V219*(E219-E218)/E219+V218*(E218-E217)/E219+V217*(E217-E216)/E219+V216*(E216-E215)/E219+V215*(E215-E214)/E219+V214*(E214-E213)/E219+V213*(E213-E212)/E219+V212*(E212-E211)/E219+V211*(E211-E210)/E219+V210*(E210-E209)/E219+V209*(E209-E208)/E219+V208*(E208-E207)/E219+V207*(E207-E206)/E219</f>
        <v>3.0150155199975166E-2</v>
      </c>
      <c r="AA219">
        <f>W219*(F219-F218)/F219+W218*(F218-F217)/F219+W217*(F217-F216)/F219+W216*(F216-F215)/F219+W215*(F215-F214)/F219+W214*(F214-F213)/F219+W213*(F213-F212)/F219+W212*(F212-F211)/F219+W211*(F211-F210)/F219+W210*(F210-F209)/F219+W209*(F209-F208)/F219+W208*(F208-F207)/F219+W207*(F207-F206)/F219</f>
        <v>3.385277402872381E-2</v>
      </c>
      <c r="AC219">
        <f t="shared" si="85"/>
        <v>262.43920352167697</v>
      </c>
      <c r="AD219">
        <f t="shared" si="86"/>
        <v>546.18474676604058</v>
      </c>
      <c r="AE219">
        <f t="shared" si="87"/>
        <v>503.34711235210477</v>
      </c>
      <c r="AG219">
        <f t="shared" si="88"/>
        <v>262.43920352167697</v>
      </c>
      <c r="AH219">
        <f t="shared" si="89"/>
        <v>444.05263964718745</v>
      </c>
      <c r="AI219">
        <f t="shared" si="90"/>
        <v>119.21378976760377</v>
      </c>
      <c r="AK219">
        <v>153</v>
      </c>
      <c r="AL219" t="s">
        <v>16</v>
      </c>
      <c r="AM219">
        <v>38.93</v>
      </c>
      <c r="AN219">
        <v>0.01</v>
      </c>
      <c r="AO219">
        <v>0.15</v>
      </c>
      <c r="AP219">
        <v>0.33</v>
      </c>
      <c r="AQ219">
        <v>18.579999999999998</v>
      </c>
      <c r="AR219">
        <v>41.29</v>
      </c>
      <c r="AS219">
        <v>0.24</v>
      </c>
      <c r="AT219">
        <v>0.47</v>
      </c>
      <c r="AU219">
        <v>0</v>
      </c>
      <c r="AV219">
        <v>0</v>
      </c>
      <c r="AW219">
        <v>0.01</v>
      </c>
      <c r="AX219">
        <v>4.0000000000000001E-3</v>
      </c>
      <c r="AZ219">
        <v>0.99603685090424798</v>
      </c>
      <c r="BA219">
        <v>0</v>
      </c>
      <c r="BB219">
        <v>4.5236045764134886E-3</v>
      </c>
      <c r="BC219">
        <v>6.6756499325293598E-3</v>
      </c>
      <c r="BD219">
        <v>0.26504577456474443</v>
      </c>
      <c r="BE219">
        <v>1.5747995846037475</v>
      </c>
      <c r="BF219">
        <v>5.2013162967140614E-3</v>
      </c>
      <c r="BG219">
        <v>1.2884959559392898E-2</v>
      </c>
      <c r="BH219">
        <v>0</v>
      </c>
      <c r="BI219">
        <v>0</v>
      </c>
      <c r="BJ219">
        <v>4.1168092347134327E-4</v>
      </c>
      <c r="BK219">
        <v>8.2072462762777597E-5</v>
      </c>
      <c r="BM219">
        <v>153</v>
      </c>
      <c r="BN219" t="s">
        <v>17</v>
      </c>
      <c r="BO219">
        <v>53.46</v>
      </c>
      <c r="BP219">
        <v>0.13</v>
      </c>
      <c r="BQ219">
        <v>3.58</v>
      </c>
      <c r="BR219">
        <v>1.63</v>
      </c>
      <c r="BS219">
        <v>10.59</v>
      </c>
      <c r="BT219">
        <v>28.26</v>
      </c>
      <c r="BU219">
        <v>0.2</v>
      </c>
      <c r="BV219">
        <v>2.11</v>
      </c>
      <c r="BW219">
        <v>0</v>
      </c>
      <c r="BX219">
        <v>0.04</v>
      </c>
      <c r="BY219">
        <v>0</v>
      </c>
      <c r="BZ219">
        <v>0</v>
      </c>
      <c r="CA219">
        <v>3.0000000000000001E-3</v>
      </c>
      <c r="CB219">
        <v>2E-3</v>
      </c>
      <c r="CD219">
        <v>1.8998402560138297</v>
      </c>
      <c r="CE219">
        <v>0</v>
      </c>
      <c r="CF219">
        <v>0.14995934363697794</v>
      </c>
      <c r="CG219">
        <v>4.5799880777489754E-2</v>
      </c>
      <c r="CH219">
        <v>0.20983033014391694</v>
      </c>
      <c r="CI219">
        <v>1.4970961541711458</v>
      </c>
      <c r="CJ219">
        <v>6.020452675101263E-3</v>
      </c>
      <c r="CK219">
        <v>8.0346097177982551E-2</v>
      </c>
      <c r="CL219">
        <v>0</v>
      </c>
      <c r="CM219">
        <v>2.7563143773583973E-3</v>
      </c>
      <c r="CN219">
        <v>1.7154541950931192E-4</v>
      </c>
      <c r="CO219">
        <v>5.6998653779752244E-5</v>
      </c>
      <c r="CP219">
        <v>4.9799599650807602E-2</v>
      </c>
    </row>
    <row r="220" spans="3:109">
      <c r="C220" s="2">
        <v>0.80600000000000005</v>
      </c>
      <c r="D220">
        <f t="shared" si="79"/>
        <v>80.600000000000009</v>
      </c>
      <c r="E220">
        <f t="shared" si="82"/>
        <v>80.600000000000009</v>
      </c>
      <c r="F220">
        <f t="shared" si="82"/>
        <v>80.600000000000009</v>
      </c>
      <c r="G220">
        <v>19.399999999999991</v>
      </c>
      <c r="H220">
        <v>20.956000000000003</v>
      </c>
      <c r="I220">
        <v>21.762000000000004</v>
      </c>
      <c r="J220">
        <v>37.882000000000005</v>
      </c>
      <c r="K220">
        <v>0</v>
      </c>
      <c r="L220">
        <v>0</v>
      </c>
      <c r="M220">
        <f t="shared" si="83"/>
        <v>1.3211823040000001</v>
      </c>
      <c r="O220">
        <f>H220/SUM($H220:I220,K220:M220)</f>
        <v>0.47584898046793678</v>
      </c>
      <c r="P220">
        <f>I220/SUM($H220:I220,K220:M220)</f>
        <v>0.49415086433208821</v>
      </c>
      <c r="Q220">
        <f>K220/SUM($H220:I220,K220:M220)</f>
        <v>0</v>
      </c>
      <c r="R220">
        <f>L220/SUM($H220:I220,K220:M220)</f>
        <v>0</v>
      </c>
      <c r="S220">
        <f>M220/SUM($H220:I220,K220:M220)</f>
        <v>3.0000155199975172E-2</v>
      </c>
      <c r="U220">
        <f t="shared" si="80"/>
        <v>4.7953477968006405E-2</v>
      </c>
      <c r="V220">
        <f t="shared" si="84"/>
        <v>3.0150155199975173E-2</v>
      </c>
      <c r="W220">
        <f t="shared" si="81"/>
        <v>3.766773350117894E-2</v>
      </c>
      <c r="Y220">
        <f>U220*(D220-D219)/D220+U219*(D219-D218)/D220+U218*(D218-D217)/D220+U217*(D217-D216)/D220+U216*(D216-D215)/D220+U215*(D215-D214)/D220+U214*(D214-D213)/D220+U213*(D213-D212)/D220+U212*(D212-D211)/D220+U211*(D211-D210)/D220+U210*(D210-D209)/D220+U209*(D209-D208)/D220+U208*(D208-D207)/D220+U207*(D207-D206)/D220</f>
        <v>4.018040575206229E-2</v>
      </c>
      <c r="Z220">
        <f>V220*(E220-E219)/E220+V219*(E219-E218)/E220+V218*(E218-E217)/E220+V217*(E217-E216)/E220+V216*(E216-E215)/E220+V215*(E215-E214)/E220+V214*(E214-E213)/E220+V213*(E213-E212)/E220+V212*(E212-E211)/E220+V211*(E211-E210)/E220+V210*(E210-E209)/E220+V209*(E209-E208)/E220+V208*(E208-E207)/E220+V207*(E207-E206)/E220</f>
        <v>3.015015519997517E-2</v>
      </c>
      <c r="AA220">
        <f>W220*(F220-F219)/F220+W219*(F219-F218)/F220+W218*(F218-F217)/F220+W217*(F217-F216)/F220+W216*(F216-F215)/F220+W215*(F215-F214)/F220+W214*(F214-F213)/F220+W213*(F213-F212)/F220+W212*(F212-F211)/F220+W211*(F211-F210)/F220+W210*(F210-F209)/F220+W209*(F209-F208)/F220+W208*(F208-F207)/F220+W207*(F207-F206)/F220</f>
        <v>3.3952171235822518E-2</v>
      </c>
      <c r="AC220">
        <f t="shared" si="85"/>
        <v>289.55635766098624</v>
      </c>
      <c r="AD220">
        <f t="shared" si="86"/>
        <v>603.43499573404904</v>
      </c>
      <c r="AE220">
        <f t="shared" si="87"/>
        <v>555.8049928740287</v>
      </c>
      <c r="AG220">
        <f t="shared" si="88"/>
        <v>289.55635766098624</v>
      </c>
      <c r="AH220">
        <f t="shared" si="89"/>
        <v>490.59755750735701</v>
      </c>
      <c r="AI220">
        <f t="shared" si="90"/>
        <v>131.63802462805944</v>
      </c>
      <c r="AK220">
        <v>163</v>
      </c>
      <c r="AL220" t="s">
        <v>16</v>
      </c>
      <c r="AM220">
        <v>38.64</v>
      </c>
      <c r="AN220">
        <v>0.01</v>
      </c>
      <c r="AO220">
        <v>0.15</v>
      </c>
      <c r="AP220">
        <v>0.31</v>
      </c>
      <c r="AQ220">
        <v>20.12</v>
      </c>
      <c r="AR220">
        <v>39.99</v>
      </c>
      <c r="AS220">
        <v>0.26</v>
      </c>
      <c r="AT220">
        <v>0.5</v>
      </c>
      <c r="AU220">
        <v>0</v>
      </c>
      <c r="AV220">
        <v>0</v>
      </c>
      <c r="AW220">
        <v>1.0999999999999999E-2</v>
      </c>
      <c r="AX220">
        <v>4.0000000000000001E-3</v>
      </c>
      <c r="AZ220">
        <v>0.99628839085777599</v>
      </c>
      <c r="BA220">
        <v>0</v>
      </c>
      <c r="BB220">
        <v>4.5587059934784242E-3</v>
      </c>
      <c r="BC220">
        <v>6.3197261210293275E-3</v>
      </c>
      <c r="BD220">
        <v>0.28924116419926121</v>
      </c>
      <c r="BE220">
        <v>1.5370527137328587</v>
      </c>
      <c r="BF220">
        <v>5.67848286837307E-3</v>
      </c>
      <c r="BG220">
        <v>1.3813767923652529E-2</v>
      </c>
      <c r="BH220">
        <v>0</v>
      </c>
      <c r="BI220">
        <v>0</v>
      </c>
      <c r="BJ220">
        <v>4.5636294854694182E-4</v>
      </c>
      <c r="BK220">
        <v>8.2709313242592682E-5</v>
      </c>
      <c r="BM220">
        <v>163</v>
      </c>
      <c r="BN220" t="s">
        <v>17</v>
      </c>
      <c r="BO220">
        <v>53.22</v>
      </c>
      <c r="BP220">
        <v>0.15</v>
      </c>
      <c r="BQ220">
        <v>3.41</v>
      </c>
      <c r="BR220">
        <v>1.6</v>
      </c>
      <c r="BS220">
        <v>11.71</v>
      </c>
      <c r="BT220">
        <v>27.27</v>
      </c>
      <c r="BU220">
        <v>0.22</v>
      </c>
      <c r="BV220">
        <v>2.38</v>
      </c>
      <c r="BW220">
        <v>0</v>
      </c>
      <c r="BX220">
        <v>0.04</v>
      </c>
      <c r="BY220">
        <v>0</v>
      </c>
      <c r="BZ220">
        <v>0</v>
      </c>
      <c r="CA220">
        <v>4.0000000000000001E-3</v>
      </c>
      <c r="CB220">
        <v>2E-3</v>
      </c>
      <c r="CD220">
        <v>1.9027853702026267</v>
      </c>
      <c r="CE220">
        <v>0</v>
      </c>
      <c r="CF220">
        <v>0.14370493589588912</v>
      </c>
      <c r="CG220">
        <v>4.5229681321021321E-2</v>
      </c>
      <c r="CH220">
        <v>0.23342964038770664</v>
      </c>
      <c r="CI220">
        <v>1.4534144618494649</v>
      </c>
      <c r="CJ220">
        <v>6.6626750747768929E-3</v>
      </c>
      <c r="CK220">
        <v>9.1177166072422614E-2</v>
      </c>
      <c r="CL220">
        <v>0</v>
      </c>
      <c r="CM220">
        <v>2.7730362862194422E-3</v>
      </c>
      <c r="CN220">
        <v>2.3011486011498329E-4</v>
      </c>
      <c r="CO220">
        <v>5.7344451161043974E-5</v>
      </c>
      <c r="CP220">
        <v>4.6490306098515843E-2</v>
      </c>
    </row>
    <row r="221" spans="3:109">
      <c r="C221" s="2">
        <v>0.82399999999999995</v>
      </c>
      <c r="D221">
        <f t="shared" si="79"/>
        <v>82.399999999999991</v>
      </c>
      <c r="E221">
        <f t="shared" si="82"/>
        <v>82.399999999999991</v>
      </c>
      <c r="F221">
        <f t="shared" si="82"/>
        <v>82.399999999999991</v>
      </c>
      <c r="G221">
        <v>17.600000000000009</v>
      </c>
      <c r="H221">
        <v>23.071999999999999</v>
      </c>
      <c r="I221">
        <v>17.303999999999998</v>
      </c>
      <c r="J221">
        <v>42.023999999999994</v>
      </c>
      <c r="K221">
        <v>0</v>
      </c>
      <c r="L221">
        <v>0</v>
      </c>
      <c r="M221">
        <f t="shared" si="83"/>
        <v>1.2487489279999999</v>
      </c>
      <c r="O221">
        <f>H221/SUM($H221:I221,K221:M221)</f>
        <v>0.55428562560001426</v>
      </c>
      <c r="P221">
        <f>I221/SUM($H221:I221,K221:M221)</f>
        <v>0.41571421920001067</v>
      </c>
      <c r="Q221">
        <f>K221/SUM($H221:I221,K221:M221)</f>
        <v>0</v>
      </c>
      <c r="R221">
        <f>L221/SUM($H221:I221,K221:M221)</f>
        <v>0</v>
      </c>
      <c r="S221">
        <f>M221/SUM($H221:I221,K221:M221)</f>
        <v>3.0000155199975169E-2</v>
      </c>
      <c r="U221">
        <f t="shared" si="80"/>
        <v>4.5341091918281895E-2</v>
      </c>
      <c r="V221">
        <f t="shared" si="84"/>
        <v>3.015015519997517E-2</v>
      </c>
      <c r="W221">
        <f t="shared" si="81"/>
        <v>3.6933974062357301E-2</v>
      </c>
      <c r="Y221">
        <f>U221*(D221-D220)/D221+U220*(D220-D219)/D221+U219*(D219-D218)/D221+U218*(D218-D217)/D221+U217*(D217-D216)/D221+U216*(D216-D215)/D221+U215*(D215-D214)/D221+U214*(D214-D213)/D221+U213*(D213-D212)/D221+U212*(D212-D211)/D221+U211*(D211-D210)/D221+U210*(D210-D209)/D221+U209*(D209-D208)/D221+U208*(D208-D207)/D221+U207*(D207-D206)/D221</f>
        <v>4.0293139187732141E-2</v>
      </c>
      <c r="Z221">
        <f>V221*(E221-E220)/E221+V220*(E220-E219)/E221+V219*(E219-E218)/E221+V218*(E218-E217)/E221+V217*(E217-E216)/E221+V216*(E216-E215)/E221+V215*(E215-E214)/E221+V214*(E214-E213)/E221+V213*(E213-E212)/E221+V212*(E212-E211)/E221+V211*(E211-E210)/E221+V210*(E210-E209)/E221+V209*(E209-E208)/E221+V208*(E208-E207)/E221+V207*(E207-E206)/E221</f>
        <v>3.0150155199975166E-2</v>
      </c>
      <c r="AA221">
        <f>W221*(F221-F220)/F221+W220*(F220-F219)/F221+W219*(F219-F218)/F221+W218*(F218-F217)/F221+W217*(F217-F216)/F221+W216*(F216-F215)/F221+W215*(F215-F214)/F221+W214*(F214-F213)/F221+W213*(F213-F212)/F221+W212*(F212-F211)/F221+W211*(F211-F210)/F221+W210*(F210-F209)/F221+W209*(F209-F208)/F221+W208*(F208-F207)/F221+W207*(F207-F206)/F221</f>
        <v>3.4017307705334204E-2</v>
      </c>
      <c r="AC221">
        <f t="shared" si="85"/>
        <v>317.86149338817472</v>
      </c>
      <c r="AD221">
        <f t="shared" si="86"/>
        <v>663.20002431287662</v>
      </c>
      <c r="AE221">
        <f t="shared" si="87"/>
        <v>610.55747942122696</v>
      </c>
      <c r="AG221">
        <f t="shared" si="88"/>
        <v>317.86149338817472</v>
      </c>
      <c r="AH221">
        <f t="shared" si="89"/>
        <v>539.18701163648507</v>
      </c>
      <c r="AI221">
        <f t="shared" si="90"/>
        <v>144.6057188102906</v>
      </c>
      <c r="AK221">
        <v>173</v>
      </c>
      <c r="AL221" t="s">
        <v>16</v>
      </c>
      <c r="AM221">
        <v>38.299999999999997</v>
      </c>
      <c r="AN221">
        <v>0.01</v>
      </c>
      <c r="AO221">
        <v>0.14000000000000001</v>
      </c>
      <c r="AP221">
        <v>0.32</v>
      </c>
      <c r="AQ221">
        <v>21.88</v>
      </c>
      <c r="AR221">
        <v>38.51</v>
      </c>
      <c r="AS221">
        <v>0.28999999999999998</v>
      </c>
      <c r="AT221">
        <v>0.54</v>
      </c>
      <c r="AU221">
        <v>0</v>
      </c>
      <c r="AV221">
        <v>0</v>
      </c>
      <c r="AW221">
        <v>1.2E-2</v>
      </c>
      <c r="AX221">
        <v>5.0000000000000001E-3</v>
      </c>
      <c r="AZ221">
        <v>0.99619234315161165</v>
      </c>
      <c r="BA221">
        <v>0</v>
      </c>
      <c r="BB221">
        <v>4.2921494355525943E-3</v>
      </c>
      <c r="BC221">
        <v>6.5808655105104143E-3</v>
      </c>
      <c r="BD221">
        <v>0.31730426931447331</v>
      </c>
      <c r="BE221">
        <v>1.4931634474650721</v>
      </c>
      <c r="BF221">
        <v>6.3893023969044931E-3</v>
      </c>
      <c r="BG221">
        <v>1.5049857377370912E-2</v>
      </c>
      <c r="BH221">
        <v>0</v>
      </c>
      <c r="BI221">
        <v>0</v>
      </c>
      <c r="BJ221">
        <v>5.0222162819533219E-4</v>
      </c>
      <c r="BK221">
        <v>1.0429437866984006E-4</v>
      </c>
      <c r="BM221">
        <v>173</v>
      </c>
      <c r="BN221" t="s">
        <v>17</v>
      </c>
      <c r="BO221">
        <v>53.14</v>
      </c>
      <c r="BP221">
        <v>0.15</v>
      </c>
      <c r="BQ221">
        <v>3.31</v>
      </c>
      <c r="BR221">
        <v>1.61</v>
      </c>
      <c r="BS221">
        <v>12.13</v>
      </c>
      <c r="BT221">
        <v>26.9</v>
      </c>
      <c r="BU221">
        <v>0.23</v>
      </c>
      <c r="BV221">
        <v>2.48</v>
      </c>
      <c r="BW221">
        <v>0</v>
      </c>
      <c r="BX221">
        <v>0.04</v>
      </c>
      <c r="BY221">
        <v>0</v>
      </c>
      <c r="BZ221">
        <v>0</v>
      </c>
      <c r="CA221">
        <v>4.0000000000000001E-3</v>
      </c>
      <c r="CB221">
        <v>2E-3</v>
      </c>
      <c r="CD221">
        <v>1.9045739888170237</v>
      </c>
      <c r="CE221">
        <v>0</v>
      </c>
      <c r="CF221">
        <v>0.13983203091086865</v>
      </c>
      <c r="CG221">
        <v>4.5623729792876835E-2</v>
      </c>
      <c r="CH221">
        <v>0.24239366878291874</v>
      </c>
      <c r="CI221">
        <v>1.4372025681181615</v>
      </c>
      <c r="CJ221">
        <v>6.9825676915273261E-3</v>
      </c>
      <c r="CK221">
        <v>9.5240612250483178E-2</v>
      </c>
      <c r="CL221">
        <v>0</v>
      </c>
      <c r="CM221">
        <v>2.7798215527418298E-3</v>
      </c>
      <c r="CN221">
        <v>2.3067792186228224E-4</v>
      </c>
      <c r="CO221">
        <v>5.7484765727658676E-5</v>
      </c>
      <c r="CP221">
        <v>4.4406019727892321E-2</v>
      </c>
    </row>
    <row r="222" spans="3:109">
      <c r="C222" s="2">
        <v>0.84099999999999997</v>
      </c>
      <c r="D222">
        <f t="shared" si="79"/>
        <v>84.1</v>
      </c>
      <c r="E222">
        <f t="shared" si="82"/>
        <v>84.1</v>
      </c>
      <c r="F222">
        <f t="shared" si="82"/>
        <v>84.1</v>
      </c>
      <c r="G222">
        <v>15.900000000000006</v>
      </c>
      <c r="H222">
        <v>22.707000000000001</v>
      </c>
      <c r="I222">
        <v>15.137999999999998</v>
      </c>
      <c r="J222">
        <v>46.255000000000003</v>
      </c>
      <c r="K222">
        <v>0</v>
      </c>
      <c r="L222">
        <v>0</v>
      </c>
      <c r="M222">
        <f t="shared" si="83"/>
        <v>1.17047016</v>
      </c>
      <c r="O222">
        <f>H222/SUM($H222:I222,K222:M222)</f>
        <v>0.58199990688001491</v>
      </c>
      <c r="P222">
        <f>I222/SUM($H222:I222,K222:M222)</f>
        <v>0.38799993792000986</v>
      </c>
      <c r="Q222">
        <f>K222/SUM($H222:I222,K222:M222)</f>
        <v>0</v>
      </c>
      <c r="R222">
        <f>L222/SUM($H222:I222,K222:M222)</f>
        <v>0</v>
      </c>
      <c r="S222">
        <f>M222/SUM($H222:I222,K222:M222)</f>
        <v>3.0000155199975169E-2</v>
      </c>
      <c r="U222">
        <f t="shared" si="80"/>
        <v>4.3876914102885911E-2</v>
      </c>
      <c r="V222">
        <f t="shared" si="84"/>
        <v>3.015015519997517E-2</v>
      </c>
      <c r="W222">
        <f t="shared" si="81"/>
        <v>3.6862817550073548E-2</v>
      </c>
      <c r="Y222">
        <f>U222*(D222-D221)/D222+U221*(D221-D220)/D222+U220*(D220-D219)/D222+U219*(D219-D218)/D222+U218*(D218-D217)/D222+U217*(D217-D216)/D222+U216*(D216-D215)/D222+U215*(D215-D214)/D222+U214*(D214-D213)/D222+U213*(D213-D212)/D222+U212*(D212-D211)/D222+U211*(D211-D210)/D222+U210*(D210-D209)/D222+U209*(D209-D208)/D222+U208*(D208-D207)/D222+U207*(D207-D206)/D222</f>
        <v>4.0365581724661523E-2</v>
      </c>
      <c r="Z222">
        <f>V222*(E222-E221)/E222+V221*(E221-E220)/E222+V220*(E220-E219)/E222+V219*(E219-E218)/E222+V218*(E218-E217)/E222+V217*(E217-E216)/E222+V216*(E216-E215)/E222+V215*(E215-E214)/E222+V214*(E214-E213)/E222+V213*(E213-E212)/E222+V212*(E212-E211)/E222+V211*(E211-E210)/E222+V210*(E210-E209)/E222+V209*(E209-E208)/E222+V208*(E208-E207)/E222+V207*(E207-E206)/E222</f>
        <v>3.0150155199975173E-2</v>
      </c>
      <c r="AA222">
        <f>W222*(F222-F221)/F222+W221*(F221-F220)/F222+W220*(F220-F219)/F222+W219*(F219-F218)/F222+W218*(F218-F217)/F222+W217*(F217-F216)/F222+W216*(F216-F215)/F222+W215*(F215-F214)/F222+W214*(F214-F213)/F222+W213*(F213-F212)/F222+W212*(F212-F211)/F222+W211*(F211-F210)/F222+W210*(F210-F209)/F222+W209*(F209-F208)/F222+W208*(F208-F207)/F222+W207*(F207-F206)/F222</f>
        <v>3.4074826929306336E-2</v>
      </c>
      <c r="AC222">
        <f t="shared" si="85"/>
        <v>350.36285483971949</v>
      </c>
      <c r="AD222">
        <f t="shared" si="86"/>
        <v>731.86332846404912</v>
      </c>
      <c r="AE222">
        <f t="shared" si="87"/>
        <v>673.43467172656415</v>
      </c>
      <c r="AG222">
        <f t="shared" si="88"/>
        <v>350.36285483971949</v>
      </c>
      <c r="AH222">
        <f t="shared" si="89"/>
        <v>595.01083614963341</v>
      </c>
      <c r="AI222">
        <f t="shared" si="90"/>
        <v>159.4976854089231</v>
      </c>
      <c r="AK222">
        <v>183</v>
      </c>
      <c r="AL222" t="s">
        <v>16</v>
      </c>
      <c r="AM222">
        <v>37.950000000000003</v>
      </c>
      <c r="AN222">
        <v>0.01</v>
      </c>
      <c r="AO222">
        <v>0.14000000000000001</v>
      </c>
      <c r="AP222">
        <v>0.33</v>
      </c>
      <c r="AQ222">
        <v>23.67</v>
      </c>
      <c r="AR222">
        <v>36.99</v>
      </c>
      <c r="AS222">
        <v>0.32</v>
      </c>
      <c r="AT222">
        <v>0.57999999999999996</v>
      </c>
      <c r="AU222">
        <v>0</v>
      </c>
      <c r="AV222">
        <v>0</v>
      </c>
      <c r="AW222">
        <v>1.2999999999999999E-2</v>
      </c>
      <c r="AX222">
        <v>5.0000000000000001E-3</v>
      </c>
      <c r="AZ222">
        <v>0.99607827162624329</v>
      </c>
      <c r="BA222">
        <v>0</v>
      </c>
      <c r="BB222">
        <v>4.3312384602414208E-3</v>
      </c>
      <c r="BC222">
        <v>6.8483230368445031E-3</v>
      </c>
      <c r="BD222">
        <v>0.34638901970126634</v>
      </c>
      <c r="BE222">
        <v>1.4472895404628328</v>
      </c>
      <c r="BF222">
        <v>7.1144721641019006E-3</v>
      </c>
      <c r="BG222">
        <v>1.6311874781918995E-2</v>
      </c>
      <c r="BH222">
        <v>0</v>
      </c>
      <c r="BI222">
        <v>0</v>
      </c>
      <c r="BJ222">
        <v>5.4902836048818912E-4</v>
      </c>
      <c r="BK222">
        <v>1.0524419777654743E-4</v>
      </c>
      <c r="BM222">
        <v>183</v>
      </c>
      <c r="BN222" t="s">
        <v>17</v>
      </c>
      <c r="BO222">
        <v>52.99</v>
      </c>
      <c r="BP222">
        <v>0.17</v>
      </c>
      <c r="BQ222">
        <v>3.09</v>
      </c>
      <c r="BR222">
        <v>1.63</v>
      </c>
      <c r="BS222">
        <v>12.97</v>
      </c>
      <c r="BT222">
        <v>26.17</v>
      </c>
      <c r="BU222">
        <v>0.25</v>
      </c>
      <c r="BV222">
        <v>2.69</v>
      </c>
      <c r="BW222">
        <v>0</v>
      </c>
      <c r="BX222">
        <v>0.04</v>
      </c>
      <c r="BY222">
        <v>0</v>
      </c>
      <c r="BZ222">
        <v>0</v>
      </c>
      <c r="CA222">
        <v>4.0000000000000001E-3</v>
      </c>
      <c r="CB222">
        <v>2E-3</v>
      </c>
      <c r="CD222">
        <v>1.9080755640004252</v>
      </c>
      <c r="CE222">
        <v>0</v>
      </c>
      <c r="CF222">
        <v>0.13114825079693981</v>
      </c>
      <c r="CG222">
        <v>4.6406398636406179E-2</v>
      </c>
      <c r="CH222">
        <v>0.26039089766870205</v>
      </c>
      <c r="CI222">
        <v>1.4047362142159157</v>
      </c>
      <c r="CJ222">
        <v>7.6252252754139211E-3</v>
      </c>
      <c r="CK222">
        <v>0.10378823566275698</v>
      </c>
      <c r="CL222">
        <v>0</v>
      </c>
      <c r="CM222">
        <v>2.7928156491144945E-3</v>
      </c>
      <c r="CN222">
        <v>2.3175621091460214E-4</v>
      </c>
      <c r="CO222">
        <v>5.7753474553622155E-5</v>
      </c>
      <c r="CP222">
        <v>3.9223814797365031E-2</v>
      </c>
    </row>
    <row r="223" spans="3:109">
      <c r="C223" s="2">
        <v>0.85599999999999998</v>
      </c>
      <c r="D223">
        <f t="shared" si="79"/>
        <v>85.6</v>
      </c>
      <c r="E223">
        <f t="shared" si="82"/>
        <v>85.6</v>
      </c>
      <c r="F223">
        <f t="shared" si="82"/>
        <v>85.6</v>
      </c>
      <c r="G223">
        <v>14.400000000000006</v>
      </c>
      <c r="H223">
        <v>23.111999999999998</v>
      </c>
      <c r="I223">
        <v>14.552</v>
      </c>
      <c r="J223">
        <v>47.936</v>
      </c>
      <c r="K223">
        <v>0</v>
      </c>
      <c r="L223">
        <v>0</v>
      </c>
      <c r="M223">
        <f t="shared" si="83"/>
        <v>1.164872192</v>
      </c>
      <c r="O223">
        <f>H223/SUM($H223:I223,K223:M223)</f>
        <v>0.59522717749092435</v>
      </c>
      <c r="P223">
        <f>I223/SUM($H223:I223,K223:M223)</f>
        <v>0.37477266730910053</v>
      </c>
      <c r="Q223">
        <f>K223/SUM($H223:I223,K223:M223)</f>
        <v>0</v>
      </c>
      <c r="R223">
        <f>L223/SUM($H223:I223,K223:M223)</f>
        <v>0</v>
      </c>
      <c r="S223">
        <f>M223/SUM($H223:I223,K223:M223)</f>
        <v>3.0000155199975169E-2</v>
      </c>
      <c r="U223">
        <f t="shared" si="80"/>
        <v>4.2586178089266166E-2</v>
      </c>
      <c r="V223">
        <f t="shared" si="84"/>
        <v>3.015015519997517E-2</v>
      </c>
      <c r="W223">
        <f t="shared" si="81"/>
        <v>3.6893619406125996E-2</v>
      </c>
      <c r="Y223">
        <f>U223*(D223-D222)/D223+U222*(D222-D221)/D223+U221*(D221-D220)/D223+U220*(D220-D219)/D223+U219*(D219-D218)/D223+U218*(D218-D217)/D223+U217*(D217-D216)/D223+U216*(D216-D215)/D223+U215*(D215-D214)/D223+U214*(D214-D213)/D223+U213*(D213-D212)/D223+U212*(D212-D211)/D223+U211*(D211-D210)/D223+U210*(D210-D209)/D223+U209*(D209-D208)/D223+U208*(D208-D207)/D223+U207*(D207-D206)/D223</f>
        <v>4.040449404413473E-2</v>
      </c>
      <c r="Z223">
        <f>V223*(E223-E222)/E223+V222*(E222-E221)/E223+V221*(E221-E220)/E223+V220*(E220-E219)/E223+V219*(E219-E218)/E223+V218*(E218-E217)/E223+V217*(E217-E216)/E223+V216*(E216-E215)/E223+V215*(E215-E214)/E223+V214*(E214-E213)/E223+V213*(E213-E212)/E223+V212*(E212-E211)/E223+V211*(E211-E210)/E223+V210*(E210-E209)/E223+V209*(E209-E208)/E223+V208*(E208-E207)/E223+V207*(E207-E206)/E223</f>
        <v>3.015015519997517E-2</v>
      </c>
      <c r="AA223">
        <f>W223*(F223-F222)/F223+W222*(F222-F221)/F223+W221*(F221-F220)/F223+W220*(F220-F219)/F223+W219*(F219-F218)/F223+W218*(F218-F217)/F223+W217*(F217-F216)/F223+W216*(F216-F215)/F223+W215*(F215-F214)/F223+W214*(F214-F213)/F223+W213*(F213-F212)/F223+W212*(F212-F211)/F223+W211*(F211-F210)/F223+W210*(F210-F209)/F223+W209*(F209-F208)/F223+W208*(F208-F207)/F223+W207*(F207-F206)/F223</f>
        <v>3.4124221657287991E-2</v>
      </c>
      <c r="AC223">
        <f t="shared" si="85"/>
        <v>385.2856381451839</v>
      </c>
      <c r="AD223">
        <f t="shared" si="86"/>
        <v>805.68841294725087</v>
      </c>
      <c r="AE223">
        <f t="shared" si="87"/>
        <v>741.00669929296555</v>
      </c>
      <c r="AG223">
        <f t="shared" si="88"/>
        <v>385.2856381451839</v>
      </c>
      <c r="AH223">
        <f t="shared" si="89"/>
        <v>655.03123003841529</v>
      </c>
      <c r="AI223">
        <f t="shared" si="90"/>
        <v>175.50158667464973</v>
      </c>
      <c r="AK223">
        <v>193</v>
      </c>
      <c r="AL223" t="s">
        <v>16</v>
      </c>
      <c r="AM223">
        <v>37.590000000000003</v>
      </c>
      <c r="AN223">
        <v>0.01</v>
      </c>
      <c r="AO223">
        <v>0.13</v>
      </c>
      <c r="AP223">
        <v>0.34</v>
      </c>
      <c r="AQ223">
        <v>25.53</v>
      </c>
      <c r="AR223">
        <v>35.409999999999997</v>
      </c>
      <c r="AS223">
        <v>0.35</v>
      </c>
      <c r="AT223">
        <v>0.62</v>
      </c>
      <c r="AU223">
        <v>0</v>
      </c>
      <c r="AV223">
        <v>0</v>
      </c>
      <c r="AW223">
        <v>1.2999999999999999E-2</v>
      </c>
      <c r="AX223">
        <v>5.0000000000000001E-3</v>
      </c>
      <c r="AZ223">
        <v>0.99615492015358464</v>
      </c>
      <c r="BA223">
        <v>0</v>
      </c>
      <c r="BB223">
        <v>4.0606941873640862E-3</v>
      </c>
      <c r="BC223">
        <v>7.1239700899209711E-3</v>
      </c>
      <c r="BD223">
        <v>0.37721551396760306</v>
      </c>
      <c r="BE223">
        <v>1.3988459546741954</v>
      </c>
      <c r="BF223">
        <v>7.85658155159695E-3</v>
      </c>
      <c r="BG223">
        <v>1.7605179084347788E-2</v>
      </c>
      <c r="BH223">
        <v>0</v>
      </c>
      <c r="BI223">
        <v>0</v>
      </c>
      <c r="BJ223">
        <v>5.5432906593070328E-4</v>
      </c>
      <c r="BK223">
        <v>1.0626029918786824E-4</v>
      </c>
      <c r="BM223">
        <v>193</v>
      </c>
      <c r="BN223" t="s">
        <v>17</v>
      </c>
      <c r="BO223">
        <v>52.85</v>
      </c>
      <c r="BP223">
        <v>0.18</v>
      </c>
      <c r="BQ223">
        <v>2.85</v>
      </c>
      <c r="BR223">
        <v>1.64</v>
      </c>
      <c r="BS223">
        <v>13.84</v>
      </c>
      <c r="BT223">
        <v>25.42</v>
      </c>
      <c r="BU223">
        <v>0.27</v>
      </c>
      <c r="BV223">
        <v>2.92</v>
      </c>
      <c r="BW223">
        <v>0</v>
      </c>
      <c r="BX223">
        <v>0.04</v>
      </c>
      <c r="BY223">
        <v>0</v>
      </c>
      <c r="BZ223">
        <v>0</v>
      </c>
      <c r="CA223">
        <v>4.0000000000000001E-3</v>
      </c>
      <c r="CB223">
        <v>2E-3</v>
      </c>
      <c r="CD223">
        <v>1.912266532692283</v>
      </c>
      <c r="CE223">
        <v>0</v>
      </c>
      <c r="CF223">
        <v>0.12154879720060735</v>
      </c>
      <c r="CG223">
        <v>4.6917611252588261E-2</v>
      </c>
      <c r="CH223">
        <v>0.27920532398641279</v>
      </c>
      <c r="CI223">
        <v>1.3710976446427434</v>
      </c>
      <c r="CJ223">
        <v>8.2751946243055912E-3</v>
      </c>
      <c r="CK223">
        <v>0.11320887722650556</v>
      </c>
      <c r="CL223">
        <v>0</v>
      </c>
      <c r="CM223">
        <v>2.8063643308988023E-3</v>
      </c>
      <c r="CN223">
        <v>2.3288052112613167E-4</v>
      </c>
      <c r="CO223">
        <v>5.80336518180661E-5</v>
      </c>
      <c r="CP223">
        <v>3.3815329892890322E-2</v>
      </c>
    </row>
    <row r="224" spans="3:109">
      <c r="C224" s="2">
        <v>0.87</v>
      </c>
      <c r="D224">
        <f t="shared" si="79"/>
        <v>87</v>
      </c>
      <c r="E224">
        <f t="shared" si="82"/>
        <v>87</v>
      </c>
      <c r="F224">
        <f t="shared" si="82"/>
        <v>87</v>
      </c>
      <c r="G224">
        <v>13</v>
      </c>
      <c r="H224">
        <v>22.62</v>
      </c>
      <c r="I224">
        <v>15.66</v>
      </c>
      <c r="J224">
        <v>48.720000000000006</v>
      </c>
      <c r="K224">
        <v>0</v>
      </c>
      <c r="L224">
        <v>0</v>
      </c>
      <c r="M224">
        <f t="shared" si="83"/>
        <v>1.1839238400000001</v>
      </c>
      <c r="O224">
        <f>H224/SUM($H224:I224,K224:M224)</f>
        <v>0.57318172647274201</v>
      </c>
      <c r="P224">
        <f>I224/SUM($H224:I224,K224:M224)</f>
        <v>0.39681811832728292</v>
      </c>
      <c r="Q224">
        <f>K224/SUM($H224:I224,K224:M224)</f>
        <v>0</v>
      </c>
      <c r="R224">
        <f>L224/SUM($H224:I224,K224:M224)</f>
        <v>0</v>
      </c>
      <c r="S224">
        <f>M224/SUM($H224:I224,K224:M224)</f>
        <v>3.0000155199975169E-2</v>
      </c>
      <c r="U224">
        <f t="shared" si="80"/>
        <v>4.2028210186508264E-2</v>
      </c>
      <c r="V224">
        <f t="shared" si="84"/>
        <v>3.015015519997517E-2</v>
      </c>
      <c r="W224">
        <f t="shared" si="81"/>
        <v>3.7468211210421556E-2</v>
      </c>
      <c r="Y224">
        <f>U224*(D224-D223)/D224+U223*(D223-D222)/D224+U222*(D222-D221)/D224+U221*(D221-D220)/D224+U220*(D220-D219)/D224+U219*(D219-D218)/D224+U218*(D218-D217)/D224+U217*(D217-D216)/D224+U216*(D216-D215)/D224+U215*(D215-D214)/D224+U214*(D214-D213)/D224+U213*(D213-D212)/D224+U212*(D212-D211)/D224+U211*(D211-D210)/D224+U210*(D210-D209)/D224+U209*(D209-D208)/D224+U208*(D208-D207)/D224+U207*(D207-D206)/D224</f>
        <v>4.0430622809644191E-2</v>
      </c>
      <c r="Z224">
        <f>V224*(E224-E223)/E224+V223*(E223-E222)/E224+V222*(E222-E221)/E224+V221*(E221-E220)/E224+V220*(E220-E219)/E224+V219*(E219-E218)/E224+V218*(E218-E217)/E224+V217*(E217-E216)/E224+V216*(E216-E215)/E224+V215*(E215-E214)/E224+V214*(E214-E213)/E224+V213*(E213-E212)/E224+V212*(E212-E211)/E224+V211*(E211-E210)/E224+V210*(E210-E209)/E224+V209*(E209-E208)/E224+V208*(E208-E207)/E224+V207*(E207-E206)/E224</f>
        <v>3.0150155199975166E-2</v>
      </c>
      <c r="AA224">
        <f>W224*(F224-F223)/F224+W223*(F223-F222)/F224+W222*(F222-F221)/F224+W221*(F221-F220)/F224+W220*(F220-F219)/F224+W219*(F219-F218)/F224+W218*(F218-F217)/F224+W217*(F217-F216)/F224+W216*(F216-F215)/F224+W215*(F215-F214)/F224+W214*(F214-F213)/F224+W213*(F213-F212)/F224+W212*(F212-F211)/F224+W211*(F211-F210)/F224+W210*(F210-F209)/F224+W209*(F209-F208)/F224+W208*(F208-F207)/F224+W207*(F207-F206)/F224</f>
        <v>3.4178032983430376E-2</v>
      </c>
      <c r="AC224">
        <f t="shared" si="85"/>
        <v>424.99524982606948</v>
      </c>
      <c r="AD224">
        <f t="shared" si="86"/>
        <v>889.7070126661273</v>
      </c>
      <c r="AE224">
        <f t="shared" si="87"/>
        <v>817.85784849073627</v>
      </c>
      <c r="AG224">
        <f t="shared" si="88"/>
        <v>424.99524982606948</v>
      </c>
      <c r="AH224">
        <f t="shared" si="89"/>
        <v>723.33903468790834</v>
      </c>
      <c r="AI224">
        <f t="shared" si="90"/>
        <v>193.70317464254279</v>
      </c>
      <c r="AK224">
        <v>203</v>
      </c>
      <c r="AL224" t="s">
        <v>16</v>
      </c>
      <c r="AM224">
        <v>37.200000000000003</v>
      </c>
      <c r="AN224">
        <v>0.01</v>
      </c>
      <c r="AO224">
        <v>0.12</v>
      </c>
      <c r="AP224">
        <v>0.36</v>
      </c>
      <c r="AQ224">
        <v>27.49</v>
      </c>
      <c r="AR224">
        <v>33.74</v>
      </c>
      <c r="AS224">
        <v>0.39</v>
      </c>
      <c r="AT224">
        <v>0.67</v>
      </c>
      <c r="AU224">
        <v>0</v>
      </c>
      <c r="AV224">
        <v>0</v>
      </c>
      <c r="AW224">
        <v>1.4E-2</v>
      </c>
      <c r="AX224">
        <v>5.0000000000000001E-3</v>
      </c>
      <c r="AZ224">
        <v>0.9959545158558214</v>
      </c>
      <c r="BA224">
        <v>0</v>
      </c>
      <c r="BB224">
        <v>3.7868681492917084E-3</v>
      </c>
      <c r="BC224">
        <v>7.6205738783246555E-3</v>
      </c>
      <c r="BD224">
        <v>0.41035098248797663</v>
      </c>
      <c r="BE224">
        <v>1.3465765568066386</v>
      </c>
      <c r="BF224">
        <v>8.8444777180067217E-3</v>
      </c>
      <c r="BG224">
        <v>1.9220539204127612E-2</v>
      </c>
      <c r="BH224">
        <v>0</v>
      </c>
      <c r="BI224">
        <v>0</v>
      </c>
      <c r="BJ224">
        <v>6.031069611086889E-4</v>
      </c>
      <c r="BK224">
        <v>1.0735271711980698E-4</v>
      </c>
      <c r="BM224">
        <v>203</v>
      </c>
      <c r="BN224" t="s">
        <v>17</v>
      </c>
      <c r="BO224">
        <v>52.7</v>
      </c>
      <c r="BP224">
        <v>0.19</v>
      </c>
      <c r="BQ224">
        <v>2.6</v>
      </c>
      <c r="BR224">
        <v>1.63</v>
      </c>
      <c r="BS224">
        <v>14.75</v>
      </c>
      <c r="BT224">
        <v>24.61</v>
      </c>
      <c r="BU224">
        <v>0.28999999999999998</v>
      </c>
      <c r="BV224">
        <v>3.19</v>
      </c>
      <c r="BW224">
        <v>0</v>
      </c>
      <c r="BX224">
        <v>0.04</v>
      </c>
      <c r="BY224">
        <v>0</v>
      </c>
      <c r="BZ224">
        <v>0</v>
      </c>
      <c r="CA224">
        <v>4.0000000000000001E-3</v>
      </c>
      <c r="CB224">
        <v>2E-3</v>
      </c>
      <c r="CD224">
        <v>1.9170005556301482</v>
      </c>
      <c r="CE224">
        <v>0</v>
      </c>
      <c r="CF224">
        <v>0.11147753176574828</v>
      </c>
      <c r="CG224">
        <v>4.6880025547323331E-2</v>
      </c>
      <c r="CH224">
        <v>0.29914917973310939</v>
      </c>
      <c r="CI224">
        <v>1.3344817630037711</v>
      </c>
      <c r="CJ224">
        <v>8.935536667667018E-3</v>
      </c>
      <c r="CK224">
        <v>0.12433588950155638</v>
      </c>
      <c r="CL224">
        <v>0</v>
      </c>
      <c r="CM224">
        <v>2.8213193185979836E-3</v>
      </c>
      <c r="CN224">
        <v>2.3412153081631143E-4</v>
      </c>
      <c r="CO224">
        <v>5.8342910505372675E-5</v>
      </c>
      <c r="CP224">
        <v>2.8478087395896426E-2</v>
      </c>
      <c r="CR224" t="s">
        <v>45</v>
      </c>
      <c r="CS224" t="s">
        <v>1</v>
      </c>
      <c r="CT224" t="s">
        <v>2</v>
      </c>
      <c r="CU224" t="s">
        <v>3</v>
      </c>
      <c r="CV224" t="s">
        <v>4</v>
      </c>
      <c r="CW224" t="s">
        <v>5</v>
      </c>
      <c r="CX224" t="s">
        <v>6</v>
      </c>
      <c r="CY224" t="s">
        <v>7</v>
      </c>
      <c r="CZ224" t="s">
        <v>8</v>
      </c>
      <c r="DA224" t="s">
        <v>9</v>
      </c>
      <c r="DB224" t="s">
        <v>10</v>
      </c>
      <c r="DC224" t="s">
        <v>11</v>
      </c>
      <c r="DD224" t="s">
        <v>14</v>
      </c>
      <c r="DE224" t="s">
        <v>15</v>
      </c>
    </row>
    <row r="225" spans="2:123">
      <c r="C225" s="2">
        <v>0.89400000000000002</v>
      </c>
      <c r="D225">
        <f t="shared" si="79"/>
        <v>89.4</v>
      </c>
      <c r="E225">
        <f t="shared" si="82"/>
        <v>89.4</v>
      </c>
      <c r="F225">
        <f t="shared" si="82"/>
        <v>89.4</v>
      </c>
      <c r="G225">
        <v>10.599999999999994</v>
      </c>
      <c r="H225">
        <v>20.562000000000001</v>
      </c>
      <c r="I225">
        <v>20.562000000000001</v>
      </c>
      <c r="J225">
        <v>48.276000000000003</v>
      </c>
      <c r="K225">
        <v>0</v>
      </c>
      <c r="L225">
        <v>0</v>
      </c>
      <c r="M225">
        <f t="shared" si="83"/>
        <v>1.2718830720000001</v>
      </c>
      <c r="O225">
        <f>H225/SUM($H225:I225,K225:M225)</f>
        <v>0.48499992240001238</v>
      </c>
      <c r="P225">
        <f>I225/SUM($H225:I225,K225:M225)</f>
        <v>0.48499992240001238</v>
      </c>
      <c r="Q225">
        <f>K225/SUM($H225:I225,K225:M225)</f>
        <v>0</v>
      </c>
      <c r="R225">
        <f>L225/SUM($H225:I225,K225:M225)</f>
        <v>0</v>
      </c>
      <c r="S225">
        <f>M225/SUM($H225:I225,K225:M225)</f>
        <v>3.0000155199975165E-2</v>
      </c>
      <c r="U225">
        <f t="shared" si="80"/>
        <v>4.1658603428537888E-2</v>
      </c>
      <c r="V225">
        <f t="shared" si="84"/>
        <v>3.0150155199975166E-2</v>
      </c>
      <c r="W225">
        <f t="shared" si="81"/>
        <v>4.0407327885108944E-2</v>
      </c>
      <c r="Y225">
        <f>U225*(D225-D224)/D225+U224*(D224-D223)/D225+U223*(D223-D222)/D225+U222*(D222-D221)/D225+U221*(D221-D220)/D225+U220*(D220-D219)/D225+U219*(D219-D218)/D225+U218*(D218-D217)/D225+U217*(D217-D216)/D225+U216*(D216-D215)/D225+U215*(D215-D214)/D225+U214*(D214-D213)/D225+U213*(D213-D212)/D225+U212*(D212-D211)/D225+U211*(D211-D210)/D225+U210*(D210-D209)/D225+U209*(D209-D208)/D225+U208*(D208-D207)/D225+U207*(D207-D206)/D225</f>
        <v>4.0463588732299056E-2</v>
      </c>
      <c r="Z225">
        <f>V225*(E225-E224)/E225+V224*(E224-E223)/E225+V223*(E223-E222)/E225+V222*(E222-E221)/E225+V221*(E221-E220)/E225+V220*(E220-E219)/E225+V219*(E219-E218)/E225+V218*(E218-E217)/E225+V217*(E217-E216)/E225+V216*(E216-E215)/E225+V215*(E215-E214)/E225+V214*(E214-E213)/E225+V213*(E213-E212)/E225+V212*(E212-E211)/E225+V211*(E211-E210)/E225+V210*(E210-E209)/E225+V209*(E209-E208)/E225+V208*(E208-E207)/E225+V207*(E207-E206)/E225</f>
        <v>3.0150155199975166E-2</v>
      </c>
      <c r="AA225">
        <f>W225*(F225-F224)/F225+W224*(F224-F223)/F225+W223*(F223-F222)/F225+W222*(F222-F221)/F225+W221*(F221-F220)/F225+W220*(F220-F219)/F225+W219*(F219-F218)/F225+W218*(F218-F217)/F225+W217*(F217-F216)/F225+W216*(F216-F215)/F225+W215*(F215-F214)/F225+W214*(F214-F213)/F225+W213*(F213-F212)/F225+W212*(F212-F211)/F225+W211*(F211-F210)/F225+W210*(F210-F209)/F225+W209*(F209-F208)/F225+W208*(F208-F207)/F225+W207*(F207-F206)/F225</f>
        <v>3.4345262376764024E-2</v>
      </c>
      <c r="AC225">
        <f t="shared" si="85"/>
        <v>516.89908395081375</v>
      </c>
      <c r="AD225">
        <f t="shared" si="86"/>
        <v>1084.4563266370976</v>
      </c>
      <c r="AE225">
        <f t="shared" si="87"/>
        <v>995.68705363904064</v>
      </c>
      <c r="AG225">
        <f t="shared" si="88"/>
        <v>516.89908395081375</v>
      </c>
      <c r="AH225">
        <f t="shared" si="89"/>
        <v>881.6718102740632</v>
      </c>
      <c r="AI225">
        <f t="shared" si="90"/>
        <v>235.8206179671412</v>
      </c>
      <c r="AK225">
        <v>223</v>
      </c>
      <c r="AL225" t="s">
        <v>16</v>
      </c>
      <c r="AM225">
        <v>36.340000000000003</v>
      </c>
      <c r="AN225">
        <v>0.01</v>
      </c>
      <c r="AO225">
        <v>0.11</v>
      </c>
      <c r="AP225">
        <v>0.38</v>
      </c>
      <c r="AQ225">
        <v>31.92</v>
      </c>
      <c r="AR225">
        <v>29.97</v>
      </c>
      <c r="AS225">
        <v>0.47</v>
      </c>
      <c r="AT225">
        <v>0.78</v>
      </c>
      <c r="AU225">
        <v>0</v>
      </c>
      <c r="AV225">
        <v>0</v>
      </c>
      <c r="AW225">
        <v>1.6E-2</v>
      </c>
      <c r="AX225">
        <v>5.0000000000000001E-3</v>
      </c>
      <c r="AZ225">
        <v>0.99587095797710179</v>
      </c>
      <c r="BA225">
        <v>0</v>
      </c>
      <c r="BB225">
        <v>3.5531472220606251E-3</v>
      </c>
      <c r="BC225">
        <v>8.2336111536659394E-3</v>
      </c>
      <c r="BD225">
        <v>0.48771397453030257</v>
      </c>
      <c r="BE225">
        <v>1.2243181655934914</v>
      </c>
      <c r="BF225">
        <v>1.0910057068573419E-2</v>
      </c>
      <c r="BG225">
        <v>2.2903768544434495E-2</v>
      </c>
      <c r="BH225">
        <v>0</v>
      </c>
      <c r="BI225">
        <v>0</v>
      </c>
      <c r="BJ225">
        <v>7.0551762462795582E-4</v>
      </c>
      <c r="BK225">
        <v>1.0988404048666673E-4</v>
      </c>
      <c r="BM225">
        <v>223</v>
      </c>
      <c r="BN225" t="s">
        <v>17</v>
      </c>
      <c r="BO225">
        <v>52.31</v>
      </c>
      <c r="BP225">
        <v>0.22</v>
      </c>
      <c r="BQ225">
        <v>2.13</v>
      </c>
      <c r="BR225">
        <v>1.57</v>
      </c>
      <c r="BS225">
        <v>16.8</v>
      </c>
      <c r="BT225">
        <v>22.66</v>
      </c>
      <c r="BU225">
        <v>0.34</v>
      </c>
      <c r="BV225">
        <v>3.93</v>
      </c>
      <c r="BW225">
        <v>0</v>
      </c>
      <c r="BX225">
        <v>0.04</v>
      </c>
      <c r="BY225">
        <v>0</v>
      </c>
      <c r="BZ225">
        <v>0</v>
      </c>
      <c r="CA225">
        <v>5.0000000000000001E-3</v>
      </c>
      <c r="CB225">
        <v>2E-3</v>
      </c>
      <c r="CD225">
        <v>1.926090340127361</v>
      </c>
      <c r="CE225">
        <v>0</v>
      </c>
      <c r="CF225">
        <v>9.2442974134596817E-2</v>
      </c>
      <c r="CG225">
        <v>4.5706734800897833E-2</v>
      </c>
      <c r="CH225">
        <v>0.3448938000037608</v>
      </c>
      <c r="CI225">
        <v>1.2437733426567383</v>
      </c>
      <c r="CJ225">
        <v>1.0604296689722544E-2</v>
      </c>
      <c r="CK225">
        <v>0.15505246770232886</v>
      </c>
      <c r="CL225">
        <v>0</v>
      </c>
      <c r="CM225">
        <v>2.8558313200422046E-3</v>
      </c>
      <c r="CN225">
        <v>2.9623180013424796E-4</v>
      </c>
      <c r="CO225">
        <v>5.9056594560328242E-5</v>
      </c>
      <c r="CP225">
        <v>1.8533314261957839E-2</v>
      </c>
    </row>
    <row r="226" spans="2:123">
      <c r="C226" s="2">
        <v>0.90400000000000003</v>
      </c>
      <c r="D226">
        <f t="shared" si="79"/>
        <v>90.4</v>
      </c>
      <c r="E226">
        <f t="shared" si="82"/>
        <v>90.4</v>
      </c>
      <c r="F226">
        <f t="shared" si="82"/>
        <v>90.4</v>
      </c>
      <c r="G226">
        <v>9.5999999999999943</v>
      </c>
      <c r="H226">
        <v>8.136000000000001</v>
      </c>
      <c r="I226">
        <v>0</v>
      </c>
      <c r="J226">
        <v>65.088000000000008</v>
      </c>
      <c r="K226">
        <v>17.176000000000002</v>
      </c>
      <c r="L226">
        <v>0</v>
      </c>
      <c r="M226">
        <f t="shared" si="83"/>
        <v>0.78284953600000018</v>
      </c>
      <c r="O226">
        <f>H226/SUM($H226:I226,K226:M226)</f>
        <v>0.31178566440000793</v>
      </c>
      <c r="P226">
        <f>I226/SUM($H226:I226,K226:M226)</f>
        <v>0</v>
      </c>
      <c r="Q226">
        <f>K226/SUM($H226:I226,K226:M226)</f>
        <v>0.65821418040001678</v>
      </c>
      <c r="R226">
        <f>L226/SUM($H226:I226,K226:M226)</f>
        <v>0</v>
      </c>
      <c r="S226">
        <f>M226/SUM($H226:I226,K226:M226)</f>
        <v>3.0000155199975169E-2</v>
      </c>
      <c r="U226">
        <f t="shared" si="80"/>
        <v>5.2677618405173064E-2</v>
      </c>
      <c r="V226">
        <f t="shared" si="84"/>
        <v>3.015015519997517E-2</v>
      </c>
      <c r="W226">
        <f t="shared" si="81"/>
        <v>4.1359801882892018E-2</v>
      </c>
      <c r="Y226">
        <f>U226*(D226-D225)/D226+U225*(D225-D224)/D226+U224*(D224-D223)/D226+U223*(D223-D222)/D226+U222*(D222-D221)/D226+U221*(D221-D220)/D226+U220*(D220-D219)/D226+U219*(D219-D218)/D226+U218*(D218-D217)/D226+U217*(D217-D216)/D226+U216*(D216-D215)/D226+U215*(D215-D214)/D226+U214*(D214-D213)/D226+U213*(D213-D212)/D226+U212*(D212-D211)/D226+U211*(D211-D210)/D226+U210*(D210-D209)/D226+U209*(D209-D208)/D226+U208*(D208-D207)/D226+U207*(D207-D206)/D226</f>
        <v>4.0598699680007837E-2</v>
      </c>
      <c r="Z226">
        <f>V226*(E226-E225)/E226+V225*(E225-E224)/E226+V224*(E224-E223)/E226+V223*(E223-E222)/E226+V222*(E222-E221)/E226+V221*(E221-E220)/E226+V220*(E220-E219)/E226+V219*(E219-E218)/E226+V218*(E218-E217)/E226+V217*(E217-E216)/E226+V216*(E216-E215)/E226+V215*(E215-E214)/E226+V214*(E214-E213)/E226+V213*(E213-E212)/E226+V212*(E212-E211)/E226+V211*(E211-E210)/E226+V210*(E210-E209)/E226+V209*(E209-E208)/E226+V208*(E208-E207)/E226+V207*(E207-E206)/E226</f>
        <v>3.0150155199975166E-2</v>
      </c>
      <c r="AA226">
        <f>W226*(F226-F225)/F226+W225*(F225-F224)/F226+W224*(F224-F223)/F226+W223*(F223-F222)/F226+W222*(F222-F221)/F226+W221*(F221-F220)/F226+W220*(F220-F219)/F226+W219*(F219-F218)/F226+W218*(F218-F217)/F226+W217*(F217-F216)/F226+W216*(F216-F215)/F226+W215*(F215-F214)/F226+W214*(F214-F213)/F226+W213*(F213-F212)/F226+W212*(F212-F211)/F226+W211*(F211-F210)/F226+W210*(F210-F209)/F226+W209*(F209-F208)/F226+W208*(F208-F207)/F226+W207*(F207-F206)/F226</f>
        <v>3.4422856840327393E-2</v>
      </c>
      <c r="AC226">
        <f t="shared" si="85"/>
        <v>568.27892831502038</v>
      </c>
      <c r="AD226">
        <f t="shared" si="86"/>
        <v>1193.8484451086538</v>
      </c>
      <c r="AE226">
        <f t="shared" si="87"/>
        <v>1095.4699948643827</v>
      </c>
      <c r="AG226">
        <f t="shared" si="88"/>
        <v>568.27892831502038</v>
      </c>
      <c r="AH226">
        <f t="shared" si="89"/>
        <v>970.60849195825517</v>
      </c>
      <c r="AI226">
        <f t="shared" si="90"/>
        <v>259.45341983630112</v>
      </c>
      <c r="AK226">
        <v>233</v>
      </c>
      <c r="AL226" t="s">
        <v>16</v>
      </c>
      <c r="AM226">
        <v>35.869999999999997</v>
      </c>
      <c r="AN226">
        <v>0.01</v>
      </c>
      <c r="AO226">
        <v>0.1</v>
      </c>
      <c r="AP226">
        <v>0.39</v>
      </c>
      <c r="AQ226">
        <v>34.380000000000003</v>
      </c>
      <c r="AR226">
        <v>27.88</v>
      </c>
      <c r="AS226">
        <v>0.52</v>
      </c>
      <c r="AT226">
        <v>0.84</v>
      </c>
      <c r="AU226">
        <v>0</v>
      </c>
      <c r="AV226">
        <v>0</v>
      </c>
      <c r="AW226">
        <v>1.6E-2</v>
      </c>
      <c r="AX226">
        <v>6.0000000000000001E-3</v>
      </c>
      <c r="AZ226">
        <v>0.99593162731372875</v>
      </c>
      <c r="BA226">
        <v>0</v>
      </c>
      <c r="BB226">
        <v>3.2726572278016048E-3</v>
      </c>
      <c r="BC226">
        <v>8.5615296756048759E-3</v>
      </c>
      <c r="BD226">
        <v>0.5322163257687722</v>
      </c>
      <c r="BE226">
        <v>1.1539322811700132</v>
      </c>
      <c r="BF226">
        <v>1.2229607280255066E-2</v>
      </c>
      <c r="BG226">
        <v>2.4990309379028831E-2</v>
      </c>
      <c r="BH226">
        <v>0</v>
      </c>
      <c r="BI226">
        <v>0</v>
      </c>
      <c r="BJ226">
        <v>7.1480547531750259E-4</v>
      </c>
      <c r="BK226">
        <v>1.3359674267182103E-4</v>
      </c>
      <c r="CR226">
        <v>233</v>
      </c>
      <c r="CS226" t="s">
        <v>18</v>
      </c>
      <c r="CT226">
        <v>52.08</v>
      </c>
      <c r="CU226">
        <v>0.23</v>
      </c>
      <c r="CV226">
        <v>1.9</v>
      </c>
      <c r="CW226">
        <v>1.51</v>
      </c>
      <c r="CX226">
        <v>17.96</v>
      </c>
      <c r="CY226">
        <v>21.5</v>
      </c>
      <c r="CZ226">
        <v>0.37</v>
      </c>
      <c r="DA226">
        <v>4.41</v>
      </c>
      <c r="DB226">
        <v>0</v>
      </c>
      <c r="DC226">
        <v>0.03</v>
      </c>
      <c r="DD226">
        <v>5.0000000000000001E-3</v>
      </c>
      <c r="DE226">
        <v>2E-3</v>
      </c>
      <c r="DG226">
        <v>1.9312724199556728</v>
      </c>
      <c r="DH226">
        <v>0</v>
      </c>
      <c r="DI226">
        <v>8.3047877371099074E-2</v>
      </c>
      <c r="DJ226">
        <v>4.4272915446341654E-2</v>
      </c>
      <c r="DK226">
        <v>0.3713325908473073</v>
      </c>
      <c r="DL226">
        <v>1.1885034006207233</v>
      </c>
      <c r="DM226">
        <v>1.1622118704465551E-2</v>
      </c>
      <c r="DN226">
        <v>0.17522874537080266</v>
      </c>
      <c r="DO226">
        <v>0</v>
      </c>
      <c r="DP226">
        <v>2.1571206951539368E-3</v>
      </c>
      <c r="DQ226">
        <v>2.9834056474682246E-4</v>
      </c>
      <c r="DR226">
        <v>5.9476996612678943E-5</v>
      </c>
      <c r="DS226">
        <v>1.4320297326771855E-2</v>
      </c>
    </row>
    <row r="227" spans="2:123">
      <c r="C227" s="2">
        <v>0.91300000000000003</v>
      </c>
      <c r="D227">
        <f t="shared" si="79"/>
        <v>91.3</v>
      </c>
      <c r="E227">
        <f t="shared" si="82"/>
        <v>91.3</v>
      </c>
      <c r="F227">
        <f t="shared" si="82"/>
        <v>91.3</v>
      </c>
      <c r="G227">
        <v>8.7000000000000028</v>
      </c>
      <c r="H227">
        <v>15.521000000000001</v>
      </c>
      <c r="I227">
        <v>0</v>
      </c>
      <c r="J227">
        <v>44.736999999999995</v>
      </c>
      <c r="K227">
        <v>31.042000000000002</v>
      </c>
      <c r="L227">
        <v>0</v>
      </c>
      <c r="M227">
        <f t="shared" si="83"/>
        <v>1.4401004640000001</v>
      </c>
      <c r="O227">
        <f>H227/SUM($H227:I227,K227:M227)</f>
        <v>0.32333328160000829</v>
      </c>
      <c r="P227">
        <f>I227/SUM($H227:I227,K227:M227)</f>
        <v>0</v>
      </c>
      <c r="Q227">
        <f>K227/SUM($H227:I227,K227:M227)</f>
        <v>0.64666656320001659</v>
      </c>
      <c r="R227">
        <f>L227/SUM($H227:I227,K227:M227)</f>
        <v>0</v>
      </c>
      <c r="S227">
        <f>M227/SUM($H227:I227,K227:M227)</f>
        <v>3.0000155199975172E-2</v>
      </c>
      <c r="U227">
        <f t="shared" si="80"/>
        <v>5.0984793219421384E-2</v>
      </c>
      <c r="V227">
        <f t="shared" si="84"/>
        <v>3.0150155199975173E-2</v>
      </c>
      <c r="W227">
        <f t="shared" si="81"/>
        <v>4.088741114145307E-2</v>
      </c>
      <c r="Y227">
        <f>U227*(D227-D226)/D227+U226*(D226-D225)/D227+U225*(D225-D224)/D227+U224*(D224-D223)/D227+U223*(D223-D222)/D227+U222*(D222-D221)/D227+U221*(D221-D220)/D227+U220*(D220-D219)/D227+U219*(D219-D218)/D227+U218*(D218-D217)/D227+U217*(D217-D216)/D227+U216*(D216-D215)/D227+U215*(D215-D214)/D227+U214*(D214-D213)/D227+U213*(D213-D212)/D227+U212*(D212-D211)/D227+U211*(D211-D210)/D227+U210*(D210-D209)/D227+U209*(D209-D208)/D227+U208*(D208-D207)/D227+U207*(D207-D206)/D227</f>
        <v>4.0701081763090778E-2</v>
      </c>
      <c r="Z227">
        <f>V227*(E227-E226)/E227+V226*(E226-E225)/E227+V225*(E225-E224)/E227+V224*(E224-E223)/E227+V223*(E223-E222)/E227+V222*(E222-E221)/E227+V221*(E221-E220)/E227+V220*(E220-E219)/E227+V219*(E219-E218)/E227+V218*(E218-E217)/E227+V217*(E217-E216)/E227+V216*(E216-E215)/E227+V215*(E215-E214)/E227+V214*(E214-E213)/E227+V213*(E213-E212)/E227+V212*(E212-E211)/E227+V211*(E211-E210)/E227+V210*(E210-E209)/E227+V209*(E209-E208)/E227+V208*(E208-E207)/E227+V207*(E207-E206)/E227</f>
        <v>3.015015519997517E-2</v>
      </c>
      <c r="AA227">
        <f>W227*(F227-F226)/F227+W226*(F226-F225)/F227+W225*(F225-F224)/F227+W224*(F224-F223)/F227+W223*(F223-F222)/F227+W222*(F222-F221)/F227+W221*(F221-F220)/F227+W220*(F220-F219)/F227+W219*(F219-F218)/F227+W218*(F218-F217)/F227+W217*(F217-F216)/F227+W216*(F216-F215)/F227+W215*(F215-F214)/F227+W214*(F214-F213)/F227+W213*(F213-F212)/F227+W212*(F212-F211)/F227+W211*(F211-F210)/F227+W210*(F210-F209)/F227+W209*(F209-F208)/F227+W208*(F208-F207)/F227+W207*(F207-F206)/F227</f>
        <v>3.4486581910108477E-2</v>
      </c>
      <c r="AC227">
        <f t="shared" si="85"/>
        <v>624.40918685411486</v>
      </c>
      <c r="AD227">
        <f t="shared" si="86"/>
        <v>1313.4459318256575</v>
      </c>
      <c r="AE227">
        <f t="shared" si="87"/>
        <v>1204.5178563155032</v>
      </c>
      <c r="AG227">
        <f t="shared" si="88"/>
        <v>624.40918685411486</v>
      </c>
      <c r="AH227">
        <f t="shared" si="89"/>
        <v>1067.8422209964695</v>
      </c>
      <c r="AI227">
        <f t="shared" si="90"/>
        <v>285.28054491682968</v>
      </c>
      <c r="AK227">
        <v>243</v>
      </c>
      <c r="AL227" t="s">
        <v>16</v>
      </c>
      <c r="AM227">
        <v>35.49</v>
      </c>
      <c r="AN227">
        <v>0.01</v>
      </c>
      <c r="AO227">
        <v>0.09</v>
      </c>
      <c r="AP227">
        <v>0.37</v>
      </c>
      <c r="AQ227">
        <v>36.380000000000003</v>
      </c>
      <c r="AR227">
        <v>26.21</v>
      </c>
      <c r="AS227">
        <v>0.56999999999999995</v>
      </c>
      <c r="AT227">
        <v>0.87</v>
      </c>
      <c r="AU227">
        <v>0</v>
      </c>
      <c r="AV227">
        <v>0</v>
      </c>
      <c r="AW227">
        <v>1.7000000000000001E-2</v>
      </c>
      <c r="AX227">
        <v>6.0000000000000001E-3</v>
      </c>
      <c r="AZ227">
        <v>0.9960483345732607</v>
      </c>
      <c r="BA227">
        <v>0</v>
      </c>
      <c r="BB227">
        <v>2.9772773715235762E-3</v>
      </c>
      <c r="BC227">
        <v>8.2104082087866397E-3</v>
      </c>
      <c r="BD227">
        <v>0.56927391144739747</v>
      </c>
      <c r="BE227">
        <v>1.0965560645252426</v>
      </c>
      <c r="BF227">
        <v>1.3550655049361746E-2</v>
      </c>
      <c r="BG227">
        <v>2.6163019564954152E-2</v>
      </c>
      <c r="BH227">
        <v>0</v>
      </c>
      <c r="BI227">
        <v>0</v>
      </c>
      <c r="BJ227">
        <v>7.6770271397468741E-4</v>
      </c>
      <c r="BK227">
        <v>1.3504301828397343E-4</v>
      </c>
      <c r="CR227">
        <v>243</v>
      </c>
      <c r="CS227" t="s">
        <v>18</v>
      </c>
      <c r="CT227">
        <v>52.03</v>
      </c>
      <c r="CU227">
        <v>0.24</v>
      </c>
      <c r="CV227">
        <v>1.67</v>
      </c>
      <c r="CW227">
        <v>1.28</v>
      </c>
      <c r="CX227">
        <v>18.97</v>
      </c>
      <c r="CY227">
        <v>20.72</v>
      </c>
      <c r="CZ227">
        <v>0.39</v>
      </c>
      <c r="DA227">
        <v>4.66</v>
      </c>
      <c r="DB227">
        <v>0</v>
      </c>
      <c r="DC227">
        <v>0.03</v>
      </c>
      <c r="DD227">
        <v>6.0000000000000001E-3</v>
      </c>
      <c r="DE227">
        <v>3.0000000000000001E-3</v>
      </c>
      <c r="DG227">
        <v>1.9389574152937872</v>
      </c>
      <c r="DH227">
        <v>0</v>
      </c>
      <c r="DI227">
        <v>7.3355602594285987E-2</v>
      </c>
      <c r="DJ227">
        <v>3.7714905719575927E-2</v>
      </c>
      <c r="DK227">
        <v>0.39415400917730081</v>
      </c>
      <c r="DL227">
        <v>1.1510484435998085</v>
      </c>
      <c r="DM227">
        <v>1.2310907605989994E-2</v>
      </c>
      <c r="DN227">
        <v>0.18607779914916486</v>
      </c>
      <c r="DO227">
        <v>0</v>
      </c>
      <c r="DP227">
        <v>2.167785602226351E-3</v>
      </c>
      <c r="DQ227">
        <v>3.5977868958626119E-4</v>
      </c>
      <c r="DR227">
        <v>8.9656580559181401E-5</v>
      </c>
      <c r="DS227">
        <v>1.2313017888073166E-2</v>
      </c>
    </row>
    <row r="228" spans="2:123">
      <c r="C228" s="2">
        <v>0.92100000000000004</v>
      </c>
      <c r="D228">
        <f t="shared" si="79"/>
        <v>92.100000000000009</v>
      </c>
      <c r="E228">
        <f t="shared" si="82"/>
        <v>92.100000000000009</v>
      </c>
      <c r="F228">
        <f t="shared" si="82"/>
        <v>92.100000000000009</v>
      </c>
      <c r="G228">
        <v>7.8999999999999915</v>
      </c>
      <c r="H228">
        <v>16.577999999999999</v>
      </c>
      <c r="I228">
        <v>0</v>
      </c>
      <c r="J228">
        <v>39.603000000000002</v>
      </c>
      <c r="K228">
        <v>35.919000000000004</v>
      </c>
      <c r="L228">
        <v>0</v>
      </c>
      <c r="M228">
        <f t="shared" si="83"/>
        <v>1.623627216</v>
      </c>
      <c r="O228">
        <f>H228/SUM($H228:I228,K228:M228)</f>
        <v>0.30631574046316573</v>
      </c>
      <c r="P228">
        <f>I228/SUM($H228:I228,K228:M228)</f>
        <v>0</v>
      </c>
      <c r="Q228">
        <f>K228/SUM($H228:I228,K228:M228)</f>
        <v>0.66368410433685909</v>
      </c>
      <c r="R228">
        <f>L228/SUM($H228:I228,K228:M228)</f>
        <v>0</v>
      </c>
      <c r="S228">
        <f>M228/SUM($H228:I228,K228:M228)</f>
        <v>3.0000155199975169E-2</v>
      </c>
      <c r="U228">
        <f t="shared" si="80"/>
        <v>5.0375372475177302E-2</v>
      </c>
      <c r="V228">
        <f t="shared" si="84"/>
        <v>3.015015519997517E-2</v>
      </c>
      <c r="W228">
        <f t="shared" si="81"/>
        <v>4.0862623592907002E-2</v>
      </c>
      <c r="Y228">
        <f>U228*(D228-D227)/D228+U227*(D227-D226)/D228+U226*(D226-D225)/D228+U225*(D225-D224)/D228+U224*(D224-D223)/D228+U223*(D223-D222)/D228+U222*(D222-D221)/D228+U221*(D221-D220)/D228+U220*(D220-D219)/D228+U219*(D219-D218)/D228+U218*(D218-D217)/D228+U217*(D217-D216)/D228+U216*(D216-D215)/D228+U215*(D215-D214)/D228+U214*(D214-D213)/D228+U213*(D213-D212)/D228+U212*(D212-D211)/D228+U211*(D211-D210)/D228+U210*(D210-D209)/D228+U209*(D209-D208)/D228+U208*(D208-D207)/D228+U207*(D207-D206)/D228</f>
        <v>4.0785114690014446E-2</v>
      </c>
      <c r="Z228">
        <f>V228*(E228-E227)/E228+V227*(E227-E226)/E228+V226*(E226-E225)/E228+V225*(E225-E224)/E228+V224*(E224-E223)/E228+V223*(E223-E222)/E228+V222*(E222-E221)/E228+V221*(E221-E220)/E228+V220*(E220-E219)/E228+V219*(E219-E218)/E228+V218*(E218-E217)/E228+V217*(E217-E216)/E228+V216*(E216-E215)/E228+V215*(E215-E214)/E228+V214*(E214-E213)/E228+V213*(E213-E212)/E228+V212*(E212-E211)/E228+V211*(E211-E210)/E228+V210*(E210-E209)/E228+V209*(E209-E208)/E228+V208*(E208-E207)/E228+V207*(E207-E206)/E228</f>
        <v>3.0150155199975173E-2</v>
      </c>
      <c r="AA228">
        <f>W228*(F228-F227)/F228+W227*(F227-F226)/F228+W226*(F226-F225)/F228+W225*(F225-F224)/F228+W224*(F224-F223)/F228+W223*(F223-F222)/F228+W222*(F222-F221)/F228+W221*(F221-F220)/F228+W220*(F220-F219)/F228+W219*(F219-F218)/F228+W218*(F218-F217)/F228+W217*(F217-F216)/F228+W216*(F216-F215)/F228+W215*(F215-F214)/F228+W214*(F214-F213)/F228+W213*(F213-F212)/F228+W212*(F212-F211)/F228+W211*(F211-F210)/F228+W210*(F210-F209)/F228+W209*(F209-F208)/F228+W208*(F208-F207)/F228+W207*(F207-F206)/F228</f>
        <v>3.4541965551218558E-2</v>
      </c>
      <c r="AC228">
        <f t="shared" si="85"/>
        <v>684.80000301363361</v>
      </c>
      <c r="AD228">
        <f t="shared" si="86"/>
        <v>1442.2525180204939</v>
      </c>
      <c r="AE228">
        <f t="shared" si="87"/>
        <v>1321.9031363954402</v>
      </c>
      <c r="AG228">
        <f t="shared" si="88"/>
        <v>684.80000301363361</v>
      </c>
      <c r="AH228">
        <f t="shared" si="89"/>
        <v>1172.5630227808895</v>
      </c>
      <c r="AI228">
        <f t="shared" si="90"/>
        <v>313.08232177786743</v>
      </c>
      <c r="AK228">
        <v>253</v>
      </c>
      <c r="AL228" t="s">
        <v>16</v>
      </c>
      <c r="AM228">
        <v>35.020000000000003</v>
      </c>
      <c r="AN228">
        <v>0.01</v>
      </c>
      <c r="AO228">
        <v>0.08</v>
      </c>
      <c r="AP228">
        <v>0.33</v>
      </c>
      <c r="AQ228">
        <v>38.880000000000003</v>
      </c>
      <c r="AR228">
        <v>24.12</v>
      </c>
      <c r="AS228">
        <v>0.62</v>
      </c>
      <c r="AT228">
        <v>0.91</v>
      </c>
      <c r="AU228">
        <v>0</v>
      </c>
      <c r="AV228">
        <v>0</v>
      </c>
      <c r="AW228">
        <v>1.7000000000000001E-2</v>
      </c>
      <c r="AX228">
        <v>6.0000000000000001E-3</v>
      </c>
      <c r="AZ228">
        <v>0.99645355411048075</v>
      </c>
      <c r="BA228">
        <v>0</v>
      </c>
      <c r="BB228">
        <v>2.6830778787842258E-3</v>
      </c>
      <c r="BC228">
        <v>7.4240941424241038E-3</v>
      </c>
      <c r="BD228">
        <v>0.61680991683195596</v>
      </c>
      <c r="BE228">
        <v>1.0230753669937132</v>
      </c>
      <c r="BF228">
        <v>1.494320065574082E-2</v>
      </c>
      <c r="BG228">
        <v>2.7744474932458553E-2</v>
      </c>
      <c r="BH228">
        <v>0</v>
      </c>
      <c r="BI228">
        <v>0</v>
      </c>
      <c r="BJ228">
        <v>7.7832249110561572E-4</v>
      </c>
      <c r="BK228">
        <v>1.3691109394810475E-4</v>
      </c>
      <c r="CR228">
        <v>253</v>
      </c>
      <c r="CS228" t="s">
        <v>18</v>
      </c>
      <c r="CT228">
        <v>51.84</v>
      </c>
      <c r="CU228">
        <v>0.25</v>
      </c>
      <c r="CV228">
        <v>1.49</v>
      </c>
      <c r="CW228">
        <v>1.06</v>
      </c>
      <c r="CX228">
        <v>20.36</v>
      </c>
      <c r="CY228">
        <v>19.59</v>
      </c>
      <c r="CZ228">
        <v>0.42</v>
      </c>
      <c r="DA228">
        <v>4.95</v>
      </c>
      <c r="DB228">
        <v>0</v>
      </c>
      <c r="DC228">
        <v>0.03</v>
      </c>
      <c r="DD228">
        <v>6.0000000000000001E-3</v>
      </c>
      <c r="DE228">
        <v>3.0000000000000001E-3</v>
      </c>
      <c r="DG228">
        <v>1.9455310565471466</v>
      </c>
      <c r="DH228">
        <v>0</v>
      </c>
      <c r="DI228">
        <v>6.5911594238268603E-2</v>
      </c>
      <c r="DJ228">
        <v>3.1453403909598637E-2</v>
      </c>
      <c r="DK228">
        <v>0.42602503532916286</v>
      </c>
      <c r="DL228">
        <v>1.0959658373259793</v>
      </c>
      <c r="DM228">
        <v>1.3351605300179113E-2</v>
      </c>
      <c r="DN228">
        <v>0.1990547625829511</v>
      </c>
      <c r="DO228">
        <v>0</v>
      </c>
      <c r="DP228">
        <v>2.1831071774183063E-3</v>
      </c>
      <c r="DQ228">
        <v>3.6232155002379602E-4</v>
      </c>
      <c r="DR228">
        <v>9.02902594797722E-5</v>
      </c>
      <c r="DS228">
        <v>1.1442650785415245E-2</v>
      </c>
    </row>
    <row r="229" spans="2:123">
      <c r="C229" s="2">
        <v>0.92900000000000005</v>
      </c>
      <c r="D229">
        <f t="shared" si="79"/>
        <v>92.9</v>
      </c>
      <c r="E229">
        <f t="shared" si="82"/>
        <v>92.9</v>
      </c>
      <c r="F229">
        <f t="shared" si="82"/>
        <v>92.9</v>
      </c>
      <c r="G229">
        <v>7.0999999999999943</v>
      </c>
      <c r="H229">
        <v>15.793000000000003</v>
      </c>
      <c r="I229">
        <v>0</v>
      </c>
      <c r="J229">
        <v>35.302</v>
      </c>
      <c r="K229">
        <v>41.805000000000007</v>
      </c>
      <c r="L229">
        <v>0</v>
      </c>
      <c r="M229">
        <f t="shared" si="83"/>
        <v>1.7813909440000004</v>
      </c>
      <c r="O229">
        <f>H229/SUM($H229:I229,K229:M229)</f>
        <v>0.26596769938065196</v>
      </c>
      <c r="P229">
        <f>I229/SUM($H229:I229,K229:M229)</f>
        <v>0</v>
      </c>
      <c r="Q229">
        <f>K229/SUM($H229:I229,K229:M229)</f>
        <v>0.70403214541937276</v>
      </c>
      <c r="R229">
        <f>L229/SUM($H229:I229,K229:M229)</f>
        <v>0</v>
      </c>
      <c r="S229">
        <f>M229/SUM($H229:I229,K229:M229)</f>
        <v>3.0000155199975169E-2</v>
      </c>
      <c r="U229">
        <f t="shared" si="80"/>
        <v>5.0647864960976841E-2</v>
      </c>
      <c r="V229">
        <f t="shared" si="84"/>
        <v>3.015015519997517E-2</v>
      </c>
      <c r="W229">
        <f t="shared" si="81"/>
        <v>4.1220470785325383E-2</v>
      </c>
      <c r="Y229">
        <f>U229*(D229-D228)/D229+U228*(D228-D227)/D229+U227*(D227-D226)/D229+U226*(D226-D225)/D229+U225*(D225-D224)/D229+U224*(D224-D223)/D229+U223*(D223-D222)/D229+U222*(D222-D221)/D229+U221*(D221-D220)/D229+U220*(D220-D219)/D229+U219*(D219-D218)/D229+U218*(D218-D217)/D229+U217*(D217-D216)/D229+U216*(D216-D215)/D229+U215*(D215-D214)/D229+U214*(D214-D213)/D229+U213*(D213-D212)/D229+U212*(D212-D211)/D229+U211*(D211-D210)/D229+U210*(D210-D209)/D229+U209*(D209-D208)/D229+U208*(D208-D207)/D229+U207*(D207-D206)/D229</f>
        <v>4.087004687749312E-2</v>
      </c>
      <c r="Z229">
        <f>V229*(E229-E228)/E229+V228*(E228-E227)/E229+V227*(E227-E226)/E229+V226*(E226-E225)/E229+V225*(E225-E224)/E229+V224*(E224-E223)/E229+V223*(E223-E222)/E229+V222*(E222-E221)/E229+V221*(E221-E220)/E229+V220*(E220-E219)/E229+V219*(E219-E218)/E229+V218*(E218-E217)/E229+V217*(E217-E216)/E229+V216*(E216-E215)/E229+V215*(E215-E214)/E229+V214*(E214-E213)/E229+V213*(E213-E212)/E229+V212*(E212-E211)/E229+V211*(E211-E210)/E229+V210*(E210-E209)/E229+V209*(E209-E208)/E229+V208*(E208-E207)/E229+V207*(E207-E206)/E229</f>
        <v>3.015015519997517E-2</v>
      </c>
      <c r="AA229">
        <f>W229*(F229-F228)/F229+W228*(F228-F227)/F229+W227*(F227-F226)/F229+W226*(F226-F225)/F229+W225*(F225-F224)/F229+W224*(F224-F223)/F229+W223*(F223-F222)/F229+W222*(F222-F221)/F229+W221*(F221-F220)/F229+W220*(F220-F219)/F229+W219*(F219-F218)/F229+W218*(F218-F217)/F229+W217*(F217-F216)/F229+W216*(F216-F215)/F229+W215*(F215-F214)/F229+W214*(F214-F213)/F229+W213*(F213-F212)/F229+W212*(F212-F211)/F229+W211*(F211-F210)/F229+W210*(F210-F209)/F229+W209*(F209-F208)/F229+W208*(F208-F207)/F229+W207*(F207-F206)/F229</f>
        <v>3.4599476898767377E-2</v>
      </c>
      <c r="AC229">
        <f t="shared" si="85"/>
        <v>758.47937643973603</v>
      </c>
      <c r="AD229">
        <f t="shared" si="86"/>
        <v>1599.6023137533687</v>
      </c>
      <c r="AE229">
        <f t="shared" si="87"/>
        <v>1465.2125922257064</v>
      </c>
      <c r="AG229">
        <f t="shared" si="88"/>
        <v>758.47937643973603</v>
      </c>
      <c r="AH229">
        <f t="shared" si="89"/>
        <v>1300.4896859783485</v>
      </c>
      <c r="AI229">
        <f t="shared" si="90"/>
        <v>347.02403500082517</v>
      </c>
      <c r="AK229">
        <v>263</v>
      </c>
      <c r="AL229" t="s">
        <v>16</v>
      </c>
      <c r="AM229">
        <v>34.5</v>
      </c>
      <c r="AN229">
        <v>0.01</v>
      </c>
      <c r="AO229">
        <v>0.08</v>
      </c>
      <c r="AP229">
        <v>0.28999999999999998</v>
      </c>
      <c r="AQ229">
        <v>41.67</v>
      </c>
      <c r="AR229">
        <v>21.8</v>
      </c>
      <c r="AS229">
        <v>0.67</v>
      </c>
      <c r="AT229">
        <v>0.95</v>
      </c>
      <c r="AU229">
        <v>0</v>
      </c>
      <c r="AV229">
        <v>0</v>
      </c>
      <c r="AW229">
        <v>1.7999999999999999E-2</v>
      </c>
      <c r="AX229">
        <v>6.0000000000000001E-3</v>
      </c>
      <c r="AZ229">
        <v>0.99673487310445774</v>
      </c>
      <c r="BA229">
        <v>0</v>
      </c>
      <c r="BB229">
        <v>2.7242873772537965E-3</v>
      </c>
      <c r="BC229">
        <v>6.6244094478282185E-3</v>
      </c>
      <c r="BD229">
        <v>0.67122516636722884</v>
      </c>
      <c r="BE229">
        <v>0.93887215229914667</v>
      </c>
      <c r="BF229">
        <v>1.6396319817787396E-2</v>
      </c>
      <c r="BG229">
        <v>2.9408871693959213E-2</v>
      </c>
      <c r="BH229">
        <v>0</v>
      </c>
      <c r="BI229">
        <v>0</v>
      </c>
      <c r="BJ229">
        <v>8.3676364602462629E-4</v>
      </c>
      <c r="BK229">
        <v>1.3901391681475896E-4</v>
      </c>
      <c r="CR229">
        <v>263</v>
      </c>
      <c r="CS229" t="s">
        <v>18</v>
      </c>
      <c r="CT229">
        <v>51.54</v>
      </c>
      <c r="CU229">
        <v>0.26</v>
      </c>
      <c r="CV229">
        <v>1.35</v>
      </c>
      <c r="CW229">
        <v>0.85</v>
      </c>
      <c r="CX229">
        <v>22.01</v>
      </c>
      <c r="CY229">
        <v>18.23</v>
      </c>
      <c r="CZ229">
        <v>0.46</v>
      </c>
      <c r="DA229">
        <v>5.25</v>
      </c>
      <c r="DB229">
        <v>0</v>
      </c>
      <c r="DC229">
        <v>0.03</v>
      </c>
      <c r="DD229">
        <v>6.0000000000000001E-3</v>
      </c>
      <c r="DE229">
        <v>3.0000000000000001E-3</v>
      </c>
      <c r="DG229">
        <v>1.9510351934726835</v>
      </c>
      <c r="DH229">
        <v>0</v>
      </c>
      <c r="DI229">
        <v>6.023609791634385E-2</v>
      </c>
      <c r="DJ229">
        <v>2.5440651374356027E-2</v>
      </c>
      <c r="DK229">
        <v>0.4645419132230032</v>
      </c>
      <c r="DL229">
        <v>1.0287190061185456</v>
      </c>
      <c r="DM229">
        <v>1.474991578711897E-2</v>
      </c>
      <c r="DN229">
        <v>0.21294830700612685</v>
      </c>
      <c r="DO229">
        <v>0</v>
      </c>
      <c r="DP229">
        <v>2.2020266550322395E-3</v>
      </c>
      <c r="DQ229">
        <v>3.6546153990868447E-4</v>
      </c>
      <c r="DR229">
        <v>9.1072742612370358E-5</v>
      </c>
      <c r="DS229">
        <v>1.1271291389027355E-2</v>
      </c>
    </row>
    <row r="230" spans="2:123">
      <c r="C230" s="2">
        <v>0.97099999999999997</v>
      </c>
      <c r="D230">
        <f t="shared" si="79"/>
        <v>97.1</v>
      </c>
      <c r="E230">
        <f t="shared" si="82"/>
        <v>97.1</v>
      </c>
      <c r="F230">
        <f t="shared" si="82"/>
        <v>97.1</v>
      </c>
      <c r="G230">
        <v>2.9000000000000057</v>
      </c>
      <c r="H230">
        <v>0</v>
      </c>
      <c r="I230">
        <v>0</v>
      </c>
      <c r="J230">
        <v>16.507000000000001</v>
      </c>
      <c r="K230">
        <v>80.592999999999989</v>
      </c>
      <c r="L230">
        <v>0</v>
      </c>
      <c r="M230">
        <f t="shared" si="83"/>
        <v>2.4925803039999996</v>
      </c>
      <c r="O230">
        <f>H230/SUM($H230:I230,K230:M230)</f>
        <v>0</v>
      </c>
      <c r="P230">
        <f>I230/SUM($H230:I230,K230:M230)</f>
        <v>0</v>
      </c>
      <c r="Q230">
        <f>K230/SUM($H230:I230,K230:M230)</f>
        <v>0.96999984480002477</v>
      </c>
      <c r="R230">
        <f>L230/SUM($H230:I230,K230:M230)</f>
        <v>0</v>
      </c>
      <c r="S230">
        <f>M230/SUM($H230:I230,K230:M230)</f>
        <v>3.0000155199975169E-2</v>
      </c>
      <c r="U230">
        <f t="shared" si="80"/>
        <v>5.6204569553433066E-2</v>
      </c>
      <c r="V230">
        <f t="shared" si="84"/>
        <v>3.015015519997517E-2</v>
      </c>
      <c r="W230">
        <f t="shared" si="81"/>
        <v>4.4565449924845443E-2</v>
      </c>
      <c r="Y230">
        <f>U230*(D230-D229)/D230+U229*(D229-D228)/D230+U228*(D228-D227)/D230+U227*(D227-D226)/D230+U226*(D226-D225)/D230+U225*(D225-D224)/D230+U224*(D224-D223)/D230+U223*(D223-D222)/D230+U222*(D222-D221)/D230+U221*(D221-D220)/D230+U220*(D220-D219)/D230+U219*(D219-D218)/D230+U218*(D218-D217)/D230+U217*(D217-D216)/D230+U216*(D216-D215)/D230+U215*(D215-D214)/D230+U214*(D214-D213)/D230+U213*(D213-D212)/D230+U212*(D212-D211)/D230+U211*(D211-D210)/D230+U210*(D210-D209)/D230+U209*(D209-D208)/D230+U208*(D208-D207)/D230+U207*(D207-D206)/D230</f>
        <v>4.1533332101375178E-2</v>
      </c>
      <c r="Z230">
        <f>V230*(E230-E229)/E230+V229*(E229-E228)/E230+V228*(E228-E227)/E230+V227*(E227-E226)/E230+V226*(E226-E225)/E230+V225*(E225-E224)/E230+V224*(E224-E223)/E230+V223*(E223-E222)/E230+V222*(E222-E221)/E230+V221*(E221-E220)/E230+V220*(E220-E219)/E230+V219*(E219-E218)/E230+V218*(E218-E217)/E230+V217*(E217-E216)/E230+V216*(E216-E215)/E230+V215*(E215-E214)/E230+V214*(E214-E213)/E230+V213*(E213-E212)/E230+V212*(E212-E211)/E230+V211*(E211-E210)/E230+V210*(E210-E209)/E230+V209*(E209-E208)/E230+V208*(E208-E207)/E230+V207*(E207-E206)/E230</f>
        <v>3.015015519997517E-2</v>
      </c>
      <c r="AA230">
        <f>W230*(F230-F229)/F230+W229*(F229-F228)/F230+W228*(F228-F227)/F230+W227*(F227-F226)/F230+W226*(F226-F225)/F230+W225*(F225-F224)/F230+W224*(F224-F223)/F230+W223*(F223-F222)/F230+W222*(F222-F221)/F230+W221*(F221-F220)/F230+W220*(F220-F219)/F230+W219*(F219-F218)/F230+W218*(F218-F217)/F230+W217*(F217-F216)/F230+W216*(F216-F215)/F230+W215*(F215-F214)/F230+W214*(F214-F213)/F230+W213*(F213-F212)/F230+W212*(F212-F211)/F230+W211*(F211-F210)/F230+W210*(F210-F209)/F230+W209*(F209-F208)/F230+W208*(F208-F207)/F230+W207*(F207-F206)/F230</f>
        <v>3.5030548852521527E-2</v>
      </c>
      <c r="AC230">
        <f t="shared" si="85"/>
        <v>1786.0413851262672</v>
      </c>
      <c r="AD230">
        <f t="shared" si="86"/>
        <v>3811.9585932423029</v>
      </c>
      <c r="AE230">
        <f t="shared" si="87"/>
        <v>3472.5124491891579</v>
      </c>
      <c r="AG230">
        <f t="shared" si="88"/>
        <v>1786.0413851262672</v>
      </c>
      <c r="AH230">
        <f t="shared" si="89"/>
        <v>3099.1533278392703</v>
      </c>
      <c r="AI230">
        <f t="shared" si="90"/>
        <v>822.43715901848475</v>
      </c>
      <c r="AK230">
        <v>383</v>
      </c>
      <c r="CR230">
        <v>383</v>
      </c>
      <c r="CS230" t="s">
        <v>18</v>
      </c>
      <c r="CT230">
        <v>46.59</v>
      </c>
      <c r="CU230">
        <v>0.46</v>
      </c>
      <c r="CV230">
        <v>1.0900000000000001</v>
      </c>
      <c r="CW230">
        <v>0.11</v>
      </c>
      <c r="CX230">
        <v>42.11</v>
      </c>
      <c r="CY230">
        <v>3.59</v>
      </c>
      <c r="CZ230">
        <v>0.93</v>
      </c>
      <c r="DA230">
        <v>5.07</v>
      </c>
      <c r="DB230">
        <v>0</v>
      </c>
      <c r="DC230">
        <v>0.04</v>
      </c>
      <c r="DD230">
        <v>1.0999999999999999E-2</v>
      </c>
      <c r="DE230">
        <v>5.0000000000000001E-3</v>
      </c>
      <c r="DG230">
        <v>1.9579607073396497</v>
      </c>
      <c r="DH230">
        <v>0</v>
      </c>
      <c r="DI230">
        <v>5.3993332404301778E-2</v>
      </c>
      <c r="DJ230">
        <v>3.6550435714249587E-3</v>
      </c>
      <c r="DK230">
        <v>0.98668988374311628</v>
      </c>
      <c r="DL230">
        <v>0.22490293137899134</v>
      </c>
      <c r="DM230">
        <v>3.3105887129753195E-2</v>
      </c>
      <c r="DN230">
        <v>0.22830394711150712</v>
      </c>
      <c r="DO230">
        <v>0</v>
      </c>
      <c r="DP230">
        <v>3.2595067198016589E-3</v>
      </c>
      <c r="DQ230">
        <v>7.4382999445252857E-4</v>
      </c>
      <c r="DR230">
        <v>1.6851079882332406E-4</v>
      </c>
      <c r="DS230">
        <v>1.1954039743951442E-2</v>
      </c>
    </row>
    <row r="231" spans="2:123">
      <c r="C231" s="2">
        <v>0.98299999999999998</v>
      </c>
      <c r="D231">
        <f t="shared" si="79"/>
        <v>98.3</v>
      </c>
      <c r="E231">
        <f t="shared" si="82"/>
        <v>98.3</v>
      </c>
      <c r="F231">
        <f t="shared" si="82"/>
        <v>98.3</v>
      </c>
      <c r="G231">
        <v>1.7000000000000028</v>
      </c>
      <c r="H231">
        <v>0</v>
      </c>
      <c r="I231">
        <v>0</v>
      </c>
      <c r="J231">
        <v>10.813000000000001</v>
      </c>
      <c r="K231">
        <v>55.048000000000002</v>
      </c>
      <c r="L231">
        <v>32.439</v>
      </c>
      <c r="M231">
        <f t="shared" si="83"/>
        <v>2.7057979359999997</v>
      </c>
      <c r="O231">
        <f>H231/SUM($H231:I231,K231:M231)</f>
        <v>0</v>
      </c>
      <c r="P231">
        <f>I231/SUM($H231:I231,K231:M231)</f>
        <v>0</v>
      </c>
      <c r="Q231">
        <f>K231/SUM($H231:I231,K231:M231)</f>
        <v>0.61033698099776856</v>
      </c>
      <c r="R231">
        <f>L231/SUM($H231:I231,K231:M231)</f>
        <v>0.35966286380225643</v>
      </c>
      <c r="S231">
        <f>M231/SUM($H231:I231,K231:M231)</f>
        <v>3.0000155199975169E-2</v>
      </c>
      <c r="U231">
        <f t="shared" si="80"/>
        <v>4.6507664327168852E-2</v>
      </c>
      <c r="V231">
        <f t="shared" si="84"/>
        <v>3.015015519997517E-2</v>
      </c>
      <c r="W231">
        <f t="shared" si="81"/>
        <v>3.9372018131341474E-2</v>
      </c>
      <c r="Y231">
        <f>U231*(D231-D230)/D231+U230*(D230-D229)/D231+U229*(D229-D228)/D231+U228*(D228-D227)/D231+U227*(D227-D226)/D231+U226*(D226-D225)/D231+U225*(D225-D224)/D231+U224*(D224-D223)/D231+U223*(D223-D222)/D231+U222*(D222-D221)/D231+U221*(D221-D220)/D231+U220*(D220-D219)/D231+U219*(D219-D218)/D231+U218*(D218-D217)/D231+U217*(D217-D216)/D231+U216*(D216-D215)/D231+U215*(D215-D214)/D231+U214*(D214-D213)/D231+U213*(D213-D212)/D231+U212*(D212-D211)/D231+U211*(D211-D210)/D231+U210*(D210-D209)/D231+U209*(D209-D208)/D231+U208*(D208-D207)/D231+U207*(D207-D206)/D231</f>
        <v>4.1594056401181412E-2</v>
      </c>
      <c r="Z231">
        <f>V231*(E231-E230)/E231+V230*(E230-E229)/E231+V229*(E229-E228)/E231+V228*(E228-E227)/E231+V227*(E227-E226)/E231+V226*(E226-E225)/E231+V225*(E225-E224)/E231+V224*(E224-E223)/E231+V223*(E223-E222)/E231+V222*(E222-E221)/E231+V221*(E221-E220)/E231+V220*(E220-E219)/E231+V219*(E219-E218)/E231+V218*(E218-E217)/E231+V217*(E217-E216)/E231+V216*(E216-E215)/E231+V215*(E215-E214)/E231+V214*(E214-E213)/E231+V213*(E213-E212)/E231+V212*(E212-E211)/E231+V211*(E211-E210)/E231+V210*(E210-E209)/E231+V209*(E209-E208)/E231+V208*(E208-E207)/E231+V207*(E207-E206)/E231</f>
        <v>3.015015519997517E-2</v>
      </c>
      <c r="AA231">
        <f>W231*(F231-F230)/F231+W230*(F230-F229)/F231+W229*(F229-F228)/F231+W228*(F228-F227)/F231+W227*(F227-F226)/F231+W226*(F226-F225)/F231+W225*(F225-F224)/F231+W224*(F224-F223)/F231+W223*(F223-F222)/F231+W222*(F222-F221)/F231+W221*(F221-F220)/F231+W220*(F220-F219)/F231+W219*(F219-F218)/F231+W218*(F218-F217)/F231+W217*(F217-F216)/F231+W216*(F216-F215)/F231+W215*(F215-F214)/F231+W214*(F214-F213)/F231+W213*(F213-F212)/F231+W212*(F212-F211)/F231+W211*(F211-F210)/F231+W210*(F210-F209)/F231+W209*(F209-F208)/F231+W208*(F208-F207)/F231+W207*(F207-F206)/F231</f>
        <v>3.5083547460197866E-2</v>
      </c>
      <c r="AC231">
        <f t="shared" si="85"/>
        <v>2979.199055638393</v>
      </c>
      <c r="AD231">
        <f t="shared" si="86"/>
        <v>6398.8797732111343</v>
      </c>
      <c r="AE231">
        <f t="shared" si="87"/>
        <v>5812.6450124789153</v>
      </c>
      <c r="AG231">
        <f t="shared" si="88"/>
        <v>2979.199055638393</v>
      </c>
      <c r="AH231">
        <f t="shared" si="89"/>
        <v>5202.3412790334423</v>
      </c>
      <c r="AI231">
        <f t="shared" si="90"/>
        <v>1376.6790819029009</v>
      </c>
      <c r="AK231">
        <v>533</v>
      </c>
      <c r="CR231">
        <v>533</v>
      </c>
      <c r="CS231" t="s">
        <v>18</v>
      </c>
      <c r="CT231">
        <v>45.68</v>
      </c>
      <c r="CU231">
        <v>0.39</v>
      </c>
      <c r="CV231">
        <v>1.07</v>
      </c>
      <c r="CW231">
        <v>0.04</v>
      </c>
      <c r="CX231">
        <v>45.94</v>
      </c>
      <c r="CY231">
        <v>0.75</v>
      </c>
      <c r="CZ231">
        <v>1.1100000000000001</v>
      </c>
      <c r="DA231">
        <v>4.96</v>
      </c>
      <c r="DB231">
        <v>0</v>
      </c>
      <c r="DC231">
        <v>0.05</v>
      </c>
      <c r="DD231">
        <v>1.2E-2</v>
      </c>
      <c r="DE231">
        <v>5.0000000000000001E-3</v>
      </c>
      <c r="DG231">
        <v>1.9613295975791414</v>
      </c>
      <c r="DH231">
        <v>0</v>
      </c>
      <c r="DI231">
        <v>5.4151518247956401E-2</v>
      </c>
      <c r="DJ231">
        <v>1.3579165766260785E-3</v>
      </c>
      <c r="DK231">
        <v>1.0997643823464061</v>
      </c>
      <c r="DL231">
        <v>4.8003748987649766E-2</v>
      </c>
      <c r="DM231">
        <v>4.0369975473701726E-2</v>
      </c>
      <c r="DN231">
        <v>0.22819197250578041</v>
      </c>
      <c r="DO231">
        <v>0</v>
      </c>
      <c r="DP231">
        <v>4.162700057421022E-3</v>
      </c>
      <c r="DQ231">
        <v>8.2903997716092092E-4</v>
      </c>
      <c r="DR231">
        <v>1.7216345226141392E-4</v>
      </c>
      <c r="DS231">
        <v>1.5481115827097783E-2</v>
      </c>
    </row>
    <row r="232" spans="2:123">
      <c r="C232" s="2">
        <v>0.99</v>
      </c>
      <c r="D232">
        <f t="shared" si="79"/>
        <v>99</v>
      </c>
      <c r="E232">
        <f t="shared" si="82"/>
        <v>99</v>
      </c>
      <c r="F232">
        <f t="shared" si="82"/>
        <v>99</v>
      </c>
      <c r="G232">
        <v>1</v>
      </c>
      <c r="H232">
        <v>0</v>
      </c>
      <c r="I232">
        <v>0</v>
      </c>
      <c r="J232">
        <v>15.84</v>
      </c>
      <c r="K232">
        <v>83.16</v>
      </c>
      <c r="L232">
        <v>0</v>
      </c>
      <c r="M232">
        <f t="shared" si="83"/>
        <v>2.5719724799999999</v>
      </c>
      <c r="O232">
        <f>H232/SUM($H232:I232,K232:M232)</f>
        <v>0</v>
      </c>
      <c r="P232">
        <f>I232/SUM($H232:I232,K232:M232)</f>
        <v>0</v>
      </c>
      <c r="Q232">
        <f>K232/SUM($H232:I232,K232:M232)</f>
        <v>0.96999984480002488</v>
      </c>
      <c r="R232">
        <f>L232/SUM($H232:I232,K232:M232)</f>
        <v>0</v>
      </c>
      <c r="S232">
        <f>M232/SUM($H232:I232,K232:M232)</f>
        <v>3.0000155199975169E-2</v>
      </c>
      <c r="U232">
        <f t="shared" si="80"/>
        <v>5.6286797042810373E-2</v>
      </c>
      <c r="V232">
        <f t="shared" si="84"/>
        <v>3.015015519997517E-2</v>
      </c>
      <c r="W232">
        <f t="shared" si="81"/>
        <v>4.5048452788052556E-2</v>
      </c>
      <c r="Y232">
        <f>U232*(D232-D231)/D232+U231*(D231-D230)/D232+U230*(D230-D229)/D232+U229*(D229-D228)/D232+U228*(D228-D227)/D232+U227*(D227-D226)/D232+U226*(D226-D225)/D232+U225*(D225-D224)/D232+U224*(D224-D223)/D232+U223*(D223-D222)/D232+U222*(D222-D221)/D232+U221*(D221-D220)/D232+U220*(D220-D219)/D232+U219*(D219-D218)/D232+U218*(D218-D217)/D232+U217*(D217-D216)/D232+U216*(D216-D215)/D232+U215*(D215-D214)/D232+U214*(D214-D213)/D232+U213*(D213-D212)/D232+U212*(D212-D211)/D232+U211*(D211-D210)/D232+U210*(D210-D209)/D232+U209*(D209-D208)/D232+U208*(D208-D207)/D232+U207*D207/D232</f>
        <v>4.1697944466324244E-2</v>
      </c>
      <c r="Z232">
        <f>V232*(E232-E231)/E232+V231*(E231-E230)/E232+V230*(E230-E229)/E232+V229*(E229-E228)/E232+V228*(E228-E227)/E232+V227*(E227-E226)/E232+V226*(E226-E225)/E232+V225*(E225-E224)/E232+V224*(E224-E223)/E232+V223*(E223-E222)/E232+V222*(E222-E221)/E232+V221*(E221-E220)/E232+V220*(E220-E219)/E232+V219*(E219-E218)/E232+V218*(E218-E217)/E232+V217*(E217-E216)/E232+V216*(E216-E215)/E232+V215*(E215-E214)/E232+V214*(E214-E213)/E232+V213*(E213-E212)/E232+V212*(E212-E211)/E232+V211*(E211-E210)/E232+V210*(E210-E209)/E232+V209*(E209-E208)/E232+V208*(E208-E207)/E232+V207*E207/E232</f>
        <v>3.0150155199975166E-2</v>
      </c>
      <c r="AA232">
        <f>W232*(D232-D231)/$D$34+W231*(D231-D230)/$D$34+W230*(D230-D229)/$D$34+W229*(D229-D228)/$D$34+W228*(D228-D227)/$D$34+W227*(D227-D226)/$D$34+W226*(D226-D225)/$D$34+W225*(D225-D224)/$D$34+W224*(D224-D223)/$D$34+W223*(D223-D222)/$D$34+W222*(D222-D221)/$D$34+W221*(D221-D220)/$D$34+W220*(D220-D219)/$D$34+W219*(D219-D218)/$D$34+W218*(D218-D217)/$D$34+W217*(D217-D216)/$D$34+W216*(D216-D215)/$D$34+W215*(D215-D214)/$D$34+W214*(D214-D213)/$D$34+W213*(D213-D212)/$D$34+W212*(D212-D211)/$D$34+W211*(D211-D210)/$D$34+W210*(D210-D209)/$D$34+W209*(D209-D208)/$D$34+W208*(D208-D207)/$D$34+W207*D207/$D$34</f>
        <v>3.5154006386758453E-2</v>
      </c>
      <c r="AC232">
        <f t="shared" si="85"/>
        <v>4951.711817695731</v>
      </c>
      <c r="AD232">
        <f t="shared" si="86"/>
        <v>10705.446884273626</v>
      </c>
      <c r="AE232">
        <f t="shared" si="87"/>
        <v>9696.094477733126</v>
      </c>
      <c r="AG232">
        <f t="shared" si="88"/>
        <v>4951.711817695731</v>
      </c>
      <c r="AH232">
        <f t="shared" si="89"/>
        <v>8703.6153530679876</v>
      </c>
      <c r="AI232">
        <f t="shared" si="90"/>
        <v>2296.4434289367932</v>
      </c>
      <c r="AK232">
        <v>703</v>
      </c>
      <c r="CR232">
        <v>703</v>
      </c>
      <c r="CS232" t="s">
        <v>18</v>
      </c>
      <c r="CT232">
        <v>45.49</v>
      </c>
      <c r="CU232">
        <v>0.38</v>
      </c>
      <c r="CV232">
        <v>1.07</v>
      </c>
      <c r="CW232">
        <v>0.01</v>
      </c>
      <c r="CX232">
        <v>46.71</v>
      </c>
      <c r="CY232">
        <v>0.09</v>
      </c>
      <c r="CZ232">
        <v>1.23</v>
      </c>
      <c r="DA232">
        <v>4.9400000000000004</v>
      </c>
      <c r="DB232">
        <v>0</v>
      </c>
      <c r="DC232">
        <v>0.06</v>
      </c>
      <c r="DD232">
        <v>1.2E-2</v>
      </c>
      <c r="DE232">
        <v>5.0000000000000001E-3</v>
      </c>
      <c r="DG232">
        <v>1.9627310629166985</v>
      </c>
      <c r="DH232">
        <v>0</v>
      </c>
      <c r="DI232">
        <v>5.4416550682727972E-2</v>
      </c>
      <c r="DJ232">
        <v>3.411406485250212E-4</v>
      </c>
      <c r="DK232">
        <v>1.1236702914756522</v>
      </c>
      <c r="DL232">
        <v>5.7886431057086194E-3</v>
      </c>
      <c r="DM232">
        <v>4.4953239109274006E-2</v>
      </c>
      <c r="DN232">
        <v>0.22838417454036014</v>
      </c>
      <c r="DO232">
        <v>0</v>
      </c>
      <c r="DP232">
        <v>5.0196881486740778E-3</v>
      </c>
      <c r="DQ232">
        <v>8.3309752699108129E-4</v>
      </c>
      <c r="DR232">
        <v>1.7300606758242096E-4</v>
      </c>
      <c r="DS232">
        <v>1.7147613599426494E-2</v>
      </c>
    </row>
    <row r="234" spans="2:123">
      <c r="Z234" s="28" t="s">
        <v>111</v>
      </c>
      <c r="AA234" s="28"/>
      <c r="AB234" s="29"/>
      <c r="AC234" s="30">
        <f>(AC206*100-AC232)/(AC206*100)*AC206</f>
        <v>10.482881823042689</v>
      </c>
      <c r="AD234" s="30">
        <f>(AD206*100-AD232)/(AD206*100)*AD206</f>
        <v>15.945531157263741</v>
      </c>
      <c r="AE234" s="30">
        <f>(AE206*100-AE232)/(AE206*100)*AE206</f>
        <v>17.03905522266874</v>
      </c>
      <c r="AF234" s="29"/>
      <c r="AG234" s="30">
        <f>(AG206*100-AG232)/(AG206*100)*AG206</f>
        <v>10.482881823042689</v>
      </c>
      <c r="AH234" s="30">
        <f>(AH206*100-AH232)/(AH206*100)*AH206</f>
        <v>12.963846469320123</v>
      </c>
      <c r="AI234" s="30">
        <f>(AI206*100-AI232)/(AI206*100)*AI206</f>
        <v>4.0355657106320679</v>
      </c>
    </row>
    <row r="236" spans="2:123">
      <c r="B236" s="20" t="s">
        <v>84</v>
      </c>
      <c r="W236" s="20"/>
      <c r="X236" s="20"/>
    </row>
    <row r="237" spans="2:123" ht="18">
      <c r="G237" s="5" t="s">
        <v>70</v>
      </c>
      <c r="L237"/>
      <c r="O237" s="4"/>
      <c r="P237" s="6" t="s">
        <v>26</v>
      </c>
      <c r="S237" s="4"/>
      <c r="V237" s="20" t="s">
        <v>84</v>
      </c>
      <c r="Y237" s="20"/>
      <c r="Z237" s="6" t="s">
        <v>92</v>
      </c>
      <c r="AA237" s="20"/>
      <c r="AB237" s="20"/>
      <c r="AC237" s="20"/>
      <c r="AD237" s="6" t="s">
        <v>91</v>
      </c>
      <c r="AE237" s="6"/>
      <c r="AF237" s="6"/>
      <c r="AG237" s="6"/>
      <c r="AH237" s="6" t="s">
        <v>90</v>
      </c>
      <c r="AK237" t="s">
        <v>19</v>
      </c>
      <c r="AL237" t="s">
        <v>0</v>
      </c>
      <c r="CD237" t="s">
        <v>33</v>
      </c>
      <c r="CE237" t="s">
        <v>34</v>
      </c>
      <c r="CF237" t="s">
        <v>35</v>
      </c>
      <c r="CG237" t="s">
        <v>36</v>
      </c>
      <c r="CH237" t="s">
        <v>37</v>
      </c>
      <c r="CI237" t="s">
        <v>38</v>
      </c>
      <c r="CJ237" t="s">
        <v>39</v>
      </c>
      <c r="CK237" t="s">
        <v>40</v>
      </c>
      <c r="CL237" t="s">
        <v>41</v>
      </c>
      <c r="CM237" t="s">
        <v>42</v>
      </c>
      <c r="CN237" t="s">
        <v>43</v>
      </c>
      <c r="CO237" t="s">
        <v>44</v>
      </c>
      <c r="CP237" t="s">
        <v>86</v>
      </c>
      <c r="DG237" t="s">
        <v>33</v>
      </c>
      <c r="DH237" t="s">
        <v>34</v>
      </c>
      <c r="DI237" t="s">
        <v>35</v>
      </c>
      <c r="DJ237" t="s">
        <v>36</v>
      </c>
      <c r="DK237" t="s">
        <v>37</v>
      </c>
      <c r="DL237" t="s">
        <v>38</v>
      </c>
      <c r="DM237" t="s">
        <v>39</v>
      </c>
      <c r="DN237" t="s">
        <v>40</v>
      </c>
      <c r="DO237" t="s">
        <v>41</v>
      </c>
      <c r="DP237" t="s">
        <v>42</v>
      </c>
      <c r="DQ237" t="s">
        <v>43</v>
      </c>
      <c r="DR237" t="s">
        <v>44</v>
      </c>
      <c r="DS237" t="s">
        <v>86</v>
      </c>
    </row>
    <row r="238" spans="2:123" ht="17">
      <c r="C238" t="s">
        <v>20</v>
      </c>
      <c r="D238" s="4" t="s">
        <v>21</v>
      </c>
      <c r="E238" s="4" t="s">
        <v>21</v>
      </c>
      <c r="F238" s="4" t="s">
        <v>21</v>
      </c>
      <c r="G238" t="s">
        <v>22</v>
      </c>
      <c r="H238" t="s">
        <v>16</v>
      </c>
      <c r="I238" t="s">
        <v>17</v>
      </c>
      <c r="J238" t="s">
        <v>23</v>
      </c>
      <c r="K238" t="s">
        <v>24</v>
      </c>
      <c r="L238" t="s">
        <v>25</v>
      </c>
      <c r="M238" t="s">
        <v>84</v>
      </c>
      <c r="O238" s="4" t="s">
        <v>16</v>
      </c>
      <c r="P238" s="4" t="s">
        <v>17</v>
      </c>
      <c r="Q238" s="4" t="s">
        <v>24</v>
      </c>
      <c r="R238" s="4" t="s">
        <v>25</v>
      </c>
      <c r="S238" s="4" t="s">
        <v>84</v>
      </c>
      <c r="U238" t="s">
        <v>27</v>
      </c>
      <c r="V238" t="s">
        <v>28</v>
      </c>
      <c r="W238" t="s">
        <v>29</v>
      </c>
      <c r="Y238" t="s">
        <v>27</v>
      </c>
      <c r="Z238" t="s">
        <v>28</v>
      </c>
      <c r="AA238" t="s">
        <v>29</v>
      </c>
      <c r="AC238" t="s">
        <v>30</v>
      </c>
      <c r="AD238" t="s">
        <v>31</v>
      </c>
      <c r="AE238" t="s">
        <v>32</v>
      </c>
      <c r="AG238" t="s">
        <v>30</v>
      </c>
      <c r="AH238" t="s">
        <v>31</v>
      </c>
      <c r="AI238" t="s">
        <v>32</v>
      </c>
      <c r="AL238" t="s">
        <v>1</v>
      </c>
      <c r="AM238" t="s">
        <v>2</v>
      </c>
      <c r="AN238" t="s">
        <v>3</v>
      </c>
      <c r="AO238" t="s">
        <v>4</v>
      </c>
      <c r="AP238" t="s">
        <v>5</v>
      </c>
      <c r="AQ238" t="s">
        <v>6</v>
      </c>
      <c r="AR238" t="s">
        <v>7</v>
      </c>
      <c r="AS238" t="s">
        <v>8</v>
      </c>
      <c r="AT238" t="s">
        <v>9</v>
      </c>
      <c r="AU238" t="s">
        <v>10</v>
      </c>
      <c r="AV238" t="s">
        <v>11</v>
      </c>
      <c r="AW238" t="s">
        <v>14</v>
      </c>
      <c r="AX238" t="s">
        <v>15</v>
      </c>
      <c r="AZ238" t="s">
        <v>33</v>
      </c>
      <c r="BA238" t="s">
        <v>34</v>
      </c>
      <c r="BB238" t="s">
        <v>35</v>
      </c>
      <c r="BC238" t="s">
        <v>36</v>
      </c>
      <c r="BD238" t="s">
        <v>37</v>
      </c>
      <c r="BE238" t="s">
        <v>38</v>
      </c>
      <c r="BF238" t="s">
        <v>39</v>
      </c>
      <c r="BG238" t="s">
        <v>40</v>
      </c>
      <c r="BH238" t="s">
        <v>41</v>
      </c>
      <c r="BI238" t="s">
        <v>42</v>
      </c>
      <c r="BJ238" t="s">
        <v>43</v>
      </c>
      <c r="BK238" t="s">
        <v>44</v>
      </c>
    </row>
    <row r="239" spans="2:123">
      <c r="C239">
        <v>0</v>
      </c>
      <c r="D239">
        <f>C239*100</f>
        <v>0</v>
      </c>
      <c r="E239">
        <f t="shared" ref="E239:F239" si="91">D239*100</f>
        <v>0</v>
      </c>
      <c r="F239">
        <f t="shared" si="91"/>
        <v>0</v>
      </c>
      <c r="G239">
        <v>100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f>0.041667*(SUM(H239:I239,K239:L239))</f>
        <v>0</v>
      </c>
      <c r="R239" s="21"/>
      <c r="S239" s="4"/>
      <c r="AC239" s="4">
        <v>60</v>
      </c>
      <c r="AD239" s="4">
        <v>123</v>
      </c>
      <c r="AE239" s="4">
        <v>114</v>
      </c>
      <c r="AG239" s="4">
        <v>60</v>
      </c>
      <c r="AH239" s="4">
        <v>100</v>
      </c>
      <c r="AI239" s="4">
        <v>27</v>
      </c>
    </row>
    <row r="240" spans="2:123">
      <c r="C240" s="2">
        <v>0.214</v>
      </c>
      <c r="D240">
        <f t="shared" ref="D240:D265" si="92">C240*100</f>
        <v>21.4</v>
      </c>
      <c r="E240">
        <f>D240</f>
        <v>21.4</v>
      </c>
      <c r="F240">
        <f>E240</f>
        <v>21.4</v>
      </c>
      <c r="G240">
        <v>78.599999999999994</v>
      </c>
      <c r="H240">
        <v>21.400000000000006</v>
      </c>
      <c r="I240">
        <v>0</v>
      </c>
      <c r="J240">
        <v>0</v>
      </c>
      <c r="K240">
        <v>0</v>
      </c>
      <c r="L240">
        <v>0</v>
      </c>
      <c r="M240">
        <f t="shared" ref="M240:M265" si="93">0.041667*(SUM(H240:I240,K240:L240))</f>
        <v>0.89167380000000029</v>
      </c>
      <c r="O240">
        <f>H240/SUM($H240:I240,K240:M240)</f>
        <v>0.95999969280009834</v>
      </c>
      <c r="P240">
        <f>I240/SUM($H240:I240,K240:M240)</f>
        <v>0</v>
      </c>
      <c r="Q240">
        <f>K240/SUM($H240:I240,K240:M240)</f>
        <v>0</v>
      </c>
      <c r="R240">
        <f>L240/SUM($H240:I240,K240:M240)</f>
        <v>0</v>
      </c>
      <c r="S240">
        <f>M240/SUM($H240:I240,K240:M240)</f>
        <v>4.0000307199901698E-2</v>
      </c>
      <c r="U240">
        <f t="shared" ref="U240:U265" si="94">(O240*(0.00000571*(AO240*((26.98*2)/(26.98*2+16*3))*10000)+0.000395))+(Q240*(0.2003*DI240+0.0162))+(P240*(0.2198*CF240))+S240</f>
        <v>4.1539911320802328E-2</v>
      </c>
      <c r="V240">
        <f>0.00015+S240</f>
        <v>4.0150307199901696E-2</v>
      </c>
      <c r="W240">
        <f t="shared" ref="W240:W265" si="95">(O240*(0.000002536*(AO240*((26.98*2)/(26.98*2+16*3))*10000)+0.0008))+(Q240*EXP((-5)+6.3*DS240-1.2*DN240+1))+(P240*(EXP((-5.66)+8.4*CP240+10*CK240)))+S240</f>
        <v>4.1283680887299792E-2</v>
      </c>
      <c r="Y240">
        <f>U240*(D240-D239)/D240</f>
        <v>4.1539911320802328E-2</v>
      </c>
      <c r="Z240">
        <f>V240*(E240-E239)/E240</f>
        <v>4.0150307199901696E-2</v>
      </c>
      <c r="AA240">
        <f>W240*(F240-F239)/F240</f>
        <v>4.1283680887299792E-2</v>
      </c>
      <c r="AC240">
        <f>$AC$239*((1-C240)^(Y240-1))</f>
        <v>75.576115520317344</v>
      </c>
      <c r="AD240">
        <f>$AD$239*((1-C240)^(Z240-1))</f>
        <v>154.98288767333611</v>
      </c>
      <c r="AE240">
        <f>$AE$239*((1-C240)^(AA240-1))</f>
        <v>143.60347953568078</v>
      </c>
      <c r="AG240">
        <f>$AG$239*((1-C240)^(Y240-1))</f>
        <v>75.576115520317344</v>
      </c>
      <c r="AH240">
        <f>$AH$239*((1-C240)^(Z240-1))</f>
        <v>126.00234770189928</v>
      </c>
      <c r="AI240">
        <f>$AI$239*((1-C240)^(AA240-1))</f>
        <v>34.011350416345444</v>
      </c>
      <c r="AK240">
        <v>24</v>
      </c>
      <c r="AL240" t="s">
        <v>16</v>
      </c>
      <c r="AM240">
        <v>41.68</v>
      </c>
      <c r="AN240">
        <v>0</v>
      </c>
      <c r="AO240">
        <v>0.04</v>
      </c>
      <c r="AP240">
        <v>0.28999999999999998</v>
      </c>
      <c r="AQ240">
        <v>4.67</v>
      </c>
      <c r="AR240">
        <v>53.17</v>
      </c>
      <c r="AS240">
        <v>7.0000000000000007E-2</v>
      </c>
      <c r="AT240">
        <v>0.08</v>
      </c>
      <c r="AU240">
        <v>0</v>
      </c>
      <c r="AV240">
        <v>0</v>
      </c>
      <c r="AW240">
        <v>0</v>
      </c>
      <c r="AX240">
        <v>0</v>
      </c>
      <c r="AZ240">
        <v>0.99781143541499873</v>
      </c>
      <c r="BA240">
        <v>0</v>
      </c>
      <c r="BB240">
        <v>1.128711970033924E-3</v>
      </c>
      <c r="BC240">
        <v>5.4891787853209003E-3</v>
      </c>
      <c r="BD240">
        <v>6.2333544004866265E-2</v>
      </c>
      <c r="BE240">
        <v>1.897478364843064</v>
      </c>
      <c r="BF240">
        <v>1.4194817931572671E-3</v>
      </c>
      <c r="BG240">
        <v>2.0521303934496948E-3</v>
      </c>
      <c r="BH240">
        <v>0</v>
      </c>
      <c r="BI240">
        <v>0</v>
      </c>
      <c r="BJ240">
        <v>0</v>
      </c>
      <c r="BK240">
        <v>0</v>
      </c>
    </row>
    <row r="241" spans="3:94">
      <c r="C241" s="2">
        <v>0.35699999999999998</v>
      </c>
      <c r="D241">
        <f t="shared" si="92"/>
        <v>35.699999999999996</v>
      </c>
      <c r="E241">
        <f t="shared" ref="E241:F265" si="96">D241</f>
        <v>35.699999999999996</v>
      </c>
      <c r="F241">
        <f t="shared" si="96"/>
        <v>35.699999999999996</v>
      </c>
      <c r="G241">
        <v>64.300000000000011</v>
      </c>
      <c r="H241">
        <v>35.699999999999989</v>
      </c>
      <c r="I241">
        <v>0</v>
      </c>
      <c r="J241">
        <v>0</v>
      </c>
      <c r="K241">
        <v>0</v>
      </c>
      <c r="L241">
        <v>0</v>
      </c>
      <c r="M241">
        <f t="shared" si="93"/>
        <v>1.4875118999999997</v>
      </c>
      <c r="O241">
        <f>H241/SUM($H241:I241,K241:M241)</f>
        <v>0.95999969280009823</v>
      </c>
      <c r="P241">
        <f>I241/SUM($H241:I241,K241:M241)</f>
        <v>0</v>
      </c>
      <c r="Q241">
        <f>K241/SUM($H241:I241,K241:M241)</f>
        <v>0</v>
      </c>
      <c r="R241">
        <f>L241/SUM($H241:I241,K241:M241)</f>
        <v>0</v>
      </c>
      <c r="S241">
        <f>M241/SUM($H241:I241,K241:M241)</f>
        <v>4.0000307199901698E-2</v>
      </c>
      <c r="U241">
        <f t="shared" si="94"/>
        <v>4.1830012381363475E-2</v>
      </c>
      <c r="V241">
        <f t="shared" ref="V241:V265" si="97">0.00015+S241</f>
        <v>4.0150307199901696E-2</v>
      </c>
      <c r="W241">
        <f t="shared" si="95"/>
        <v>4.1412524370589301E-2</v>
      </c>
      <c r="Y241">
        <f>U241*(D241-D240)/D241+U240*(D240-D239)/D241</f>
        <v>4.1656114266629345E-2</v>
      </c>
      <c r="Z241">
        <f>V241*(E241-E240)/E241+V240*(E240-E239)/E241</f>
        <v>4.0150307199901696E-2</v>
      </c>
      <c r="AA241">
        <f>W241*(F241-F240)/F241+W240*(F240-F239)/F241</f>
        <v>4.1335290461838731E-2</v>
      </c>
      <c r="AC241">
        <f t="shared" ref="AC241:AC265" si="98">$AC$239*((1-C241)^(Y241-1))</f>
        <v>91.611731556186101</v>
      </c>
      <c r="AD241">
        <f t="shared" ref="AD241:AD265" si="99">$AD$239*((1-C241)^(Z241-1))</f>
        <v>187.9289772149406</v>
      </c>
      <c r="AE241">
        <f t="shared" ref="AE241:AE265" si="100">$AE$239*((1-C241)^(AA241-1))</f>
        <v>174.08695270604437</v>
      </c>
      <c r="AG241">
        <f t="shared" ref="AG241:AG265" si="101">$AG$239*((1-C241)^(Y241-1))</f>
        <v>91.611731556186101</v>
      </c>
      <c r="AH241">
        <f t="shared" ref="AH241:AH265" si="102">$AH$239*((1-C241)^(Z241-1))</f>
        <v>152.78778635361024</v>
      </c>
      <c r="AI241">
        <f t="shared" ref="AI241:AI265" si="103">$AI$239*((1-C241)^(AA241-1))</f>
        <v>41.231120377747352</v>
      </c>
      <c r="AK241">
        <v>44</v>
      </c>
      <c r="AL241" t="s">
        <v>16</v>
      </c>
      <c r="AM241">
        <v>41.47</v>
      </c>
      <c r="AN241">
        <v>0</v>
      </c>
      <c r="AO241">
        <v>0.05</v>
      </c>
      <c r="AP241">
        <v>0.36</v>
      </c>
      <c r="AQ241">
        <v>5.6</v>
      </c>
      <c r="AR241">
        <v>52.32</v>
      </c>
      <c r="AS241">
        <v>0.08</v>
      </c>
      <c r="AT241">
        <v>0.1</v>
      </c>
      <c r="AU241">
        <v>0</v>
      </c>
      <c r="AV241">
        <v>0</v>
      </c>
      <c r="AW241">
        <v>0</v>
      </c>
      <c r="AX241">
        <v>0</v>
      </c>
      <c r="AZ241">
        <v>0.99743264921648656</v>
      </c>
      <c r="BA241">
        <v>0</v>
      </c>
      <c r="BB241">
        <v>1.4174962604525609E-3</v>
      </c>
      <c r="BC241">
        <v>6.8460593075878318E-3</v>
      </c>
      <c r="BD241">
        <v>7.5096854076377784E-2</v>
      </c>
      <c r="BE241">
        <v>1.8758870521477748</v>
      </c>
      <c r="BF241">
        <v>1.6298609384352201E-3</v>
      </c>
      <c r="BG241">
        <v>2.5771740141894281E-3</v>
      </c>
      <c r="BH241">
        <v>0</v>
      </c>
      <c r="BI241">
        <v>0</v>
      </c>
      <c r="BJ241">
        <v>0</v>
      </c>
      <c r="BK241">
        <v>0</v>
      </c>
      <c r="BM241" t="s">
        <v>45</v>
      </c>
      <c r="BN241" t="s">
        <v>1</v>
      </c>
      <c r="BO241" t="s">
        <v>2</v>
      </c>
      <c r="BP241" t="s">
        <v>3</v>
      </c>
      <c r="BQ241" t="s">
        <v>4</v>
      </c>
      <c r="BR241" t="s">
        <v>5</v>
      </c>
      <c r="BS241" t="s">
        <v>6</v>
      </c>
      <c r="BT241" t="s">
        <v>7</v>
      </c>
      <c r="BU241" t="s">
        <v>8</v>
      </c>
      <c r="BV241" t="s">
        <v>9</v>
      </c>
      <c r="BW241" t="s">
        <v>10</v>
      </c>
      <c r="BX241" t="s">
        <v>11</v>
      </c>
      <c r="BY241" t="s">
        <v>12</v>
      </c>
      <c r="BZ241" t="s">
        <v>13</v>
      </c>
      <c r="CA241" t="s">
        <v>14</v>
      </c>
      <c r="CB241" t="s">
        <v>15</v>
      </c>
    </row>
    <row r="242" spans="3:94">
      <c r="C242" s="2">
        <v>0.38900000000000001</v>
      </c>
      <c r="D242">
        <f t="shared" si="92"/>
        <v>38.9</v>
      </c>
      <c r="E242">
        <f t="shared" si="96"/>
        <v>38.9</v>
      </c>
      <c r="F242">
        <f t="shared" si="96"/>
        <v>38.9</v>
      </c>
      <c r="G242">
        <v>61.1</v>
      </c>
      <c r="H242">
        <v>38.9</v>
      </c>
      <c r="I242">
        <v>0</v>
      </c>
      <c r="J242">
        <v>0</v>
      </c>
      <c r="K242">
        <v>0</v>
      </c>
      <c r="L242">
        <v>0</v>
      </c>
      <c r="M242">
        <f t="shared" si="93"/>
        <v>1.6208463</v>
      </c>
      <c r="O242">
        <f>H242/SUM($H242:I242,K242:M242)</f>
        <v>0.95999969280009834</v>
      </c>
      <c r="P242">
        <f>I242/SUM($H242:I242,K242:M242)</f>
        <v>0</v>
      </c>
      <c r="Q242">
        <f>K242/SUM($H242:I242,K242:M242)</f>
        <v>0</v>
      </c>
      <c r="R242">
        <f>L242/SUM($H242:I242,K242:M242)</f>
        <v>0</v>
      </c>
      <c r="S242">
        <f>M242/SUM($H242:I242,K242:M242)</f>
        <v>4.0000307199901698E-2</v>
      </c>
      <c r="U242">
        <f t="shared" si="94"/>
        <v>4.212011344192463E-2</v>
      </c>
      <c r="V242">
        <f t="shared" si="97"/>
        <v>4.0150307199901696E-2</v>
      </c>
      <c r="W242">
        <f t="shared" si="95"/>
        <v>4.1541367853878804E-2</v>
      </c>
      <c r="Y242">
        <f>U242*(D242-D241)/D242+U241*(D241-D240)/D242+U240*(D240-D239)/D242</f>
        <v>4.169428386459708E-2</v>
      </c>
      <c r="Z242">
        <f>V242*(E242-E241)/E242+V241*(E241-E240)/E242+V240*(E240-E239)/E242</f>
        <v>4.0150307199901696E-2</v>
      </c>
      <c r="AA242">
        <f>W242*(F242-F241)/F242+W241*(F241-F240)/F242+W240*(F240-F239)/F242</f>
        <v>4.1352242843703202E-2</v>
      </c>
      <c r="AC242">
        <f t="shared" si="98"/>
        <v>96.203125447023979</v>
      </c>
      <c r="AD242">
        <f t="shared" si="99"/>
        <v>197.3664774766676</v>
      </c>
      <c r="AE242">
        <f t="shared" si="100"/>
        <v>182.81674208514363</v>
      </c>
      <c r="AG242">
        <f t="shared" si="101"/>
        <v>96.203125447023979</v>
      </c>
      <c r="AH242">
        <f t="shared" si="102"/>
        <v>160.46055079403868</v>
      </c>
      <c r="AI242">
        <f t="shared" si="103"/>
        <v>43.298702072797177</v>
      </c>
      <c r="AK242">
        <v>49</v>
      </c>
      <c r="AL242" t="s">
        <v>16</v>
      </c>
      <c r="AM242">
        <v>41.4</v>
      </c>
      <c r="AN242">
        <v>0</v>
      </c>
      <c r="AO242">
        <v>0.06</v>
      </c>
      <c r="AP242">
        <v>0.38</v>
      </c>
      <c r="AQ242">
        <v>5.89</v>
      </c>
      <c r="AR242">
        <v>52.07</v>
      </c>
      <c r="AS242">
        <v>0.09</v>
      </c>
      <c r="AT242">
        <v>0.11</v>
      </c>
      <c r="AU242">
        <v>0</v>
      </c>
      <c r="AV242">
        <v>0</v>
      </c>
      <c r="AW242">
        <v>0</v>
      </c>
      <c r="AX242">
        <v>0</v>
      </c>
      <c r="AZ242">
        <v>0.99700528579482461</v>
      </c>
      <c r="BA242">
        <v>0</v>
      </c>
      <c r="BB242">
        <v>1.7031415452326006E-3</v>
      </c>
      <c r="BC242">
        <v>7.2355129979964983E-3</v>
      </c>
      <c r="BD242">
        <v>7.9085449423705656E-2</v>
      </c>
      <c r="BE242">
        <v>1.8692788975722039</v>
      </c>
      <c r="BF242">
        <v>1.8359068785443612E-3</v>
      </c>
      <c r="BG242">
        <v>2.8384680091997679E-3</v>
      </c>
      <c r="BH242">
        <v>0</v>
      </c>
      <c r="BI242">
        <v>0</v>
      </c>
      <c r="BJ242">
        <v>0</v>
      </c>
      <c r="BK242">
        <v>0</v>
      </c>
    </row>
    <row r="243" spans="3:94">
      <c r="C243" s="2">
        <v>0.46899999999999997</v>
      </c>
      <c r="D243">
        <f t="shared" si="92"/>
        <v>46.9</v>
      </c>
      <c r="E243">
        <f t="shared" si="96"/>
        <v>46.9</v>
      </c>
      <c r="F243">
        <f t="shared" si="96"/>
        <v>46.9</v>
      </c>
      <c r="G243">
        <v>53.1</v>
      </c>
      <c r="H243">
        <v>4.6900000000000004</v>
      </c>
      <c r="I243">
        <v>42.21</v>
      </c>
      <c r="J243">
        <v>0</v>
      </c>
      <c r="K243">
        <v>0</v>
      </c>
      <c r="L243">
        <v>0</v>
      </c>
      <c r="M243">
        <f t="shared" si="93"/>
        <v>1.9541823</v>
      </c>
      <c r="O243">
        <f>H243/SUM($H243:I243,K243:M243)</f>
        <v>9.5999969280009839E-2</v>
      </c>
      <c r="P243">
        <f>I243/SUM($H243:I243,K243:M243)</f>
        <v>0.86399972352008858</v>
      </c>
      <c r="Q243">
        <f>K243/SUM($H243:I243,K243:M243)</f>
        <v>0</v>
      </c>
      <c r="R243">
        <f>L243/SUM($H243:I243,K243:M243)</f>
        <v>0</v>
      </c>
      <c r="S243">
        <f>M243/SUM($H243:I243,K243:M243)</f>
        <v>4.0000307199901698E-2</v>
      </c>
      <c r="U243">
        <f t="shared" si="94"/>
        <v>5.2797254784446225E-2</v>
      </c>
      <c r="V243">
        <f t="shared" si="97"/>
        <v>4.0150307199901696E-2</v>
      </c>
      <c r="W243">
        <f t="shared" si="95"/>
        <v>4.506654113231208E-2</v>
      </c>
      <c r="Y243">
        <f>U243*(D243-D242)/D243+U242*(D242-D241)/D243+U241*(D241-D240)/D243+U240*(D240-D239)/D243</f>
        <v>4.3588180823206743E-2</v>
      </c>
      <c r="Z243">
        <f>V243*(E243-E242)/E243+V242*(E242-E241)/E243+V241*(E241-E240)/E243+V240*(E240-E239)/E243</f>
        <v>4.0150307199901696E-2</v>
      </c>
      <c r="AA243">
        <f>W243*(F243-F242)/F243+W242*(F242-F241)/F243+W241*(F241-F240)/F243+W240*(F240-F239)/F243</f>
        <v>4.1985811848156751E-2</v>
      </c>
      <c r="AC243">
        <f t="shared" si="98"/>
        <v>109.91933684474866</v>
      </c>
      <c r="AD243">
        <f t="shared" si="99"/>
        <v>225.825536633773</v>
      </c>
      <c r="AE243">
        <f t="shared" si="100"/>
        <v>209.05867837065577</v>
      </c>
      <c r="AG243">
        <f t="shared" si="101"/>
        <v>109.91933684474866</v>
      </c>
      <c r="AH243">
        <f t="shared" si="102"/>
        <v>183.59799726323007</v>
      </c>
      <c r="AI243">
        <f t="shared" si="103"/>
        <v>49.51389750883952</v>
      </c>
      <c r="AK243">
        <v>63</v>
      </c>
      <c r="AL243" t="s">
        <v>16</v>
      </c>
      <c r="AM243">
        <v>41.23</v>
      </c>
      <c r="AN243">
        <v>0</v>
      </c>
      <c r="AO243">
        <v>7.0000000000000007E-2</v>
      </c>
      <c r="AP243">
        <v>0.43</v>
      </c>
      <c r="AQ243">
        <v>6.64</v>
      </c>
      <c r="AR243">
        <v>51.39</v>
      </c>
      <c r="AS243">
        <v>0.1</v>
      </c>
      <c r="AT243">
        <v>0.13</v>
      </c>
      <c r="AU243">
        <v>0</v>
      </c>
      <c r="AV243">
        <v>0</v>
      </c>
      <c r="AW243">
        <v>3.0000000000000001E-3</v>
      </c>
      <c r="AX243">
        <v>2E-3</v>
      </c>
      <c r="AZ243">
        <v>0.99660456826589594</v>
      </c>
      <c r="BA243">
        <v>0</v>
      </c>
      <c r="BB243">
        <v>1.9943893742776619E-3</v>
      </c>
      <c r="BC243">
        <v>8.2180088776861518E-3</v>
      </c>
      <c r="BD243">
        <v>8.9487379500478276E-2</v>
      </c>
      <c r="BE243">
        <v>1.8517295721556857</v>
      </c>
      <c r="BF243">
        <v>2.0474841979273269E-3</v>
      </c>
      <c r="BG243">
        <v>3.3670308077969678E-3</v>
      </c>
      <c r="BH243">
        <v>0</v>
      </c>
      <c r="BI243">
        <v>0</v>
      </c>
      <c r="BJ243">
        <v>1.1668110510185933E-4</v>
      </c>
      <c r="BK243">
        <v>3.8769125584135743E-5</v>
      </c>
      <c r="BM243">
        <v>63</v>
      </c>
      <c r="BN243" t="s">
        <v>17</v>
      </c>
      <c r="BO243">
        <v>57.32</v>
      </c>
      <c r="BP243">
        <v>0.04</v>
      </c>
      <c r="BQ243">
        <v>1.64</v>
      </c>
      <c r="BR243">
        <v>0.43</v>
      </c>
      <c r="BS243">
        <v>4.29</v>
      </c>
      <c r="BT243">
        <v>35.47</v>
      </c>
      <c r="BU243">
        <v>0.08</v>
      </c>
      <c r="BV243">
        <v>0.72</v>
      </c>
      <c r="BW243">
        <v>0</v>
      </c>
      <c r="BX243">
        <v>0.01</v>
      </c>
      <c r="BY243">
        <v>0</v>
      </c>
      <c r="BZ243">
        <v>0</v>
      </c>
      <c r="CA243">
        <v>2E-3</v>
      </c>
      <c r="CB243">
        <v>1E-3</v>
      </c>
      <c r="CD243">
        <v>1.9605073908938755</v>
      </c>
      <c r="CE243">
        <v>0</v>
      </c>
      <c r="CF243">
        <v>6.6116297181951569E-2</v>
      </c>
      <c r="CG243">
        <v>1.1628384122628635E-2</v>
      </c>
      <c r="CH243">
        <v>8.1809505361446183E-2</v>
      </c>
      <c r="CI243">
        <v>1.8084766113234332</v>
      </c>
      <c r="CJ243">
        <v>2.3177324914464932E-3</v>
      </c>
      <c r="CK243">
        <v>2.638693806150014E-2</v>
      </c>
      <c r="CL243">
        <v>0</v>
      </c>
      <c r="CM243">
        <v>6.6319757560186448E-4</v>
      </c>
      <c r="CN243">
        <v>1.1006824403749781E-4</v>
      </c>
      <c r="CO243">
        <v>2.7428924153078572E-5</v>
      </c>
      <c r="CP243">
        <v>2.6623688075827059E-2</v>
      </c>
    </row>
    <row r="244" spans="3:94">
      <c r="C244" s="2">
        <v>0.52</v>
      </c>
      <c r="D244">
        <f t="shared" si="92"/>
        <v>52</v>
      </c>
      <c r="E244">
        <f t="shared" si="96"/>
        <v>52</v>
      </c>
      <c r="F244">
        <f t="shared" si="96"/>
        <v>52</v>
      </c>
      <c r="G244">
        <v>48</v>
      </c>
      <c r="H244">
        <v>4.68</v>
      </c>
      <c r="I244">
        <v>47.32</v>
      </c>
      <c r="J244">
        <v>0</v>
      </c>
      <c r="K244">
        <v>0</v>
      </c>
      <c r="L244">
        <v>0</v>
      </c>
      <c r="M244">
        <f t="shared" si="93"/>
        <v>2.1666840000000001</v>
      </c>
      <c r="O244">
        <f>H244/SUM($H244:I244,K244:M244)</f>
        <v>8.639997235200883E-2</v>
      </c>
      <c r="P244">
        <f>I244/SUM($H244:I244,K244:M244)</f>
        <v>0.87359972044808942</v>
      </c>
      <c r="Q244">
        <f>K244/SUM($H244:I244,K244:M244)</f>
        <v>0</v>
      </c>
      <c r="R244">
        <f>L244/SUM($H244:I244,K244:M244)</f>
        <v>0</v>
      </c>
      <c r="S244">
        <f>M244/SUM($H244:I244,K244:M244)</f>
        <v>4.0000307199901691E-2</v>
      </c>
      <c r="U244">
        <f t="shared" si="94"/>
        <v>5.4025191961511593E-2</v>
      </c>
      <c r="V244">
        <f t="shared" si="97"/>
        <v>4.0150307199901689E-2</v>
      </c>
      <c r="W244">
        <f t="shared" si="95"/>
        <v>4.5255068893684892E-2</v>
      </c>
      <c r="Y244">
        <f>U244*(D244-D243)/D244+U243*(D243-D242)/D244+U242*(D242-D241)/D244+U241*(D241-D240)/D244+U240*(D240-D239)/D244</f>
        <v>4.4611810761771259E-2</v>
      </c>
      <c r="Z244">
        <f>V244*(E244-E243)/E244+V243*(E243-E242)/E244+V242*(E242-E241)/E244+V241*(E241-E240)/E244+V240*(E240-E239)/E244</f>
        <v>4.0150307199901689E-2</v>
      </c>
      <c r="AA244">
        <f>W244*(F244-F243)/F244+W243*(F243-F242)/F244+W242*(F242-F241)/F244+W241*(F241-F240)/F244+W240*(F240-F239)/F244</f>
        <v>4.2306450519929692E-2</v>
      </c>
      <c r="AC244">
        <f t="shared" si="98"/>
        <v>120.9733221705596</v>
      </c>
      <c r="AD244">
        <f t="shared" si="99"/>
        <v>248.8087284882412</v>
      </c>
      <c r="AE244">
        <f t="shared" si="100"/>
        <v>230.23856094623596</v>
      </c>
      <c r="AG244">
        <f t="shared" si="101"/>
        <v>120.9733221705596</v>
      </c>
      <c r="AH244">
        <f t="shared" si="102"/>
        <v>202.28351909613104</v>
      </c>
      <c r="AI244">
        <f t="shared" si="103"/>
        <v>54.530185487266408</v>
      </c>
      <c r="AK244">
        <v>73</v>
      </c>
      <c r="AL244" t="s">
        <v>16</v>
      </c>
      <c r="AM244">
        <v>41.11</v>
      </c>
      <c r="AN244">
        <v>0</v>
      </c>
      <c r="AO244">
        <v>7.0000000000000007E-2</v>
      </c>
      <c r="AP244">
        <v>0.44</v>
      </c>
      <c r="AQ244">
        <v>7.26</v>
      </c>
      <c r="AR244">
        <v>50.86</v>
      </c>
      <c r="AS244">
        <v>0.11</v>
      </c>
      <c r="AT244">
        <v>0.15</v>
      </c>
      <c r="AU244">
        <v>0</v>
      </c>
      <c r="AV244">
        <v>0</v>
      </c>
      <c r="AW244">
        <v>4.0000000000000001E-3</v>
      </c>
      <c r="AX244">
        <v>2E-3</v>
      </c>
      <c r="AZ244">
        <v>0.99652815066928258</v>
      </c>
      <c r="BA244">
        <v>0</v>
      </c>
      <c r="BB244">
        <v>2.0000576204137668E-3</v>
      </c>
      <c r="BC244">
        <v>8.4330249050799423E-3</v>
      </c>
      <c r="BD244">
        <v>9.8121208359733217E-2</v>
      </c>
      <c r="BE244">
        <v>1.8378406636690534</v>
      </c>
      <c r="BF244">
        <v>2.2586336791164206E-3</v>
      </c>
      <c r="BG244">
        <v>3.8960771915895849E-3</v>
      </c>
      <c r="BH244">
        <v>0</v>
      </c>
      <c r="BI244">
        <v>0</v>
      </c>
      <c r="BJ244">
        <v>1.5601696534428986E-4</v>
      </c>
      <c r="BK244">
        <v>3.887931116230151E-5</v>
      </c>
      <c r="BM244">
        <v>73</v>
      </c>
      <c r="BN244" t="s">
        <v>17</v>
      </c>
      <c r="BO244">
        <v>57.07</v>
      </c>
      <c r="BP244">
        <v>0.04</v>
      </c>
      <c r="BQ244">
        <v>1.78</v>
      </c>
      <c r="BR244">
        <v>0.54</v>
      </c>
      <c r="BS244">
        <v>4.63</v>
      </c>
      <c r="BT244">
        <v>35.08</v>
      </c>
      <c r="BU244">
        <v>0.08</v>
      </c>
      <c r="BV244">
        <v>0.77</v>
      </c>
      <c r="BW244">
        <v>0</v>
      </c>
      <c r="BX244">
        <v>0.01</v>
      </c>
      <c r="BY244">
        <v>0</v>
      </c>
      <c r="BZ244">
        <v>0</v>
      </c>
      <c r="CA244">
        <v>2E-3</v>
      </c>
      <c r="CB244">
        <v>1E-3</v>
      </c>
      <c r="CD244">
        <v>1.9560316800309909</v>
      </c>
      <c r="CE244">
        <v>0</v>
      </c>
      <c r="CF244">
        <v>7.1910181848920715E-2</v>
      </c>
      <c r="CG244">
        <v>1.4633573167913277E-2</v>
      </c>
      <c r="CH244">
        <v>8.847756774359003E-2</v>
      </c>
      <c r="CI244">
        <v>1.7923259898522665</v>
      </c>
      <c r="CJ244">
        <v>2.32257110497428E-3</v>
      </c>
      <c r="CK244">
        <v>2.8278276463064835E-2</v>
      </c>
      <c r="CL244">
        <v>0</v>
      </c>
      <c r="CM244">
        <v>6.6458209981798747E-4</v>
      </c>
      <c r="CN244">
        <v>1.1029802797354092E-4</v>
      </c>
      <c r="CO244">
        <v>2.7486186138208228E-5</v>
      </c>
      <c r="CP244">
        <v>2.7941861879911642E-2</v>
      </c>
    </row>
    <row r="245" spans="3:94">
      <c r="C245" s="2">
        <v>0.56599999999999995</v>
      </c>
      <c r="D245">
        <f t="shared" si="92"/>
        <v>56.599999999999994</v>
      </c>
      <c r="E245">
        <f t="shared" si="96"/>
        <v>56.599999999999994</v>
      </c>
      <c r="F245">
        <f t="shared" si="96"/>
        <v>56.599999999999994</v>
      </c>
      <c r="G245">
        <v>43.400000000000006</v>
      </c>
      <c r="H245">
        <v>4.5279999999999996</v>
      </c>
      <c r="I245">
        <v>52.071999999999996</v>
      </c>
      <c r="J245">
        <v>0</v>
      </c>
      <c r="K245">
        <v>0</v>
      </c>
      <c r="L245">
        <v>0</v>
      </c>
      <c r="M245">
        <f t="shared" si="93"/>
        <v>2.3583522000000001</v>
      </c>
      <c r="O245">
        <f>H245/SUM($H245:I245,K245:M245)</f>
        <v>7.6799975424007863E-2</v>
      </c>
      <c r="P245">
        <f>I245/SUM($H245:I245,K245:M245)</f>
        <v>0.88319971737609049</v>
      </c>
      <c r="Q245">
        <f>K245/SUM($H245:I245,K245:M245)</f>
        <v>0</v>
      </c>
      <c r="R245">
        <f>L245/SUM($H245:I245,K245:M245)</f>
        <v>0</v>
      </c>
      <c r="S245">
        <f>M245/SUM($H245:I245,K245:M245)</f>
        <v>4.0000307199901705E-2</v>
      </c>
      <c r="U245">
        <f t="shared" si="94"/>
        <v>5.5232557181284656E-2</v>
      </c>
      <c r="V245">
        <f t="shared" si="97"/>
        <v>4.0150307199901702E-2</v>
      </c>
      <c r="W245">
        <f t="shared" si="95"/>
        <v>4.5468058637326766E-2</v>
      </c>
      <c r="Y245">
        <f>U245*(D245-D244)/D245+U244*(D244-D243)/D245+U243*(D243-D242)/D245+U242*(D242-D241)/D245+U241*(D241-D240)/D245+U240*(D240-D239)/D245</f>
        <v>4.5474980965477294E-2</v>
      </c>
      <c r="Z245">
        <f>V245*(E245-E244)/E245+V244*(E244-E243)/E245+V243*(E243-E242)/E245+V242*(E242-E241)/E245+V241*(E241-E240)/E245+V240*(E240-E239)/E245</f>
        <v>4.0150307199901696E-2</v>
      </c>
      <c r="AA245">
        <f>W245*(F245-F244)/F245+W244*(F244-F243)/F245+W243*(F243-F242)/F245+W242*(F242-F241)/F245+W241*(F241-F240)/F245+W240*(F240-F239)/F245</f>
        <v>4.2563401002969035E-2</v>
      </c>
      <c r="AC245">
        <f t="shared" si="98"/>
        <v>133.09948443383482</v>
      </c>
      <c r="AD245">
        <f t="shared" si="99"/>
        <v>274.06935846084815</v>
      </c>
      <c r="AE245">
        <f t="shared" si="100"/>
        <v>253.50437090726894</v>
      </c>
      <c r="AG245">
        <f t="shared" si="101"/>
        <v>133.09948443383482</v>
      </c>
      <c r="AH245">
        <f t="shared" si="102"/>
        <v>222.82061663483589</v>
      </c>
      <c r="AI245">
        <f t="shared" si="103"/>
        <v>60.040508899090007</v>
      </c>
      <c r="AK245">
        <v>83</v>
      </c>
      <c r="AL245" t="s">
        <v>16</v>
      </c>
      <c r="AM245">
        <v>40.96</v>
      </c>
      <c r="AN245">
        <v>0</v>
      </c>
      <c r="AO245">
        <v>0.08</v>
      </c>
      <c r="AP245">
        <v>0.46</v>
      </c>
      <c r="AQ245">
        <v>7.99</v>
      </c>
      <c r="AR245">
        <v>50.22</v>
      </c>
      <c r="AS245">
        <v>0.12</v>
      </c>
      <c r="AT245">
        <v>0.17</v>
      </c>
      <c r="AU245">
        <v>0</v>
      </c>
      <c r="AV245">
        <v>0</v>
      </c>
      <c r="AW245">
        <v>4.0000000000000001E-3</v>
      </c>
      <c r="AX245">
        <v>2E-3</v>
      </c>
      <c r="AZ245">
        <v>0.99634717884245372</v>
      </c>
      <c r="BA245">
        <v>0</v>
      </c>
      <c r="BB245">
        <v>2.2937342913521173E-3</v>
      </c>
      <c r="BC245">
        <v>8.8470237038881967E-3</v>
      </c>
      <c r="BD245">
        <v>0.10836316952485692</v>
      </c>
      <c r="BE245">
        <v>1.8210289986897281</v>
      </c>
      <c r="BF245">
        <v>2.4725382190540798E-3</v>
      </c>
      <c r="BG245">
        <v>4.4309195812750231E-3</v>
      </c>
      <c r="BH245">
        <v>0</v>
      </c>
      <c r="BI245">
        <v>0</v>
      </c>
      <c r="BJ245">
        <v>1.5655987973374073E-4</v>
      </c>
      <c r="BK245">
        <v>3.9014605022397887E-5</v>
      </c>
      <c r="BM245">
        <v>83</v>
      </c>
      <c r="BN245" t="s">
        <v>17</v>
      </c>
      <c r="BO245">
        <v>56.8</v>
      </c>
      <c r="BP245">
        <v>0.05</v>
      </c>
      <c r="BQ245">
        <v>1.91</v>
      </c>
      <c r="BR245">
        <v>0.66</v>
      </c>
      <c r="BS245">
        <v>5.03</v>
      </c>
      <c r="BT245">
        <v>34.619999999999997</v>
      </c>
      <c r="BU245">
        <v>0.09</v>
      </c>
      <c r="BV245">
        <v>0.83</v>
      </c>
      <c r="BW245">
        <v>0</v>
      </c>
      <c r="BX245">
        <v>0.01</v>
      </c>
      <c r="BY245">
        <v>0</v>
      </c>
      <c r="BZ245">
        <v>0</v>
      </c>
      <c r="CA245">
        <v>2E-3</v>
      </c>
      <c r="CB245">
        <v>1E-3</v>
      </c>
      <c r="CD245">
        <v>1.9515849318704344</v>
      </c>
      <c r="CE245">
        <v>0</v>
      </c>
      <c r="CF245">
        <v>7.7352590163133672E-2</v>
      </c>
      <c r="CG245">
        <v>1.792964405277574E-2</v>
      </c>
      <c r="CH245">
        <v>9.6358776751440792E-2</v>
      </c>
      <c r="CI245">
        <v>1.7731912924884907</v>
      </c>
      <c r="CJ245">
        <v>2.6193446728559784E-3</v>
      </c>
      <c r="CK245">
        <v>3.0557049097855164E-2</v>
      </c>
      <c r="CL245">
        <v>0</v>
      </c>
      <c r="CM245">
        <v>6.6622319419312021E-4</v>
      </c>
      <c r="CN245">
        <v>1.1057039383073928E-4</v>
      </c>
      <c r="CO245">
        <v>2.7554059506265567E-5</v>
      </c>
      <c r="CP245">
        <v>2.8937522033568031E-2</v>
      </c>
    </row>
    <row r="246" spans="3:94">
      <c r="C246" s="2">
        <v>0.60699999999999998</v>
      </c>
      <c r="D246">
        <f t="shared" si="92"/>
        <v>60.699999999999996</v>
      </c>
      <c r="E246">
        <f t="shared" si="96"/>
        <v>60.699999999999996</v>
      </c>
      <c r="F246">
        <f t="shared" si="96"/>
        <v>60.699999999999996</v>
      </c>
      <c r="G246">
        <v>39.300000000000004</v>
      </c>
      <c r="H246">
        <v>6.07</v>
      </c>
      <c r="I246">
        <v>54.629999999999995</v>
      </c>
      <c r="J246">
        <v>0</v>
      </c>
      <c r="K246">
        <v>0</v>
      </c>
      <c r="L246">
        <v>0</v>
      </c>
      <c r="M246">
        <f t="shared" si="93"/>
        <v>2.5291869</v>
      </c>
      <c r="O246">
        <f>H246/SUM($H246:I246,K246:M246)</f>
        <v>9.5999969280009839E-2</v>
      </c>
      <c r="P246">
        <f>I246/SUM($H246:I246,K246:M246)</f>
        <v>0.86399972352008847</v>
      </c>
      <c r="Q246">
        <f>K246/SUM($H246:I246,K246:M246)</f>
        <v>0</v>
      </c>
      <c r="R246">
        <f>L246/SUM($H246:I246,K246:M246)</f>
        <v>0</v>
      </c>
      <c r="S246">
        <f>M246/SUM($H246:I246,K246:M246)</f>
        <v>4.0000307199901698E-2</v>
      </c>
      <c r="U246">
        <f t="shared" si="94"/>
        <v>5.6190779668067646E-2</v>
      </c>
      <c r="V246">
        <f t="shared" si="97"/>
        <v>4.0150307199901696E-2</v>
      </c>
      <c r="W246">
        <f t="shared" si="95"/>
        <v>4.5597267274081386E-2</v>
      </c>
      <c r="Y246">
        <f>U246*(D246-D245)/D246+U245*(D245-D244)/D246+U244*(D244-D243)/D246+U243*(D243-D242)/D246+U242*(D242-D241)/D246+U241*(D241-D240)/D246+U240*(D240-D239)/D246</f>
        <v>4.6198782854779116E-2</v>
      </c>
      <c r="Z246">
        <f>V246*(E246-E245)/E246+V245*(E245-E244)/E246+V244*(E244-E243)/E246+V243*(E243-E242)/E246+V242*(E242-E241)/E246+V241*(E241-E240)/E246+V240*(E240-E239)/E246</f>
        <v>4.0150307199901696E-2</v>
      </c>
      <c r="AA246">
        <f>W246*(F246-F245)/F246+W245*(F245-F244)/F246+W244*(F244-F243)/F246+W243*(F243-F242)/F246+W242*(F242-F241)/F246+W241*(F241-F240)/F246+W240*(F240-F239)/F246</f>
        <v>4.2768324424905781E-2</v>
      </c>
      <c r="AC246">
        <f t="shared" si="98"/>
        <v>146.22449478366815</v>
      </c>
      <c r="AD246">
        <f t="shared" si="99"/>
        <v>301.45833584299072</v>
      </c>
      <c r="AE246">
        <f t="shared" si="100"/>
        <v>278.71808535539958</v>
      </c>
      <c r="AG246">
        <f t="shared" si="101"/>
        <v>146.22449478366815</v>
      </c>
      <c r="AH246">
        <f t="shared" si="102"/>
        <v>245.08807792113066</v>
      </c>
      <c r="AI246">
        <f t="shared" si="103"/>
        <v>66.012178110489373</v>
      </c>
      <c r="AK246">
        <v>93</v>
      </c>
      <c r="AL246" t="s">
        <v>16</v>
      </c>
      <c r="AM246">
        <v>40.78</v>
      </c>
      <c r="AN246">
        <v>0</v>
      </c>
      <c r="AO246">
        <v>0.09</v>
      </c>
      <c r="AP246">
        <v>0.47</v>
      </c>
      <c r="AQ246">
        <v>8.84</v>
      </c>
      <c r="AR246">
        <v>49.49</v>
      </c>
      <c r="AS246">
        <v>0.13</v>
      </c>
      <c r="AT246">
        <v>0.19</v>
      </c>
      <c r="AU246">
        <v>0</v>
      </c>
      <c r="AV246">
        <v>0</v>
      </c>
      <c r="AW246">
        <v>5.0000000000000001E-3</v>
      </c>
      <c r="AX246">
        <v>3.0000000000000001E-3</v>
      </c>
      <c r="AZ246">
        <v>0.99606515332723344</v>
      </c>
      <c r="BA246">
        <v>0</v>
      </c>
      <c r="BB246">
        <v>2.591107358889364E-3</v>
      </c>
      <c r="BC246">
        <v>9.0766793835386703E-3</v>
      </c>
      <c r="BD246">
        <v>0.12038627118231185</v>
      </c>
      <c r="BE246">
        <v>1.8019692893131942</v>
      </c>
      <c r="BF246">
        <v>2.6896445995525757E-3</v>
      </c>
      <c r="BG246">
        <v>4.9726549571394354E-3</v>
      </c>
      <c r="BH246">
        <v>0</v>
      </c>
      <c r="BI246">
        <v>0</v>
      </c>
      <c r="BJ246">
        <v>1.9650801558468306E-4</v>
      </c>
      <c r="BK246">
        <v>5.876358074477503E-5</v>
      </c>
      <c r="BM246">
        <v>93</v>
      </c>
      <c r="BN246" t="s">
        <v>17</v>
      </c>
      <c r="BO246">
        <v>56.48</v>
      </c>
      <c r="BP246">
        <v>0.05</v>
      </c>
      <c r="BQ246">
        <v>2.06</v>
      </c>
      <c r="BR246">
        <v>0.8</v>
      </c>
      <c r="BS246">
        <v>5.5</v>
      </c>
      <c r="BT246">
        <v>34.08</v>
      </c>
      <c r="BU246">
        <v>0.1</v>
      </c>
      <c r="BV246">
        <v>0.9</v>
      </c>
      <c r="BW246">
        <v>0</v>
      </c>
      <c r="BX246">
        <v>0.02</v>
      </c>
      <c r="BY246">
        <v>0</v>
      </c>
      <c r="BZ246">
        <v>0</v>
      </c>
      <c r="CA246">
        <v>2E-3</v>
      </c>
      <c r="CB246">
        <v>1E-3</v>
      </c>
      <c r="CD246">
        <v>1.9464696837976774</v>
      </c>
      <c r="CE246">
        <v>0</v>
      </c>
      <c r="CF246">
        <v>8.3680169109243877E-2</v>
      </c>
      <c r="CG246">
        <v>2.1798748192075897E-2</v>
      </c>
      <c r="CH246">
        <v>0.10568170661433225</v>
      </c>
      <c r="CI246">
        <v>1.7508218096418984</v>
      </c>
      <c r="CJ246">
        <v>2.9192008433143652E-3</v>
      </c>
      <c r="CK246">
        <v>3.3234539415522277E-2</v>
      </c>
      <c r="CL246">
        <v>0</v>
      </c>
      <c r="CM246">
        <v>1.3364834322344052E-3</v>
      </c>
      <c r="CN246">
        <v>1.1090539982579786E-4</v>
      </c>
      <c r="CO246">
        <v>2.7637542749862675E-5</v>
      </c>
      <c r="CP246">
        <v>3.0149852906921251E-2</v>
      </c>
    </row>
    <row r="247" spans="3:94">
      <c r="C247" s="2">
        <v>0.64500000000000002</v>
      </c>
      <c r="D247">
        <f t="shared" si="92"/>
        <v>64.5</v>
      </c>
      <c r="E247">
        <f t="shared" si="96"/>
        <v>64.5</v>
      </c>
      <c r="F247">
        <f t="shared" si="96"/>
        <v>64.5</v>
      </c>
      <c r="G247">
        <v>35.5</v>
      </c>
      <c r="H247">
        <v>5.16</v>
      </c>
      <c r="I247">
        <v>59.34</v>
      </c>
      <c r="J247">
        <v>0</v>
      </c>
      <c r="K247">
        <v>0</v>
      </c>
      <c r="L247">
        <v>0</v>
      </c>
      <c r="M247">
        <f t="shared" si="93"/>
        <v>2.6875215000000003</v>
      </c>
      <c r="O247">
        <f>H247/SUM($H247:I247,K247:M247)</f>
        <v>7.6799975424007863E-2</v>
      </c>
      <c r="P247">
        <f>I247/SUM($H247:I247,K247:M247)</f>
        <v>0.88319971737609049</v>
      </c>
      <c r="Q247">
        <f>K247/SUM($H247:I247,K247:M247)</f>
        <v>0</v>
      </c>
      <c r="R247">
        <f>L247/SUM($H247:I247,K247:M247)</f>
        <v>0</v>
      </c>
      <c r="S247">
        <f>M247/SUM($H247:I247,K247:M247)</f>
        <v>4.0000307199901698E-2</v>
      </c>
      <c r="U247">
        <f t="shared" si="94"/>
        <v>5.8064633209810951E-2</v>
      </c>
      <c r="V247">
        <f t="shared" si="97"/>
        <v>4.0150307199901696E-2</v>
      </c>
      <c r="W247">
        <f t="shared" si="95"/>
        <v>4.5965110468362186E-2</v>
      </c>
      <c r="Y247">
        <f>U247*(D247-D246)/D247+U246*(D246-D245)/D247+U245*(D245-D244)/D247+U244*(D244-D243)/D247+U243*(D243-D242)/D247+U242*(D242-D241)/D247+U241*(D241-D240)/D247+U240*(D240-D239)/D247</f>
        <v>4.6897856209029046E-2</v>
      </c>
      <c r="Z247">
        <f>V247*(E247-E246)/E247+V246*(E246-E245)/E247+V245*(E245-E244)/E247+V244*(E244-E243)/E247+V243*(E243-E242)/E247+V242*(E242-E241)/E247+V241*(E241-E240)/E247+V240*(E240-E239)/E247</f>
        <v>4.0150307199901696E-2</v>
      </c>
      <c r="AA247">
        <f>W247*(F247-F246)/F247+W246*(F246-F245)/F247+W245*(F245-F244)/F247+W244*(F244-F243)/F247+W243*(F243-F242)/F247+W242*(F242-F241)/F247+W241*(F241-F240)/F247+W240*(F240-F239)/F247</f>
        <v>4.2956662207310967E-2</v>
      </c>
      <c r="AC247">
        <f t="shared" si="98"/>
        <v>161.00136990279168</v>
      </c>
      <c r="AD247">
        <f t="shared" si="99"/>
        <v>332.36729961341081</v>
      </c>
      <c r="AE247">
        <f t="shared" si="100"/>
        <v>307.15374125884887</v>
      </c>
      <c r="AG247">
        <f t="shared" si="101"/>
        <v>161.00136990279168</v>
      </c>
      <c r="AH247">
        <f t="shared" si="102"/>
        <v>270.2173167588706</v>
      </c>
      <c r="AI247">
        <f t="shared" si="103"/>
        <v>72.746938719201054</v>
      </c>
      <c r="AK247">
        <v>103</v>
      </c>
      <c r="AL247" t="s">
        <v>16</v>
      </c>
      <c r="AM247">
        <v>40.590000000000003</v>
      </c>
      <c r="AN247">
        <v>0</v>
      </c>
      <c r="AO247">
        <v>0.1</v>
      </c>
      <c r="AP247">
        <v>0.47</v>
      </c>
      <c r="AQ247">
        <v>9.81</v>
      </c>
      <c r="AR247">
        <v>48.66</v>
      </c>
      <c r="AS247">
        <v>0.14000000000000001</v>
      </c>
      <c r="AT247">
        <v>0.22</v>
      </c>
      <c r="AU247">
        <v>0</v>
      </c>
      <c r="AV247">
        <v>0</v>
      </c>
      <c r="AW247">
        <v>5.0000000000000001E-3</v>
      </c>
      <c r="AX247">
        <v>3.0000000000000001E-3</v>
      </c>
      <c r="AZ247">
        <v>0.99597193746745871</v>
      </c>
      <c r="BA247">
        <v>0</v>
      </c>
      <c r="BB247">
        <v>2.8922139962823555E-3</v>
      </c>
      <c r="BC247">
        <v>9.118313510437237E-3</v>
      </c>
      <c r="BD247">
        <v>0.13420887330957595</v>
      </c>
      <c r="BE247">
        <v>1.779875237745693</v>
      </c>
      <c r="BF247">
        <v>2.9098265765811152E-3</v>
      </c>
      <c r="BG247">
        <v>5.7842217005535639E-3</v>
      </c>
      <c r="BH247">
        <v>0</v>
      </c>
      <c r="BI247">
        <v>0</v>
      </c>
      <c r="BJ247">
        <v>1.9740938483126858E-4</v>
      </c>
      <c r="BK247">
        <v>5.9033125395892633E-5</v>
      </c>
      <c r="BM247">
        <v>103</v>
      </c>
      <c r="BN247" t="s">
        <v>17</v>
      </c>
      <c r="BO247">
        <v>56.11</v>
      </c>
      <c r="BP247">
        <v>0.06</v>
      </c>
      <c r="BQ247">
        <v>2.25</v>
      </c>
      <c r="BR247">
        <v>0.96</v>
      </c>
      <c r="BS247">
        <v>6.01</v>
      </c>
      <c r="BT247">
        <v>33.47</v>
      </c>
      <c r="BU247">
        <v>0.11</v>
      </c>
      <c r="BV247">
        <v>0.99</v>
      </c>
      <c r="BW247">
        <v>0</v>
      </c>
      <c r="BX247">
        <v>0.02</v>
      </c>
      <c r="BY247">
        <v>0</v>
      </c>
      <c r="BZ247">
        <v>0</v>
      </c>
      <c r="CA247">
        <v>2E-3</v>
      </c>
      <c r="CB247">
        <v>1E-3</v>
      </c>
      <c r="CD247">
        <v>1.9401501829914263</v>
      </c>
      <c r="CE247">
        <v>0</v>
      </c>
      <c r="CF247">
        <v>9.1702245720432132E-2</v>
      </c>
      <c r="CG247">
        <v>2.6245504487453362E-2</v>
      </c>
      <c r="CH247">
        <v>0.11586538921450165</v>
      </c>
      <c r="CI247">
        <v>1.7252029757614133</v>
      </c>
      <c r="CJ247">
        <v>3.2218015446608362E-3</v>
      </c>
      <c r="CK247">
        <v>3.6679590124895821E-2</v>
      </c>
      <c r="CL247">
        <v>0</v>
      </c>
      <c r="CM247">
        <v>1.3409287546025976E-3</v>
      </c>
      <c r="CN247">
        <v>1.1127428599580799E-4</v>
      </c>
      <c r="CO247">
        <v>2.772946890773688E-5</v>
      </c>
      <c r="CP247">
        <v>3.1852428711858408E-2</v>
      </c>
    </row>
    <row r="248" spans="3:94">
      <c r="C248" s="2">
        <v>0.67900000000000005</v>
      </c>
      <c r="D248">
        <f t="shared" si="92"/>
        <v>67.900000000000006</v>
      </c>
      <c r="E248">
        <f t="shared" si="96"/>
        <v>67.900000000000006</v>
      </c>
      <c r="F248">
        <f t="shared" si="96"/>
        <v>67.900000000000006</v>
      </c>
      <c r="G248">
        <v>32.099999999999994</v>
      </c>
      <c r="H248">
        <v>6.1110000000000007</v>
      </c>
      <c r="I248">
        <v>61.789000000000009</v>
      </c>
      <c r="J248">
        <v>0</v>
      </c>
      <c r="K248">
        <v>0</v>
      </c>
      <c r="L248">
        <v>0</v>
      </c>
      <c r="M248">
        <f t="shared" si="93"/>
        <v>2.8291893000000004</v>
      </c>
      <c r="O248">
        <f>H248/SUM($H248:I248,K248:M248)</f>
        <v>8.6399972352008858E-2</v>
      </c>
      <c r="P248">
        <f>I248/SUM($H248:I248,K248:M248)</f>
        <v>0.87359972044808953</v>
      </c>
      <c r="Q248">
        <f>K248/SUM($H248:I248,K248:M248)</f>
        <v>0</v>
      </c>
      <c r="R248">
        <f>L248/SUM($H248:I248,K248:M248)</f>
        <v>0</v>
      </c>
      <c r="S248">
        <f>M248/SUM($H248:I248,K248:M248)</f>
        <v>4.0000307199901698E-2</v>
      </c>
      <c r="U248">
        <f t="shared" si="94"/>
        <v>5.9386789005138961E-2</v>
      </c>
      <c r="V248">
        <f t="shared" si="97"/>
        <v>4.0150307199901696E-2</v>
      </c>
      <c r="W248">
        <f t="shared" si="95"/>
        <v>4.6246737390462478E-2</v>
      </c>
      <c r="Y248">
        <f>U248*(D248-D247)/D248+U247*(D247-D246)/D248+U246*(D246-D245)/D248+U245*(D245-D244)/D248+U244*(D244-D243)/D248+U243*(D243-D242)/D248+U242*(D242-D241)/D248+U241*(D241-D240)/D248+U240*(D240-D239)/D248</f>
        <v>4.7523222505152375E-2</v>
      </c>
      <c r="Z248">
        <f>V248*(E248-E247)/E248+V247*(E247-E246)/E248+V246*(E246-E245)/E248+V245*(E245-E244)/E248+V244*(E244-E243)/E248+V243*(E243-E242)/E248+V242*(E242-E241)/E248+V241*(E241-E240)/E248+V240*(E240-E239)/E248</f>
        <v>4.0150307199901702E-2</v>
      </c>
      <c r="AA248">
        <f>W248*(F248-F247)/F248+W247*(F247-F246)/F248+W246*(F246-F245)/F248+W245*(F245-F244)/F248+W244*(F244-F243)/F248+W243*(F243-F242)/F248+W242*(F242-F241)/F248+W241*(F241-F240)/F248+W240*(F240-F239)/F248</f>
        <v>4.3121408240046094E-2</v>
      </c>
      <c r="AC248">
        <f t="shared" si="98"/>
        <v>177.08988129470015</v>
      </c>
      <c r="AD248">
        <f t="shared" si="99"/>
        <v>366.08851513451089</v>
      </c>
      <c r="AE248">
        <f t="shared" si="100"/>
        <v>338.15796475115445</v>
      </c>
      <c r="AG248">
        <f t="shared" si="101"/>
        <v>177.08988129470015</v>
      </c>
      <c r="AH248">
        <f t="shared" si="102"/>
        <v>297.63293913374872</v>
      </c>
      <c r="AI248">
        <f t="shared" si="103"/>
        <v>80.090044283168154</v>
      </c>
      <c r="AK248">
        <v>113</v>
      </c>
      <c r="AL248" t="s">
        <v>16</v>
      </c>
      <c r="AM248">
        <v>40.36</v>
      </c>
      <c r="AN248">
        <v>0</v>
      </c>
      <c r="AO248">
        <v>0.1</v>
      </c>
      <c r="AP248">
        <v>0.47</v>
      </c>
      <c r="AQ248">
        <v>11</v>
      </c>
      <c r="AR248">
        <v>47.65</v>
      </c>
      <c r="AS248">
        <v>0.15</v>
      </c>
      <c r="AT248">
        <v>0.25</v>
      </c>
      <c r="AU248">
        <v>0</v>
      </c>
      <c r="AV248">
        <v>0</v>
      </c>
      <c r="AW248">
        <v>6.0000000000000001E-3</v>
      </c>
      <c r="AX248">
        <v>3.0000000000000001E-3</v>
      </c>
      <c r="AZ248">
        <v>0.99600410772989212</v>
      </c>
      <c r="BA248">
        <v>0</v>
      </c>
      <c r="BB248">
        <v>2.9087898416744994E-3</v>
      </c>
      <c r="BC248">
        <v>9.1705723526876309E-3</v>
      </c>
      <c r="BD248">
        <v>0.15135153490273492</v>
      </c>
      <c r="BE248">
        <v>1.7529207534175559</v>
      </c>
      <c r="BF248">
        <v>3.1355393176324912E-3</v>
      </c>
      <c r="BG248">
        <v>6.6106502375430625E-3</v>
      </c>
      <c r="BH248">
        <v>0</v>
      </c>
      <c r="BI248">
        <v>0</v>
      </c>
      <c r="BJ248">
        <v>2.3824893205821282E-4</v>
      </c>
      <c r="BK248">
        <v>5.9371455810182558E-5</v>
      </c>
      <c r="BM248">
        <v>113</v>
      </c>
      <c r="BN248" t="s">
        <v>17</v>
      </c>
      <c r="BO248">
        <v>55.7</v>
      </c>
      <c r="BP248">
        <v>7.0000000000000007E-2</v>
      </c>
      <c r="BQ248">
        <v>2.4300000000000002</v>
      </c>
      <c r="BR248">
        <v>1.1399999999999999</v>
      </c>
      <c r="BS248">
        <v>6.65</v>
      </c>
      <c r="BT248">
        <v>32.75</v>
      </c>
      <c r="BU248">
        <v>0.12</v>
      </c>
      <c r="BV248">
        <v>1.1100000000000001</v>
      </c>
      <c r="BW248">
        <v>0</v>
      </c>
      <c r="BX248">
        <v>0.02</v>
      </c>
      <c r="BY248">
        <v>0</v>
      </c>
      <c r="BZ248">
        <v>0</v>
      </c>
      <c r="CA248">
        <v>2E-3</v>
      </c>
      <c r="CB248">
        <v>1E-3</v>
      </c>
      <c r="CD248">
        <v>1.9334859990658355</v>
      </c>
      <c r="CE248">
        <v>0</v>
      </c>
      <c r="CF248">
        <v>9.9424744329558778E-2</v>
      </c>
      <c r="CG248">
        <v>3.1288107814326581E-2</v>
      </c>
      <c r="CH248">
        <v>0.12870388430543372</v>
      </c>
      <c r="CI248">
        <v>1.6946754832038298</v>
      </c>
      <c r="CJ248">
        <v>3.5284023472598345E-3</v>
      </c>
      <c r="CK248">
        <v>4.1286019583811832E-2</v>
      </c>
      <c r="CL248">
        <v>0</v>
      </c>
      <c r="CM248">
        <v>1.3461593122222905E-3</v>
      </c>
      <c r="CN248">
        <v>1.1170833333985482E-4</v>
      </c>
      <c r="CO248">
        <v>2.7837633181481901E-5</v>
      </c>
      <c r="CP248">
        <v>3.2910743395394293E-2</v>
      </c>
    </row>
    <row r="249" spans="3:94">
      <c r="C249" s="2">
        <v>0.71</v>
      </c>
      <c r="D249">
        <f t="shared" si="92"/>
        <v>71</v>
      </c>
      <c r="E249">
        <f t="shared" si="96"/>
        <v>71</v>
      </c>
      <c r="F249">
        <f t="shared" si="96"/>
        <v>71</v>
      </c>
      <c r="G249">
        <v>29</v>
      </c>
      <c r="H249">
        <v>7.1000000000000005</v>
      </c>
      <c r="I249">
        <v>63.9</v>
      </c>
      <c r="J249">
        <v>0</v>
      </c>
      <c r="K249">
        <v>0</v>
      </c>
      <c r="L249">
        <v>0</v>
      </c>
      <c r="M249">
        <f t="shared" si="93"/>
        <v>2.9583570000000003</v>
      </c>
      <c r="O249">
        <f>H249/SUM($H249:I249,K249:M249)</f>
        <v>9.5999969280009825E-2</v>
      </c>
      <c r="P249">
        <f>I249/SUM($H249:I249,K249:M249)</f>
        <v>0.86399972352008836</v>
      </c>
      <c r="Q249">
        <f>K249/SUM($H249:I249,K249:M249)</f>
        <v>0</v>
      </c>
      <c r="R249">
        <f>L249/SUM($H249:I249,K249:M249)</f>
        <v>0</v>
      </c>
      <c r="S249">
        <f>M249/SUM($H249:I249,K249:M249)</f>
        <v>4.0000307199901698E-2</v>
      </c>
      <c r="U249">
        <f t="shared" si="94"/>
        <v>6.1198037767620436E-2</v>
      </c>
      <c r="V249">
        <f t="shared" si="97"/>
        <v>4.0150307199901696E-2</v>
      </c>
      <c r="W249">
        <f t="shared" si="95"/>
        <v>4.6718147031092665E-2</v>
      </c>
      <c r="Y249">
        <f>U249*(D249-D248)/D249+U248*(D248-D247)/D249+U247*(D247-D246)/D249+U246*(D246-D245)/D249+U245*(D245-D244)/D249+U244*(D244-D243)/D249+U243*(D243-D242)/D249+U242*(D242-D241)/D249+U241*(D241-D240)/D249+U240*(D240-D239)/D249</f>
        <v>4.8120291903936192E-2</v>
      </c>
      <c r="Z249">
        <f>V249*(E249-E248)/E249+V248*(E248-E247)/E249+V247*(E247-E246)/E249+V246*(E246-E245)/E249+V245*(E245-E244)/E249+V244*(E244-E243)/E249+V243*(E243-E242)/E249+V242*(E242-E241)/E249+V241*(E241-E240)/E249+V240*(E240-E239)/E249</f>
        <v>4.0150307199901689E-2</v>
      </c>
      <c r="AA249">
        <f>W249*(F249-F248)/F249+W248*(F248-F247)/F249+W247*(F247-F246)/F249+W246*(F246-F245)/F249+W245*(F245-F244)/F249+W244*(F244-F243)/F249+W243*(F243-F242)/F249+W242*(F242-F241)/F249+W241*(F241-F240)/F249+W240*(F240-F239)/F249</f>
        <v>4.3278448947824191E-2</v>
      </c>
      <c r="AC249">
        <f t="shared" si="98"/>
        <v>194.93224621364519</v>
      </c>
      <c r="AD249">
        <f t="shared" si="99"/>
        <v>403.5731159799281</v>
      </c>
      <c r="AE249">
        <f t="shared" si="100"/>
        <v>372.59778829342406</v>
      </c>
      <c r="AG249">
        <f t="shared" si="101"/>
        <v>194.93224621364519</v>
      </c>
      <c r="AH249">
        <f t="shared" si="102"/>
        <v>328.10822437392528</v>
      </c>
      <c r="AI249">
        <f t="shared" si="103"/>
        <v>88.246844595810956</v>
      </c>
      <c r="AK249">
        <v>123</v>
      </c>
      <c r="AL249" t="s">
        <v>16</v>
      </c>
      <c r="AM249">
        <v>40.090000000000003</v>
      </c>
      <c r="AN249">
        <v>0</v>
      </c>
      <c r="AO249">
        <v>0.11</v>
      </c>
      <c r="AP249">
        <v>0.45</v>
      </c>
      <c r="AQ249">
        <v>12.37</v>
      </c>
      <c r="AR249">
        <v>46.49</v>
      </c>
      <c r="AS249">
        <v>0.17</v>
      </c>
      <c r="AT249">
        <v>0.28999999999999998</v>
      </c>
      <c r="AU249">
        <v>0</v>
      </c>
      <c r="AV249">
        <v>0</v>
      </c>
      <c r="AW249">
        <v>7.0000000000000001E-3</v>
      </c>
      <c r="AX249">
        <v>3.0000000000000001E-3</v>
      </c>
      <c r="AZ249">
        <v>0.99590849661633385</v>
      </c>
      <c r="BA249">
        <v>0</v>
      </c>
      <c r="BB249">
        <v>3.2209088846800781E-3</v>
      </c>
      <c r="BC249">
        <v>8.838620899933692E-3</v>
      </c>
      <c r="BD249">
        <v>0.17133151432656848</v>
      </c>
      <c r="BE249">
        <v>1.7216003146989567</v>
      </c>
      <c r="BF249">
        <v>3.5772008278402195E-3</v>
      </c>
      <c r="BG249">
        <v>7.7192583862156685E-3</v>
      </c>
      <c r="BH249">
        <v>0</v>
      </c>
      <c r="BI249">
        <v>0</v>
      </c>
      <c r="BJ249">
        <v>2.7980222363634729E-4</v>
      </c>
      <c r="BK249">
        <v>5.9765575728009315E-5</v>
      </c>
      <c r="BM249">
        <v>123</v>
      </c>
      <c r="BN249" t="s">
        <v>17</v>
      </c>
      <c r="BO249">
        <v>55.23</v>
      </c>
      <c r="BP249">
        <v>0.08</v>
      </c>
      <c r="BQ249">
        <v>2.67</v>
      </c>
      <c r="BR249">
        <v>1.32</v>
      </c>
      <c r="BS249">
        <v>7.37</v>
      </c>
      <c r="BT249">
        <v>31.9</v>
      </c>
      <c r="BU249">
        <v>0.13</v>
      </c>
      <c r="BV249">
        <v>1.26</v>
      </c>
      <c r="BW249">
        <v>0</v>
      </c>
      <c r="BX249">
        <v>0.02</v>
      </c>
      <c r="BY249">
        <v>0</v>
      </c>
      <c r="BZ249">
        <v>0</v>
      </c>
      <c r="CA249">
        <v>2E-3</v>
      </c>
      <c r="CB249">
        <v>1E-3</v>
      </c>
      <c r="CD249">
        <v>1.9258941198151349</v>
      </c>
      <c r="CE249">
        <v>0</v>
      </c>
      <c r="CF249">
        <v>0.10974152682078239</v>
      </c>
      <c r="CG249">
        <v>3.6393171738946399E-2</v>
      </c>
      <c r="CH249">
        <v>0.14328773717986165</v>
      </c>
      <c r="CI249">
        <v>1.6582020696402435</v>
      </c>
      <c r="CJ249">
        <v>3.8398276902887464E-3</v>
      </c>
      <c r="CK249">
        <v>4.7078444831538106E-2</v>
      </c>
      <c r="CL249">
        <v>0</v>
      </c>
      <c r="CM249">
        <v>1.3522842423068667E-3</v>
      </c>
      <c r="CN249">
        <v>1.1221659839092193E-4</v>
      </c>
      <c r="CO249">
        <v>2.7964292452348717E-5</v>
      </c>
      <c r="CP249">
        <v>3.5635646635917312E-2</v>
      </c>
    </row>
    <row r="250" spans="3:94">
      <c r="C250" s="2">
        <v>0.73699999999999999</v>
      </c>
      <c r="D250">
        <f t="shared" si="92"/>
        <v>73.7</v>
      </c>
      <c r="E250">
        <f t="shared" si="96"/>
        <v>73.7</v>
      </c>
      <c r="F250">
        <f t="shared" si="96"/>
        <v>73.7</v>
      </c>
      <c r="G250">
        <v>26.299999999999997</v>
      </c>
      <c r="H250">
        <v>6.633</v>
      </c>
      <c r="I250">
        <v>67.067000000000007</v>
      </c>
      <c r="J250">
        <v>0</v>
      </c>
      <c r="K250">
        <v>0</v>
      </c>
      <c r="L250">
        <v>0</v>
      </c>
      <c r="M250">
        <f t="shared" si="93"/>
        <v>3.0708579000000005</v>
      </c>
      <c r="O250">
        <f>H250/SUM($H250:I250,K250:M250)</f>
        <v>8.639997235200883E-2</v>
      </c>
      <c r="P250">
        <f>I250/SUM($H250:I250,K250:M250)</f>
        <v>0.87359972044808942</v>
      </c>
      <c r="Q250">
        <f>K250/SUM($H250:I250,K250:M250)</f>
        <v>0</v>
      </c>
      <c r="R250">
        <f>L250/SUM($H250:I250,K250:M250)</f>
        <v>0</v>
      </c>
      <c r="S250">
        <f>M250/SUM($H250:I250,K250:M250)</f>
        <v>4.0000307199901698E-2</v>
      </c>
      <c r="U250">
        <f t="shared" si="94"/>
        <v>6.384921782068595E-2</v>
      </c>
      <c r="V250">
        <f t="shared" si="97"/>
        <v>4.0150307199901696E-2</v>
      </c>
      <c r="W250">
        <f t="shared" si="95"/>
        <v>4.7545964120651152E-2</v>
      </c>
      <c r="Y250">
        <f>U250*(D250-D249)/D250+U249*(D249-D248)/D250+U248*(D248-D247)/D250+U247*(D247-D246)/D250+U246*(D246-D245)/D250+U245*(D245-D244)/D250+U244*(D244-D243)/D250+U243*(D243-D242)/D250+U242*(D242-D241)/D250+U241*(D241-D240)/D250+U240*(D240-D239)/D250</f>
        <v>4.8696521211605448E-2</v>
      </c>
      <c r="Z250">
        <f>V250*(E250-E249)/E250+V249*(E249-E248)/E250+V248*(E248-E247)/E250+V247*(E247-E246)/E250+V246*(E246-E245)/E250+V245*(E245-E244)/E250+V244*(E244-E243)/E250+V243*(E243-E242)/E250+V242*(E242-E241)/E250+V241*(E241-E240)/E250+V240*(E240-E239)/E250</f>
        <v>4.0150307199901702E-2</v>
      </c>
      <c r="AA250">
        <f>W250*(F250-F249)/F250+W249*(F249-F248)/F250+W248*(F248-F247)/F250+W247*(F247-F246)/F250+W246*(F246-F245)/F250+W245*(F245-F244)/F250+W244*(F244-F243)/F250+W243*(F243-F242)/F250+W242*(F242-F241)/F250+W241*(F241-F240)/F250+W240*(F240-F239)/F250</f>
        <v>4.3434789395132636E-2</v>
      </c>
      <c r="AC250">
        <f t="shared" si="98"/>
        <v>213.77128345542411</v>
      </c>
      <c r="AD250">
        <f t="shared" si="99"/>
        <v>443.26190446602487</v>
      </c>
      <c r="AE250">
        <f t="shared" si="100"/>
        <v>409.0298500258823</v>
      </c>
      <c r="AG250">
        <f t="shared" si="101"/>
        <v>213.77128345542411</v>
      </c>
      <c r="AH250">
        <f t="shared" si="102"/>
        <v>360.37553208619909</v>
      </c>
      <c r="AI250">
        <f t="shared" si="103"/>
        <v>96.875490795603696</v>
      </c>
      <c r="AK250">
        <v>133</v>
      </c>
      <c r="AL250" t="s">
        <v>16</v>
      </c>
      <c r="AM250">
        <v>39.79</v>
      </c>
      <c r="AN250">
        <v>0</v>
      </c>
      <c r="AO250">
        <v>0.13</v>
      </c>
      <c r="AP250">
        <v>0.41</v>
      </c>
      <c r="AQ250">
        <v>13.99</v>
      </c>
      <c r="AR250">
        <v>45.14</v>
      </c>
      <c r="AS250">
        <v>0.19</v>
      </c>
      <c r="AT250">
        <v>0.34</v>
      </c>
      <c r="AU250">
        <v>0</v>
      </c>
      <c r="AV250">
        <v>0</v>
      </c>
      <c r="AW250">
        <v>8.0000000000000002E-3</v>
      </c>
      <c r="AX250">
        <v>4.0000000000000001E-3</v>
      </c>
      <c r="AZ250">
        <v>0.99586250431894141</v>
      </c>
      <c r="BA250">
        <v>0</v>
      </c>
      <c r="BB250">
        <v>3.8350512044788079E-3</v>
      </c>
      <c r="BC250">
        <v>8.1133070107059849E-3</v>
      </c>
      <c r="BD250">
        <v>0.19522135764013859</v>
      </c>
      <c r="BE250">
        <v>1.6841330640710339</v>
      </c>
      <c r="BF250">
        <v>4.0280055709941915E-3</v>
      </c>
      <c r="BG250">
        <v>9.1179783739537036E-3</v>
      </c>
      <c r="BH250">
        <v>0</v>
      </c>
      <c r="BI250">
        <v>0</v>
      </c>
      <c r="BJ250">
        <v>3.2217005329405384E-4</v>
      </c>
      <c r="BK250">
        <v>8.0284536502511924E-5</v>
      </c>
      <c r="BM250">
        <v>133</v>
      </c>
      <c r="BN250" t="s">
        <v>17</v>
      </c>
      <c r="BO250">
        <v>54.71</v>
      </c>
      <c r="BP250">
        <v>0.1</v>
      </c>
      <c r="BQ250">
        <v>2.96</v>
      </c>
      <c r="BR250">
        <v>1.45</v>
      </c>
      <c r="BS250">
        <v>8.1999999999999993</v>
      </c>
      <c r="BT250">
        <v>30.94</v>
      </c>
      <c r="BU250">
        <v>0.15</v>
      </c>
      <c r="BV250">
        <v>1.46</v>
      </c>
      <c r="BW250">
        <v>0</v>
      </c>
      <c r="BX250">
        <v>0.03</v>
      </c>
      <c r="BY250">
        <v>0</v>
      </c>
      <c r="BZ250">
        <v>0</v>
      </c>
      <c r="CA250">
        <v>3.0000000000000001E-3</v>
      </c>
      <c r="CB250">
        <v>1E-3</v>
      </c>
      <c r="CD250">
        <v>1.917100138607629</v>
      </c>
      <c r="CE250">
        <v>0</v>
      </c>
      <c r="CF250">
        <v>0.12225655890430936</v>
      </c>
      <c r="CG250">
        <v>4.0173040054967343E-2</v>
      </c>
      <c r="CH250">
        <v>0.16020501563605946</v>
      </c>
      <c r="CI250">
        <v>1.6161728210994517</v>
      </c>
      <c r="CJ250">
        <v>4.4522584080439777E-3</v>
      </c>
      <c r="CK250">
        <v>5.4818246402911802E-2</v>
      </c>
      <c r="CL250">
        <v>0</v>
      </c>
      <c r="CM250">
        <v>2.0383556725823804E-3</v>
      </c>
      <c r="CN250">
        <v>1.6914886140936659E-4</v>
      </c>
      <c r="CO250">
        <v>2.8101179898273034E-5</v>
      </c>
      <c r="CP250">
        <v>3.9356697511938321E-2</v>
      </c>
    </row>
    <row r="251" spans="3:94">
      <c r="C251" s="2">
        <v>0.76200000000000001</v>
      </c>
      <c r="D251">
        <f t="shared" si="92"/>
        <v>76.2</v>
      </c>
      <c r="E251">
        <f t="shared" si="96"/>
        <v>76.2</v>
      </c>
      <c r="F251">
        <f t="shared" si="96"/>
        <v>76.2</v>
      </c>
      <c r="G251">
        <v>23.799999999999997</v>
      </c>
      <c r="H251">
        <v>5.3340000000000005</v>
      </c>
      <c r="I251">
        <v>70.866</v>
      </c>
      <c r="J251">
        <v>0</v>
      </c>
      <c r="K251">
        <v>0</v>
      </c>
      <c r="L251">
        <v>0</v>
      </c>
      <c r="M251">
        <f t="shared" si="93"/>
        <v>3.1750254000000004</v>
      </c>
      <c r="O251">
        <f>H251/SUM($H251:I251,K251:M251)</f>
        <v>6.7199978496006896E-2</v>
      </c>
      <c r="P251">
        <f>I251/SUM($H251:I251,K251:M251)</f>
        <v>0.89279971430409144</v>
      </c>
      <c r="Q251">
        <f>K251/SUM($H251:I251,K251:M251)</f>
        <v>0</v>
      </c>
      <c r="R251">
        <f>L251/SUM($H251:I251,K251:M251)</f>
        <v>0</v>
      </c>
      <c r="S251">
        <f>M251/SUM($H251:I251,K251:M251)</f>
        <v>4.0000307199901705E-2</v>
      </c>
      <c r="U251">
        <f t="shared" si="94"/>
        <v>6.6902898070297506E-2</v>
      </c>
      <c r="V251">
        <f t="shared" si="97"/>
        <v>4.0150307199901702E-2</v>
      </c>
      <c r="W251">
        <f t="shared" si="95"/>
        <v>4.8835352842090368E-2</v>
      </c>
      <c r="Y251">
        <f>U251*(D251-D250)/D251+U250*(D250-D249)/D251+U249*(D249-D248)/D251+U248*(D248-D247)/D251+U247*(D247-D246)/D251+U246*(D246-D245)/D251+U245*(D245-D244)/D251+U244*(D244-D243)/D251+U243*(D243-D242)/D251+U242*(D242-D241)/D251+U241*(D241-D240)/D251+U240*(D240-D239)/D251</f>
        <v>4.9293843287021855E-2</v>
      </c>
      <c r="Z251">
        <f>V251*(E251-E250)/E251+V250*(E250-E249)/E251+V249*(E249-E248)/E251+V248*(E248-E247)/E251+V247*(E247-E246)/E251+V246*(E246-E245)/E251+V245*(E245-E244)/E251+V244*(E244-E243)/E251+V243*(E243-E242)/E251+V242*(E242-E241)/E251+V241*(E241-E240)/E251+V240*(E240-E239)/E251</f>
        <v>4.0150307199901696E-2</v>
      </c>
      <c r="AA251">
        <f>W251*(F251-F250)/F251+W250*(F250-F249)/F251+W249*(F249-F248)/F251+W248*(F248-F247)/F251+W247*(F247-F246)/F251+W246*(F246-F245)/F251+W245*(F245-F244)/F251+W244*(F244-F243)/F251+W243*(F243-F242)/F251+W242*(F242-F241)/F251+W241*(F241-F240)/F251+W240*(F240-F239)/F251</f>
        <v>4.3611973235255924E-2</v>
      </c>
      <c r="AC251">
        <f t="shared" si="98"/>
        <v>234.87855993904444</v>
      </c>
      <c r="AD251">
        <f t="shared" si="99"/>
        <v>487.86260193571644</v>
      </c>
      <c r="AE251">
        <f t="shared" si="100"/>
        <v>449.92402605356318</v>
      </c>
      <c r="AG251">
        <f t="shared" si="101"/>
        <v>234.87855993904444</v>
      </c>
      <c r="AH251">
        <f t="shared" si="102"/>
        <v>396.63626173635487</v>
      </c>
      <c r="AI251">
        <f t="shared" si="103"/>
        <v>106.56095353900182</v>
      </c>
      <c r="AK251">
        <v>143</v>
      </c>
      <c r="AL251" t="s">
        <v>16</v>
      </c>
      <c r="AM251">
        <v>39.409999999999997</v>
      </c>
      <c r="AN251">
        <v>0</v>
      </c>
      <c r="AO251">
        <v>0.14000000000000001</v>
      </c>
      <c r="AP251">
        <v>0.37</v>
      </c>
      <c r="AQ251">
        <v>16.03</v>
      </c>
      <c r="AR251">
        <v>43.42</v>
      </c>
      <c r="AS251">
        <v>0.21</v>
      </c>
      <c r="AT251">
        <v>0.4</v>
      </c>
      <c r="AU251">
        <v>0</v>
      </c>
      <c r="AV251">
        <v>0</v>
      </c>
      <c r="AW251">
        <v>8.9999999999999993E-3</v>
      </c>
      <c r="AX251">
        <v>4.0000000000000001E-3</v>
      </c>
      <c r="AZ251">
        <v>0.99610982564849337</v>
      </c>
      <c r="BA251">
        <v>0</v>
      </c>
      <c r="BB251">
        <v>4.1709136396063783E-3</v>
      </c>
      <c r="BC251">
        <v>7.3941988363194801E-3</v>
      </c>
      <c r="BD251">
        <v>0.22590117194383433</v>
      </c>
      <c r="BE251">
        <v>1.6359876245547933</v>
      </c>
      <c r="BF251">
        <v>4.4960497042669818E-3</v>
      </c>
      <c r="BG251">
        <v>1.0833155560787301E-2</v>
      </c>
      <c r="BH251">
        <v>0</v>
      </c>
      <c r="BI251">
        <v>0</v>
      </c>
      <c r="BJ251">
        <v>3.660269296184607E-4</v>
      </c>
      <c r="BK251">
        <v>8.1078788715995155E-5</v>
      </c>
      <c r="BM251">
        <v>143</v>
      </c>
      <c r="BN251" t="s">
        <v>17</v>
      </c>
      <c r="BO251">
        <v>54.12</v>
      </c>
      <c r="BP251">
        <v>0.11</v>
      </c>
      <c r="BQ251">
        <v>3.26</v>
      </c>
      <c r="BR251">
        <v>1.57</v>
      </c>
      <c r="BS251">
        <v>9.26</v>
      </c>
      <c r="BT251">
        <v>29.74</v>
      </c>
      <c r="BU251">
        <v>0.17</v>
      </c>
      <c r="BV251">
        <v>1.73</v>
      </c>
      <c r="BW251">
        <v>0</v>
      </c>
      <c r="BX251">
        <v>0.03</v>
      </c>
      <c r="BY251">
        <v>0</v>
      </c>
      <c r="BZ251">
        <v>0</v>
      </c>
      <c r="CA251">
        <v>3.0000000000000001E-3</v>
      </c>
      <c r="CB251">
        <v>2E-3</v>
      </c>
      <c r="CD251">
        <v>1.908547477902482</v>
      </c>
      <c r="CE251">
        <v>0</v>
      </c>
      <c r="CF251">
        <v>0.13550806792475104</v>
      </c>
      <c r="CG251">
        <v>4.3775734765103248E-2</v>
      </c>
      <c r="CH251">
        <v>0.18207081631370536</v>
      </c>
      <c r="CI251">
        <v>1.5634195928287768</v>
      </c>
      <c r="CJ251">
        <v>5.0781452807982883E-3</v>
      </c>
      <c r="CK251">
        <v>6.5371053260080858E-2</v>
      </c>
      <c r="CL251">
        <v>0</v>
      </c>
      <c r="CM251">
        <v>2.0513844668289421E-3</v>
      </c>
      <c r="CN251">
        <v>1.7023002979523074E-4</v>
      </c>
      <c r="CO251">
        <v>5.6561594934853785E-5</v>
      </c>
      <c r="CP251">
        <v>4.4055545827233061E-2</v>
      </c>
    </row>
    <row r="252" spans="3:94">
      <c r="C252" s="2">
        <v>0.78500000000000003</v>
      </c>
      <c r="D252">
        <f t="shared" si="92"/>
        <v>78.5</v>
      </c>
      <c r="E252">
        <f t="shared" si="96"/>
        <v>78.5</v>
      </c>
      <c r="F252">
        <f t="shared" si="96"/>
        <v>78.5</v>
      </c>
      <c r="G252">
        <v>21.5</v>
      </c>
      <c r="H252">
        <v>7.8500000000000005</v>
      </c>
      <c r="I252">
        <v>70.650000000000006</v>
      </c>
      <c r="J252">
        <v>0</v>
      </c>
      <c r="K252">
        <v>0</v>
      </c>
      <c r="L252">
        <v>0</v>
      </c>
      <c r="M252">
        <f t="shared" si="93"/>
        <v>3.2708595000000003</v>
      </c>
      <c r="O252">
        <f>H252/SUM($H252:I252,K252:M252)</f>
        <v>9.5999969280009839E-2</v>
      </c>
      <c r="P252">
        <f>I252/SUM($H252:I252,K252:M252)</f>
        <v>0.86399972352008858</v>
      </c>
      <c r="Q252">
        <f>K252/SUM($H252:I252,K252:M252)</f>
        <v>0</v>
      </c>
      <c r="R252">
        <f>L252/SUM($H252:I252,K252:M252)</f>
        <v>0</v>
      </c>
      <c r="S252">
        <f>M252/SUM($H252:I252,K252:M252)</f>
        <v>4.0000307199901698E-2</v>
      </c>
      <c r="U252">
        <f t="shared" si="94"/>
        <v>6.8951728729473347E-2</v>
      </c>
      <c r="V252">
        <f t="shared" si="97"/>
        <v>4.0150307199901696E-2</v>
      </c>
      <c r="W252">
        <f t="shared" si="95"/>
        <v>5.0480192965927699E-2</v>
      </c>
      <c r="Y252">
        <f>U252*(D252-D251)/D252+U251*(D251-D250)/D252+U250*(D250-D249)/D252+U249*(D249-D248)/D252+U248*(D248-D247)/D252+U247*(D247-D246)/D252+U246*(D246-D245)/D252+U245*(D245-D244)/D252+U244*(D244-D243)/D252+U243*(D243-D242)/D252+U242*(D242-D241)/D252+U241*(D241-D240)/D252+U240*(D240-D239)/D252</f>
        <v>4.9869806809539535E-2</v>
      </c>
      <c r="Z252">
        <f>V252*(E252-E251)/E252+V251*(E251-E250)/E252+V250*(E250-E249)/E252+V249*(E249-E248)/E252+V248*(E248-E247)/E252+V247*(E247-E246)/E252+V246*(E246-E245)/E252+V245*(E245-E244)/E252+V244*(E244-E243)/E252+V243*(E243-E242)/E252+V242*(E242-E241)/E252+V241*(E241-E240)/E252+V240*(E240-E239)/E252</f>
        <v>4.0150307199901696E-2</v>
      </c>
      <c r="AA252">
        <f>W252*(F252-F251)/F252+W251*(F251-F250)/F252+W250*(F250-F249)/F252+W249*(F249-F248)/F252+W248*(F248-F247)/F252+W247*(F247-F246)/F252+W246*(F246-F245)/F252+W245*(F245-F244)/F252+W244*(F244-F243)/F252+W243*(F243-F242)/F252+W242*(F242-F241)/F252+W241*(F241-F240)/F252+W240*(F240-F239)/F252</f>
        <v>4.3813207698702346E-2</v>
      </c>
      <c r="AC252">
        <f t="shared" si="98"/>
        <v>258.47683395385928</v>
      </c>
      <c r="AD252">
        <f t="shared" si="99"/>
        <v>537.85331613773769</v>
      </c>
      <c r="AE252">
        <f t="shared" si="100"/>
        <v>495.69938377266106</v>
      </c>
      <c r="AG252">
        <f t="shared" si="101"/>
        <v>258.47683395385928</v>
      </c>
      <c r="AH252">
        <f t="shared" si="102"/>
        <v>437.27911881116881</v>
      </c>
      <c r="AI252">
        <f t="shared" si="103"/>
        <v>117.4024856303671</v>
      </c>
      <c r="AK252">
        <v>153</v>
      </c>
      <c r="AL252" t="s">
        <v>16</v>
      </c>
      <c r="AM252">
        <v>38.93</v>
      </c>
      <c r="AN252">
        <v>0.01</v>
      </c>
      <c r="AO252">
        <v>0.15</v>
      </c>
      <c r="AP252">
        <v>0.33</v>
      </c>
      <c r="AQ252">
        <v>18.579999999999998</v>
      </c>
      <c r="AR252">
        <v>41.29</v>
      </c>
      <c r="AS252">
        <v>0.24</v>
      </c>
      <c r="AT252">
        <v>0.47</v>
      </c>
      <c r="AU252">
        <v>0</v>
      </c>
      <c r="AV252">
        <v>0</v>
      </c>
      <c r="AW252">
        <v>0.01</v>
      </c>
      <c r="AX252">
        <v>4.0000000000000001E-3</v>
      </c>
      <c r="AZ252">
        <v>0.99603685090424798</v>
      </c>
      <c r="BA252">
        <v>0</v>
      </c>
      <c r="BB252">
        <v>4.5236045764134886E-3</v>
      </c>
      <c r="BC252">
        <v>6.6756499325293598E-3</v>
      </c>
      <c r="BD252">
        <v>0.26504577456474443</v>
      </c>
      <c r="BE252">
        <v>1.5747995846037475</v>
      </c>
      <c r="BF252">
        <v>5.2013162967140614E-3</v>
      </c>
      <c r="BG252">
        <v>1.2884959559392898E-2</v>
      </c>
      <c r="BH252">
        <v>0</v>
      </c>
      <c r="BI252">
        <v>0</v>
      </c>
      <c r="BJ252">
        <v>4.1168092347134327E-4</v>
      </c>
      <c r="BK252">
        <v>8.2072462762777597E-5</v>
      </c>
      <c r="BM252">
        <v>153</v>
      </c>
      <c r="BN252" t="s">
        <v>17</v>
      </c>
      <c r="BO252">
        <v>53.46</v>
      </c>
      <c r="BP252">
        <v>0.13</v>
      </c>
      <c r="BQ252">
        <v>3.58</v>
      </c>
      <c r="BR252">
        <v>1.63</v>
      </c>
      <c r="BS252">
        <v>10.59</v>
      </c>
      <c r="BT252">
        <v>28.26</v>
      </c>
      <c r="BU252">
        <v>0.2</v>
      </c>
      <c r="BV252">
        <v>2.11</v>
      </c>
      <c r="BW252">
        <v>0</v>
      </c>
      <c r="BX252">
        <v>0.04</v>
      </c>
      <c r="BY252">
        <v>0</v>
      </c>
      <c r="BZ252">
        <v>0</v>
      </c>
      <c r="CA252">
        <v>3.0000000000000001E-3</v>
      </c>
      <c r="CB252">
        <v>2E-3</v>
      </c>
      <c r="CD252">
        <v>1.8998402560138297</v>
      </c>
      <c r="CE252">
        <v>0</v>
      </c>
      <c r="CF252">
        <v>0.14995934363697794</v>
      </c>
      <c r="CG252">
        <v>4.5799880777489754E-2</v>
      </c>
      <c r="CH252">
        <v>0.20983033014391694</v>
      </c>
      <c r="CI252">
        <v>1.4970961541711458</v>
      </c>
      <c r="CJ252">
        <v>6.020452675101263E-3</v>
      </c>
      <c r="CK252">
        <v>8.0346097177982551E-2</v>
      </c>
      <c r="CL252">
        <v>0</v>
      </c>
      <c r="CM252">
        <v>2.7563143773583973E-3</v>
      </c>
      <c r="CN252">
        <v>1.7154541950931192E-4</v>
      </c>
      <c r="CO252">
        <v>5.6998653779752244E-5</v>
      </c>
      <c r="CP252">
        <v>4.9799599650807602E-2</v>
      </c>
    </row>
    <row r="253" spans="3:94">
      <c r="C253" s="2">
        <v>0.80600000000000005</v>
      </c>
      <c r="D253">
        <f t="shared" si="92"/>
        <v>80.600000000000009</v>
      </c>
      <c r="E253">
        <f t="shared" si="96"/>
        <v>80.600000000000009</v>
      </c>
      <c r="F253">
        <f t="shared" si="96"/>
        <v>80.600000000000009</v>
      </c>
      <c r="G253">
        <v>19.399999999999991</v>
      </c>
      <c r="H253">
        <v>20.956000000000003</v>
      </c>
      <c r="I253">
        <v>21.762000000000004</v>
      </c>
      <c r="J253">
        <v>37.882000000000005</v>
      </c>
      <c r="K253">
        <v>0</v>
      </c>
      <c r="L253">
        <v>0</v>
      </c>
      <c r="M253">
        <f t="shared" si="93"/>
        <v>1.7799309060000004</v>
      </c>
      <c r="O253">
        <f>H253/SUM($H253:I253,K253:M253)</f>
        <v>0.47094324552457661</v>
      </c>
      <c r="P253">
        <f>I253/SUM($H253:I253,K253:M253)</f>
        <v>0.48905644727552189</v>
      </c>
      <c r="Q253">
        <f>K253/SUM($H253:I253,K253:M253)</f>
        <v>0</v>
      </c>
      <c r="R253">
        <f>L253/SUM($H253:I253,K253:M253)</f>
        <v>0</v>
      </c>
      <c r="S253">
        <f>M253/SUM($H253:I253,K253:M253)</f>
        <v>4.0000307199901705E-2</v>
      </c>
      <c r="U253">
        <f t="shared" si="94"/>
        <v>5.7768541323283656E-2</v>
      </c>
      <c r="V253">
        <f t="shared" si="97"/>
        <v>4.0150307199901702E-2</v>
      </c>
      <c r="W253">
        <f t="shared" si="95"/>
        <v>4.7588837087959399E-2</v>
      </c>
      <c r="Y253">
        <f>U253*(D253-D252)/D253+U252*(D252-D251)/D253+U251*(D251-D250)/D253+U250*(D250-D249)/D253+U249*(D249-D248)/D253+U248*(D248-D247)/D253+U247*(D247-D246)/D253+U246*(D246-D245)/D253+U245*(D245-D244)/D253+U244*(D244-D243)/D253+U243*(D243-D242)/D253+U242*(D242-D241)/D253+U241*(D241-D240)/D253+U240*(D240-D239)/D253</f>
        <v>5.0075605103321957E-2</v>
      </c>
      <c r="Z253">
        <f>V253*(E253-E252)/E253+V252*(E252-E251)/E253+V251*(E251-E250)/E253+V250*(E250-E249)/E253+V249*(E249-E248)/E253+V248*(E248-E247)/E253+V247*(E247-E246)/E253+V246*(E246-E245)/E253+V245*(E245-E244)/E253+V244*(E244-E243)/E253+V243*(E243-E242)/E253+V242*(E242-E241)/E253+V241*(E241-E240)/E253+V240*(E240-E239)/E253</f>
        <v>4.0150307199901696E-2</v>
      </c>
      <c r="AA253">
        <f>W253*(F253-F252)/F253+W252*(F252-F251)/F253+W251*(F251-F250)/F253+W250*(F250-F249)/F253+W249*(F249-F248)/F253+W248*(F248-F247)/F253+W247*(F247-F246)/F253+W246*(F246-F245)/F253+W245*(F245-F244)/F253+W244*(F244-F243)/F253+W243*(F243-F242)/F253+W242*(F242-F241)/F253+W241*(F241-F240)/F253+W240*(F240-F239)/F253</f>
        <v>4.391158017658623E-2</v>
      </c>
      <c r="AC253">
        <f t="shared" si="98"/>
        <v>284.89561258800467</v>
      </c>
      <c r="AD253">
        <f t="shared" si="99"/>
        <v>593.61983268365395</v>
      </c>
      <c r="AE253">
        <f t="shared" si="100"/>
        <v>546.80108791482292</v>
      </c>
      <c r="AG253">
        <f t="shared" si="101"/>
        <v>284.89561258800467</v>
      </c>
      <c r="AH253">
        <f t="shared" si="102"/>
        <v>482.61775014931214</v>
      </c>
      <c r="AI253">
        <f t="shared" si="103"/>
        <v>129.50552082193175</v>
      </c>
      <c r="AK253">
        <v>163</v>
      </c>
      <c r="AL253" t="s">
        <v>16</v>
      </c>
      <c r="AM253">
        <v>38.64</v>
      </c>
      <c r="AN253">
        <v>0.01</v>
      </c>
      <c r="AO253">
        <v>0.15</v>
      </c>
      <c r="AP253">
        <v>0.31</v>
      </c>
      <c r="AQ253">
        <v>20.12</v>
      </c>
      <c r="AR253">
        <v>39.99</v>
      </c>
      <c r="AS253">
        <v>0.26</v>
      </c>
      <c r="AT253">
        <v>0.5</v>
      </c>
      <c r="AU253">
        <v>0</v>
      </c>
      <c r="AV253">
        <v>0</v>
      </c>
      <c r="AW253">
        <v>1.0999999999999999E-2</v>
      </c>
      <c r="AX253">
        <v>4.0000000000000001E-3</v>
      </c>
      <c r="AZ253">
        <v>0.99628839085777599</v>
      </c>
      <c r="BA253">
        <v>0</v>
      </c>
      <c r="BB253">
        <v>4.5587059934784242E-3</v>
      </c>
      <c r="BC253">
        <v>6.3197261210293275E-3</v>
      </c>
      <c r="BD253">
        <v>0.28924116419926121</v>
      </c>
      <c r="BE253">
        <v>1.5370527137328587</v>
      </c>
      <c r="BF253">
        <v>5.67848286837307E-3</v>
      </c>
      <c r="BG253">
        <v>1.3813767923652529E-2</v>
      </c>
      <c r="BH253">
        <v>0</v>
      </c>
      <c r="BI253">
        <v>0</v>
      </c>
      <c r="BJ253">
        <v>4.5636294854694182E-4</v>
      </c>
      <c r="BK253">
        <v>8.2709313242592682E-5</v>
      </c>
      <c r="BM253">
        <v>163</v>
      </c>
      <c r="BN253" t="s">
        <v>17</v>
      </c>
      <c r="BO253">
        <v>53.22</v>
      </c>
      <c r="BP253">
        <v>0.15</v>
      </c>
      <c r="BQ253">
        <v>3.41</v>
      </c>
      <c r="BR253">
        <v>1.6</v>
      </c>
      <c r="BS253">
        <v>11.71</v>
      </c>
      <c r="BT253">
        <v>27.27</v>
      </c>
      <c r="BU253">
        <v>0.22</v>
      </c>
      <c r="BV253">
        <v>2.38</v>
      </c>
      <c r="BW253">
        <v>0</v>
      </c>
      <c r="BX253">
        <v>0.04</v>
      </c>
      <c r="BY253">
        <v>0</v>
      </c>
      <c r="BZ253">
        <v>0</v>
      </c>
      <c r="CA253">
        <v>4.0000000000000001E-3</v>
      </c>
      <c r="CB253">
        <v>2E-3</v>
      </c>
      <c r="CD253">
        <v>1.9027853702026267</v>
      </c>
      <c r="CE253">
        <v>0</v>
      </c>
      <c r="CF253">
        <v>0.14370493589588912</v>
      </c>
      <c r="CG253">
        <v>4.5229681321021321E-2</v>
      </c>
      <c r="CH253">
        <v>0.23342964038770664</v>
      </c>
      <c r="CI253">
        <v>1.4534144618494649</v>
      </c>
      <c r="CJ253">
        <v>6.6626750747768929E-3</v>
      </c>
      <c r="CK253">
        <v>9.1177166072422614E-2</v>
      </c>
      <c r="CL253">
        <v>0</v>
      </c>
      <c r="CM253">
        <v>2.7730362862194422E-3</v>
      </c>
      <c r="CN253">
        <v>2.3011486011498329E-4</v>
      </c>
      <c r="CO253">
        <v>5.7344451161043974E-5</v>
      </c>
      <c r="CP253">
        <v>4.6490306098515843E-2</v>
      </c>
    </row>
    <row r="254" spans="3:94">
      <c r="C254" s="2">
        <v>0.82399999999999995</v>
      </c>
      <c r="D254">
        <f t="shared" si="92"/>
        <v>82.399999999999991</v>
      </c>
      <c r="E254">
        <f t="shared" si="96"/>
        <v>82.399999999999991</v>
      </c>
      <c r="F254">
        <f t="shared" si="96"/>
        <v>82.399999999999991</v>
      </c>
      <c r="G254">
        <v>17.600000000000009</v>
      </c>
      <c r="H254">
        <v>23.071999999999999</v>
      </c>
      <c r="I254">
        <v>17.303999999999998</v>
      </c>
      <c r="J254">
        <v>42.023999999999994</v>
      </c>
      <c r="K254">
        <v>0</v>
      </c>
      <c r="L254">
        <v>0</v>
      </c>
      <c r="M254">
        <f t="shared" si="93"/>
        <v>1.6823467919999999</v>
      </c>
      <c r="O254">
        <f>H254/SUM($H254:I254,K254:M254)</f>
        <v>0.54857125302862764</v>
      </c>
      <c r="P254">
        <f>I254/SUM($H254:I254,K254:M254)</f>
        <v>0.4114284397714707</v>
      </c>
      <c r="Q254">
        <f>K254/SUM($H254:I254,K254:M254)</f>
        <v>0</v>
      </c>
      <c r="R254">
        <f>L254/SUM($H254:I254,K254:M254)</f>
        <v>0</v>
      </c>
      <c r="S254">
        <f>M254/SUM($H254:I254,K254:M254)</f>
        <v>4.0000307199901698E-2</v>
      </c>
      <c r="U254">
        <f t="shared" si="94"/>
        <v>5.5183087502177292E-2</v>
      </c>
      <c r="V254">
        <f t="shared" si="97"/>
        <v>4.0150307199901696E-2</v>
      </c>
      <c r="W254">
        <f t="shared" si="95"/>
        <v>4.6862642295626034E-2</v>
      </c>
      <c r="Y254">
        <f>U254*(D254-D253)/D254+U253*(D253-D252)/D254+U252*(D252-D251)/D254+U251*(D251-D250)/D254+U250*(D250-D249)/D254+U249*(D249-D248)/D254+U248*(D248-D247)/D254+U247*(D247-D246)/D254+U246*(D246-D245)/D254+U245*(D245-D244)/D254+U244*(D244-D243)/D254+U243*(D243-D242)/D254+U242*(D242-D241)/D254+U241*(D241-D240)/D254+U240*(D240-D239)/D254</f>
        <v>5.0187176320772679E-2</v>
      </c>
      <c r="Z254">
        <f>V254*(E254-E253)/E254+V253*(E253-E252)/E254+V252*(E252-E251)/E254+V251*(E251-E250)/E254+V250*(E250-E249)/E254+V249*(E249-E248)/E254+V248*(E248-E247)/E254+V247*(E247-E246)/E254+V246*(E246-E245)/E254+V245*(E245-E244)/E254+V244*(E244-E243)/E254+V243*(E243-E242)/E254+V242*(E242-E241)/E254+V241*(E241-E240)/E254+V240*(E240-E239)/E254</f>
        <v>4.0150307199901696E-2</v>
      </c>
      <c r="AA254">
        <f>W254*(F254-F253)/F254+W253*(F253-F252)/F254+W252*(F252-F251)/F254+W251*(F251-F250)/F254+W250*(F250-F249)/F254+W249*(F249-F248)/F254+W248*(F248-F247)/F254+W247*(F247-F246)/F254+W246*(F246-F245)/F254+W245*(F245-F244)/F254+W244*(F244-F243)/F254+W243*(F243-F242)/F254+W242*(F242-F241)/F254+W241*(F241-F240)/F254+W240*(F240-F239)/F254</f>
        <v>4.3976045125788552E-2</v>
      </c>
      <c r="AC254">
        <f t="shared" si="98"/>
        <v>312.44457889789055</v>
      </c>
      <c r="AD254">
        <f t="shared" si="99"/>
        <v>651.77777215639446</v>
      </c>
      <c r="AE254">
        <f t="shared" si="100"/>
        <v>600.08506007510334</v>
      </c>
      <c r="AG254">
        <f t="shared" si="101"/>
        <v>312.44457889789055</v>
      </c>
      <c r="AH254">
        <f t="shared" si="102"/>
        <v>529.90062776942648</v>
      </c>
      <c r="AI254">
        <f t="shared" si="103"/>
        <v>142.12540896515605</v>
      </c>
      <c r="AK254">
        <v>173</v>
      </c>
      <c r="AL254" t="s">
        <v>16</v>
      </c>
      <c r="AM254">
        <v>38.299999999999997</v>
      </c>
      <c r="AN254">
        <v>0.01</v>
      </c>
      <c r="AO254">
        <v>0.14000000000000001</v>
      </c>
      <c r="AP254">
        <v>0.32</v>
      </c>
      <c r="AQ254">
        <v>21.88</v>
      </c>
      <c r="AR254">
        <v>38.51</v>
      </c>
      <c r="AS254">
        <v>0.28999999999999998</v>
      </c>
      <c r="AT254">
        <v>0.54</v>
      </c>
      <c r="AU254">
        <v>0</v>
      </c>
      <c r="AV254">
        <v>0</v>
      </c>
      <c r="AW254">
        <v>1.2E-2</v>
      </c>
      <c r="AX254">
        <v>5.0000000000000001E-3</v>
      </c>
      <c r="AZ254">
        <v>0.99619234315161165</v>
      </c>
      <c r="BA254">
        <v>0</v>
      </c>
      <c r="BB254">
        <v>4.2921494355525943E-3</v>
      </c>
      <c r="BC254">
        <v>6.5808655105104143E-3</v>
      </c>
      <c r="BD254">
        <v>0.31730426931447331</v>
      </c>
      <c r="BE254">
        <v>1.4931634474650721</v>
      </c>
      <c r="BF254">
        <v>6.3893023969044931E-3</v>
      </c>
      <c r="BG254">
        <v>1.5049857377370912E-2</v>
      </c>
      <c r="BH254">
        <v>0</v>
      </c>
      <c r="BI254">
        <v>0</v>
      </c>
      <c r="BJ254">
        <v>5.0222162819533219E-4</v>
      </c>
      <c r="BK254">
        <v>1.0429437866984006E-4</v>
      </c>
      <c r="BM254">
        <v>173</v>
      </c>
      <c r="BN254" t="s">
        <v>17</v>
      </c>
      <c r="BO254">
        <v>53.14</v>
      </c>
      <c r="BP254">
        <v>0.15</v>
      </c>
      <c r="BQ254">
        <v>3.31</v>
      </c>
      <c r="BR254">
        <v>1.61</v>
      </c>
      <c r="BS254">
        <v>12.13</v>
      </c>
      <c r="BT254">
        <v>26.9</v>
      </c>
      <c r="BU254">
        <v>0.23</v>
      </c>
      <c r="BV254">
        <v>2.48</v>
      </c>
      <c r="BW254">
        <v>0</v>
      </c>
      <c r="BX254">
        <v>0.04</v>
      </c>
      <c r="BY254">
        <v>0</v>
      </c>
      <c r="BZ254">
        <v>0</v>
      </c>
      <c r="CA254">
        <v>4.0000000000000001E-3</v>
      </c>
      <c r="CB254">
        <v>2E-3</v>
      </c>
      <c r="CD254">
        <v>1.9045739888170237</v>
      </c>
      <c r="CE254">
        <v>0</v>
      </c>
      <c r="CF254">
        <v>0.13983203091086865</v>
      </c>
      <c r="CG254">
        <v>4.5623729792876835E-2</v>
      </c>
      <c r="CH254">
        <v>0.24239366878291874</v>
      </c>
      <c r="CI254">
        <v>1.4372025681181615</v>
      </c>
      <c r="CJ254">
        <v>6.9825676915273261E-3</v>
      </c>
      <c r="CK254">
        <v>9.5240612250483178E-2</v>
      </c>
      <c r="CL254">
        <v>0</v>
      </c>
      <c r="CM254">
        <v>2.7798215527418298E-3</v>
      </c>
      <c r="CN254">
        <v>2.3067792186228224E-4</v>
      </c>
      <c r="CO254">
        <v>5.7484765727658676E-5</v>
      </c>
      <c r="CP254">
        <v>4.4406019727892321E-2</v>
      </c>
    </row>
    <row r="255" spans="3:94">
      <c r="C255" s="2">
        <v>0.84099999999999997</v>
      </c>
      <c r="D255">
        <f t="shared" si="92"/>
        <v>84.1</v>
      </c>
      <c r="E255">
        <f t="shared" si="96"/>
        <v>84.1</v>
      </c>
      <c r="F255">
        <f t="shared" si="96"/>
        <v>84.1</v>
      </c>
      <c r="G255">
        <v>15.900000000000006</v>
      </c>
      <c r="H255">
        <v>22.707000000000001</v>
      </c>
      <c r="I255">
        <v>15.137999999999998</v>
      </c>
      <c r="J255">
        <v>46.255000000000003</v>
      </c>
      <c r="K255">
        <v>0</v>
      </c>
      <c r="L255">
        <v>0</v>
      </c>
      <c r="M255">
        <f t="shared" si="93"/>
        <v>1.576887615</v>
      </c>
      <c r="O255">
        <f>H255/SUM($H255:I255,K255:M255)</f>
        <v>0.57599981568005909</v>
      </c>
      <c r="P255">
        <f>I255/SUM($H255:I255,K255:M255)</f>
        <v>0.3839998771200393</v>
      </c>
      <c r="Q255">
        <f>K255/SUM($H255:I255,K255:M255)</f>
        <v>0</v>
      </c>
      <c r="R255">
        <f>L255/SUM($H255:I255,K255:M255)</f>
        <v>0</v>
      </c>
      <c r="S255">
        <f>M255/SUM($H255:I255,K255:M255)</f>
        <v>4.0000307199901698E-2</v>
      </c>
      <c r="U255">
        <f t="shared" si="94"/>
        <v>5.3734004535288121E-2</v>
      </c>
      <c r="V255">
        <f t="shared" si="97"/>
        <v>4.0150307199901696E-2</v>
      </c>
      <c r="W255">
        <f t="shared" si="95"/>
        <v>4.679221936690154E-2</v>
      </c>
      <c r="Y255">
        <f>U255*(D255-D254)/D255+U254*(D254-D253)/D255+U253*(D253-D252)/D255+U252*(D252-D251)/D255+U251*(D251-D250)/D255+U250*(D250-D249)/D255+U249*(D249-D248)/D255+U248*(D248-D247)/D255+U247*(D247-D246)/D255+U246*(D246-D245)/D255+U245*(D245-D244)/D255+U244*(D244-D243)/D255+U243*(D243-D242)/D255+U242*(D242-D241)/D255+U241*(D241-D240)/D255+U240*(D240-D239)/D255</f>
        <v>5.0258872015953131E-2</v>
      </c>
      <c r="Z255">
        <f>V255*(E255-E254)/E255+V254*(E254-E253)/E255+V253*(E253-E252)/E255+V252*(E252-E251)/E255+V251*(E251-E250)/E255+V250*(E250-E249)/E255+V249*(E249-E248)/E255+V248*(E248-E247)/E255+V247*(E247-E246)/E255+V246*(E246-E245)/E255+V245*(E245-E244)/E255+V244*(E244-E243)/E255+V243*(E243-E242)/E255+V242*(E242-E241)/E255+V241*(E241-E240)/E255+V240*(E240-E239)/E255</f>
        <v>4.0150307199901702E-2</v>
      </c>
      <c r="AA255">
        <f>W255*(F255-F254)/F255+W254*(F254-F253)/F255+W253*(F253-F252)/F255+W252*(F252-F251)/F255+W251*(F251-F250)/F255+W250*(F250-F249)/F255+W249*(F249-F248)/F255+W248*(F248-F247)/F255+W247*(F247-F246)/F255+W246*(F246-F245)/F255+W245*(F245-F244)/F255+W244*(F244-F243)/F255+W243*(F243-F242)/F255+W242*(F242-F241)/F255+W241*(F241-F240)/F255+W240*(F240-F239)/F255</f>
        <v>4.4032971358962059E-2</v>
      </c>
      <c r="AC255">
        <f t="shared" si="98"/>
        <v>344.04658098988614</v>
      </c>
      <c r="AD255">
        <f t="shared" si="99"/>
        <v>718.52823112976375</v>
      </c>
      <c r="AE255">
        <f t="shared" si="100"/>
        <v>661.21526226767162</v>
      </c>
      <c r="AG255">
        <f t="shared" si="101"/>
        <v>344.04658098988614</v>
      </c>
      <c r="AH255">
        <f t="shared" si="102"/>
        <v>584.16929360143399</v>
      </c>
      <c r="AI255">
        <f t="shared" si="103"/>
        <v>156.60361474760646</v>
      </c>
      <c r="AK255">
        <v>183</v>
      </c>
      <c r="AL255" t="s">
        <v>16</v>
      </c>
      <c r="AM255">
        <v>37.950000000000003</v>
      </c>
      <c r="AN255">
        <v>0.01</v>
      </c>
      <c r="AO255">
        <v>0.14000000000000001</v>
      </c>
      <c r="AP255">
        <v>0.33</v>
      </c>
      <c r="AQ255">
        <v>23.67</v>
      </c>
      <c r="AR255">
        <v>36.99</v>
      </c>
      <c r="AS255">
        <v>0.32</v>
      </c>
      <c r="AT255">
        <v>0.57999999999999996</v>
      </c>
      <c r="AU255">
        <v>0</v>
      </c>
      <c r="AV255">
        <v>0</v>
      </c>
      <c r="AW255">
        <v>1.2999999999999999E-2</v>
      </c>
      <c r="AX255">
        <v>5.0000000000000001E-3</v>
      </c>
      <c r="AZ255">
        <v>0.99607827162624329</v>
      </c>
      <c r="BA255">
        <v>0</v>
      </c>
      <c r="BB255">
        <v>4.3312384602414208E-3</v>
      </c>
      <c r="BC255">
        <v>6.8483230368445031E-3</v>
      </c>
      <c r="BD255">
        <v>0.34638901970126634</v>
      </c>
      <c r="BE255">
        <v>1.4472895404628328</v>
      </c>
      <c r="BF255">
        <v>7.1144721641019006E-3</v>
      </c>
      <c r="BG255">
        <v>1.6311874781918995E-2</v>
      </c>
      <c r="BH255">
        <v>0</v>
      </c>
      <c r="BI255">
        <v>0</v>
      </c>
      <c r="BJ255">
        <v>5.4902836048818912E-4</v>
      </c>
      <c r="BK255">
        <v>1.0524419777654743E-4</v>
      </c>
      <c r="BM255">
        <v>183</v>
      </c>
      <c r="BN255" t="s">
        <v>17</v>
      </c>
      <c r="BO255">
        <v>52.99</v>
      </c>
      <c r="BP255">
        <v>0.17</v>
      </c>
      <c r="BQ255">
        <v>3.09</v>
      </c>
      <c r="BR255">
        <v>1.63</v>
      </c>
      <c r="BS255">
        <v>12.97</v>
      </c>
      <c r="BT255">
        <v>26.17</v>
      </c>
      <c r="BU255">
        <v>0.25</v>
      </c>
      <c r="BV255">
        <v>2.69</v>
      </c>
      <c r="BW255">
        <v>0</v>
      </c>
      <c r="BX255">
        <v>0.04</v>
      </c>
      <c r="BY255">
        <v>0</v>
      </c>
      <c r="BZ255">
        <v>0</v>
      </c>
      <c r="CA255">
        <v>4.0000000000000001E-3</v>
      </c>
      <c r="CB255">
        <v>2E-3</v>
      </c>
      <c r="CD255">
        <v>1.9080755640004252</v>
      </c>
      <c r="CE255">
        <v>0</v>
      </c>
      <c r="CF255">
        <v>0.13114825079693981</v>
      </c>
      <c r="CG255">
        <v>4.6406398636406179E-2</v>
      </c>
      <c r="CH255">
        <v>0.26039089766870205</v>
      </c>
      <c r="CI255">
        <v>1.4047362142159157</v>
      </c>
      <c r="CJ255">
        <v>7.6252252754139211E-3</v>
      </c>
      <c r="CK255">
        <v>0.10378823566275698</v>
      </c>
      <c r="CL255">
        <v>0</v>
      </c>
      <c r="CM255">
        <v>2.7928156491144945E-3</v>
      </c>
      <c r="CN255">
        <v>2.3175621091460214E-4</v>
      </c>
      <c r="CO255">
        <v>5.7753474553622155E-5</v>
      </c>
      <c r="CP255">
        <v>3.9223814797365031E-2</v>
      </c>
    </row>
    <row r="256" spans="3:94">
      <c r="C256" s="2">
        <v>0.85599999999999998</v>
      </c>
      <c r="D256">
        <f t="shared" si="92"/>
        <v>85.6</v>
      </c>
      <c r="E256">
        <f t="shared" si="96"/>
        <v>85.6</v>
      </c>
      <c r="F256">
        <f t="shared" si="96"/>
        <v>85.6</v>
      </c>
      <c r="G256">
        <v>14.400000000000006</v>
      </c>
      <c r="H256">
        <v>23.111999999999998</v>
      </c>
      <c r="I256">
        <v>14.552</v>
      </c>
      <c r="J256">
        <v>47.936</v>
      </c>
      <c r="K256">
        <v>0</v>
      </c>
      <c r="L256">
        <v>0</v>
      </c>
      <c r="M256">
        <f t="shared" si="93"/>
        <v>1.5693458880000002</v>
      </c>
      <c r="O256">
        <f>H256/SUM($H256:I256,K256:M256)</f>
        <v>0.58909072058187839</v>
      </c>
      <c r="P256">
        <f>I256/SUM($H256:I256,K256:M256)</f>
        <v>0.37090897221821978</v>
      </c>
      <c r="Q256">
        <f>K256/SUM($H256:I256,K256:M256)</f>
        <v>0</v>
      </c>
      <c r="R256">
        <f>L256/SUM($H256:I256,K256:M256)</f>
        <v>0</v>
      </c>
      <c r="S256">
        <f>M256/SUM($H256:I256,K256:M256)</f>
        <v>4.0000307199901698E-2</v>
      </c>
      <c r="U256">
        <f t="shared" si="94"/>
        <v>5.245657528289846E-2</v>
      </c>
      <c r="V256">
        <f t="shared" si="97"/>
        <v>4.0150307199901696E-2</v>
      </c>
      <c r="W256">
        <f t="shared" si="95"/>
        <v>4.6822703673168736E-2</v>
      </c>
      <c r="Y256">
        <f>U256*(D256-D255)/D256+U255*(D255-D254)/D256+U254*(D254-D253)/D256+U253*(D253-D252)/D256+U252*(D252-D251)/D256+U251*(D251-D250)/D256+U250*(D250-D249)/D256+U249*(D249-D248)/D256+U248*(D248-D247)/D256+U247*(D247-D246)/D256+U246*(D246-D245)/D256+U245*(D245-D244)/D256+U244*(D244-D243)/D256+U243*(D243-D242)/D256+U242*(D242-D241)/D256+U241*(D241-D240)/D256+U240*(D240-D239)/D256</f>
        <v>5.0297383171331853E-2</v>
      </c>
      <c r="Z256">
        <f>V256*(E256-E255)/E256+V255*(E255-E254)/E256+V254*(E254-E253)/E256+V253*(E253-E252)/E256+V252*(E252-E251)/E256+V251*(E251-E250)/E256+V250*(E250-E249)/E256+V249*(E249-E248)/E256+V248*(E248-E247)/E256+V247*(E247-E246)/E256+V246*(E246-E245)/E256+V245*(E245-E244)/E256+V244*(E244-E243)/E256+V243*(E243-E242)/E256+V242*(E242-E241)/E256+V241*(E241-E240)/E256+V240*(E240-E239)/E256</f>
        <v>4.0150307199901696E-2</v>
      </c>
      <c r="AA256">
        <f>W256*(F256-F255)/F256+W255*(F255-F254)/F256+W254*(F254-F253)/F256+W253*(F253-F252)/F256+W252*(F252-F251)/F256+W251*(F251-F250)/F256+W250*(F250-F249)/F256+W249*(F249-F248)/F256+W248*(F248-F247)/F256+W247*(F247-F246)/F256+W246*(F246-F245)/F256+W245*(F245-F244)/F256+W244*(F244-F243)/F256+W243*(F243-F242)/F256+W242*(F242-F241)/F256+W241*(F241-F240)/F256+W240*(F240-F239)/F256</f>
        <v>4.4081856855122226E-2</v>
      </c>
      <c r="AC256">
        <f t="shared" si="98"/>
        <v>377.96935893907835</v>
      </c>
      <c r="AD256">
        <f t="shared" si="99"/>
        <v>790.22472652914746</v>
      </c>
      <c r="AE256">
        <f t="shared" si="100"/>
        <v>726.8443436742798</v>
      </c>
      <c r="AG256">
        <f t="shared" si="101"/>
        <v>377.96935893907835</v>
      </c>
      <c r="AH256">
        <f t="shared" si="102"/>
        <v>642.45912725946948</v>
      </c>
      <c r="AI256">
        <f t="shared" si="103"/>
        <v>172.14734455443471</v>
      </c>
      <c r="AK256">
        <v>193</v>
      </c>
      <c r="AL256" t="s">
        <v>16</v>
      </c>
      <c r="AM256">
        <v>37.590000000000003</v>
      </c>
      <c r="AN256">
        <v>0.01</v>
      </c>
      <c r="AO256">
        <v>0.13</v>
      </c>
      <c r="AP256">
        <v>0.34</v>
      </c>
      <c r="AQ256">
        <v>25.53</v>
      </c>
      <c r="AR256">
        <v>35.409999999999997</v>
      </c>
      <c r="AS256">
        <v>0.35</v>
      </c>
      <c r="AT256">
        <v>0.62</v>
      </c>
      <c r="AU256">
        <v>0</v>
      </c>
      <c r="AV256">
        <v>0</v>
      </c>
      <c r="AW256">
        <v>1.2999999999999999E-2</v>
      </c>
      <c r="AX256">
        <v>5.0000000000000001E-3</v>
      </c>
      <c r="AZ256">
        <v>0.99615492015358464</v>
      </c>
      <c r="BA256">
        <v>0</v>
      </c>
      <c r="BB256">
        <v>4.0606941873640862E-3</v>
      </c>
      <c r="BC256">
        <v>7.1239700899209711E-3</v>
      </c>
      <c r="BD256">
        <v>0.37721551396760306</v>
      </c>
      <c r="BE256">
        <v>1.3988459546741954</v>
      </c>
      <c r="BF256">
        <v>7.85658155159695E-3</v>
      </c>
      <c r="BG256">
        <v>1.7605179084347788E-2</v>
      </c>
      <c r="BH256">
        <v>0</v>
      </c>
      <c r="BI256">
        <v>0</v>
      </c>
      <c r="BJ256">
        <v>5.5432906593070328E-4</v>
      </c>
      <c r="BK256">
        <v>1.0626029918786824E-4</v>
      </c>
      <c r="BM256">
        <v>193</v>
      </c>
      <c r="BN256" t="s">
        <v>17</v>
      </c>
      <c r="BO256">
        <v>52.85</v>
      </c>
      <c r="BP256">
        <v>0.18</v>
      </c>
      <c r="BQ256">
        <v>2.85</v>
      </c>
      <c r="BR256">
        <v>1.64</v>
      </c>
      <c r="BS256">
        <v>13.84</v>
      </c>
      <c r="BT256">
        <v>25.42</v>
      </c>
      <c r="BU256">
        <v>0.27</v>
      </c>
      <c r="BV256">
        <v>2.92</v>
      </c>
      <c r="BW256">
        <v>0</v>
      </c>
      <c r="BX256">
        <v>0.04</v>
      </c>
      <c r="BY256">
        <v>0</v>
      </c>
      <c r="BZ256">
        <v>0</v>
      </c>
      <c r="CA256">
        <v>4.0000000000000001E-3</v>
      </c>
      <c r="CB256">
        <v>2E-3</v>
      </c>
      <c r="CD256">
        <v>1.912266532692283</v>
      </c>
      <c r="CE256">
        <v>0</v>
      </c>
      <c r="CF256">
        <v>0.12154879720060735</v>
      </c>
      <c r="CG256">
        <v>4.6917611252588261E-2</v>
      </c>
      <c r="CH256">
        <v>0.27920532398641279</v>
      </c>
      <c r="CI256">
        <v>1.3710976446427434</v>
      </c>
      <c r="CJ256">
        <v>8.2751946243055912E-3</v>
      </c>
      <c r="CK256">
        <v>0.11320887722650556</v>
      </c>
      <c r="CL256">
        <v>0</v>
      </c>
      <c r="CM256">
        <v>2.8063643308988023E-3</v>
      </c>
      <c r="CN256">
        <v>2.3288052112613167E-4</v>
      </c>
      <c r="CO256">
        <v>5.80336518180661E-5</v>
      </c>
      <c r="CP256">
        <v>3.3815329892890322E-2</v>
      </c>
    </row>
    <row r="257" spans="2:123">
      <c r="C257" s="2">
        <v>0.87</v>
      </c>
      <c r="D257">
        <f t="shared" si="92"/>
        <v>87</v>
      </c>
      <c r="E257">
        <f t="shared" si="96"/>
        <v>87</v>
      </c>
      <c r="F257">
        <f t="shared" si="96"/>
        <v>87</v>
      </c>
      <c r="G257">
        <v>13</v>
      </c>
      <c r="H257">
        <v>22.62</v>
      </c>
      <c r="I257">
        <v>15.66</v>
      </c>
      <c r="J257">
        <v>48.720000000000006</v>
      </c>
      <c r="K257">
        <v>0</v>
      </c>
      <c r="L257">
        <v>0</v>
      </c>
      <c r="M257">
        <f t="shared" si="93"/>
        <v>1.5950127600000001</v>
      </c>
      <c r="O257">
        <f>H257/SUM($H257:I257,K257:M257)</f>
        <v>0.56727254574551256</v>
      </c>
      <c r="P257">
        <f>I257/SUM($H257:I257,K257:M257)</f>
        <v>0.39272714705458561</v>
      </c>
      <c r="Q257">
        <f>K257/SUM($H257:I257,K257:M257)</f>
        <v>0</v>
      </c>
      <c r="R257">
        <f>L257/SUM($H257:I257,K257:M257)</f>
        <v>0</v>
      </c>
      <c r="S257">
        <f>M257/SUM($H257:I257,K257:M257)</f>
        <v>4.0000307199901698E-2</v>
      </c>
      <c r="U257">
        <f t="shared" si="94"/>
        <v>5.1904359714915221E-2</v>
      </c>
      <c r="V257">
        <f t="shared" si="97"/>
        <v>4.0150307199901696E-2</v>
      </c>
      <c r="W257">
        <f t="shared" si="95"/>
        <v>4.7391371759629014E-2</v>
      </c>
      <c r="Y257">
        <f>U257*(D257-D256)/D257+U256*(D256-D255)/D257+U255*(D255-D254)/D257+U254*(D254-D253)/D257+U253*(D253-D252)/D257+U252*(D252-D251)/D257+U251*(D251-D250)/D257+U250*(D250-D249)/D257+U249*(D249-D248)/D257+U248*(D248-D247)/D257+U247*(D247-D246)/D257+U246*(D246-D245)/D257+U245*(D245-D244)/D257+U244*(D244-D243)/D257+U243*(D243-D242)/D257+U242*(D242-D241)/D257+U241*(D241-D240)/D257+U240*(D240-D239)/D257</f>
        <v>5.0323242563987208E-2</v>
      </c>
      <c r="Z257">
        <f>V257*(E257-E256)/E257+V256*(E256-E255)/E257+V255*(E255-E254)/E257+V254*(E254-E253)/E257+V253*(E253-E252)/E257+V252*(E252-E251)/E257+V251*(E251-E250)/E257+V250*(E250-E249)/E257+V249*(E249-E248)/E257+V248*(E248-E247)/E257+V247*(E247-E246)/E257+V246*(E246-E245)/E257+V245*(E245-E244)/E257+V244*(E244-E243)/E257+V243*(E243-E242)/E257+V242*(E242-E241)/E257+V241*(E241-E240)/E257+V240*(E240-E239)/E257</f>
        <v>4.0150307199901689E-2</v>
      </c>
      <c r="AA257">
        <f>W257*(F257-F256)/F257+W256*(F256-F255)/F257+W255*(F255-F254)/F257+W254*(F254-F253)/F257+W253*(F253-F252)/F257+W252*(F252-F251)/F257+W251*(F251-F250)/F257+W250*(F250-F249)/F257+W249*(F249-F248)/F257+W248*(F248-F247)/F257+W247*(F247-F246)/F257+W246*(F246-F245)/F257+W245*(F245-F244)/F257+W244*(F244-F243)/F257+W243*(F243-F242)/F257+W242*(F242-F241)/F257+W241*(F241-F240)/F257+W240*(F240-F239)/F257</f>
        <v>4.4135113416803942E-2</v>
      </c>
      <c r="AC257">
        <f t="shared" si="98"/>
        <v>416.5034992409976</v>
      </c>
      <c r="AD257">
        <f t="shared" si="99"/>
        <v>871.7386719632583</v>
      </c>
      <c r="AE257">
        <f t="shared" si="100"/>
        <v>801.41098010202722</v>
      </c>
      <c r="AG257">
        <f t="shared" si="101"/>
        <v>416.5034992409976</v>
      </c>
      <c r="AH257">
        <f t="shared" si="102"/>
        <v>708.7306276124051</v>
      </c>
      <c r="AI257">
        <f t="shared" si="103"/>
        <v>189.80786370837487</v>
      </c>
      <c r="AK257">
        <v>203</v>
      </c>
      <c r="AL257" t="s">
        <v>16</v>
      </c>
      <c r="AM257">
        <v>37.200000000000003</v>
      </c>
      <c r="AN257">
        <v>0.01</v>
      </c>
      <c r="AO257">
        <v>0.12</v>
      </c>
      <c r="AP257">
        <v>0.36</v>
      </c>
      <c r="AQ257">
        <v>27.49</v>
      </c>
      <c r="AR257">
        <v>33.74</v>
      </c>
      <c r="AS257">
        <v>0.39</v>
      </c>
      <c r="AT257">
        <v>0.67</v>
      </c>
      <c r="AU257">
        <v>0</v>
      </c>
      <c r="AV257">
        <v>0</v>
      </c>
      <c r="AW257">
        <v>1.4E-2</v>
      </c>
      <c r="AX257">
        <v>5.0000000000000001E-3</v>
      </c>
      <c r="AZ257">
        <v>0.9959545158558214</v>
      </c>
      <c r="BA257">
        <v>0</v>
      </c>
      <c r="BB257">
        <v>3.7868681492917084E-3</v>
      </c>
      <c r="BC257">
        <v>7.6205738783246555E-3</v>
      </c>
      <c r="BD257">
        <v>0.41035098248797663</v>
      </c>
      <c r="BE257">
        <v>1.3465765568066386</v>
      </c>
      <c r="BF257">
        <v>8.8444777180067217E-3</v>
      </c>
      <c r="BG257">
        <v>1.9220539204127612E-2</v>
      </c>
      <c r="BH257">
        <v>0</v>
      </c>
      <c r="BI257">
        <v>0</v>
      </c>
      <c r="BJ257">
        <v>6.031069611086889E-4</v>
      </c>
      <c r="BK257">
        <v>1.0735271711980698E-4</v>
      </c>
      <c r="BM257">
        <v>203</v>
      </c>
      <c r="BN257" t="s">
        <v>17</v>
      </c>
      <c r="BO257">
        <v>52.7</v>
      </c>
      <c r="BP257">
        <v>0.19</v>
      </c>
      <c r="BQ257">
        <v>2.6</v>
      </c>
      <c r="BR257">
        <v>1.63</v>
      </c>
      <c r="BS257">
        <v>14.75</v>
      </c>
      <c r="BT257">
        <v>24.61</v>
      </c>
      <c r="BU257">
        <v>0.28999999999999998</v>
      </c>
      <c r="BV257">
        <v>3.19</v>
      </c>
      <c r="BW257">
        <v>0</v>
      </c>
      <c r="BX257">
        <v>0.04</v>
      </c>
      <c r="BY257">
        <v>0</v>
      </c>
      <c r="BZ257">
        <v>0</v>
      </c>
      <c r="CA257">
        <v>4.0000000000000001E-3</v>
      </c>
      <c r="CB257">
        <v>2E-3</v>
      </c>
      <c r="CD257">
        <v>1.9170005556301482</v>
      </c>
      <c r="CE257">
        <v>0</v>
      </c>
      <c r="CF257">
        <v>0.11147753176574828</v>
      </c>
      <c r="CG257">
        <v>4.6880025547323331E-2</v>
      </c>
      <c r="CH257">
        <v>0.29914917973310939</v>
      </c>
      <c r="CI257">
        <v>1.3344817630037711</v>
      </c>
      <c r="CJ257">
        <v>8.935536667667018E-3</v>
      </c>
      <c r="CK257">
        <v>0.12433588950155638</v>
      </c>
      <c r="CL257">
        <v>0</v>
      </c>
      <c r="CM257">
        <v>2.8213193185979836E-3</v>
      </c>
      <c r="CN257">
        <v>2.3412153081631143E-4</v>
      </c>
      <c r="CO257">
        <v>5.8342910505372675E-5</v>
      </c>
      <c r="CP257">
        <v>2.8478087395896426E-2</v>
      </c>
      <c r="CR257" t="s">
        <v>45</v>
      </c>
      <c r="CS257" t="s">
        <v>1</v>
      </c>
      <c r="CT257" t="s">
        <v>2</v>
      </c>
      <c r="CU257" t="s">
        <v>3</v>
      </c>
      <c r="CV257" t="s">
        <v>4</v>
      </c>
      <c r="CW257" t="s">
        <v>5</v>
      </c>
      <c r="CX257" t="s">
        <v>6</v>
      </c>
      <c r="CY257" t="s">
        <v>7</v>
      </c>
      <c r="CZ257" t="s">
        <v>8</v>
      </c>
      <c r="DA257" t="s">
        <v>9</v>
      </c>
      <c r="DB257" t="s">
        <v>10</v>
      </c>
      <c r="DC257" t="s">
        <v>11</v>
      </c>
      <c r="DD257" t="s">
        <v>14</v>
      </c>
      <c r="DE257" t="s">
        <v>15</v>
      </c>
    </row>
    <row r="258" spans="2:123">
      <c r="C258" s="2">
        <v>0.89400000000000002</v>
      </c>
      <c r="D258">
        <f t="shared" si="92"/>
        <v>89.4</v>
      </c>
      <c r="E258">
        <f t="shared" si="96"/>
        <v>89.4</v>
      </c>
      <c r="F258">
        <f t="shared" si="96"/>
        <v>89.4</v>
      </c>
      <c r="G258">
        <v>10.599999999999994</v>
      </c>
      <c r="H258">
        <v>20.562000000000001</v>
      </c>
      <c r="I258">
        <v>20.562000000000001</v>
      </c>
      <c r="J258">
        <v>48.276000000000003</v>
      </c>
      <c r="K258">
        <v>0</v>
      </c>
      <c r="L258">
        <v>0</v>
      </c>
      <c r="M258">
        <f t="shared" si="93"/>
        <v>1.7135137080000002</v>
      </c>
      <c r="O258">
        <f>H258/SUM($H258:I258,K258:M258)</f>
        <v>0.47999984640004917</v>
      </c>
      <c r="P258">
        <f>I258/SUM($H258:I258,K258:M258)</f>
        <v>0.47999984640004917</v>
      </c>
      <c r="Q258">
        <f>K258/SUM($H258:I258,K258:M258)</f>
        <v>0</v>
      </c>
      <c r="R258">
        <f>L258/SUM($H258:I258,K258:M258)</f>
        <v>0</v>
      </c>
      <c r="S258">
        <f>M258/SUM($H258:I258,K258:M258)</f>
        <v>4.0000307199901698E-2</v>
      </c>
      <c r="U258">
        <f t="shared" si="94"/>
        <v>5.1538563394420402E-2</v>
      </c>
      <c r="V258">
        <f t="shared" si="97"/>
        <v>4.0150307199901696E-2</v>
      </c>
      <c r="W258">
        <f t="shared" si="95"/>
        <v>5.0300187797001926E-2</v>
      </c>
      <c r="Y258">
        <f>U258*(D258-D257)/D258+U257*(D257-D256)/D258+U256*(D256-D255)/D258+U255*(D255-D254)/D258+U254*(D254-D253)/D258+U253*(D253-D252)/D258+U252*(D252-D251)/D258+U251*(D251-D250)/D258+U250*(D250-D249)/D258+U249*(D249-D248)/D258+U248*(D248-D247)/D258+U247*(D247-D246)/D258+U246*(D246-D245)/D258+U245*(D245-D244)/D258+U244*(D244-D243)/D258+U243*(D243-D242)/D258+U242*(D242-D241)/D258+U241*(D241-D240)/D258+U240*(D240-D239)/D258</f>
        <v>5.0355868626549179E-2</v>
      </c>
      <c r="Z258">
        <f>V258*(E258-E257)/E258+V257*(E257-E256)/E258+V256*(E256-E255)/E258+V255*(E255-E254)/E258+V254*(E254-E253)/E258+V253*(E253-E252)/E258+V252*(E252-E251)/E258+V251*(E251-E250)/E258+V250*(E250-E249)/E258+V249*(E249-E248)/E258+V248*(E248-E247)/E258+V247*(E247-E246)/E258+V246*(E246-E245)/E258+V245*(E245-E244)/E258+V244*(E244-E243)/E258+V243*(E243-E242)/E258+V242*(E242-E241)/E258+V241*(E241-E240)/E258+V240*(E240-E239)/E258</f>
        <v>4.0150307199901702E-2</v>
      </c>
      <c r="AA258">
        <f>W258*(F258-F257)/F258+W257*(F257-F256)/F258+W256*(F256-F255)/F258+W255*(F255-F254)/F258+W254*(F254-F253)/F258+W253*(F253-F252)/F258+W252*(F252-F251)/F258+W251*(F251-F250)/F258+W250*(F250-F249)/F258+W249*(F249-F248)/F258+W248*(F248-F247)/F258+W247*(F247-F246)/F258+W246*(F246-F245)/F258+W245*(F245-F244)/F258+W244*(F244-F243)/F258+W243*(F243-F242)/F258+W242*(F242-F241)/F258+W241*(F241-F240)/F258+W240*(F240-F239)/F258</f>
        <v>4.4300618769292477E-2</v>
      </c>
      <c r="AC258">
        <f t="shared" si="98"/>
        <v>505.54965147041486</v>
      </c>
      <c r="AD258">
        <f t="shared" si="99"/>
        <v>1060.3884221402816</v>
      </c>
      <c r="AE258">
        <f t="shared" si="100"/>
        <v>973.68713709528197</v>
      </c>
      <c r="AG258">
        <f t="shared" si="101"/>
        <v>505.54965147041486</v>
      </c>
      <c r="AH258">
        <f t="shared" si="102"/>
        <v>862.10440824413138</v>
      </c>
      <c r="AI258">
        <f t="shared" si="103"/>
        <v>230.61011141730364</v>
      </c>
      <c r="AK258">
        <v>223</v>
      </c>
      <c r="AL258" t="s">
        <v>16</v>
      </c>
      <c r="AM258">
        <v>36.340000000000003</v>
      </c>
      <c r="AN258">
        <v>0.01</v>
      </c>
      <c r="AO258">
        <v>0.11</v>
      </c>
      <c r="AP258">
        <v>0.38</v>
      </c>
      <c r="AQ258">
        <v>31.92</v>
      </c>
      <c r="AR258">
        <v>29.97</v>
      </c>
      <c r="AS258">
        <v>0.47</v>
      </c>
      <c r="AT258">
        <v>0.78</v>
      </c>
      <c r="AU258">
        <v>0</v>
      </c>
      <c r="AV258">
        <v>0</v>
      </c>
      <c r="AW258">
        <v>1.6E-2</v>
      </c>
      <c r="AX258">
        <v>5.0000000000000001E-3</v>
      </c>
      <c r="AZ258">
        <v>0.99587095797710179</v>
      </c>
      <c r="BA258">
        <v>0</v>
      </c>
      <c r="BB258">
        <v>3.5531472220606251E-3</v>
      </c>
      <c r="BC258">
        <v>8.2336111536659394E-3</v>
      </c>
      <c r="BD258">
        <v>0.48771397453030257</v>
      </c>
      <c r="BE258">
        <v>1.2243181655934914</v>
      </c>
      <c r="BF258">
        <v>1.0910057068573419E-2</v>
      </c>
      <c r="BG258">
        <v>2.2903768544434495E-2</v>
      </c>
      <c r="BH258">
        <v>0</v>
      </c>
      <c r="BI258">
        <v>0</v>
      </c>
      <c r="BJ258">
        <v>7.0551762462795582E-4</v>
      </c>
      <c r="BK258">
        <v>1.0988404048666673E-4</v>
      </c>
      <c r="BM258">
        <v>223</v>
      </c>
      <c r="BN258" t="s">
        <v>17</v>
      </c>
      <c r="BO258">
        <v>52.31</v>
      </c>
      <c r="BP258">
        <v>0.22</v>
      </c>
      <c r="BQ258">
        <v>2.13</v>
      </c>
      <c r="BR258">
        <v>1.57</v>
      </c>
      <c r="BS258">
        <v>16.8</v>
      </c>
      <c r="BT258">
        <v>22.66</v>
      </c>
      <c r="BU258">
        <v>0.34</v>
      </c>
      <c r="BV258">
        <v>3.93</v>
      </c>
      <c r="BW258">
        <v>0</v>
      </c>
      <c r="BX258">
        <v>0.04</v>
      </c>
      <c r="BY258">
        <v>0</v>
      </c>
      <c r="BZ258">
        <v>0</v>
      </c>
      <c r="CA258">
        <v>5.0000000000000001E-3</v>
      </c>
      <c r="CB258">
        <v>2E-3</v>
      </c>
      <c r="CD258">
        <v>1.926090340127361</v>
      </c>
      <c r="CE258">
        <v>0</v>
      </c>
      <c r="CF258">
        <v>9.2442974134596817E-2</v>
      </c>
      <c r="CG258">
        <v>4.5706734800897833E-2</v>
      </c>
      <c r="CH258">
        <v>0.3448938000037608</v>
      </c>
      <c r="CI258">
        <v>1.2437733426567383</v>
      </c>
      <c r="CJ258">
        <v>1.0604296689722544E-2</v>
      </c>
      <c r="CK258">
        <v>0.15505246770232886</v>
      </c>
      <c r="CL258">
        <v>0</v>
      </c>
      <c r="CM258">
        <v>2.8558313200422046E-3</v>
      </c>
      <c r="CN258">
        <v>2.9623180013424796E-4</v>
      </c>
      <c r="CO258">
        <v>5.9056594560328242E-5</v>
      </c>
      <c r="CP258">
        <v>1.8533314261957839E-2</v>
      </c>
    </row>
    <row r="259" spans="2:123">
      <c r="C259" s="2">
        <v>0.90400000000000003</v>
      </c>
      <c r="D259">
        <f t="shared" si="92"/>
        <v>90.4</v>
      </c>
      <c r="E259">
        <f t="shared" si="96"/>
        <v>90.4</v>
      </c>
      <c r="F259">
        <f t="shared" si="96"/>
        <v>90.4</v>
      </c>
      <c r="G259">
        <v>9.5999999999999943</v>
      </c>
      <c r="H259">
        <v>8.136000000000001</v>
      </c>
      <c r="I259">
        <v>0</v>
      </c>
      <c r="J259">
        <v>65.088000000000008</v>
      </c>
      <c r="K259">
        <v>17.176000000000002</v>
      </c>
      <c r="L259">
        <v>0</v>
      </c>
      <c r="M259">
        <f t="shared" si="93"/>
        <v>1.0546751040000002</v>
      </c>
      <c r="O259">
        <f>H259/SUM($H259:I259,K259:M259)</f>
        <v>0.30857132982860297</v>
      </c>
      <c r="P259">
        <f>I259/SUM($H259:I259,K259:M259)</f>
        <v>0</v>
      </c>
      <c r="Q259">
        <f>K259/SUM($H259:I259,K259:M259)</f>
        <v>0.6514283629714952</v>
      </c>
      <c r="R259">
        <f>L259/SUM($H259:I259,K259:M259)</f>
        <v>0</v>
      </c>
      <c r="S259">
        <f>M259/SUM($H259:I259,K259:M259)</f>
        <v>4.0000307199901691E-2</v>
      </c>
      <c r="U259">
        <f t="shared" si="94"/>
        <v>6.2443978533646791E-2</v>
      </c>
      <c r="V259">
        <f t="shared" si="97"/>
        <v>4.0150307199901689E-2</v>
      </c>
      <c r="W259">
        <f t="shared" si="95"/>
        <v>5.1242842324395507E-2</v>
      </c>
      <c r="Y259">
        <f>U259*(D259-D258)/D259+U258*(D258-D257)/D259+U257*(D257-D256)/D259+U256*(D256-D255)/D259+U255*(D255-D254)/D259+U254*(D254-D253)/D259+U253*(D253-D252)/D259+U252*(D252-D251)/D259+U251*(D251-D250)/D259+U250*(D250-D249)/D259+U249*(D249-D248)/D259+U248*(D248-D247)/D259+U247*(D247-D246)/D259+U246*(D246-D245)/D259+U245*(D245-D244)/D259+U244*(D244-D243)/D259+U243*(D243-D242)/D259+U242*(D242-D241)/D259+U241*(D241-D240)/D259+U240*(D240-D239)/D259</f>
        <v>5.0489586656494945E-2</v>
      </c>
      <c r="Z259">
        <f>V259*(E259-E258)/E259+V258*(E258-E257)/E259+V257*(E257-E256)/E259+V256*(E256-E255)/E259+V255*(E255-E254)/E259+V254*(E254-E253)/E259+V253*(E253-E252)/E259+V252*(E252-E251)/E259+V251*(E251-E250)/E259+V250*(E250-E249)/E259+V249*(E249-E248)/E259+V248*(E248-E247)/E259+V247*(E247-E246)/E259+V246*(E246-E245)/E259+V245*(E245-E244)/E259+V244*(E244-E243)/E259+V243*(E243-E242)/E259+V242*(E242-E241)/E259+V241*(E241-E240)/E259+V240*(E240-E239)/E259</f>
        <v>4.0150307199901696E-2</v>
      </c>
      <c r="AA259">
        <f>W259*(F259-F258)/F259+W258*(F258-F257)/F259+W257*(F257-F256)/F259+W256*(F256-F255)/F259+W255*(F255-F254)/F259+W254*(F254-F253)/F259+W253*(F253-F252)/F259+W252*(F252-F251)/F259+W251*(F251-F250)/F259+W250*(F250-F249)/F259+W249*(F249-F248)/F259+W248*(F248-F247)/F259+W247*(F247-F246)/F259+W246*(F246-F245)/F259+W245*(F245-F244)/F259+W244*(F244-F243)/F259+W243*(F243-F242)/F259+W242*(F242-F241)/F259+W241*(F241-F240)/F259+W240*(F240-F239)/F259</f>
        <v>4.4377413277645383E-2</v>
      </c>
      <c r="AC259">
        <f t="shared" si="98"/>
        <v>555.25862406858846</v>
      </c>
      <c r="AD259">
        <f t="shared" si="99"/>
        <v>1166.1965592958697</v>
      </c>
      <c r="AE259">
        <f t="shared" si="100"/>
        <v>1070.2110929279281</v>
      </c>
      <c r="AG259">
        <f t="shared" si="101"/>
        <v>555.25862406858846</v>
      </c>
      <c r="AH259">
        <f>$AH$239*((1-C259)^(Z259-1))</f>
        <v>948.127283980382</v>
      </c>
      <c r="AI259">
        <f t="shared" si="103"/>
        <v>253.47104832503561</v>
      </c>
      <c r="AK259">
        <v>233</v>
      </c>
      <c r="AL259" t="s">
        <v>16</v>
      </c>
      <c r="AM259">
        <v>35.869999999999997</v>
      </c>
      <c r="AN259">
        <v>0.01</v>
      </c>
      <c r="AO259">
        <v>0.1</v>
      </c>
      <c r="AP259">
        <v>0.39</v>
      </c>
      <c r="AQ259">
        <v>34.380000000000003</v>
      </c>
      <c r="AR259">
        <v>27.88</v>
      </c>
      <c r="AS259">
        <v>0.52</v>
      </c>
      <c r="AT259">
        <v>0.84</v>
      </c>
      <c r="AU259">
        <v>0</v>
      </c>
      <c r="AV259">
        <v>0</v>
      </c>
      <c r="AW259">
        <v>1.6E-2</v>
      </c>
      <c r="AX259">
        <v>6.0000000000000001E-3</v>
      </c>
      <c r="AZ259">
        <v>0.99593162731372875</v>
      </c>
      <c r="BA259">
        <v>0</v>
      </c>
      <c r="BB259">
        <v>3.2726572278016048E-3</v>
      </c>
      <c r="BC259">
        <v>8.5615296756048759E-3</v>
      </c>
      <c r="BD259">
        <v>0.5322163257687722</v>
      </c>
      <c r="BE259">
        <v>1.1539322811700132</v>
      </c>
      <c r="BF259">
        <v>1.2229607280255066E-2</v>
      </c>
      <c r="BG259">
        <v>2.4990309379028831E-2</v>
      </c>
      <c r="BH259">
        <v>0</v>
      </c>
      <c r="BI259">
        <v>0</v>
      </c>
      <c r="BJ259">
        <v>7.1480547531750259E-4</v>
      </c>
      <c r="BK259">
        <v>1.3359674267182103E-4</v>
      </c>
      <c r="CR259">
        <v>233</v>
      </c>
      <c r="CS259" t="s">
        <v>18</v>
      </c>
      <c r="CT259">
        <v>52.08</v>
      </c>
      <c r="CU259">
        <v>0.23</v>
      </c>
      <c r="CV259">
        <v>1.9</v>
      </c>
      <c r="CW259">
        <v>1.51</v>
      </c>
      <c r="CX259">
        <v>17.96</v>
      </c>
      <c r="CY259">
        <v>21.5</v>
      </c>
      <c r="CZ259">
        <v>0.37</v>
      </c>
      <c r="DA259">
        <v>4.41</v>
      </c>
      <c r="DB259">
        <v>0</v>
      </c>
      <c r="DC259">
        <v>0.03</v>
      </c>
      <c r="DD259">
        <v>5.0000000000000001E-3</v>
      </c>
      <c r="DE259">
        <v>2E-3</v>
      </c>
      <c r="DG259">
        <v>1.9312724199556728</v>
      </c>
      <c r="DH259">
        <v>0</v>
      </c>
      <c r="DI259">
        <v>8.3047877371099074E-2</v>
      </c>
      <c r="DJ259">
        <v>4.4272915446341654E-2</v>
      </c>
      <c r="DK259">
        <v>0.3713325908473073</v>
      </c>
      <c r="DL259">
        <v>1.1885034006207233</v>
      </c>
      <c r="DM259">
        <v>1.1622118704465551E-2</v>
      </c>
      <c r="DN259">
        <v>0.17522874537080266</v>
      </c>
      <c r="DO259">
        <v>0</v>
      </c>
      <c r="DP259">
        <v>2.1571206951539368E-3</v>
      </c>
      <c r="DQ259">
        <v>2.9834056474682246E-4</v>
      </c>
      <c r="DR259">
        <v>5.9476996612678943E-5</v>
      </c>
      <c r="DS259">
        <v>1.4320297326771855E-2</v>
      </c>
    </row>
    <row r="260" spans="2:123">
      <c r="C260" s="2">
        <v>0.91300000000000003</v>
      </c>
      <c r="D260">
        <f t="shared" si="92"/>
        <v>91.3</v>
      </c>
      <c r="E260">
        <f t="shared" si="96"/>
        <v>91.3</v>
      </c>
      <c r="F260">
        <f t="shared" si="96"/>
        <v>91.3</v>
      </c>
      <c r="G260">
        <v>8.7000000000000028</v>
      </c>
      <c r="H260">
        <v>15.521000000000001</v>
      </c>
      <c r="I260">
        <v>0</v>
      </c>
      <c r="J260">
        <v>44.736999999999995</v>
      </c>
      <c r="K260">
        <v>31.042000000000002</v>
      </c>
      <c r="L260">
        <v>0</v>
      </c>
      <c r="M260">
        <f t="shared" si="93"/>
        <v>1.9401405210000002</v>
      </c>
      <c r="O260">
        <f>H260/SUM($H260:I260,K260:M260)</f>
        <v>0.31999989760003272</v>
      </c>
      <c r="P260">
        <f>I260/SUM($H260:I260,K260:M260)</f>
        <v>0</v>
      </c>
      <c r="Q260">
        <f>K260/SUM($H260:I260,K260:M260)</f>
        <v>0.63999979520006545</v>
      </c>
      <c r="R260">
        <f>L260/SUM($H260:I260,K260:M260)</f>
        <v>0</v>
      </c>
      <c r="S260">
        <f>M260/SUM($H260:I260,K260:M260)</f>
        <v>4.0000307199901698E-2</v>
      </c>
      <c r="U260">
        <f t="shared" si="94"/>
        <v>6.0768605421993437E-2</v>
      </c>
      <c r="V260">
        <f t="shared" si="97"/>
        <v>4.0150307199901696E-2</v>
      </c>
      <c r="W260">
        <f t="shared" si="95"/>
        <v>5.0775321665403557E-2</v>
      </c>
      <c r="Y260">
        <f>U260*(D260-D259)/D260+U259*(D259-D258)/D260+U258*(D258-D257)/D260+U257*(D257-D256)/D260+U256*(D256-D255)/D260+U255*(D255-D254)/D260+U254*(D254-D253)/D260+U253*(D253-D252)/D260+U252*(D252-D251)/D260+U251*(D251-D250)/D260+U250*(D250-D249)/D260+U249*(D249-D248)/D260+U248*(D248-D247)/D260+U247*(D247-D246)/D260+U246*(D246-D245)/D260+U245*(D245-D244)/D260+U244*(D244-D243)/D260+U243*(D243-D242)/D260+U242*(D242-D241)/D260+U241*(D241-D240)/D260+U240*(D240-D239)/D260</f>
        <v>5.0590913237973024E-2</v>
      </c>
      <c r="Z260">
        <f>V260*(E260-E259)/E260+V259*(E259-E258)/E260+V258*(E258-E257)/E260+V257*(E257-E256)/E260+V256*(E256-E255)/E260+V255*(E255-E254)/E260+V254*(E254-E253)/E260+V253*(E253-E252)/E260+V252*(E252-E251)/E260+V251*(E251-E250)/E260+V250*(E250-E249)/E260+V249*(E249-E248)/E260+V248*(E248-E247)/E260+V247*(E247-E246)/E260+V246*(E246-E245)/E260+V245*(E245-E244)/E260+V244*(E244-E243)/E260+V243*(E243-E242)/E260+V242*(E242-E241)/E260+V241*(E241-E240)/E260+V240*(E240-E239)/E260</f>
        <v>4.0150307199901696E-2</v>
      </c>
      <c r="AA260">
        <f>W260*(F260-F259)/F260+W259*(F259-F258)/F260+W258*(F258-F257)/F260+W257*(F257-F256)/F260+W256*(F256-F255)/F260+W255*(F255-F254)/F260+W254*(F254-F253)/F260+W253*(F253-F252)/F260+W252*(F252-F251)/F260+W251*(F251-F250)/F260+W250*(F250-F249)/F260+W249*(F249-F248)/F260+W248*(F248-F247)/F260+W247*(F247-F246)/F260+W246*(F246-F245)/F260+W245*(F245-F244)/F260+W244*(F244-F243)/F260+W243*(F243-F242)/F260+W242*(F242-F241)/F260+W241*(F241-F240)/F260+W240*(F240-F239)/F260</f>
        <v>4.4440481377853294E-2</v>
      </c>
      <c r="AC260">
        <f t="shared" si="98"/>
        <v>609.51066378326732</v>
      </c>
      <c r="AD260">
        <f t="shared" si="99"/>
        <v>1281.7615247964532</v>
      </c>
      <c r="AE260">
        <f t="shared" si="100"/>
        <v>1175.5938997347737</v>
      </c>
      <c r="AG260">
        <f t="shared" si="101"/>
        <v>609.51066378326732</v>
      </c>
      <c r="AH260">
        <f t="shared" si="102"/>
        <v>1042.0825404849213</v>
      </c>
      <c r="AI260">
        <f t="shared" si="103"/>
        <v>278.43013414770957</v>
      </c>
      <c r="AK260">
        <v>243</v>
      </c>
      <c r="AL260" t="s">
        <v>16</v>
      </c>
      <c r="AM260">
        <v>35.49</v>
      </c>
      <c r="AN260">
        <v>0.01</v>
      </c>
      <c r="AO260">
        <v>0.09</v>
      </c>
      <c r="AP260">
        <v>0.37</v>
      </c>
      <c r="AQ260">
        <v>36.380000000000003</v>
      </c>
      <c r="AR260">
        <v>26.21</v>
      </c>
      <c r="AS260">
        <v>0.56999999999999995</v>
      </c>
      <c r="AT260">
        <v>0.87</v>
      </c>
      <c r="AU260">
        <v>0</v>
      </c>
      <c r="AV260">
        <v>0</v>
      </c>
      <c r="AW260">
        <v>1.7000000000000001E-2</v>
      </c>
      <c r="AX260">
        <v>6.0000000000000001E-3</v>
      </c>
      <c r="AZ260">
        <v>0.9960483345732607</v>
      </c>
      <c r="BA260">
        <v>0</v>
      </c>
      <c r="BB260">
        <v>2.9772773715235762E-3</v>
      </c>
      <c r="BC260">
        <v>8.2104082087866397E-3</v>
      </c>
      <c r="BD260">
        <v>0.56927391144739747</v>
      </c>
      <c r="BE260">
        <v>1.0965560645252426</v>
      </c>
      <c r="BF260">
        <v>1.3550655049361746E-2</v>
      </c>
      <c r="BG260">
        <v>2.6163019564954152E-2</v>
      </c>
      <c r="BH260">
        <v>0</v>
      </c>
      <c r="BI260">
        <v>0</v>
      </c>
      <c r="BJ260">
        <v>7.6770271397468741E-4</v>
      </c>
      <c r="BK260">
        <v>1.3504301828397343E-4</v>
      </c>
      <c r="CR260">
        <v>243</v>
      </c>
      <c r="CS260" t="s">
        <v>18</v>
      </c>
      <c r="CT260">
        <v>52.03</v>
      </c>
      <c r="CU260">
        <v>0.24</v>
      </c>
      <c r="CV260">
        <v>1.67</v>
      </c>
      <c r="CW260">
        <v>1.28</v>
      </c>
      <c r="CX260">
        <v>18.97</v>
      </c>
      <c r="CY260">
        <v>20.72</v>
      </c>
      <c r="CZ260">
        <v>0.39</v>
      </c>
      <c r="DA260">
        <v>4.66</v>
      </c>
      <c r="DB260">
        <v>0</v>
      </c>
      <c r="DC260">
        <v>0.03</v>
      </c>
      <c r="DD260">
        <v>6.0000000000000001E-3</v>
      </c>
      <c r="DE260">
        <v>3.0000000000000001E-3</v>
      </c>
      <c r="DG260">
        <v>1.9389574152937872</v>
      </c>
      <c r="DH260">
        <v>0</v>
      </c>
      <c r="DI260">
        <v>7.3355602594285987E-2</v>
      </c>
      <c r="DJ260">
        <v>3.7714905719575927E-2</v>
      </c>
      <c r="DK260">
        <v>0.39415400917730081</v>
      </c>
      <c r="DL260">
        <v>1.1510484435998085</v>
      </c>
      <c r="DM260">
        <v>1.2310907605989994E-2</v>
      </c>
      <c r="DN260">
        <v>0.18607779914916486</v>
      </c>
      <c r="DO260">
        <v>0</v>
      </c>
      <c r="DP260">
        <v>2.167785602226351E-3</v>
      </c>
      <c r="DQ260">
        <v>3.5977868958626119E-4</v>
      </c>
      <c r="DR260">
        <v>8.9656580559181401E-5</v>
      </c>
      <c r="DS260">
        <v>1.2313017888073166E-2</v>
      </c>
    </row>
    <row r="261" spans="2:123">
      <c r="C261" s="2">
        <v>0.92100000000000004</v>
      </c>
      <c r="D261">
        <f t="shared" si="92"/>
        <v>92.100000000000009</v>
      </c>
      <c r="E261">
        <f t="shared" si="96"/>
        <v>92.100000000000009</v>
      </c>
      <c r="F261">
        <f t="shared" si="96"/>
        <v>92.100000000000009</v>
      </c>
      <c r="G261">
        <v>7.8999999999999915</v>
      </c>
      <c r="H261">
        <v>16.577999999999999</v>
      </c>
      <c r="I261">
        <v>0</v>
      </c>
      <c r="J261">
        <v>39.603000000000002</v>
      </c>
      <c r="K261">
        <v>35.919000000000004</v>
      </c>
      <c r="L261">
        <v>0</v>
      </c>
      <c r="M261">
        <f t="shared" si="93"/>
        <v>2.187392499</v>
      </c>
      <c r="O261">
        <f>H261/SUM($H261:I261,K261:M261)</f>
        <v>0.30315779772634682</v>
      </c>
      <c r="P261">
        <f>I261/SUM($H261:I261,K261:M261)</f>
        <v>0</v>
      </c>
      <c r="Q261">
        <f>K261/SUM($H261:I261,K261:M261)</f>
        <v>0.65684189507375157</v>
      </c>
      <c r="R261">
        <f>L261/SUM($H261:I261,K261:M261)</f>
        <v>0</v>
      </c>
      <c r="S261">
        <f>M261/SUM($H261:I261,K261:M261)</f>
        <v>4.0000307199901698E-2</v>
      </c>
      <c r="U261">
        <f t="shared" si="94"/>
        <v>6.0165467462336412E-2</v>
      </c>
      <c r="V261">
        <f t="shared" si="97"/>
        <v>4.0150307199901696E-2</v>
      </c>
      <c r="W261">
        <f t="shared" si="95"/>
        <v>5.0750789662520196E-2</v>
      </c>
      <c r="Y261">
        <f>U261*(D261-D260)/D261+U260*(D260-D259)/D261+U259*(D259-D258)/D261+U258*(D258-D257)/D261+U257*(D257-D256)/D261+U256*(D256-D255)/D261+U255*(D255-D254)/D261+U254*(D254-D253)/D261+U253*(D253-D252)/D261+U252*(D252-D251)/D261+U251*(D251-D250)/D261+U250*(D250-D249)/D261+U249*(D249-D248)/D261+U248*(D248-D247)/D261+U247*(D247-D246)/D261+U246*(D246-D245)/D261+U245*(D245-D244)/D261+U244*(D244-D243)/D261+U243*(D243-D242)/D261+U242*(D242-D241)/D261+U241*(D241-D240)/D261+U240*(D240-D239)/D261</f>
        <v>5.0674079832755778E-2</v>
      </c>
      <c r="Z261">
        <f>V261*(E261-E260)/E261+V260*(E260-E259)/E261+V259*(E259-E258)/E261+V258*(E258-E257)/E261+V257*(E257-E256)/E261+V256*(E256-E255)/E261+V255*(E255-E254)/E261+V254*(E254-E253)/E261+V253*(E253-E252)/E261+V252*(E252-E251)/E261+V251*(E251-E250)/E261+V250*(E250-E249)/E261+V249*(E249-E248)/E261+V248*(E248-E247)/E261+V247*(E247-E246)/E261+V246*(E246-E245)/E261+V245*(E245-E244)/E261+V244*(E244-E243)/E261+V243*(E243-E242)/E261+V242*(E242-E241)/E261+V241*(E241-E240)/E261+V240*(E240-E239)/E261</f>
        <v>4.0150307199901696E-2</v>
      </c>
      <c r="AA261">
        <f>W261*(F261-F260)/F261+W260*(F260-F259)/F261+W259*(F259-F258)/F261+W258*(F258-F257)/F261+W257*(F257-F256)/F261+W256*(F256-F255)/F261+W255*(F255-F254)/F261+W254*(F254-F253)/F261+W253*(F253-F252)/F261+W252*(F252-F251)/F261+W251*(F251-F250)/F261+W250*(F250-F249)/F261+W249*(F249-F248)/F261+W248*(F248-F247)/F261+W247*(F247-F246)/F261+W246*(F246-F245)/F261+W245*(F245-F244)/F261+W244*(F244-F243)/F261+W243*(F243-F242)/F261+W242*(F242-F241)/F261+W241*(F241-F240)/F261+W240*(F240-F239)/F261</f>
        <v>4.4495294044821089E-2</v>
      </c>
      <c r="AC261">
        <f t="shared" si="98"/>
        <v>667.82462094189691</v>
      </c>
      <c r="AD261">
        <f t="shared" si="99"/>
        <v>1406.1038883617477</v>
      </c>
      <c r="AE261">
        <f t="shared" si="100"/>
        <v>1288.9241273768391</v>
      </c>
      <c r="AG261">
        <f t="shared" si="101"/>
        <v>667.82462094189691</v>
      </c>
      <c r="AH261">
        <f t="shared" si="102"/>
        <v>1143.1738929770306</v>
      </c>
      <c r="AI261">
        <f t="shared" si="103"/>
        <v>305.27150385240924</v>
      </c>
      <c r="AK261">
        <v>253</v>
      </c>
      <c r="AL261" t="s">
        <v>16</v>
      </c>
      <c r="AM261">
        <v>35.020000000000003</v>
      </c>
      <c r="AN261">
        <v>0.01</v>
      </c>
      <c r="AO261">
        <v>0.08</v>
      </c>
      <c r="AP261">
        <v>0.33</v>
      </c>
      <c r="AQ261">
        <v>38.880000000000003</v>
      </c>
      <c r="AR261">
        <v>24.12</v>
      </c>
      <c r="AS261">
        <v>0.62</v>
      </c>
      <c r="AT261">
        <v>0.91</v>
      </c>
      <c r="AU261">
        <v>0</v>
      </c>
      <c r="AV261">
        <v>0</v>
      </c>
      <c r="AW261">
        <v>1.7000000000000001E-2</v>
      </c>
      <c r="AX261">
        <v>6.0000000000000001E-3</v>
      </c>
      <c r="AZ261">
        <v>0.99645355411048075</v>
      </c>
      <c r="BA261">
        <v>0</v>
      </c>
      <c r="BB261">
        <v>2.6830778787842258E-3</v>
      </c>
      <c r="BC261">
        <v>7.4240941424241038E-3</v>
      </c>
      <c r="BD261">
        <v>0.61680991683195596</v>
      </c>
      <c r="BE261">
        <v>1.0230753669937132</v>
      </c>
      <c r="BF261">
        <v>1.494320065574082E-2</v>
      </c>
      <c r="BG261">
        <v>2.7744474932458553E-2</v>
      </c>
      <c r="BH261">
        <v>0</v>
      </c>
      <c r="BI261">
        <v>0</v>
      </c>
      <c r="BJ261">
        <v>7.7832249110561572E-4</v>
      </c>
      <c r="BK261">
        <v>1.3691109394810475E-4</v>
      </c>
      <c r="CR261">
        <v>253</v>
      </c>
      <c r="CS261" t="s">
        <v>18</v>
      </c>
      <c r="CT261">
        <v>51.84</v>
      </c>
      <c r="CU261">
        <v>0.25</v>
      </c>
      <c r="CV261">
        <v>1.49</v>
      </c>
      <c r="CW261">
        <v>1.06</v>
      </c>
      <c r="CX261">
        <v>20.36</v>
      </c>
      <c r="CY261">
        <v>19.59</v>
      </c>
      <c r="CZ261">
        <v>0.42</v>
      </c>
      <c r="DA261">
        <v>4.95</v>
      </c>
      <c r="DB261">
        <v>0</v>
      </c>
      <c r="DC261">
        <v>0.03</v>
      </c>
      <c r="DD261">
        <v>6.0000000000000001E-3</v>
      </c>
      <c r="DE261">
        <v>3.0000000000000001E-3</v>
      </c>
      <c r="DG261">
        <v>1.9455310565471466</v>
      </c>
      <c r="DH261">
        <v>0</v>
      </c>
      <c r="DI261">
        <v>6.5911594238268603E-2</v>
      </c>
      <c r="DJ261">
        <v>3.1453403909598637E-2</v>
      </c>
      <c r="DK261">
        <v>0.42602503532916286</v>
      </c>
      <c r="DL261">
        <v>1.0959658373259793</v>
      </c>
      <c r="DM261">
        <v>1.3351605300179113E-2</v>
      </c>
      <c r="DN261">
        <v>0.1990547625829511</v>
      </c>
      <c r="DO261">
        <v>0</v>
      </c>
      <c r="DP261">
        <v>2.1831071774183063E-3</v>
      </c>
      <c r="DQ261">
        <v>3.6232155002379602E-4</v>
      </c>
      <c r="DR261">
        <v>9.02902594797722E-5</v>
      </c>
      <c r="DS261">
        <v>1.1442650785415245E-2</v>
      </c>
    </row>
    <row r="262" spans="2:123">
      <c r="C262" s="2">
        <v>0.92900000000000005</v>
      </c>
      <c r="D262">
        <f t="shared" si="92"/>
        <v>92.9</v>
      </c>
      <c r="E262">
        <f t="shared" si="96"/>
        <v>92.9</v>
      </c>
      <c r="F262">
        <f t="shared" si="96"/>
        <v>92.9</v>
      </c>
      <c r="G262">
        <v>7.0999999999999943</v>
      </c>
      <c r="H262">
        <v>15.793000000000003</v>
      </c>
      <c r="I262">
        <v>0</v>
      </c>
      <c r="J262">
        <v>35.302</v>
      </c>
      <c r="K262">
        <v>41.805000000000007</v>
      </c>
      <c r="L262">
        <v>0</v>
      </c>
      <c r="M262">
        <f t="shared" si="93"/>
        <v>2.3999358660000008</v>
      </c>
      <c r="O262">
        <f>H262/SUM($H262:I262,K262:M262)</f>
        <v>0.26322572221938179</v>
      </c>
      <c r="P262">
        <f>I262/SUM($H262:I262,K262:M262)</f>
        <v>0</v>
      </c>
      <c r="Q262">
        <f>K262/SUM($H262:I262,K262:M262)</f>
        <v>0.69677397058071644</v>
      </c>
      <c r="R262">
        <f>L262/SUM($H262:I262,K262:M262)</f>
        <v>0</v>
      </c>
      <c r="S262">
        <f>M262/SUM($H262:I262,K262:M262)</f>
        <v>4.0000307199901698E-2</v>
      </c>
      <c r="U262">
        <f t="shared" si="94"/>
        <v>6.0435150704102117E-2</v>
      </c>
      <c r="V262">
        <f t="shared" si="97"/>
        <v>4.0150307199901696E-2</v>
      </c>
      <c r="W262">
        <f t="shared" si="95"/>
        <v>5.1104947651959727E-2</v>
      </c>
      <c r="Y262">
        <f>U262*(D262-D261)/D262+U261*(D261-D260)/D262+U260*(D260-D259)/D262+U259*(D259-D258)/D262+U258*(D258-D257)/D262+U257*(D257-D256)/D262+U256*(D256-D255)/D262+U255*(D255-D254)/D262+U254*(D254-D253)/D262+U253*(D253-D252)/D262+U252*(D252-D251)/D262+U251*(D251-D250)/D262+U250*(D250-D249)/D262+U249*(D249-D248)/D262+U248*(D248-D247)/D262+U247*(D247-D246)/D262+U246*(D246-D245)/D262+U245*(D245-D244)/D262+U244*(D244-D243)/D262+U243*(D243-D242)/D262+U242*(D242-D241)/D262+U241*(D241-D240)/D262+U240*(D240-D239)/D262</f>
        <v>5.0758136417223779E-2</v>
      </c>
      <c r="Z262">
        <f>V262*(E262-E261)/E262+V261*(E261-E260)/E262+V260*(E260-E259)/E262+V259*(E259-E258)/E262+V258*(E258-E257)/E262+V257*(E257-E256)/E262+V256*(E256-E255)/E262+V255*(E255-E254)/E262+V254*(E254-E253)/E262+V253*(E253-E252)/E262+V252*(E252-E251)/E262+V251*(E251-E250)/E262+V250*(E250-E249)/E262+V249*(E249-E248)/E262+V248*(E248-E247)/E262+V247*(E247-E246)/E262+V246*(E246-E245)/E262+V245*(E245-E244)/E262+V244*(E244-E243)/E262+V243*(E243-E242)/E262+V242*(E242-E241)/E262+V241*(E241-E240)/E262+V240*(E240-E239)/E262</f>
        <v>4.0150307199901702E-2</v>
      </c>
      <c r="AA262">
        <f>W262*(F262-F261)/F262+W261*(F261-F260)/F262+W260*(F260-F259)/F262+W259*(F259-F258)/F262+W258*(F258-F257)/F262+W257*(F257-F256)/F262+W256*(F256-F255)/F262+W255*(F255-F254)/F262+W254*(F254-F253)/F262+W253*(F253-F252)/F262+W252*(F252-F251)/F262+W251*(F251-F250)/F262+W250*(F250-F249)/F262+W249*(F249-F248)/F262+W248*(F248-F247)/F262+W247*(F247-F246)/F262+W246*(F246-F245)/F262+W245*(F245-F244)/F262+W244*(F244-F243)/F262+W243*(F243-F242)/F262+W242*(F242-F241)/F262+W241*(F241-F240)/F262+W240*(F240-F239)/F262</f>
        <v>4.4552212482772767E-2</v>
      </c>
      <c r="AC262">
        <f t="shared" si="98"/>
        <v>738.89872339083843</v>
      </c>
      <c r="AD262">
        <f t="shared" si="99"/>
        <v>1557.8456736092264</v>
      </c>
      <c r="AE262">
        <f t="shared" si="100"/>
        <v>1427.1430946305925</v>
      </c>
      <c r="AG262">
        <f t="shared" si="101"/>
        <v>738.89872339083843</v>
      </c>
      <c r="AH262">
        <f t="shared" si="102"/>
        <v>1266.5411980562817</v>
      </c>
      <c r="AI262">
        <f t="shared" si="103"/>
        <v>338.00757504408767</v>
      </c>
      <c r="AK262">
        <v>263</v>
      </c>
      <c r="AL262" t="s">
        <v>16</v>
      </c>
      <c r="AM262">
        <v>34.5</v>
      </c>
      <c r="AN262">
        <v>0.01</v>
      </c>
      <c r="AO262">
        <v>0.08</v>
      </c>
      <c r="AP262">
        <v>0.28999999999999998</v>
      </c>
      <c r="AQ262">
        <v>41.67</v>
      </c>
      <c r="AR262">
        <v>21.8</v>
      </c>
      <c r="AS262">
        <v>0.67</v>
      </c>
      <c r="AT262">
        <v>0.95</v>
      </c>
      <c r="AU262">
        <v>0</v>
      </c>
      <c r="AV262">
        <v>0</v>
      </c>
      <c r="AW262">
        <v>1.7999999999999999E-2</v>
      </c>
      <c r="AX262">
        <v>6.0000000000000001E-3</v>
      </c>
      <c r="AZ262">
        <v>0.99673487310445774</v>
      </c>
      <c r="BA262">
        <v>0</v>
      </c>
      <c r="BB262">
        <v>2.7242873772537965E-3</v>
      </c>
      <c r="BC262">
        <v>6.6244094478282185E-3</v>
      </c>
      <c r="BD262">
        <v>0.67122516636722884</v>
      </c>
      <c r="BE262">
        <v>0.93887215229914667</v>
      </c>
      <c r="BF262">
        <v>1.6396319817787396E-2</v>
      </c>
      <c r="BG262">
        <v>2.9408871693959213E-2</v>
      </c>
      <c r="BH262">
        <v>0</v>
      </c>
      <c r="BI262">
        <v>0</v>
      </c>
      <c r="BJ262">
        <v>8.3676364602462629E-4</v>
      </c>
      <c r="BK262">
        <v>1.3901391681475896E-4</v>
      </c>
      <c r="CR262">
        <v>263</v>
      </c>
      <c r="CS262" t="s">
        <v>18</v>
      </c>
      <c r="CT262">
        <v>51.54</v>
      </c>
      <c r="CU262">
        <v>0.26</v>
      </c>
      <c r="CV262">
        <v>1.35</v>
      </c>
      <c r="CW262">
        <v>0.85</v>
      </c>
      <c r="CX262">
        <v>22.01</v>
      </c>
      <c r="CY262">
        <v>18.23</v>
      </c>
      <c r="CZ262">
        <v>0.46</v>
      </c>
      <c r="DA262">
        <v>5.25</v>
      </c>
      <c r="DB262">
        <v>0</v>
      </c>
      <c r="DC262">
        <v>0.03</v>
      </c>
      <c r="DD262">
        <v>6.0000000000000001E-3</v>
      </c>
      <c r="DE262">
        <v>3.0000000000000001E-3</v>
      </c>
      <c r="DG262">
        <v>1.9510351934726835</v>
      </c>
      <c r="DH262">
        <v>0</v>
      </c>
      <c r="DI262">
        <v>6.023609791634385E-2</v>
      </c>
      <c r="DJ262">
        <v>2.5440651374356027E-2</v>
      </c>
      <c r="DK262">
        <v>0.4645419132230032</v>
      </c>
      <c r="DL262">
        <v>1.0287190061185456</v>
      </c>
      <c r="DM262">
        <v>1.474991578711897E-2</v>
      </c>
      <c r="DN262">
        <v>0.21294830700612685</v>
      </c>
      <c r="DO262">
        <v>0</v>
      </c>
      <c r="DP262">
        <v>2.2020266550322395E-3</v>
      </c>
      <c r="DQ262">
        <v>3.6546153990868447E-4</v>
      </c>
      <c r="DR262">
        <v>9.1072742612370358E-5</v>
      </c>
      <c r="DS262">
        <v>1.1271291389027355E-2</v>
      </c>
    </row>
    <row r="263" spans="2:123">
      <c r="C263" s="2">
        <v>0.97099999999999997</v>
      </c>
      <c r="D263">
        <f t="shared" si="92"/>
        <v>97.1</v>
      </c>
      <c r="E263">
        <f t="shared" si="96"/>
        <v>97.1</v>
      </c>
      <c r="F263">
        <f t="shared" si="96"/>
        <v>97.1</v>
      </c>
      <c r="G263">
        <v>2.9000000000000057</v>
      </c>
      <c r="H263">
        <v>0</v>
      </c>
      <c r="I263">
        <v>0</v>
      </c>
      <c r="J263">
        <v>16.507000000000001</v>
      </c>
      <c r="K263">
        <v>80.592999999999989</v>
      </c>
      <c r="L263">
        <v>0</v>
      </c>
      <c r="M263">
        <f t="shared" si="93"/>
        <v>3.3580685309999998</v>
      </c>
      <c r="O263">
        <f>H263/SUM($H263:I263,K263:M263)</f>
        <v>0</v>
      </c>
      <c r="P263">
        <f>I263/SUM($H263:I263,K263:M263)</f>
        <v>0</v>
      </c>
      <c r="Q263">
        <f>K263/SUM($H263:I263,K263:M263)</f>
        <v>0.95999969280009834</v>
      </c>
      <c r="R263">
        <f>L263/SUM($H263:I263,K263:M263)</f>
        <v>0</v>
      </c>
      <c r="S263">
        <f>M263/SUM($H263:I263,K263:M263)</f>
        <v>4.0000307199901698E-2</v>
      </c>
      <c r="U263">
        <f t="shared" si="94"/>
        <v>6.5934568802296367E-2</v>
      </c>
      <c r="V263">
        <f t="shared" si="97"/>
        <v>4.0150307199901696E-2</v>
      </c>
      <c r="W263">
        <f t="shared" si="95"/>
        <v>5.44154419407748E-2</v>
      </c>
      <c r="Y263">
        <f>U263*(D263-D262)/D263+U262*(D262-D261)/D263+U261*(D261-D260)/D263+U260*(D260-D259)/D263+U259*(D259-D258)/D263+U258*(D258-D257)/D263+U257*(D257-D256)/D263+U256*(D256-D255)/D263+U255*(D255-D254)/D263+U254*(D254-D253)/D263+U253*(D253-D252)/D263+U252*(D252-D251)/D263+U251*(D251-D250)/D263+U250*(D250-D249)/D263+U249*(D249-D248)/D263+U248*(D248-D247)/D263+U247*(D247-D246)/D263+U246*(D246-D245)/D263+U245*(D245-D244)/D263+U244*(D244-D243)/D263+U243*(D243-D242)/D263+U242*(D242-D241)/D263+U241*(D241-D240)/D263+U240*(D240-D239)/D263</f>
        <v>5.1414583544075514E-2</v>
      </c>
      <c r="Z263">
        <f>V263*(E263-E262)/E263+V262*(E262-E261)/E263+V261*(E261-E260)/E263+V260*(E260-E259)/E263+V259*(E259-E258)/E263+V258*(E258-E257)/E263+V257*(E257-E256)/E263+V256*(E256-E255)/E263+V255*(E255-E254)/E263+V254*(E254-E253)/E263+V253*(E253-E252)/E263+V252*(E252-E251)/E263+V251*(E251-E250)/E263+V250*(E250-E249)/E263+V249*(E249-E248)/E263+V248*(E248-E247)/E263+V247*(E247-E246)/E263+V246*(E246-E245)/E263+V245*(E245-E244)/E263+V244*(E244-E243)/E263+V243*(E243-E242)/E263+V242*(E242-E241)/E263+V241*(E241-E240)/E263+V240*(E240-E239)/E263</f>
        <v>4.0150307199901696E-2</v>
      </c>
      <c r="AA263">
        <f>W263*(F263-F262)/F263+W262*(F262-F261)/F263+W261*(F261-F260)/F263+W260*(F260-F259)/F263+W259*(F259-F258)/F263+W258*(F258-F257)/F263+W257*(F257-F256)/F263+W256*(F256-F255)/F263+W255*(F255-F254)/F263+W254*(F254-F253)/F263+W253*(F253-F252)/F263+W252*(F252-F251)/F263+W251*(F251-F250)/F263+W250*(F250-F249)/F263+W249*(F249-F248)/F263+W248*(F248-F247)/F263+W247*(F247-F246)/F263+W246*(F246-F245)/F263+W245*(F245-F244)/F263+W244*(F244-F243)/F263+W243*(F243-F242)/F263+W242*(F242-F241)/F263+W241*(F241-F240)/F263+W240*(F240-F239)/F263</f>
        <v>4.4978840327506125E-2</v>
      </c>
      <c r="AC263">
        <f t="shared" si="98"/>
        <v>1724.6385358841292</v>
      </c>
      <c r="AD263">
        <f t="shared" si="99"/>
        <v>3679.356934605918</v>
      </c>
      <c r="AE263">
        <f t="shared" si="100"/>
        <v>3352.3341290814869</v>
      </c>
      <c r="AG263">
        <f t="shared" si="101"/>
        <v>1724.6385358841292</v>
      </c>
      <c r="AH263">
        <f t="shared" si="102"/>
        <v>2991.3471013056246</v>
      </c>
      <c r="AI263">
        <f t="shared" si="103"/>
        <v>793.97387267719432</v>
      </c>
      <c r="AK263">
        <v>383</v>
      </c>
      <c r="CR263">
        <v>383</v>
      </c>
      <c r="CS263" t="s">
        <v>18</v>
      </c>
      <c r="CT263">
        <v>46.59</v>
      </c>
      <c r="CU263">
        <v>0.46</v>
      </c>
      <c r="CV263">
        <v>1.0900000000000001</v>
      </c>
      <c r="CW263">
        <v>0.11</v>
      </c>
      <c r="CX263">
        <v>42.11</v>
      </c>
      <c r="CY263">
        <v>3.59</v>
      </c>
      <c r="CZ263">
        <v>0.93</v>
      </c>
      <c r="DA263">
        <v>5.07</v>
      </c>
      <c r="DB263">
        <v>0</v>
      </c>
      <c r="DC263">
        <v>0.04</v>
      </c>
      <c r="DD263">
        <v>1.0999999999999999E-2</v>
      </c>
      <c r="DE263">
        <v>5.0000000000000001E-3</v>
      </c>
      <c r="DG263">
        <v>1.9579607073396497</v>
      </c>
      <c r="DH263">
        <v>0</v>
      </c>
      <c r="DI263">
        <v>5.3993332404301778E-2</v>
      </c>
      <c r="DJ263">
        <v>3.6550435714249587E-3</v>
      </c>
      <c r="DK263">
        <v>0.98668988374311628</v>
      </c>
      <c r="DL263">
        <v>0.22490293137899134</v>
      </c>
      <c r="DM263">
        <v>3.3105887129753195E-2</v>
      </c>
      <c r="DN263">
        <v>0.22830394711150712</v>
      </c>
      <c r="DO263">
        <v>0</v>
      </c>
      <c r="DP263">
        <v>3.2595067198016589E-3</v>
      </c>
      <c r="DQ263">
        <v>7.4382999445252857E-4</v>
      </c>
      <c r="DR263">
        <v>1.6851079882332406E-4</v>
      </c>
      <c r="DS263">
        <v>1.1954039743951442E-2</v>
      </c>
    </row>
    <row r="264" spans="2:123">
      <c r="C264" s="2">
        <v>0.98299999999999998</v>
      </c>
      <c r="D264">
        <f t="shared" si="92"/>
        <v>98.3</v>
      </c>
      <c r="E264">
        <f t="shared" si="96"/>
        <v>98.3</v>
      </c>
      <c r="F264">
        <f t="shared" si="96"/>
        <v>98.3</v>
      </c>
      <c r="G264">
        <v>1.7000000000000028</v>
      </c>
      <c r="H264">
        <v>0</v>
      </c>
      <c r="I264">
        <v>0</v>
      </c>
      <c r="J264">
        <v>10.813000000000001</v>
      </c>
      <c r="K264">
        <v>55.048000000000002</v>
      </c>
      <c r="L264">
        <v>32.439</v>
      </c>
      <c r="M264">
        <f t="shared" si="93"/>
        <v>3.6453208290000001</v>
      </c>
      <c r="O264">
        <f>H264/SUM($H264:I264,K264:M264)</f>
        <v>0</v>
      </c>
      <c r="P264">
        <f>I264/SUM($H264:I264,K264:M264)</f>
        <v>0</v>
      </c>
      <c r="Q264">
        <f>K264/SUM($H264:I264,K264:M264)</f>
        <v>0.60404475052590456</v>
      </c>
      <c r="R264">
        <f>L264/SUM($H264:I264,K264:M264)</f>
        <v>0.35595494227419378</v>
      </c>
      <c r="S264">
        <f>M264/SUM($H264:I264,K264:M264)</f>
        <v>4.0000307199901698E-2</v>
      </c>
      <c r="U264">
        <f t="shared" si="94"/>
        <v>5.6337633206657717E-2</v>
      </c>
      <c r="V264">
        <f t="shared" si="97"/>
        <v>4.0150307199901696E-2</v>
      </c>
      <c r="W264">
        <f t="shared" si="95"/>
        <v>4.9275551503606824E-2</v>
      </c>
      <c r="Y264">
        <f>U264*(D264-D263)/D264+U263*(D263-D262)/D264+U262*(D262-D261)/D264+U261*(D261-D260)/D264+U260*(D260-D259)/D264+U259*(D259-D258)/D264+U258*(D258-D257)/D264+U257*(D257-D256)/D264+U256*(D256-D255)/D264+U255*(D255-D254)/D264+U254*(D254-D253)/D264+U253*(D253-D252)/D264+U252*(D252-D251)/D264+U251*(D251-D250)/D264+U250*(D250-D249)/D264+U249*(D249-D248)/D264+U248*(D248-D247)/D264+U247*(D247-D246)/D264+U246*(D246-D245)/D264+U245*(D245-D244)/D264+U244*(D244-D243)/D264+U243*(D243-D242)/D264+U242*(D242-D241)/D264+U241*(D241-D240)/D264+U240*(D240-D239)/D264</f>
        <v>5.1474681810556686E-2</v>
      </c>
      <c r="Z264">
        <f>V264*(E264-E263)/E264+V263*(E263-E262)/E264+V262*(E262-E261)/E264+V261*(E261-E260)/E264+V260*(E260-E259)/E264+V259*(E259-E258)/E264+V258*(E258-E257)/E264+V257*(E257-E256)/E264+V256*(E256-E255)/E264+V255*(E255-E254)/E264+V254*(E254-E253)/E264+V253*(E253-E252)/E264+V252*(E252-E251)/E264+V251*(E251-E250)/E264+V250*(E250-E249)/E264+V249*(E249-E248)/E264+V248*(E248-E247)/E264+V247*(E247-E246)/E264+V246*(E246-E245)/E264+V245*(E245-E244)/E264+V244*(E244-E243)/E264+V243*(E243-E242)/E264+V242*(E242-E241)/E264+V241*(E241-E240)/E264+V240*(E240-E239)/E264</f>
        <v>4.0150307199901689E-2</v>
      </c>
      <c r="AA264">
        <f>W264*(F264-F263)/F264+W263*(F263-F262)/F264+W262*(F262-F261)/F264+W261*(F261-F260)/F264+W260*(F260-F259)/F264+W259*(F259-F258)/F264+W258*(F258-F257)/F264+W257*(F257-F256)/F264+W256*(F256-F255)/F264+W255*(F255-F254)/F264+W254*(F254-F253)/F264+W253*(F253-F252)/F264+W252*(F252-F251)/F264+W251*(F251-F250)/F264+W250*(F250-F249)/F264+W249*(F249-F248)/F264+W248*(F248-F247)/F264+W247*(F247-F246)/F264+W246*(F246-F245)/F264+W245*(F245-F244)/F264+W244*(F244-F243)/F264+W243*(F243-F242)/F264+W242*(F242-F241)/F264+W241*(F241-F240)/F264+W240*(F240-F239)/F264</f>
        <v>4.5031292549391373E-2</v>
      </c>
      <c r="AC264">
        <f t="shared" si="98"/>
        <v>2861.6416639949448</v>
      </c>
      <c r="AD264">
        <f t="shared" si="99"/>
        <v>6143.3911910056595</v>
      </c>
      <c r="AE264">
        <f t="shared" si="100"/>
        <v>5581.754840302885</v>
      </c>
      <c r="AG264">
        <f t="shared" si="101"/>
        <v>2861.6416639949448</v>
      </c>
      <c r="AH264">
        <f t="shared" si="102"/>
        <v>4994.626984557447</v>
      </c>
      <c r="AI264">
        <f t="shared" si="103"/>
        <v>1321.994567440157</v>
      </c>
      <c r="AK264">
        <v>533</v>
      </c>
      <c r="CR264">
        <v>533</v>
      </c>
      <c r="CS264" t="s">
        <v>18</v>
      </c>
      <c r="CT264">
        <v>45.68</v>
      </c>
      <c r="CU264">
        <v>0.39</v>
      </c>
      <c r="CV264">
        <v>1.07</v>
      </c>
      <c r="CW264">
        <v>0.04</v>
      </c>
      <c r="CX264">
        <v>45.94</v>
      </c>
      <c r="CY264">
        <v>0.75</v>
      </c>
      <c r="CZ264">
        <v>1.1100000000000001</v>
      </c>
      <c r="DA264">
        <v>4.96</v>
      </c>
      <c r="DB264">
        <v>0</v>
      </c>
      <c r="DC264">
        <v>0.05</v>
      </c>
      <c r="DD264">
        <v>1.2E-2</v>
      </c>
      <c r="DE264">
        <v>5.0000000000000001E-3</v>
      </c>
      <c r="DG264">
        <v>1.9613295975791414</v>
      </c>
      <c r="DH264">
        <v>0</v>
      </c>
      <c r="DI264">
        <v>5.4151518247956401E-2</v>
      </c>
      <c r="DJ264">
        <v>1.3579165766260785E-3</v>
      </c>
      <c r="DK264">
        <v>1.0997643823464061</v>
      </c>
      <c r="DL264">
        <v>4.8003748987649766E-2</v>
      </c>
      <c r="DM264">
        <v>4.0369975473701726E-2</v>
      </c>
      <c r="DN264">
        <v>0.22819197250578041</v>
      </c>
      <c r="DO264">
        <v>0</v>
      </c>
      <c r="DP264">
        <v>4.162700057421022E-3</v>
      </c>
      <c r="DQ264">
        <v>8.2903997716092092E-4</v>
      </c>
      <c r="DR264">
        <v>1.7216345226141392E-4</v>
      </c>
      <c r="DS264">
        <v>1.5481115827097783E-2</v>
      </c>
    </row>
    <row r="265" spans="2:123">
      <c r="C265" s="2">
        <v>0.99</v>
      </c>
      <c r="D265">
        <f t="shared" si="92"/>
        <v>99</v>
      </c>
      <c r="E265">
        <f t="shared" si="96"/>
        <v>99</v>
      </c>
      <c r="F265">
        <f t="shared" si="96"/>
        <v>99</v>
      </c>
      <c r="G265">
        <v>1</v>
      </c>
      <c r="H265">
        <v>0</v>
      </c>
      <c r="I265">
        <v>0</v>
      </c>
      <c r="J265">
        <v>15.84</v>
      </c>
      <c r="K265">
        <v>83.16</v>
      </c>
      <c r="L265">
        <v>0</v>
      </c>
      <c r="M265">
        <f t="shared" si="93"/>
        <v>3.4650277200000001</v>
      </c>
      <c r="O265">
        <f>H265/SUM($H265:I265,K265:M265)</f>
        <v>0</v>
      </c>
      <c r="P265">
        <f>I265/SUM($H265:I265,K265:M265)</f>
        <v>0</v>
      </c>
      <c r="Q265">
        <f>K265/SUM($H265:I265,K265:M265)</f>
        <v>0.95999969280009834</v>
      </c>
      <c r="R265">
        <f>L265/SUM($H265:I265,K265:M265)</f>
        <v>0</v>
      </c>
      <c r="S265">
        <f>M265/SUM($H265:I265,K265:M265)</f>
        <v>4.0000307199901705E-2</v>
      </c>
      <c r="U265">
        <f t="shared" si="94"/>
        <v>6.6015948572576866E-2</v>
      </c>
      <c r="V265">
        <f t="shared" si="97"/>
        <v>4.0150307199901702E-2</v>
      </c>
      <c r="W265">
        <f t="shared" si="95"/>
        <v>5.4893465316537299E-2</v>
      </c>
      <c r="Y265">
        <f>U265*(D265-D264)/D265+U264*(D264-D263)/D265+U263*(D263-D262)/D265+U262*(D262-D261)/D265+U261*(D261-D260)/D265+U260*(D260-D259)/D265+U259*(D259-D258)/D265+U258*(D258-D257)/D265+U257*(D257-D256)/D265+U256*(D256-D255)/D265+U255*(D255-D254)/D265+U254*(D254-D253)/D265+U253*(D253-D252)/D265+U252*(D252-D251)/D265+U251*(D251-D250)/D265+U250*(D250-D249)/D265+U249*(D249-D248)/D265+U248*(D248-D247)/D265+U247*(D247-D246)/D265+U246*(D246-D245)/D265+U245*(D245-D244)/D265+U244*(D244-D243)/D265+U243*(D243-D242)/D265+U242*(D242-D241)/D265+U241*(D241-D240)/D265+U240*D240/D265</f>
        <v>5.1577498848267941E-2</v>
      </c>
      <c r="Z265">
        <f>V265*(E265-E264)/E265+V264*(E264-E263)/E265+V263*(E263-E262)/E265+V262*(E262-E261)/E265+V261*(E261-E260)/E265+V260*(E260-E259)/E265+V259*(E259-E258)/E265+V258*(E258-E257)/E265+V257*(E257-E256)/E265+V256*(E256-E255)/E265+V255*(E255-E254)/E265+V254*(E254-E253)/E265+V253*(E253-E252)/E265+V252*(E252-E251)/E265+V251*(E251-E250)/E265+V250*(E250-E249)/E265+V249*(E249-E248)/E265+V248*(E248-E247)/E265+V247*(E247-E246)/E265+V246*(E246-E245)/E265+V245*(E245-E244)/E265+V244*(E244-E243)/E265+V243*(E243-E242)/E265+V242*(E242-E241)/E265+V241*(E241-E240)/E265+V240*E240/E265</f>
        <v>4.0150307199901696E-2</v>
      </c>
      <c r="AA265">
        <f>W265*(D265-D264)/$D$34+W264*(D264-D263)/$D$34+W263*(D263-D262)/$D$34+W262*(D262-D261)/$D$34+W261*(D261-D260)/$D$34+W260*(D260-D259)/$D$34+W259*(D259-D258)/$D$34+W258*(D258-D257)/$D$34+W257*(D257-D256)/$D$34+W256*(D256-D255)/$D$34+W255*(D255-D254)/$D$34+W254*(D254-D253)/$D$34+W253*(D253-D252)/$D$34+W252*(D252-D251)/$D$34+W251*(D251-D250)/$D$34+W250*(D250-D249)/$D$34+W249*(D249-D248)/$D$34+W248*(D248-D247)/$D$34+W247*(D247-D246)/$D$34+W246*(D246-D245)/$D$34+W245*(D245-D244)/$D$34+W244*(D244-D243)/$D$34+W243*(D243-D242)/$D$34+W242*(D242-D241)/$D$34+W241*(D241-D240)/$D$34+W240*D240/$D$34</f>
        <v>4.510102508410857E-2</v>
      </c>
      <c r="AC265">
        <f t="shared" si="98"/>
        <v>4731.4717639023629</v>
      </c>
      <c r="AD265">
        <f t="shared" si="99"/>
        <v>10223.615248142354</v>
      </c>
      <c r="AE265">
        <f t="shared" si="100"/>
        <v>9261.9578697312481</v>
      </c>
      <c r="AG265">
        <f t="shared" si="101"/>
        <v>4731.4717639023629</v>
      </c>
      <c r="AH265">
        <f t="shared" si="102"/>
        <v>8311.8823155628907</v>
      </c>
      <c r="AI265">
        <f t="shared" si="103"/>
        <v>2193.6216007258222</v>
      </c>
      <c r="AK265">
        <v>703</v>
      </c>
      <c r="CR265">
        <v>703</v>
      </c>
      <c r="CS265" t="s">
        <v>18</v>
      </c>
      <c r="CT265">
        <v>45.49</v>
      </c>
      <c r="CU265">
        <v>0.38</v>
      </c>
      <c r="CV265">
        <v>1.07</v>
      </c>
      <c r="CW265">
        <v>0.01</v>
      </c>
      <c r="CX265">
        <v>46.71</v>
      </c>
      <c r="CY265">
        <v>0.09</v>
      </c>
      <c r="CZ265">
        <v>1.23</v>
      </c>
      <c r="DA265">
        <v>4.9400000000000004</v>
      </c>
      <c r="DB265">
        <v>0</v>
      </c>
      <c r="DC265">
        <v>0.06</v>
      </c>
      <c r="DD265">
        <v>1.2E-2</v>
      </c>
      <c r="DE265">
        <v>5.0000000000000001E-3</v>
      </c>
      <c r="DG265">
        <v>1.9627310629166985</v>
      </c>
      <c r="DH265">
        <v>0</v>
      </c>
      <c r="DI265">
        <v>5.4416550682727972E-2</v>
      </c>
      <c r="DJ265">
        <v>3.411406485250212E-4</v>
      </c>
      <c r="DK265">
        <v>1.1236702914756522</v>
      </c>
      <c r="DL265">
        <v>5.7886431057086194E-3</v>
      </c>
      <c r="DM265">
        <v>4.4953239109274006E-2</v>
      </c>
      <c r="DN265">
        <v>0.22838417454036014</v>
      </c>
      <c r="DO265">
        <v>0</v>
      </c>
      <c r="DP265">
        <v>5.0196881486740778E-3</v>
      </c>
      <c r="DQ265">
        <v>8.3309752699108129E-4</v>
      </c>
      <c r="DR265">
        <v>1.7300606758242096E-4</v>
      </c>
      <c r="DS265">
        <v>1.7147613599426494E-2</v>
      </c>
    </row>
    <row r="267" spans="2:123">
      <c r="Z267" s="28" t="s">
        <v>111</v>
      </c>
      <c r="AA267" s="28"/>
      <c r="AB267" s="29"/>
      <c r="AC267" s="30">
        <f>(AC239*100-AC265)/(AC239*100)*AC239</f>
        <v>12.68528236097637</v>
      </c>
      <c r="AD267" s="30">
        <f>(AD239*100-AD265)/(AD239*100)*AD239</f>
        <v>20.763847518576458</v>
      </c>
      <c r="AE267" s="30">
        <f>(AE239*100-AE265)/(AE239*100)*AE239</f>
        <v>21.38042130268752</v>
      </c>
      <c r="AF267" s="29"/>
      <c r="AG267" s="30">
        <f>(AG239*100-AG265)/(AG239*100)*AG239</f>
        <v>12.68528236097637</v>
      </c>
      <c r="AH267" s="30">
        <f>(AH239*100-AH265)/(AH239*100)*AH239</f>
        <v>16.881176844371094</v>
      </c>
      <c r="AI267" s="30">
        <f>(AI239*100-AI265)/(AI239*100)*AI239</f>
        <v>5.0637839927417785</v>
      </c>
    </row>
    <row r="269" spans="2:123">
      <c r="B269" s="20" t="s">
        <v>85</v>
      </c>
      <c r="W269" s="20"/>
      <c r="X269" s="20"/>
    </row>
    <row r="270" spans="2:123" ht="18">
      <c r="G270" s="5" t="s">
        <v>70</v>
      </c>
      <c r="L270"/>
      <c r="O270" s="4"/>
      <c r="P270" s="6" t="s">
        <v>26</v>
      </c>
      <c r="S270" s="4"/>
      <c r="V270" s="20" t="s">
        <v>85</v>
      </c>
      <c r="Y270" s="20"/>
      <c r="Z270" s="6" t="s">
        <v>87</v>
      </c>
      <c r="AA270" s="20"/>
      <c r="AB270" s="20"/>
      <c r="AC270" s="20"/>
      <c r="AD270" s="6" t="s">
        <v>88</v>
      </c>
      <c r="AE270" s="6"/>
      <c r="AF270" s="6"/>
      <c r="AG270" s="6"/>
      <c r="AH270" s="6" t="s">
        <v>89</v>
      </c>
      <c r="AK270" t="s">
        <v>19</v>
      </c>
      <c r="AL270" t="s">
        <v>0</v>
      </c>
      <c r="CD270" t="s">
        <v>33</v>
      </c>
      <c r="CE270" t="s">
        <v>34</v>
      </c>
      <c r="CF270" t="s">
        <v>35</v>
      </c>
      <c r="CG270" t="s">
        <v>36</v>
      </c>
      <c r="CH270" t="s">
        <v>37</v>
      </c>
      <c r="CI270" t="s">
        <v>38</v>
      </c>
      <c r="CJ270" t="s">
        <v>39</v>
      </c>
      <c r="CK270" t="s">
        <v>40</v>
      </c>
      <c r="CL270" t="s">
        <v>41</v>
      </c>
      <c r="CM270" t="s">
        <v>42</v>
      </c>
      <c r="CN270" t="s">
        <v>43</v>
      </c>
      <c r="CO270" t="s">
        <v>44</v>
      </c>
      <c r="CP270" t="s">
        <v>86</v>
      </c>
      <c r="DG270" t="s">
        <v>33</v>
      </c>
      <c r="DH270" t="s">
        <v>34</v>
      </c>
      <c r="DI270" t="s">
        <v>35</v>
      </c>
      <c r="DJ270" t="s">
        <v>36</v>
      </c>
      <c r="DK270" t="s">
        <v>37</v>
      </c>
      <c r="DL270" t="s">
        <v>38</v>
      </c>
      <c r="DM270" t="s">
        <v>39</v>
      </c>
      <c r="DN270" t="s">
        <v>40</v>
      </c>
      <c r="DO270" t="s">
        <v>41</v>
      </c>
      <c r="DP270" t="s">
        <v>42</v>
      </c>
      <c r="DQ270" t="s">
        <v>43</v>
      </c>
      <c r="DR270" t="s">
        <v>44</v>
      </c>
      <c r="DS270" t="s">
        <v>86</v>
      </c>
    </row>
    <row r="271" spans="2:123" ht="17">
      <c r="C271" t="s">
        <v>20</v>
      </c>
      <c r="D271" s="4" t="s">
        <v>21</v>
      </c>
      <c r="E271" s="4" t="s">
        <v>21</v>
      </c>
      <c r="F271" s="4" t="s">
        <v>21</v>
      </c>
      <c r="G271" t="s">
        <v>22</v>
      </c>
      <c r="H271" t="s">
        <v>16</v>
      </c>
      <c r="I271" t="s">
        <v>17</v>
      </c>
      <c r="J271" t="s">
        <v>23</v>
      </c>
      <c r="K271" t="s">
        <v>24</v>
      </c>
      <c r="L271" t="s">
        <v>25</v>
      </c>
      <c r="M271" t="s">
        <v>85</v>
      </c>
      <c r="O271" s="4" t="s">
        <v>16</v>
      </c>
      <c r="P271" s="4" t="s">
        <v>17</v>
      </c>
      <c r="Q271" s="4" t="s">
        <v>24</v>
      </c>
      <c r="R271" s="4" t="s">
        <v>25</v>
      </c>
      <c r="S271" s="4" t="s">
        <v>85</v>
      </c>
      <c r="U271" t="s">
        <v>27</v>
      </c>
      <c r="V271" t="s">
        <v>28</v>
      </c>
      <c r="W271" t="s">
        <v>29</v>
      </c>
      <c r="Y271" t="s">
        <v>27</v>
      </c>
      <c r="Z271" t="s">
        <v>28</v>
      </c>
      <c r="AA271" t="s">
        <v>29</v>
      </c>
      <c r="AC271" t="s">
        <v>30</v>
      </c>
      <c r="AD271" t="s">
        <v>31</v>
      </c>
      <c r="AE271" t="s">
        <v>32</v>
      </c>
      <c r="AG271" t="s">
        <v>30</v>
      </c>
      <c r="AH271" t="s">
        <v>31</v>
      </c>
      <c r="AI271" t="s">
        <v>32</v>
      </c>
      <c r="AL271" t="s">
        <v>1</v>
      </c>
      <c r="AM271" t="s">
        <v>2</v>
      </c>
      <c r="AN271" t="s">
        <v>3</v>
      </c>
      <c r="AO271" t="s">
        <v>4</v>
      </c>
      <c r="AP271" t="s">
        <v>5</v>
      </c>
      <c r="AQ271" t="s">
        <v>6</v>
      </c>
      <c r="AR271" t="s">
        <v>7</v>
      </c>
      <c r="AS271" t="s">
        <v>8</v>
      </c>
      <c r="AT271" t="s">
        <v>9</v>
      </c>
      <c r="AU271" t="s">
        <v>10</v>
      </c>
      <c r="AV271" t="s">
        <v>11</v>
      </c>
      <c r="AW271" t="s">
        <v>14</v>
      </c>
      <c r="AX271" t="s">
        <v>15</v>
      </c>
      <c r="AZ271" t="s">
        <v>33</v>
      </c>
      <c r="BA271" t="s">
        <v>34</v>
      </c>
      <c r="BB271" t="s">
        <v>35</v>
      </c>
      <c r="BC271" t="s">
        <v>36</v>
      </c>
      <c r="BD271" t="s">
        <v>37</v>
      </c>
      <c r="BE271" t="s">
        <v>38</v>
      </c>
      <c r="BF271" t="s">
        <v>39</v>
      </c>
      <c r="BG271" t="s">
        <v>40</v>
      </c>
      <c r="BH271" t="s">
        <v>41</v>
      </c>
      <c r="BI271" t="s">
        <v>42</v>
      </c>
      <c r="BJ271" t="s">
        <v>43</v>
      </c>
      <c r="BK271" t="s">
        <v>44</v>
      </c>
    </row>
    <row r="272" spans="2:123">
      <c r="C272">
        <v>0</v>
      </c>
      <c r="D272">
        <f>C272*100</f>
        <v>0</v>
      </c>
      <c r="E272">
        <f t="shared" ref="E272:F272" si="104">D272*100</f>
        <v>0</v>
      </c>
      <c r="F272">
        <f t="shared" si="104"/>
        <v>0</v>
      </c>
      <c r="G272">
        <v>100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f>0.001*(SUM(H272:I272,K272:L272))</f>
        <v>0</v>
      </c>
      <c r="R272" s="21"/>
      <c r="S272" s="4"/>
      <c r="AC272" s="4">
        <v>60</v>
      </c>
      <c r="AD272" s="4">
        <v>123</v>
      </c>
      <c r="AE272" s="4">
        <v>114</v>
      </c>
      <c r="AG272" s="4">
        <v>60</v>
      </c>
      <c r="AH272" s="4">
        <v>100</v>
      </c>
      <c r="AI272" s="4">
        <v>27</v>
      </c>
    </row>
    <row r="273" spans="3:94">
      <c r="C273" s="2">
        <v>0.214</v>
      </c>
      <c r="D273">
        <f t="shared" ref="D273:D298" si="105">C273*100</f>
        <v>21.4</v>
      </c>
      <c r="E273">
        <f>D273</f>
        <v>21.4</v>
      </c>
      <c r="F273">
        <f>E273</f>
        <v>21.4</v>
      </c>
      <c r="G273">
        <v>78.599999999999994</v>
      </c>
      <c r="H273">
        <v>21.400000000000006</v>
      </c>
      <c r="I273">
        <v>0</v>
      </c>
      <c r="J273">
        <v>0</v>
      </c>
      <c r="K273">
        <v>0</v>
      </c>
      <c r="L273">
        <v>0</v>
      </c>
      <c r="M273">
        <f>0.052632*(SUM(H273:I273,K273:L273))</f>
        <v>1.1263248000000003</v>
      </c>
      <c r="O273">
        <f>H273/SUM($H273:I273,K273:M273)</f>
        <v>0.94999962000015203</v>
      </c>
      <c r="P273">
        <f>I273/SUM($H273:I273,K273:M273)</f>
        <v>0</v>
      </c>
      <c r="Q273">
        <f>K273/SUM($H273:I273,K273:M273)</f>
        <v>0</v>
      </c>
      <c r="R273">
        <f>L273/SUM($H273:I273,K273:M273)</f>
        <v>0</v>
      </c>
      <c r="S273">
        <f>M273/SUM($H273:I273,K273:M273)</f>
        <v>5.0000379999848008E-2</v>
      </c>
      <c r="U273">
        <f t="shared" ref="U273:U298" si="106">(O273*(0.00000571*(AO273*((26.98*2)/(26.98*2+16*3))*10000)+0.000395))+(Q273*(0.2003*DI273+0.0162))+(P273*(0.2198*CF273))+S273</f>
        <v>5.1523946455937317E-2</v>
      </c>
      <c r="V273">
        <f>0.00015+S273</f>
        <v>5.0150379999848005E-2</v>
      </c>
      <c r="W273">
        <f t="shared" ref="W273:W298" si="107">(O273*(0.000002536*(AO273*((26.98*2)/(26.98*2+16*3))*10000)+0.0008))+(Q273*EXP((-5)+6.3*DS273-1.2*DN273+1))+(P273*(EXP((-5.66)+8.4*CP273+10*CK273)))+S273</f>
        <v>5.1270385109735334E-2</v>
      </c>
      <c r="Y273">
        <f>U273*(D273-D272)/D273</f>
        <v>5.1523946455937317E-2</v>
      </c>
      <c r="Z273">
        <f>V273*(E273-E272)/E273</f>
        <v>5.0150379999848012E-2</v>
      </c>
      <c r="AA273">
        <f>W273*(F273-F272)/F273</f>
        <v>5.1270385109735327E-2</v>
      </c>
      <c r="AC273">
        <f>$AC$272*((1-C273)^(Y273-1))</f>
        <v>75.394638152325584</v>
      </c>
      <c r="AD273">
        <f>$AD$272*((1-C273)^(Z273-1))</f>
        <v>154.61013748032863</v>
      </c>
      <c r="AE273">
        <f>$AE$272*((1-C273)^(AA273-1))</f>
        <v>143.25855918723167</v>
      </c>
      <c r="AG273">
        <f>$AG$272*((1-C273)^(Y273-1))</f>
        <v>75.394638152325584</v>
      </c>
      <c r="AH273">
        <f>$AH$272*((1-C273)^(Z273-1))</f>
        <v>125.69929876449481</v>
      </c>
      <c r="AI273">
        <f>$AI$272*((1-C273)^(AA273-1))</f>
        <v>33.929658754870658</v>
      </c>
      <c r="AK273">
        <v>24</v>
      </c>
      <c r="AL273" t="s">
        <v>16</v>
      </c>
      <c r="AM273">
        <v>41.68</v>
      </c>
      <c r="AN273">
        <v>0</v>
      </c>
      <c r="AO273">
        <v>0.04</v>
      </c>
      <c r="AP273">
        <v>0.28999999999999998</v>
      </c>
      <c r="AQ273">
        <v>4.67</v>
      </c>
      <c r="AR273">
        <v>53.17</v>
      </c>
      <c r="AS273">
        <v>7.0000000000000007E-2</v>
      </c>
      <c r="AT273">
        <v>0.08</v>
      </c>
      <c r="AU273">
        <v>0</v>
      </c>
      <c r="AV273">
        <v>0</v>
      </c>
      <c r="AW273">
        <v>0</v>
      </c>
      <c r="AX273">
        <v>0</v>
      </c>
      <c r="AZ273">
        <v>0.99781143541499873</v>
      </c>
      <c r="BA273">
        <v>0</v>
      </c>
      <c r="BB273">
        <v>1.128711970033924E-3</v>
      </c>
      <c r="BC273">
        <v>5.4891787853209003E-3</v>
      </c>
      <c r="BD273">
        <v>6.2333544004866265E-2</v>
      </c>
      <c r="BE273">
        <v>1.897478364843064</v>
      </c>
      <c r="BF273">
        <v>1.4194817931572671E-3</v>
      </c>
      <c r="BG273">
        <v>2.0521303934496948E-3</v>
      </c>
      <c r="BH273">
        <v>0</v>
      </c>
      <c r="BI273">
        <v>0</v>
      </c>
      <c r="BJ273">
        <v>0</v>
      </c>
      <c r="BK273">
        <v>0</v>
      </c>
    </row>
    <row r="274" spans="3:94">
      <c r="C274" s="2">
        <v>0.35699999999999998</v>
      </c>
      <c r="D274">
        <f t="shared" si="105"/>
        <v>35.699999999999996</v>
      </c>
      <c r="E274">
        <f t="shared" ref="E274:F298" si="108">D274</f>
        <v>35.699999999999996</v>
      </c>
      <c r="F274">
        <f t="shared" si="108"/>
        <v>35.699999999999996</v>
      </c>
      <c r="G274">
        <v>64.300000000000011</v>
      </c>
      <c r="H274">
        <v>35.699999999999989</v>
      </c>
      <c r="I274">
        <v>0</v>
      </c>
      <c r="J274">
        <v>0</v>
      </c>
      <c r="K274">
        <v>0</v>
      </c>
      <c r="L274">
        <v>0</v>
      </c>
      <c r="M274">
        <f t="shared" ref="M274:M298" si="109">0.052632*(SUM(H274:I274,K274:L274))</f>
        <v>1.8789623999999994</v>
      </c>
      <c r="O274">
        <f>H274/SUM($H274:I274,K274:M274)</f>
        <v>0.94999962000015203</v>
      </c>
      <c r="P274">
        <f>I274/SUM($H274:I274,K274:M274)</f>
        <v>0</v>
      </c>
      <c r="Q274">
        <f>K274/SUM($H274:I274,K274:M274)</f>
        <v>0</v>
      </c>
      <c r="R274">
        <f>L274/SUM($H274:I274,K274:M274)</f>
        <v>0</v>
      </c>
      <c r="S274">
        <f>M274/SUM($H274:I274,K274:M274)</f>
        <v>5.0000379999848001E-2</v>
      </c>
      <c r="U274">
        <f t="shared" si="106"/>
        <v>5.1811025607484615E-2</v>
      </c>
      <c r="V274">
        <f t="shared" ref="V274:V298" si="110">0.00015+S274</f>
        <v>5.0150379999847998E-2</v>
      </c>
      <c r="W274">
        <f t="shared" si="107"/>
        <v>5.1397886463207129E-2</v>
      </c>
      <c r="Y274">
        <f>U274*(D274-D273)/D274+U273*(D273-D272)/D274</f>
        <v>5.1638938945212563E-2</v>
      </c>
      <c r="Z274">
        <f>V274*(E274-E273)/E274+V273*(E273-E272)/E274</f>
        <v>5.0150379999848005E-2</v>
      </c>
      <c r="AA274">
        <f>W274*(F274-F273)/F274+W273*(F273-F272)/F274</f>
        <v>5.1321457080453728E-2</v>
      </c>
      <c r="AC274">
        <f t="shared" ref="AC274:AC298" si="111">$AC$272*((1-C274)^(Y274-1))</f>
        <v>91.208748269961248</v>
      </c>
      <c r="AD274">
        <f t="shared" ref="AD274:AD298" si="112">$AD$272*((1-C274)^(Z274-1))</f>
        <v>187.1008868008154</v>
      </c>
      <c r="AE274">
        <f t="shared" ref="AE274:AE298" si="113">$AE$272*((1-C274)^(AA274-1))</f>
        <v>173.32092018184363</v>
      </c>
      <c r="AG274">
        <f t="shared" ref="AG274:AG298" si="114">$AG$272*((1-C274)^(Y274-1))</f>
        <v>91.208748269961248</v>
      </c>
      <c r="AH274">
        <f t="shared" ref="AH274:AH298" si="115">$AH$272*((1-C274)^(Z274-1))</f>
        <v>152.11454211448407</v>
      </c>
      <c r="AI274">
        <f t="shared" ref="AI274:AI298" si="116">$AI$272*((1-C274)^(AA274-1))</f>
        <v>41.049691622015601</v>
      </c>
      <c r="AK274">
        <v>44</v>
      </c>
      <c r="AL274" t="s">
        <v>16</v>
      </c>
      <c r="AM274">
        <v>41.47</v>
      </c>
      <c r="AN274">
        <v>0</v>
      </c>
      <c r="AO274">
        <v>0.05</v>
      </c>
      <c r="AP274">
        <v>0.36</v>
      </c>
      <c r="AQ274">
        <v>5.6</v>
      </c>
      <c r="AR274">
        <v>52.32</v>
      </c>
      <c r="AS274">
        <v>0.08</v>
      </c>
      <c r="AT274">
        <v>0.1</v>
      </c>
      <c r="AU274">
        <v>0</v>
      </c>
      <c r="AV274">
        <v>0</v>
      </c>
      <c r="AW274">
        <v>0</v>
      </c>
      <c r="AX274">
        <v>0</v>
      </c>
      <c r="AZ274">
        <v>0.99743264921648656</v>
      </c>
      <c r="BA274">
        <v>0</v>
      </c>
      <c r="BB274">
        <v>1.4174962604525609E-3</v>
      </c>
      <c r="BC274">
        <v>6.8460593075878318E-3</v>
      </c>
      <c r="BD274">
        <v>7.5096854076377784E-2</v>
      </c>
      <c r="BE274">
        <v>1.8758870521477748</v>
      </c>
      <c r="BF274">
        <v>1.6298609384352201E-3</v>
      </c>
      <c r="BG274">
        <v>2.5771740141894281E-3</v>
      </c>
      <c r="BH274">
        <v>0</v>
      </c>
      <c r="BI274">
        <v>0</v>
      </c>
      <c r="BJ274">
        <v>0</v>
      </c>
      <c r="BK274">
        <v>0</v>
      </c>
      <c r="BM274" t="s">
        <v>45</v>
      </c>
      <c r="BN274" t="s">
        <v>1</v>
      </c>
      <c r="BO274" t="s">
        <v>2</v>
      </c>
      <c r="BP274" t="s">
        <v>3</v>
      </c>
      <c r="BQ274" t="s">
        <v>4</v>
      </c>
      <c r="BR274" t="s">
        <v>5</v>
      </c>
      <c r="BS274" t="s">
        <v>6</v>
      </c>
      <c r="BT274" t="s">
        <v>7</v>
      </c>
      <c r="BU274" t="s">
        <v>8</v>
      </c>
      <c r="BV274" t="s">
        <v>9</v>
      </c>
      <c r="BW274" t="s">
        <v>10</v>
      </c>
      <c r="BX274" t="s">
        <v>11</v>
      </c>
      <c r="BY274" t="s">
        <v>12</v>
      </c>
      <c r="BZ274" t="s">
        <v>13</v>
      </c>
      <c r="CA274" t="s">
        <v>14</v>
      </c>
      <c r="CB274" t="s">
        <v>15</v>
      </c>
    </row>
    <row r="275" spans="3:94">
      <c r="C275" s="2">
        <v>0.38900000000000001</v>
      </c>
      <c r="D275">
        <f t="shared" si="105"/>
        <v>38.9</v>
      </c>
      <c r="E275">
        <f t="shared" si="108"/>
        <v>38.9</v>
      </c>
      <c r="F275">
        <f t="shared" si="108"/>
        <v>38.9</v>
      </c>
      <c r="G275">
        <v>61.1</v>
      </c>
      <c r="H275">
        <v>38.9</v>
      </c>
      <c r="I275">
        <v>0</v>
      </c>
      <c r="J275">
        <v>0</v>
      </c>
      <c r="K275">
        <v>0</v>
      </c>
      <c r="L275">
        <v>0</v>
      </c>
      <c r="M275">
        <f t="shared" si="109"/>
        <v>2.0473847999999997</v>
      </c>
      <c r="O275">
        <f>H275/SUM($H275:I275,K275:M275)</f>
        <v>0.94999962000015203</v>
      </c>
      <c r="P275">
        <f>I275/SUM($H275:I275,K275:M275)</f>
        <v>0</v>
      </c>
      <c r="Q275">
        <f>K275/SUM($H275:I275,K275:M275)</f>
        <v>0</v>
      </c>
      <c r="R275">
        <f>L275/SUM($H275:I275,K275:M275)</f>
        <v>0</v>
      </c>
      <c r="S275">
        <f>M275/SUM($H275:I275,K275:M275)</f>
        <v>5.0000379999848001E-2</v>
      </c>
      <c r="U275">
        <f t="shared" si="106"/>
        <v>5.2098104759031927E-2</v>
      </c>
      <c r="V275">
        <f t="shared" si="110"/>
        <v>5.0150379999847998E-2</v>
      </c>
      <c r="W275">
        <f t="shared" si="107"/>
        <v>5.1525387816678925E-2</v>
      </c>
      <c r="Y275">
        <f>U275*(D275-D274)/D275+U274*(D274-D273)/D275+U273*(D273-D272)/D275</f>
        <v>5.1676710940179713E-2</v>
      </c>
      <c r="Z275">
        <f>V275*(E275-E274)/E275+V274*(E274-E273)/E275+V273*(E273-E272)/E275</f>
        <v>5.0150379999848005E-2</v>
      </c>
      <c r="AA275">
        <f>W275*(F275-F274)/F275+W274*(F274-F273)/F275+W273*(F273-F272)/F275</f>
        <v>5.1338232873665055E-2</v>
      </c>
      <c r="AC275">
        <f t="shared" si="111"/>
        <v>95.731167098380865</v>
      </c>
      <c r="AD275">
        <f t="shared" si="112"/>
        <v>196.39651929531507</v>
      </c>
      <c r="AE275">
        <f t="shared" si="113"/>
        <v>181.91955077699009</v>
      </c>
      <c r="AG275">
        <f t="shared" si="114"/>
        <v>95.731167098380865</v>
      </c>
      <c r="AH275">
        <f t="shared" si="115"/>
        <v>159.67196690676022</v>
      </c>
      <c r="AI275">
        <f t="shared" si="116"/>
        <v>43.086209394550288</v>
      </c>
      <c r="AK275">
        <v>49</v>
      </c>
      <c r="AL275" t="s">
        <v>16</v>
      </c>
      <c r="AM275">
        <v>41.4</v>
      </c>
      <c r="AN275">
        <v>0</v>
      </c>
      <c r="AO275">
        <v>0.06</v>
      </c>
      <c r="AP275">
        <v>0.38</v>
      </c>
      <c r="AQ275">
        <v>5.89</v>
      </c>
      <c r="AR275">
        <v>52.07</v>
      </c>
      <c r="AS275">
        <v>0.09</v>
      </c>
      <c r="AT275">
        <v>0.11</v>
      </c>
      <c r="AU275">
        <v>0</v>
      </c>
      <c r="AV275">
        <v>0</v>
      </c>
      <c r="AW275">
        <v>0</v>
      </c>
      <c r="AX275">
        <v>0</v>
      </c>
      <c r="AZ275">
        <v>0.99700528579482461</v>
      </c>
      <c r="BA275">
        <v>0</v>
      </c>
      <c r="BB275">
        <v>1.7031415452326006E-3</v>
      </c>
      <c r="BC275">
        <v>7.2355129979964983E-3</v>
      </c>
      <c r="BD275">
        <v>7.9085449423705656E-2</v>
      </c>
      <c r="BE275">
        <v>1.8692788975722039</v>
      </c>
      <c r="BF275">
        <v>1.8359068785443612E-3</v>
      </c>
      <c r="BG275">
        <v>2.8384680091997679E-3</v>
      </c>
      <c r="BH275">
        <v>0</v>
      </c>
      <c r="BI275">
        <v>0</v>
      </c>
      <c r="BJ275">
        <v>0</v>
      </c>
      <c r="BK275">
        <v>0</v>
      </c>
    </row>
    <row r="276" spans="3:94">
      <c r="C276" s="2">
        <v>0.46899999999999997</v>
      </c>
      <c r="D276">
        <f t="shared" si="105"/>
        <v>46.9</v>
      </c>
      <c r="E276">
        <f t="shared" si="108"/>
        <v>46.9</v>
      </c>
      <c r="F276">
        <f t="shared" si="108"/>
        <v>46.9</v>
      </c>
      <c r="G276">
        <v>53.1</v>
      </c>
      <c r="H276">
        <v>4.6900000000000004</v>
      </c>
      <c r="I276">
        <v>42.21</v>
      </c>
      <c r="J276">
        <v>0</v>
      </c>
      <c r="K276">
        <v>0</v>
      </c>
      <c r="L276">
        <v>0</v>
      </c>
      <c r="M276">
        <f t="shared" si="109"/>
        <v>2.4684407999999998</v>
      </c>
      <c r="O276">
        <f>H276/SUM($H276:I276,K276:M276)</f>
        <v>9.4999962000015203E-2</v>
      </c>
      <c r="P276">
        <f>I276/SUM($H276:I276,K276:M276)</f>
        <v>0.85499965800013678</v>
      </c>
      <c r="Q276">
        <f>K276/SUM($H276:I276,K276:M276)</f>
        <v>0</v>
      </c>
      <c r="R276">
        <f>L276/SUM($H276:I276,K276:M276)</f>
        <v>0</v>
      </c>
      <c r="S276">
        <f>M276/SUM($H276:I276,K276:M276)</f>
        <v>5.0000379999847994E-2</v>
      </c>
      <c r="U276">
        <f t="shared" si="106"/>
        <v>6.2664025033962234E-2</v>
      </c>
      <c r="V276">
        <f t="shared" si="110"/>
        <v>5.0150379999847991E-2</v>
      </c>
      <c r="W276">
        <f t="shared" si="107"/>
        <v>5.5013840261052403E-2</v>
      </c>
      <c r="Y276">
        <f>U276*(D276-D275)/D276+U275*(D275-D274)/D276+U274*(D274-D273)/D276+U273*(D273-D272)/D276</f>
        <v>5.3550879655537065E-2</v>
      </c>
      <c r="Z276">
        <f>V276*(E276-E275)/E276+V275*(E275-E274)/E276+V274*(E274-E273)/E276+V273*(E273-E272)/E276</f>
        <v>5.0150379999848005E-2</v>
      </c>
      <c r="AA276">
        <f>W276*(F276-F275)/F276+W275*(F275-F274)/F276+W274*(F274-F273)/F276+W273*(F273-F272)/F276</f>
        <v>5.1965202150831336E-2</v>
      </c>
      <c r="AC276">
        <f t="shared" si="111"/>
        <v>109.22833134304678</v>
      </c>
      <c r="AD276">
        <f t="shared" si="112"/>
        <v>224.4005805350092</v>
      </c>
      <c r="AE276">
        <f t="shared" si="113"/>
        <v>207.74224064097268</v>
      </c>
      <c r="AG276">
        <f t="shared" si="114"/>
        <v>109.22833134304678</v>
      </c>
      <c r="AH276">
        <f t="shared" si="115"/>
        <v>182.43949636992619</v>
      </c>
      <c r="AI276">
        <f t="shared" si="116"/>
        <v>49.202109625493534</v>
      </c>
      <c r="AK276">
        <v>63</v>
      </c>
      <c r="AL276" t="s">
        <v>16</v>
      </c>
      <c r="AM276">
        <v>41.23</v>
      </c>
      <c r="AN276">
        <v>0</v>
      </c>
      <c r="AO276">
        <v>7.0000000000000007E-2</v>
      </c>
      <c r="AP276">
        <v>0.43</v>
      </c>
      <c r="AQ276">
        <v>6.64</v>
      </c>
      <c r="AR276">
        <v>51.39</v>
      </c>
      <c r="AS276">
        <v>0.1</v>
      </c>
      <c r="AT276">
        <v>0.13</v>
      </c>
      <c r="AU276">
        <v>0</v>
      </c>
      <c r="AV276">
        <v>0</v>
      </c>
      <c r="AW276">
        <v>3.0000000000000001E-3</v>
      </c>
      <c r="AX276">
        <v>2E-3</v>
      </c>
      <c r="AZ276">
        <v>0.99660456826589594</v>
      </c>
      <c r="BA276">
        <v>0</v>
      </c>
      <c r="BB276">
        <v>1.9943893742776619E-3</v>
      </c>
      <c r="BC276">
        <v>8.2180088776861518E-3</v>
      </c>
      <c r="BD276">
        <v>8.9487379500478276E-2</v>
      </c>
      <c r="BE276">
        <v>1.8517295721556857</v>
      </c>
      <c r="BF276">
        <v>2.0474841979273269E-3</v>
      </c>
      <c r="BG276">
        <v>3.3670308077969678E-3</v>
      </c>
      <c r="BH276">
        <v>0</v>
      </c>
      <c r="BI276">
        <v>0</v>
      </c>
      <c r="BJ276">
        <v>1.1668110510185933E-4</v>
      </c>
      <c r="BK276">
        <v>3.8769125584135743E-5</v>
      </c>
      <c r="BM276">
        <v>63</v>
      </c>
      <c r="BN276" t="s">
        <v>17</v>
      </c>
      <c r="BO276">
        <v>57.32</v>
      </c>
      <c r="BP276">
        <v>0.04</v>
      </c>
      <c r="BQ276">
        <v>1.64</v>
      </c>
      <c r="BR276">
        <v>0.43</v>
      </c>
      <c r="BS276">
        <v>4.29</v>
      </c>
      <c r="BT276">
        <v>35.47</v>
      </c>
      <c r="BU276">
        <v>0.08</v>
      </c>
      <c r="BV276">
        <v>0.72</v>
      </c>
      <c r="BW276">
        <v>0</v>
      </c>
      <c r="BX276">
        <v>0.01</v>
      </c>
      <c r="BY276">
        <v>0</v>
      </c>
      <c r="BZ276">
        <v>0</v>
      </c>
      <c r="CA276">
        <v>2E-3</v>
      </c>
      <c r="CB276">
        <v>1E-3</v>
      </c>
      <c r="CD276">
        <v>1.9605073908938755</v>
      </c>
      <c r="CE276">
        <v>0</v>
      </c>
      <c r="CF276">
        <v>6.6116297181951569E-2</v>
      </c>
      <c r="CG276">
        <v>1.1628384122628635E-2</v>
      </c>
      <c r="CH276">
        <v>8.1809505361446183E-2</v>
      </c>
      <c r="CI276">
        <v>1.8084766113234332</v>
      </c>
      <c r="CJ276">
        <v>2.3177324914464932E-3</v>
      </c>
      <c r="CK276">
        <v>2.638693806150014E-2</v>
      </c>
      <c r="CL276">
        <v>0</v>
      </c>
      <c r="CM276">
        <v>6.6319757560186448E-4</v>
      </c>
      <c r="CN276">
        <v>1.1006824403749781E-4</v>
      </c>
      <c r="CO276">
        <v>2.7428924153078572E-5</v>
      </c>
      <c r="CP276">
        <v>2.6623688075827059E-2</v>
      </c>
    </row>
    <row r="277" spans="3:94">
      <c r="C277" s="2">
        <v>0.52</v>
      </c>
      <c r="D277">
        <f t="shared" si="105"/>
        <v>52</v>
      </c>
      <c r="E277">
        <f t="shared" si="108"/>
        <v>52</v>
      </c>
      <c r="F277">
        <f t="shared" si="108"/>
        <v>52</v>
      </c>
      <c r="G277">
        <v>48</v>
      </c>
      <c r="H277">
        <v>4.68</v>
      </c>
      <c r="I277">
        <v>47.32</v>
      </c>
      <c r="J277">
        <v>0</v>
      </c>
      <c r="K277">
        <v>0</v>
      </c>
      <c r="L277">
        <v>0</v>
      </c>
      <c r="M277">
        <f t="shared" si="109"/>
        <v>2.7368639999999997</v>
      </c>
      <c r="O277">
        <f>H277/SUM($H277:I277,K277:M277)</f>
        <v>8.5499965800013678E-2</v>
      </c>
      <c r="P277">
        <f>I277/SUM($H277:I277,K277:M277)</f>
        <v>0.86449965420013841</v>
      </c>
      <c r="Q277">
        <f>K277/SUM($H277:I277,K277:M277)</f>
        <v>0</v>
      </c>
      <c r="R277">
        <f>L277/SUM($H277:I277,K277:M277)</f>
        <v>0</v>
      </c>
      <c r="S277">
        <f>M277/SUM($H277:I277,K277:M277)</f>
        <v>5.0000379999848001E-2</v>
      </c>
      <c r="U277">
        <f t="shared" si="106"/>
        <v>6.387917110155486E-2</v>
      </c>
      <c r="V277">
        <f t="shared" si="110"/>
        <v>5.0150379999847998E-2</v>
      </c>
      <c r="W277">
        <f t="shared" si="107"/>
        <v>5.5200404176652493E-2</v>
      </c>
      <c r="Y277">
        <f>U277*(D277-D276)/D277+U276*(D276-D275)/D277+U275*(D275-D274)/D277+U274*(D274-D273)/D277+U273*(D273-D272)/D277</f>
        <v>5.4563846701204198E-2</v>
      </c>
      <c r="Z277">
        <f>V277*(E277-E276)/E277+V276*(E276-E275)/E277+V275*(E275-E274)/E277+V274*(E274-E273)/E277+V273*(E273-E272)/E277</f>
        <v>5.0150379999848005E-2</v>
      </c>
      <c r="AA277">
        <f>W277*(F277-F276)/F277+W276*(F276-F275)/F277+W275*(F275-F274)/F277+W274*(F274-F273)/F277+W273*(F273-F272)/F277</f>
        <v>5.2282500811056107E-2</v>
      </c>
      <c r="AC277">
        <f t="shared" si="111"/>
        <v>120.09289349259168</v>
      </c>
      <c r="AD277">
        <f t="shared" si="112"/>
        <v>246.98922134937746</v>
      </c>
      <c r="AE277">
        <f t="shared" si="113"/>
        <v>228.55888498664649</v>
      </c>
      <c r="AG277">
        <f t="shared" si="114"/>
        <v>120.09289349259168</v>
      </c>
      <c r="AH277">
        <f t="shared" si="115"/>
        <v>200.80424499949387</v>
      </c>
      <c r="AI277">
        <f t="shared" si="116"/>
        <v>54.132367496837325</v>
      </c>
      <c r="AK277">
        <v>73</v>
      </c>
      <c r="AL277" t="s">
        <v>16</v>
      </c>
      <c r="AM277">
        <v>41.11</v>
      </c>
      <c r="AN277">
        <v>0</v>
      </c>
      <c r="AO277">
        <v>7.0000000000000007E-2</v>
      </c>
      <c r="AP277">
        <v>0.44</v>
      </c>
      <c r="AQ277">
        <v>7.26</v>
      </c>
      <c r="AR277">
        <v>50.86</v>
      </c>
      <c r="AS277">
        <v>0.11</v>
      </c>
      <c r="AT277">
        <v>0.15</v>
      </c>
      <c r="AU277">
        <v>0</v>
      </c>
      <c r="AV277">
        <v>0</v>
      </c>
      <c r="AW277">
        <v>4.0000000000000001E-3</v>
      </c>
      <c r="AX277">
        <v>2E-3</v>
      </c>
      <c r="AZ277">
        <v>0.99652815066928258</v>
      </c>
      <c r="BA277">
        <v>0</v>
      </c>
      <c r="BB277">
        <v>2.0000576204137668E-3</v>
      </c>
      <c r="BC277">
        <v>8.4330249050799423E-3</v>
      </c>
      <c r="BD277">
        <v>9.8121208359733217E-2</v>
      </c>
      <c r="BE277">
        <v>1.8378406636690534</v>
      </c>
      <c r="BF277">
        <v>2.2586336791164206E-3</v>
      </c>
      <c r="BG277">
        <v>3.8960771915895849E-3</v>
      </c>
      <c r="BH277">
        <v>0</v>
      </c>
      <c r="BI277">
        <v>0</v>
      </c>
      <c r="BJ277">
        <v>1.5601696534428986E-4</v>
      </c>
      <c r="BK277">
        <v>3.887931116230151E-5</v>
      </c>
      <c r="BM277">
        <v>73</v>
      </c>
      <c r="BN277" t="s">
        <v>17</v>
      </c>
      <c r="BO277">
        <v>57.07</v>
      </c>
      <c r="BP277">
        <v>0.04</v>
      </c>
      <c r="BQ277">
        <v>1.78</v>
      </c>
      <c r="BR277">
        <v>0.54</v>
      </c>
      <c r="BS277">
        <v>4.63</v>
      </c>
      <c r="BT277">
        <v>35.08</v>
      </c>
      <c r="BU277">
        <v>0.08</v>
      </c>
      <c r="BV277">
        <v>0.77</v>
      </c>
      <c r="BW277">
        <v>0</v>
      </c>
      <c r="BX277">
        <v>0.01</v>
      </c>
      <c r="BY277">
        <v>0</v>
      </c>
      <c r="BZ277">
        <v>0</v>
      </c>
      <c r="CA277">
        <v>2E-3</v>
      </c>
      <c r="CB277">
        <v>1E-3</v>
      </c>
      <c r="CD277">
        <v>1.9560316800309909</v>
      </c>
      <c r="CE277">
        <v>0</v>
      </c>
      <c r="CF277">
        <v>7.1910181848920715E-2</v>
      </c>
      <c r="CG277">
        <v>1.4633573167913277E-2</v>
      </c>
      <c r="CH277">
        <v>8.847756774359003E-2</v>
      </c>
      <c r="CI277">
        <v>1.7923259898522665</v>
      </c>
      <c r="CJ277">
        <v>2.32257110497428E-3</v>
      </c>
      <c r="CK277">
        <v>2.8278276463064835E-2</v>
      </c>
      <c r="CL277">
        <v>0</v>
      </c>
      <c r="CM277">
        <v>6.6458209981798747E-4</v>
      </c>
      <c r="CN277">
        <v>1.1029802797354092E-4</v>
      </c>
      <c r="CO277">
        <v>2.7486186138208228E-5</v>
      </c>
      <c r="CP277">
        <v>2.7941861879911642E-2</v>
      </c>
    </row>
    <row r="278" spans="3:94">
      <c r="C278" s="2">
        <v>0.56599999999999995</v>
      </c>
      <c r="D278">
        <f t="shared" si="105"/>
        <v>56.599999999999994</v>
      </c>
      <c r="E278">
        <f t="shared" si="108"/>
        <v>56.599999999999994</v>
      </c>
      <c r="F278">
        <f t="shared" si="108"/>
        <v>56.599999999999994</v>
      </c>
      <c r="G278">
        <v>43.400000000000006</v>
      </c>
      <c r="H278">
        <v>4.5279999999999996</v>
      </c>
      <c r="I278">
        <v>52.071999999999996</v>
      </c>
      <c r="J278">
        <v>0</v>
      </c>
      <c r="K278">
        <v>0</v>
      </c>
      <c r="L278">
        <v>0</v>
      </c>
      <c r="M278">
        <f t="shared" si="109"/>
        <v>2.9789711999999997</v>
      </c>
      <c r="O278">
        <f>H278/SUM($H278:I278,K278:M278)</f>
        <v>7.5999969600012166E-2</v>
      </c>
      <c r="P278">
        <f>I278/SUM($H278:I278,K278:M278)</f>
        <v>0.87399965040013994</v>
      </c>
      <c r="Q278">
        <f>K278/SUM($H278:I278,K278:M278)</f>
        <v>0</v>
      </c>
      <c r="R278">
        <f>L278/SUM($H278:I278,K278:M278)</f>
        <v>0</v>
      </c>
      <c r="S278">
        <f>M278/SUM($H278:I278,K278:M278)</f>
        <v>5.0000379999848001E-2</v>
      </c>
      <c r="U278">
        <f t="shared" si="106"/>
        <v>6.507395950470557E-2</v>
      </c>
      <c r="V278">
        <f t="shared" si="110"/>
        <v>5.0150379999847998E-2</v>
      </c>
      <c r="W278">
        <f t="shared" si="107"/>
        <v>5.5411175260269736E-2</v>
      </c>
      <c r="Y278">
        <f>U278*(D278-D277)/D278+U277*(D277-D276)/D278+U276*(D276-D275)/D278+U275*(D275-D274)/D278+U274*(D274-D273)/D278+U273*(D273-D272)/D278</f>
        <v>5.5418025480287347E-2</v>
      </c>
      <c r="Z278">
        <f>V278*(E278-E277)/E278+V277*(E277-E276)/E278+V276*(E276-E275)/E278+V275*(E275-E274)/E278+V274*(E274-E273)/E278+V273*(E273-E272)/E278</f>
        <v>5.0150379999847998E-2</v>
      </c>
      <c r="AA278">
        <f>W278*(F278-F277)/F278+W277*(F277-F276)/F278+W276*(F276-F275)/F278+W275*(F275-F274)/F278+W274*(F274-F273)/F278+W273*(F273-F272)/F278</f>
        <v>5.2536774706221874E-2</v>
      </c>
      <c r="AC278">
        <f t="shared" si="111"/>
        <v>131.9993879423586</v>
      </c>
      <c r="AD278">
        <f t="shared" si="112"/>
        <v>271.79117683335568</v>
      </c>
      <c r="AE278">
        <f t="shared" si="113"/>
        <v>251.40273694921976</v>
      </c>
      <c r="AG278">
        <f t="shared" si="114"/>
        <v>131.9993879423586</v>
      </c>
      <c r="AH278">
        <f t="shared" si="115"/>
        <v>220.96843644988263</v>
      </c>
      <c r="AI278">
        <f t="shared" si="116"/>
        <v>59.542753487973101</v>
      </c>
      <c r="AK278">
        <v>83</v>
      </c>
      <c r="AL278" t="s">
        <v>16</v>
      </c>
      <c r="AM278">
        <v>40.96</v>
      </c>
      <c r="AN278">
        <v>0</v>
      </c>
      <c r="AO278">
        <v>0.08</v>
      </c>
      <c r="AP278">
        <v>0.46</v>
      </c>
      <c r="AQ278">
        <v>7.99</v>
      </c>
      <c r="AR278">
        <v>50.22</v>
      </c>
      <c r="AS278">
        <v>0.12</v>
      </c>
      <c r="AT278">
        <v>0.17</v>
      </c>
      <c r="AU278">
        <v>0</v>
      </c>
      <c r="AV278">
        <v>0</v>
      </c>
      <c r="AW278">
        <v>4.0000000000000001E-3</v>
      </c>
      <c r="AX278">
        <v>2E-3</v>
      </c>
      <c r="AZ278">
        <v>0.99634717884245372</v>
      </c>
      <c r="BA278">
        <v>0</v>
      </c>
      <c r="BB278">
        <v>2.2937342913521173E-3</v>
      </c>
      <c r="BC278">
        <v>8.8470237038881967E-3</v>
      </c>
      <c r="BD278">
        <v>0.10836316952485692</v>
      </c>
      <c r="BE278">
        <v>1.8210289986897281</v>
      </c>
      <c r="BF278">
        <v>2.4725382190540798E-3</v>
      </c>
      <c r="BG278">
        <v>4.4309195812750231E-3</v>
      </c>
      <c r="BH278">
        <v>0</v>
      </c>
      <c r="BI278">
        <v>0</v>
      </c>
      <c r="BJ278">
        <v>1.5655987973374073E-4</v>
      </c>
      <c r="BK278">
        <v>3.9014605022397887E-5</v>
      </c>
      <c r="BM278">
        <v>83</v>
      </c>
      <c r="BN278" t="s">
        <v>17</v>
      </c>
      <c r="BO278">
        <v>56.8</v>
      </c>
      <c r="BP278">
        <v>0.05</v>
      </c>
      <c r="BQ278">
        <v>1.91</v>
      </c>
      <c r="BR278">
        <v>0.66</v>
      </c>
      <c r="BS278">
        <v>5.03</v>
      </c>
      <c r="BT278">
        <v>34.619999999999997</v>
      </c>
      <c r="BU278">
        <v>0.09</v>
      </c>
      <c r="BV278">
        <v>0.83</v>
      </c>
      <c r="BW278">
        <v>0</v>
      </c>
      <c r="BX278">
        <v>0.01</v>
      </c>
      <c r="BY278">
        <v>0</v>
      </c>
      <c r="BZ278">
        <v>0</v>
      </c>
      <c r="CA278">
        <v>2E-3</v>
      </c>
      <c r="CB278">
        <v>1E-3</v>
      </c>
      <c r="CD278">
        <v>1.9515849318704344</v>
      </c>
      <c r="CE278">
        <v>0</v>
      </c>
      <c r="CF278">
        <v>7.7352590163133672E-2</v>
      </c>
      <c r="CG278">
        <v>1.792964405277574E-2</v>
      </c>
      <c r="CH278">
        <v>9.6358776751440792E-2</v>
      </c>
      <c r="CI278">
        <v>1.7731912924884907</v>
      </c>
      <c r="CJ278">
        <v>2.6193446728559784E-3</v>
      </c>
      <c r="CK278">
        <v>3.0557049097855164E-2</v>
      </c>
      <c r="CL278">
        <v>0</v>
      </c>
      <c r="CM278">
        <v>6.6622319419312021E-4</v>
      </c>
      <c r="CN278">
        <v>1.1057039383073928E-4</v>
      </c>
      <c r="CO278">
        <v>2.7554059506265567E-5</v>
      </c>
      <c r="CP278">
        <v>2.8937522033568031E-2</v>
      </c>
    </row>
    <row r="279" spans="3:94">
      <c r="C279" s="2">
        <v>0.60699999999999998</v>
      </c>
      <c r="D279">
        <f t="shared" si="105"/>
        <v>60.699999999999996</v>
      </c>
      <c r="E279">
        <f t="shared" si="108"/>
        <v>60.699999999999996</v>
      </c>
      <c r="F279">
        <f t="shared" si="108"/>
        <v>60.699999999999996</v>
      </c>
      <c r="G279">
        <v>39.300000000000004</v>
      </c>
      <c r="H279">
        <v>6.07</v>
      </c>
      <c r="I279">
        <v>54.629999999999995</v>
      </c>
      <c r="J279">
        <v>0</v>
      </c>
      <c r="K279">
        <v>0</v>
      </c>
      <c r="L279">
        <v>0</v>
      </c>
      <c r="M279">
        <f t="shared" si="109"/>
        <v>3.1947623999999997</v>
      </c>
      <c r="O279">
        <f>H279/SUM($H279:I279,K279:M279)</f>
        <v>9.4999962000015203E-2</v>
      </c>
      <c r="P279">
        <f>I279/SUM($H279:I279,K279:M279)</f>
        <v>0.85499965800013678</v>
      </c>
      <c r="Q279">
        <f>K279/SUM($H279:I279,K279:M279)</f>
        <v>0</v>
      </c>
      <c r="R279">
        <f>L279/SUM($H279:I279,K279:M279)</f>
        <v>0</v>
      </c>
      <c r="S279">
        <f>M279/SUM($H279:I279,K279:M279)</f>
        <v>5.0000379999847994E-2</v>
      </c>
      <c r="U279">
        <f t="shared" si="106"/>
        <v>6.6022200431391981E-2</v>
      </c>
      <c r="V279">
        <f t="shared" si="110"/>
        <v>5.0150379999847991E-2</v>
      </c>
      <c r="W279">
        <f t="shared" si="107"/>
        <v>5.553903796349581E-2</v>
      </c>
      <c r="Y279">
        <f>U279*(D279-D278)/D279+U278*(D278-D277)/D279+U277*(D277-D276)/D279+U276*(D276-D275)/D279+U275*(D275-D274)/D279+U274*(D274-D273)/D279+U273*(D273-D272)/D279</f>
        <v>5.6134287709274651E-2</v>
      </c>
      <c r="Z279">
        <f>V279*(E279-E278)/E279+V278*(E278-E277)/E279+V277*(E277-E276)/E279+V276*(E276-E275)/E279+V275*(E275-E274)/E279+V274*(E274-E273)/E279+V273*(E273-E272)/E279</f>
        <v>5.0150379999848005E-2</v>
      </c>
      <c r="AA279">
        <f>W279*(F279-F278)/F279+W278*(F278-F277)/F279+W277*(F277-F276)/F279+W276*(F276-F275)/F279+W275*(F275-F274)/F279+W274*(F274-F273)/F279+W273*(F273-F272)/F279</f>
        <v>5.2739563492957019E-2</v>
      </c>
      <c r="AC279">
        <f t="shared" si="111"/>
        <v>144.8739211043206</v>
      </c>
      <c r="AD279">
        <f t="shared" si="112"/>
        <v>298.65596505636449</v>
      </c>
      <c r="AE279">
        <f t="shared" si="113"/>
        <v>276.13454496608637</v>
      </c>
      <c r="AG279">
        <f t="shared" si="114"/>
        <v>144.8739211043206</v>
      </c>
      <c r="AH279">
        <f t="shared" si="115"/>
        <v>242.80972768810122</v>
      </c>
      <c r="AI279">
        <f t="shared" si="116"/>
        <v>65.400286965652043</v>
      </c>
      <c r="AK279">
        <v>93</v>
      </c>
      <c r="AL279" t="s">
        <v>16</v>
      </c>
      <c r="AM279">
        <v>40.78</v>
      </c>
      <c r="AN279">
        <v>0</v>
      </c>
      <c r="AO279">
        <v>0.09</v>
      </c>
      <c r="AP279">
        <v>0.47</v>
      </c>
      <c r="AQ279">
        <v>8.84</v>
      </c>
      <c r="AR279">
        <v>49.49</v>
      </c>
      <c r="AS279">
        <v>0.13</v>
      </c>
      <c r="AT279">
        <v>0.19</v>
      </c>
      <c r="AU279">
        <v>0</v>
      </c>
      <c r="AV279">
        <v>0</v>
      </c>
      <c r="AW279">
        <v>5.0000000000000001E-3</v>
      </c>
      <c r="AX279">
        <v>3.0000000000000001E-3</v>
      </c>
      <c r="AZ279">
        <v>0.99606515332723344</v>
      </c>
      <c r="BA279">
        <v>0</v>
      </c>
      <c r="BB279">
        <v>2.591107358889364E-3</v>
      </c>
      <c r="BC279">
        <v>9.0766793835386703E-3</v>
      </c>
      <c r="BD279">
        <v>0.12038627118231185</v>
      </c>
      <c r="BE279">
        <v>1.8019692893131942</v>
      </c>
      <c r="BF279">
        <v>2.6896445995525757E-3</v>
      </c>
      <c r="BG279">
        <v>4.9726549571394354E-3</v>
      </c>
      <c r="BH279">
        <v>0</v>
      </c>
      <c r="BI279">
        <v>0</v>
      </c>
      <c r="BJ279">
        <v>1.9650801558468306E-4</v>
      </c>
      <c r="BK279">
        <v>5.876358074477503E-5</v>
      </c>
      <c r="BM279">
        <v>93</v>
      </c>
      <c r="BN279" t="s">
        <v>17</v>
      </c>
      <c r="BO279">
        <v>56.48</v>
      </c>
      <c r="BP279">
        <v>0.05</v>
      </c>
      <c r="BQ279">
        <v>2.06</v>
      </c>
      <c r="BR279">
        <v>0.8</v>
      </c>
      <c r="BS279">
        <v>5.5</v>
      </c>
      <c r="BT279">
        <v>34.08</v>
      </c>
      <c r="BU279">
        <v>0.1</v>
      </c>
      <c r="BV279">
        <v>0.9</v>
      </c>
      <c r="BW279">
        <v>0</v>
      </c>
      <c r="BX279">
        <v>0.02</v>
      </c>
      <c r="BY279">
        <v>0</v>
      </c>
      <c r="BZ279">
        <v>0</v>
      </c>
      <c r="CA279">
        <v>2E-3</v>
      </c>
      <c r="CB279">
        <v>1E-3</v>
      </c>
      <c r="CD279">
        <v>1.9464696837976774</v>
      </c>
      <c r="CE279">
        <v>0</v>
      </c>
      <c r="CF279">
        <v>8.3680169109243877E-2</v>
      </c>
      <c r="CG279">
        <v>2.1798748192075897E-2</v>
      </c>
      <c r="CH279">
        <v>0.10568170661433225</v>
      </c>
      <c r="CI279">
        <v>1.7508218096418984</v>
      </c>
      <c r="CJ279">
        <v>2.9192008433143652E-3</v>
      </c>
      <c r="CK279">
        <v>3.3234539415522277E-2</v>
      </c>
      <c r="CL279">
        <v>0</v>
      </c>
      <c r="CM279">
        <v>1.3364834322344052E-3</v>
      </c>
      <c r="CN279">
        <v>1.1090539982579786E-4</v>
      </c>
      <c r="CO279">
        <v>2.7637542749862675E-5</v>
      </c>
      <c r="CP279">
        <v>3.0149852906921251E-2</v>
      </c>
    </row>
    <row r="280" spans="3:94">
      <c r="C280" s="2">
        <v>0.64500000000000002</v>
      </c>
      <c r="D280">
        <f t="shared" si="105"/>
        <v>64.5</v>
      </c>
      <c r="E280">
        <f t="shared" si="108"/>
        <v>64.5</v>
      </c>
      <c r="F280">
        <f t="shared" si="108"/>
        <v>64.5</v>
      </c>
      <c r="G280">
        <v>35.5</v>
      </c>
      <c r="H280">
        <v>5.16</v>
      </c>
      <c r="I280">
        <v>59.34</v>
      </c>
      <c r="J280">
        <v>0</v>
      </c>
      <c r="K280">
        <v>0</v>
      </c>
      <c r="L280">
        <v>0</v>
      </c>
      <c r="M280">
        <f t="shared" si="109"/>
        <v>3.3947639999999999</v>
      </c>
      <c r="O280">
        <f>H280/SUM($H280:I280,K280:M280)</f>
        <v>7.5999969600012166E-2</v>
      </c>
      <c r="P280">
        <f>I280/SUM($H280:I280,K280:M280)</f>
        <v>0.87399965040013994</v>
      </c>
      <c r="Q280">
        <f>K280/SUM($H280:I280,K280:M280)</f>
        <v>0</v>
      </c>
      <c r="R280">
        <f>L280/SUM($H280:I280,K280:M280)</f>
        <v>0</v>
      </c>
      <c r="S280">
        <f>M280/SUM($H280:I280,K280:M280)</f>
        <v>5.0000379999848001E-2</v>
      </c>
      <c r="U280">
        <f t="shared" si="106"/>
        <v>6.7876534517062131E-2</v>
      </c>
      <c r="V280">
        <f t="shared" si="110"/>
        <v>5.0150379999847998E-2</v>
      </c>
      <c r="W280">
        <f t="shared" si="107"/>
        <v>5.5903049428715289E-2</v>
      </c>
      <c r="Y280">
        <f>U280*(D280-D279)/D280+U279*(D279-D278)/D280+U278*(D278-D277)/D280+U277*(D277-D276)/D280+U276*(D276-D275)/D280+U275*(D275-D274)/D280+U274*(D274-D273)/D280+U273*(D273-D272)/D280</f>
        <v>5.6826078994074533E-2</v>
      </c>
      <c r="Z280">
        <f>V280*(E280-E279)/E280+V279*(E279-E278)/E280+V278*(E278-E277)/E280+V277*(E277-E276)/E280+V276*(E276-E275)/E280+V275*(E275-E274)/E280+V274*(E274-E273)/E280+V273*(E273-E272)/E280</f>
        <v>5.0150379999848005E-2</v>
      </c>
      <c r="AA280">
        <f>W280*(F280-F279)/F280+W279*(F279-F278)/F280+W278*(F278-F277)/F280+W277*(F277-F276)/F280+W276*(F276-F275)/F280+W275*(F275-F274)/F280+W274*(F274-F273)/F280+W273*(F273-F272)/F280</f>
        <v>5.2925939408552086E-2</v>
      </c>
      <c r="AC280">
        <f t="shared" si="111"/>
        <v>159.35442888845233</v>
      </c>
      <c r="AD280">
        <f t="shared" si="112"/>
        <v>328.94291702823784</v>
      </c>
      <c r="AE280">
        <f t="shared" si="113"/>
        <v>303.99882944299935</v>
      </c>
      <c r="AG280">
        <f t="shared" si="114"/>
        <v>159.35442888845233</v>
      </c>
      <c r="AH280">
        <f t="shared" si="115"/>
        <v>267.43326587661613</v>
      </c>
      <c r="AI280">
        <f t="shared" si="116"/>
        <v>71.999722762815637</v>
      </c>
      <c r="AK280">
        <v>103</v>
      </c>
      <c r="AL280" t="s">
        <v>16</v>
      </c>
      <c r="AM280">
        <v>40.590000000000003</v>
      </c>
      <c r="AN280">
        <v>0</v>
      </c>
      <c r="AO280">
        <v>0.1</v>
      </c>
      <c r="AP280">
        <v>0.47</v>
      </c>
      <c r="AQ280">
        <v>9.81</v>
      </c>
      <c r="AR280">
        <v>48.66</v>
      </c>
      <c r="AS280">
        <v>0.14000000000000001</v>
      </c>
      <c r="AT280">
        <v>0.22</v>
      </c>
      <c r="AU280">
        <v>0</v>
      </c>
      <c r="AV280">
        <v>0</v>
      </c>
      <c r="AW280">
        <v>5.0000000000000001E-3</v>
      </c>
      <c r="AX280">
        <v>3.0000000000000001E-3</v>
      </c>
      <c r="AZ280">
        <v>0.99597193746745871</v>
      </c>
      <c r="BA280">
        <v>0</v>
      </c>
      <c r="BB280">
        <v>2.8922139962823555E-3</v>
      </c>
      <c r="BC280">
        <v>9.118313510437237E-3</v>
      </c>
      <c r="BD280">
        <v>0.13420887330957595</v>
      </c>
      <c r="BE280">
        <v>1.779875237745693</v>
      </c>
      <c r="BF280">
        <v>2.9098265765811152E-3</v>
      </c>
      <c r="BG280">
        <v>5.7842217005535639E-3</v>
      </c>
      <c r="BH280">
        <v>0</v>
      </c>
      <c r="BI280">
        <v>0</v>
      </c>
      <c r="BJ280">
        <v>1.9740938483126858E-4</v>
      </c>
      <c r="BK280">
        <v>5.9033125395892633E-5</v>
      </c>
      <c r="BM280">
        <v>103</v>
      </c>
      <c r="BN280" t="s">
        <v>17</v>
      </c>
      <c r="BO280">
        <v>56.11</v>
      </c>
      <c r="BP280">
        <v>0.06</v>
      </c>
      <c r="BQ280">
        <v>2.25</v>
      </c>
      <c r="BR280">
        <v>0.96</v>
      </c>
      <c r="BS280">
        <v>6.01</v>
      </c>
      <c r="BT280">
        <v>33.47</v>
      </c>
      <c r="BU280">
        <v>0.11</v>
      </c>
      <c r="BV280">
        <v>0.99</v>
      </c>
      <c r="BW280">
        <v>0</v>
      </c>
      <c r="BX280">
        <v>0.02</v>
      </c>
      <c r="BY280">
        <v>0</v>
      </c>
      <c r="BZ280">
        <v>0</v>
      </c>
      <c r="CA280">
        <v>2E-3</v>
      </c>
      <c r="CB280">
        <v>1E-3</v>
      </c>
      <c r="CD280">
        <v>1.9401501829914263</v>
      </c>
      <c r="CE280">
        <v>0</v>
      </c>
      <c r="CF280">
        <v>9.1702245720432132E-2</v>
      </c>
      <c r="CG280">
        <v>2.6245504487453362E-2</v>
      </c>
      <c r="CH280">
        <v>0.11586538921450165</v>
      </c>
      <c r="CI280">
        <v>1.7252029757614133</v>
      </c>
      <c r="CJ280">
        <v>3.2218015446608362E-3</v>
      </c>
      <c r="CK280">
        <v>3.6679590124895821E-2</v>
      </c>
      <c r="CL280">
        <v>0</v>
      </c>
      <c r="CM280">
        <v>1.3409287546025976E-3</v>
      </c>
      <c r="CN280">
        <v>1.1127428599580799E-4</v>
      </c>
      <c r="CO280">
        <v>2.772946890773688E-5</v>
      </c>
      <c r="CP280">
        <v>3.1852428711858408E-2</v>
      </c>
    </row>
    <row r="281" spans="3:94">
      <c r="C281" s="2">
        <v>0.67900000000000005</v>
      </c>
      <c r="D281">
        <f t="shared" si="105"/>
        <v>67.900000000000006</v>
      </c>
      <c r="E281">
        <f t="shared" si="108"/>
        <v>67.900000000000006</v>
      </c>
      <c r="F281">
        <f t="shared" si="108"/>
        <v>67.900000000000006</v>
      </c>
      <c r="G281">
        <v>32.099999999999994</v>
      </c>
      <c r="H281">
        <v>6.1110000000000007</v>
      </c>
      <c r="I281">
        <v>61.789000000000009</v>
      </c>
      <c r="J281">
        <v>0</v>
      </c>
      <c r="K281">
        <v>0</v>
      </c>
      <c r="L281">
        <v>0</v>
      </c>
      <c r="M281">
        <f t="shared" si="109"/>
        <v>3.5737128</v>
      </c>
      <c r="O281">
        <f>H281/SUM($H281:I281,K281:M281)</f>
        <v>8.5499965800013691E-2</v>
      </c>
      <c r="P281">
        <f>I281/SUM($H281:I281,K281:M281)</f>
        <v>0.86449965420013841</v>
      </c>
      <c r="Q281">
        <f>K281/SUM($H281:I281,K281:M281)</f>
        <v>0</v>
      </c>
      <c r="R281">
        <f>L281/SUM($H281:I281,K281:M281)</f>
        <v>0</v>
      </c>
      <c r="S281">
        <f>M281/SUM($H281:I281,K281:M281)</f>
        <v>5.0000379999848001E-2</v>
      </c>
      <c r="U281">
        <f t="shared" si="106"/>
        <v>6.918491775151818E-2</v>
      </c>
      <c r="V281">
        <f t="shared" si="110"/>
        <v>5.0150379999847998E-2</v>
      </c>
      <c r="W281">
        <f t="shared" si="107"/>
        <v>5.6181742714748246E-2</v>
      </c>
      <c r="Y281">
        <f>U281*(D281-D280)/D281+U280*(D280-D279)/D281+U279*(D279-D278)/D281+U278*(D278-D277)/D281+U277*(D277-D276)/D281+U276*(D276-D275)/D281+U275*(D275-D274)/D281+U274*(D274-D273)/D281+U273*(D273-D272)/D281</f>
        <v>5.7444931008438428E-2</v>
      </c>
      <c r="Z281">
        <f>V281*(E281-E280)/E281+V280*(E280-E279)/E281+V279*(E279-E278)/E281+V278*(E278-E277)/E281+V277*(E277-E276)/E281+V276*(E276-E275)/E281+V275*(E275-E274)/E281+V274*(E274-E273)/E281+V273*(E273-E272)/E281</f>
        <v>5.0150379999848005E-2</v>
      </c>
      <c r="AA281">
        <f>W281*(F281-F280)/F281+W280*(F280-F279)/F281+W279*(F279-F278)/F281+W278*(F278-F277)/F281+W277*(F277-F276)/F281+W276*(F276-F275)/F281+W275*(F275-F274)/F281+W274*(F274-F273)/F281+W273*(F273-F272)/F281</f>
        <v>5.3088969323737162E-2</v>
      </c>
      <c r="AC281">
        <f t="shared" si="111"/>
        <v>175.10455099491691</v>
      </c>
      <c r="AD281">
        <f t="shared" si="112"/>
        <v>361.95211515880339</v>
      </c>
      <c r="AE281">
        <f t="shared" si="113"/>
        <v>334.34950127871866</v>
      </c>
      <c r="AG281">
        <f t="shared" si="114"/>
        <v>175.10455099491691</v>
      </c>
      <c r="AH281">
        <f t="shared" si="115"/>
        <v>294.27001232423038</v>
      </c>
      <c r="AI281">
        <f t="shared" si="116"/>
        <v>79.188039776538631</v>
      </c>
      <c r="AK281">
        <v>113</v>
      </c>
      <c r="AL281" t="s">
        <v>16</v>
      </c>
      <c r="AM281">
        <v>40.36</v>
      </c>
      <c r="AN281">
        <v>0</v>
      </c>
      <c r="AO281">
        <v>0.1</v>
      </c>
      <c r="AP281">
        <v>0.47</v>
      </c>
      <c r="AQ281">
        <v>11</v>
      </c>
      <c r="AR281">
        <v>47.65</v>
      </c>
      <c r="AS281">
        <v>0.15</v>
      </c>
      <c r="AT281">
        <v>0.25</v>
      </c>
      <c r="AU281">
        <v>0</v>
      </c>
      <c r="AV281">
        <v>0</v>
      </c>
      <c r="AW281">
        <v>6.0000000000000001E-3</v>
      </c>
      <c r="AX281">
        <v>3.0000000000000001E-3</v>
      </c>
      <c r="AZ281">
        <v>0.99600410772989212</v>
      </c>
      <c r="BA281">
        <v>0</v>
      </c>
      <c r="BB281">
        <v>2.9087898416744994E-3</v>
      </c>
      <c r="BC281">
        <v>9.1705723526876309E-3</v>
      </c>
      <c r="BD281">
        <v>0.15135153490273492</v>
      </c>
      <c r="BE281">
        <v>1.7529207534175559</v>
      </c>
      <c r="BF281">
        <v>3.1355393176324912E-3</v>
      </c>
      <c r="BG281">
        <v>6.6106502375430625E-3</v>
      </c>
      <c r="BH281">
        <v>0</v>
      </c>
      <c r="BI281">
        <v>0</v>
      </c>
      <c r="BJ281">
        <v>2.3824893205821282E-4</v>
      </c>
      <c r="BK281">
        <v>5.9371455810182558E-5</v>
      </c>
      <c r="BM281">
        <v>113</v>
      </c>
      <c r="BN281" t="s">
        <v>17</v>
      </c>
      <c r="BO281">
        <v>55.7</v>
      </c>
      <c r="BP281">
        <v>7.0000000000000007E-2</v>
      </c>
      <c r="BQ281">
        <v>2.4300000000000002</v>
      </c>
      <c r="BR281">
        <v>1.1399999999999999</v>
      </c>
      <c r="BS281">
        <v>6.65</v>
      </c>
      <c r="BT281">
        <v>32.75</v>
      </c>
      <c r="BU281">
        <v>0.12</v>
      </c>
      <c r="BV281">
        <v>1.1100000000000001</v>
      </c>
      <c r="BW281">
        <v>0</v>
      </c>
      <c r="BX281">
        <v>0.02</v>
      </c>
      <c r="BY281">
        <v>0</v>
      </c>
      <c r="BZ281">
        <v>0</v>
      </c>
      <c r="CA281">
        <v>2E-3</v>
      </c>
      <c r="CB281">
        <v>1E-3</v>
      </c>
      <c r="CD281">
        <v>1.9334859990658355</v>
      </c>
      <c r="CE281">
        <v>0</v>
      </c>
      <c r="CF281">
        <v>9.9424744329558778E-2</v>
      </c>
      <c r="CG281">
        <v>3.1288107814326581E-2</v>
      </c>
      <c r="CH281">
        <v>0.12870388430543372</v>
      </c>
      <c r="CI281">
        <v>1.6946754832038298</v>
      </c>
      <c r="CJ281">
        <v>3.5284023472598345E-3</v>
      </c>
      <c r="CK281">
        <v>4.1286019583811832E-2</v>
      </c>
      <c r="CL281">
        <v>0</v>
      </c>
      <c r="CM281">
        <v>1.3461593122222905E-3</v>
      </c>
      <c r="CN281">
        <v>1.1170833333985482E-4</v>
      </c>
      <c r="CO281">
        <v>2.7837633181481901E-5</v>
      </c>
      <c r="CP281">
        <v>3.2910743395394293E-2</v>
      </c>
    </row>
    <row r="282" spans="3:94">
      <c r="C282" s="2">
        <v>0.71</v>
      </c>
      <c r="D282">
        <f t="shared" si="105"/>
        <v>71</v>
      </c>
      <c r="E282">
        <f t="shared" si="108"/>
        <v>71</v>
      </c>
      <c r="F282">
        <f t="shared" si="108"/>
        <v>71</v>
      </c>
      <c r="G282">
        <v>29</v>
      </c>
      <c r="H282">
        <v>7.1000000000000005</v>
      </c>
      <c r="I282">
        <v>63.9</v>
      </c>
      <c r="J282">
        <v>0</v>
      </c>
      <c r="K282">
        <v>0</v>
      </c>
      <c r="L282">
        <v>0</v>
      </c>
      <c r="M282">
        <f t="shared" si="109"/>
        <v>3.736872</v>
      </c>
      <c r="O282">
        <f>H282/SUM($H282:I282,K282:M282)</f>
        <v>9.4999962000015203E-2</v>
      </c>
      <c r="P282">
        <f>I282/SUM($H282:I282,K282:M282)</f>
        <v>0.85499965800013678</v>
      </c>
      <c r="Q282">
        <f>K282/SUM($H282:I282,K282:M282)</f>
        <v>0</v>
      </c>
      <c r="R282">
        <f>L282/SUM($H282:I282,K282:M282)</f>
        <v>0</v>
      </c>
      <c r="S282">
        <f>M282/SUM($H282:I282,K282:M282)</f>
        <v>5.0000379999847994E-2</v>
      </c>
      <c r="U282">
        <f t="shared" si="106"/>
        <v>7.0977299195999988E-2</v>
      </c>
      <c r="V282">
        <f t="shared" si="110"/>
        <v>5.0150379999847991E-2</v>
      </c>
      <c r="W282">
        <f t="shared" si="107"/>
        <v>5.6648241800968613E-2</v>
      </c>
      <c r="Y282">
        <f>U282*(D282-D281)/D282+U281*(D281-D280)/D282+U280*(D280-D279)/D282+U279*(D279-D278)/D282+U278*(D278-D277)/D282+U277*(D277-D276)/D282+U276*(D276-D275)/D282+U275*(D275-D274)/D282+U274*(D274-D273)/D282+U273*(D273-D272)/D282</f>
        <v>5.8035780887050276E-2</v>
      </c>
      <c r="Z282">
        <f>V282*(E282-E281)/E282+V281*(E281-E280)/E282+V280*(E280-E279)/E282+V279*(E279-E278)/E282+V278*(E278-E277)/E282+V277*(E277-E276)/E282+V276*(E276-E275)/E282+V275*(E275-E274)/E282+V274*(E274-E273)/E282+V273*(E273-E272)/E282</f>
        <v>5.0150379999847998E-2</v>
      </c>
      <c r="AA282">
        <f>W282*(F282-F281)/F282+W281*(F281-F280)/F282+W280*(F280-F279)/F282+W279*(F279-F278)/F282+W278*(F278-F277)/F282+W277*(F277-F276)/F282+W276*(F276-F275)/F282+W275*(F275-F274)/F282+W274*(F274-F273)/F282+W273*(F273-F272)/F282</f>
        <v>5.3244374178376845E-2</v>
      </c>
      <c r="AC282">
        <f t="shared" si="111"/>
        <v>192.55424636587298</v>
      </c>
      <c r="AD282">
        <f t="shared" si="112"/>
        <v>398.60814517518713</v>
      </c>
      <c r="AE282">
        <f t="shared" si="113"/>
        <v>368.02944884383732</v>
      </c>
      <c r="AG282">
        <f t="shared" si="114"/>
        <v>192.55424636587298</v>
      </c>
      <c r="AH282">
        <f t="shared" si="115"/>
        <v>324.07166274405455</v>
      </c>
      <c r="AI282">
        <f t="shared" si="116"/>
        <v>87.164869463014099</v>
      </c>
      <c r="AK282">
        <v>123</v>
      </c>
      <c r="AL282" t="s">
        <v>16</v>
      </c>
      <c r="AM282">
        <v>40.090000000000003</v>
      </c>
      <c r="AN282">
        <v>0</v>
      </c>
      <c r="AO282">
        <v>0.11</v>
      </c>
      <c r="AP282">
        <v>0.45</v>
      </c>
      <c r="AQ282">
        <v>12.37</v>
      </c>
      <c r="AR282">
        <v>46.49</v>
      </c>
      <c r="AS282">
        <v>0.17</v>
      </c>
      <c r="AT282">
        <v>0.28999999999999998</v>
      </c>
      <c r="AU282">
        <v>0</v>
      </c>
      <c r="AV282">
        <v>0</v>
      </c>
      <c r="AW282">
        <v>7.0000000000000001E-3</v>
      </c>
      <c r="AX282">
        <v>3.0000000000000001E-3</v>
      </c>
      <c r="AZ282">
        <v>0.99590849661633385</v>
      </c>
      <c r="BA282">
        <v>0</v>
      </c>
      <c r="BB282">
        <v>3.2209088846800781E-3</v>
      </c>
      <c r="BC282">
        <v>8.838620899933692E-3</v>
      </c>
      <c r="BD282">
        <v>0.17133151432656848</v>
      </c>
      <c r="BE282">
        <v>1.7216003146989567</v>
      </c>
      <c r="BF282">
        <v>3.5772008278402195E-3</v>
      </c>
      <c r="BG282">
        <v>7.7192583862156685E-3</v>
      </c>
      <c r="BH282">
        <v>0</v>
      </c>
      <c r="BI282">
        <v>0</v>
      </c>
      <c r="BJ282">
        <v>2.7980222363634729E-4</v>
      </c>
      <c r="BK282">
        <v>5.9765575728009315E-5</v>
      </c>
      <c r="BM282">
        <v>123</v>
      </c>
      <c r="BN282" t="s">
        <v>17</v>
      </c>
      <c r="BO282">
        <v>55.23</v>
      </c>
      <c r="BP282">
        <v>0.08</v>
      </c>
      <c r="BQ282">
        <v>2.67</v>
      </c>
      <c r="BR282">
        <v>1.32</v>
      </c>
      <c r="BS282">
        <v>7.37</v>
      </c>
      <c r="BT282">
        <v>31.9</v>
      </c>
      <c r="BU282">
        <v>0.13</v>
      </c>
      <c r="BV282">
        <v>1.26</v>
      </c>
      <c r="BW282">
        <v>0</v>
      </c>
      <c r="BX282">
        <v>0.02</v>
      </c>
      <c r="BY282">
        <v>0</v>
      </c>
      <c r="BZ282">
        <v>0</v>
      </c>
      <c r="CA282">
        <v>2E-3</v>
      </c>
      <c r="CB282">
        <v>1E-3</v>
      </c>
      <c r="CD282">
        <v>1.9258941198151349</v>
      </c>
      <c r="CE282">
        <v>0</v>
      </c>
      <c r="CF282">
        <v>0.10974152682078239</v>
      </c>
      <c r="CG282">
        <v>3.6393171738946399E-2</v>
      </c>
      <c r="CH282">
        <v>0.14328773717986165</v>
      </c>
      <c r="CI282">
        <v>1.6582020696402435</v>
      </c>
      <c r="CJ282">
        <v>3.8398276902887464E-3</v>
      </c>
      <c r="CK282">
        <v>4.7078444831538106E-2</v>
      </c>
      <c r="CL282">
        <v>0</v>
      </c>
      <c r="CM282">
        <v>1.3522842423068667E-3</v>
      </c>
      <c r="CN282">
        <v>1.1221659839092193E-4</v>
      </c>
      <c r="CO282">
        <v>2.7964292452348717E-5</v>
      </c>
      <c r="CP282">
        <v>3.5635646635917312E-2</v>
      </c>
    </row>
    <row r="283" spans="3:94">
      <c r="C283" s="2">
        <v>0.73699999999999999</v>
      </c>
      <c r="D283">
        <f t="shared" si="105"/>
        <v>73.7</v>
      </c>
      <c r="E283">
        <f t="shared" si="108"/>
        <v>73.7</v>
      </c>
      <c r="F283">
        <f t="shared" si="108"/>
        <v>73.7</v>
      </c>
      <c r="G283">
        <v>26.299999999999997</v>
      </c>
      <c r="H283">
        <v>6.633</v>
      </c>
      <c r="I283">
        <v>67.067000000000007</v>
      </c>
      <c r="J283">
        <v>0</v>
      </c>
      <c r="K283">
        <v>0</v>
      </c>
      <c r="L283">
        <v>0</v>
      </c>
      <c r="M283">
        <f t="shared" si="109"/>
        <v>3.8789783999999998</v>
      </c>
      <c r="O283">
        <f>H283/SUM($H283:I283,K283:M283)</f>
        <v>8.5499965800013678E-2</v>
      </c>
      <c r="P283">
        <f>I283/SUM($H283:I283,K283:M283)</f>
        <v>0.86449965420013841</v>
      </c>
      <c r="Q283">
        <f>K283/SUM($H283:I283,K283:M283)</f>
        <v>0</v>
      </c>
      <c r="R283">
        <f>L283/SUM($H283:I283,K283:M283)</f>
        <v>0</v>
      </c>
      <c r="S283">
        <f>M283/SUM($H283:I283,K283:M283)</f>
        <v>5.0000379999848001E-2</v>
      </c>
      <c r="U283">
        <f t="shared" si="106"/>
        <v>7.3600862580294413E-2</v>
      </c>
      <c r="V283">
        <f t="shared" si="110"/>
        <v>5.0150379999847998E-2</v>
      </c>
      <c r="W283">
        <f t="shared" si="107"/>
        <v>5.7467435730308714E-2</v>
      </c>
      <c r="Y283">
        <f>U283*(D283-D282)/D283+U282*(D282-D281)/D283+U281*(D281-D280)/D283+U280*(D280-D279)/D283+U279*(D279-D278)/D283+U278*(D278-D277)/D283+U277*(D277-D276)/D283+U276*(D276-D275)/D283+U275*(D275-D274)/D283+U274*(D274-D273)/D283+U273*(D273-D272)/D283</f>
        <v>5.860600776047984E-2</v>
      </c>
      <c r="Z283">
        <f>V283*(E283-E282)/E283+V282*(E282-E281)/E283+V281*(E281-E280)/E283+V280*(E280-E279)/E283+V279*(E279-E278)/E283+V278*(E278-E277)/E283+V277*(E277-E276)/E283+V276*(E276-E275)/E283+V275*(E275-E274)/E283+V274*(E274-E273)/E283+V273*(E273-E272)/E283</f>
        <v>5.0150379999847998E-2</v>
      </c>
      <c r="AA283">
        <f>W283*(F283-F282)/F283+W282*(F282-F281)/F283+W281*(F281-F280)/F283+W280*(F280-F279)/F283+W279*(F279-F278)/F283+W278*(F278-F277)/F283+W277*(F277-F276)/F283+W276*(F276-F275)/F283+W275*(F275-F274)/F283+W274*(F274-F273)/F283+W273*(F273-F272)/F283</f>
        <v>5.3399086066982224E-2</v>
      </c>
      <c r="AC283">
        <f t="shared" si="111"/>
        <v>210.96063497923092</v>
      </c>
      <c r="AD283">
        <f t="shared" si="112"/>
        <v>437.38101020073987</v>
      </c>
      <c r="AE283">
        <f t="shared" si="113"/>
        <v>403.62240881297174</v>
      </c>
      <c r="AG283">
        <f t="shared" si="114"/>
        <v>210.96063497923092</v>
      </c>
      <c r="AH283">
        <f t="shared" si="115"/>
        <v>355.59431723637391</v>
      </c>
      <c r="AI283">
        <f t="shared" si="116"/>
        <v>95.594781034651206</v>
      </c>
      <c r="AK283">
        <v>133</v>
      </c>
      <c r="AL283" t="s">
        <v>16</v>
      </c>
      <c r="AM283">
        <v>39.79</v>
      </c>
      <c r="AN283">
        <v>0</v>
      </c>
      <c r="AO283">
        <v>0.13</v>
      </c>
      <c r="AP283">
        <v>0.41</v>
      </c>
      <c r="AQ283">
        <v>13.99</v>
      </c>
      <c r="AR283">
        <v>45.14</v>
      </c>
      <c r="AS283">
        <v>0.19</v>
      </c>
      <c r="AT283">
        <v>0.34</v>
      </c>
      <c r="AU283">
        <v>0</v>
      </c>
      <c r="AV283">
        <v>0</v>
      </c>
      <c r="AW283">
        <v>8.0000000000000002E-3</v>
      </c>
      <c r="AX283">
        <v>4.0000000000000001E-3</v>
      </c>
      <c r="AZ283">
        <v>0.99586250431894141</v>
      </c>
      <c r="BA283">
        <v>0</v>
      </c>
      <c r="BB283">
        <v>3.8350512044788079E-3</v>
      </c>
      <c r="BC283">
        <v>8.1133070107059849E-3</v>
      </c>
      <c r="BD283">
        <v>0.19522135764013859</v>
      </c>
      <c r="BE283">
        <v>1.6841330640710339</v>
      </c>
      <c r="BF283">
        <v>4.0280055709941915E-3</v>
      </c>
      <c r="BG283">
        <v>9.1179783739537036E-3</v>
      </c>
      <c r="BH283">
        <v>0</v>
      </c>
      <c r="BI283">
        <v>0</v>
      </c>
      <c r="BJ283">
        <v>3.2217005329405384E-4</v>
      </c>
      <c r="BK283">
        <v>8.0284536502511924E-5</v>
      </c>
      <c r="BM283">
        <v>133</v>
      </c>
      <c r="BN283" t="s">
        <v>17</v>
      </c>
      <c r="BO283">
        <v>54.71</v>
      </c>
      <c r="BP283">
        <v>0.1</v>
      </c>
      <c r="BQ283">
        <v>2.96</v>
      </c>
      <c r="BR283">
        <v>1.45</v>
      </c>
      <c r="BS283">
        <v>8.1999999999999993</v>
      </c>
      <c r="BT283">
        <v>30.94</v>
      </c>
      <c r="BU283">
        <v>0.15</v>
      </c>
      <c r="BV283">
        <v>1.46</v>
      </c>
      <c r="BW283">
        <v>0</v>
      </c>
      <c r="BX283">
        <v>0.03</v>
      </c>
      <c r="BY283">
        <v>0</v>
      </c>
      <c r="BZ283">
        <v>0</v>
      </c>
      <c r="CA283">
        <v>3.0000000000000001E-3</v>
      </c>
      <c r="CB283">
        <v>1E-3</v>
      </c>
      <c r="CD283">
        <v>1.917100138607629</v>
      </c>
      <c r="CE283">
        <v>0</v>
      </c>
      <c r="CF283">
        <v>0.12225655890430936</v>
      </c>
      <c r="CG283">
        <v>4.0173040054967343E-2</v>
      </c>
      <c r="CH283">
        <v>0.16020501563605946</v>
      </c>
      <c r="CI283">
        <v>1.6161728210994517</v>
      </c>
      <c r="CJ283">
        <v>4.4522584080439777E-3</v>
      </c>
      <c r="CK283">
        <v>5.4818246402911802E-2</v>
      </c>
      <c r="CL283">
        <v>0</v>
      </c>
      <c r="CM283">
        <v>2.0383556725823804E-3</v>
      </c>
      <c r="CN283">
        <v>1.6914886140936659E-4</v>
      </c>
      <c r="CO283">
        <v>2.8101179898273034E-5</v>
      </c>
      <c r="CP283">
        <v>3.9356697511938321E-2</v>
      </c>
    </row>
    <row r="284" spans="3:94">
      <c r="C284" s="2">
        <v>0.76200000000000001</v>
      </c>
      <c r="D284">
        <f t="shared" si="105"/>
        <v>76.2</v>
      </c>
      <c r="E284">
        <f t="shared" si="108"/>
        <v>76.2</v>
      </c>
      <c r="F284">
        <f t="shared" si="108"/>
        <v>76.2</v>
      </c>
      <c r="G284">
        <v>23.799999999999997</v>
      </c>
      <c r="H284">
        <v>5.3340000000000005</v>
      </c>
      <c r="I284">
        <v>70.866</v>
      </c>
      <c r="J284">
        <v>0</v>
      </c>
      <c r="K284">
        <v>0</v>
      </c>
      <c r="L284">
        <v>0</v>
      </c>
      <c r="M284">
        <f t="shared" si="109"/>
        <v>4.0105583999999999</v>
      </c>
      <c r="O284">
        <f>H284/SUM($H284:I284,K284:M284)</f>
        <v>6.6499973400010653E-2</v>
      </c>
      <c r="P284">
        <f>I284/SUM($H284:I284,K284:M284)</f>
        <v>0.88349964660014135</v>
      </c>
      <c r="Q284">
        <f>K284/SUM($H284:I284,K284:M284)</f>
        <v>0</v>
      </c>
      <c r="R284">
        <f>L284/SUM($H284:I284,K284:M284)</f>
        <v>0</v>
      </c>
      <c r="S284">
        <f>M284/SUM($H284:I284,K284:M284)</f>
        <v>5.0000379999848001E-2</v>
      </c>
      <c r="U284">
        <f t="shared" si="106"/>
        <v>7.6622733418889588E-2</v>
      </c>
      <c r="V284">
        <f t="shared" si="110"/>
        <v>5.0150379999847998E-2</v>
      </c>
      <c r="W284">
        <f t="shared" si="107"/>
        <v>5.8743393217156367E-2</v>
      </c>
      <c r="Y284">
        <f>U284*(D284-D283)/D284+U283*(D283-D282)/D284+U282*(D282-D281)/D284+U281*(D281-D280)/D284+U280*(D280-D279)/D284+U279*(D279-D278)/D284+U278*(D278-D277)/D284+U277*(D277-D276)/D284+U276*(D276-D275)/D284+U275*(D275-D274)/D284+U274*(D274-D273)/D284+U273*(D273-D272)/D284</f>
        <v>5.9197107683656006E-2</v>
      </c>
      <c r="Z284">
        <f>V284*(E284-E283)/E284+V283*(E283-E282)/E284+V282*(E282-E281)/E284+V281*(E281-E280)/E284+V280*(E280-E279)/E284+V279*(E279-E278)/E284+V278*(E278-E277)/E284+V277*(E277-E276)/E284+V276*(E276-E275)/E284+V275*(E275-E274)/E284+V274*(E274-E273)/E284+V273*(E273-E272)/E284</f>
        <v>5.0150379999848005E-2</v>
      </c>
      <c r="AA284">
        <f>W284*(F284-F283)/F284+W283*(F283-F282)/F284+W282*(F282-F281)/F284+W281*(F281-F280)/F284+W280*(F280-F279)/F284+W279*(F279-F278)/F284+W278*(F278-F277)/F284+W277*(F277-F276)/F284+W276*(F276-F275)/F284+W275*(F275-F274)/F284+W274*(F274-F273)/F284+W273*(F273-F272)/F284</f>
        <v>5.3574424228077171E-2</v>
      </c>
      <c r="AC284">
        <f t="shared" si="111"/>
        <v>231.563151915015</v>
      </c>
      <c r="AD284">
        <f t="shared" si="112"/>
        <v>480.90938435454262</v>
      </c>
      <c r="AE284">
        <f t="shared" si="113"/>
        <v>443.53547731109541</v>
      </c>
      <c r="AG284">
        <f t="shared" si="114"/>
        <v>231.563151915015</v>
      </c>
      <c r="AH284">
        <f t="shared" si="115"/>
        <v>390.98323931263627</v>
      </c>
      <c r="AI284">
        <f t="shared" si="116"/>
        <v>105.04787620525943</v>
      </c>
      <c r="AK284">
        <v>143</v>
      </c>
      <c r="AL284" t="s">
        <v>16</v>
      </c>
      <c r="AM284">
        <v>39.409999999999997</v>
      </c>
      <c r="AN284">
        <v>0</v>
      </c>
      <c r="AO284">
        <v>0.14000000000000001</v>
      </c>
      <c r="AP284">
        <v>0.37</v>
      </c>
      <c r="AQ284">
        <v>16.03</v>
      </c>
      <c r="AR284">
        <v>43.42</v>
      </c>
      <c r="AS284">
        <v>0.21</v>
      </c>
      <c r="AT284">
        <v>0.4</v>
      </c>
      <c r="AU284">
        <v>0</v>
      </c>
      <c r="AV284">
        <v>0</v>
      </c>
      <c r="AW284">
        <v>8.9999999999999993E-3</v>
      </c>
      <c r="AX284">
        <v>4.0000000000000001E-3</v>
      </c>
      <c r="AZ284">
        <v>0.99610982564849337</v>
      </c>
      <c r="BA284">
        <v>0</v>
      </c>
      <c r="BB284">
        <v>4.1709136396063783E-3</v>
      </c>
      <c r="BC284">
        <v>7.3941988363194801E-3</v>
      </c>
      <c r="BD284">
        <v>0.22590117194383433</v>
      </c>
      <c r="BE284">
        <v>1.6359876245547933</v>
      </c>
      <c r="BF284">
        <v>4.4960497042669818E-3</v>
      </c>
      <c r="BG284">
        <v>1.0833155560787301E-2</v>
      </c>
      <c r="BH284">
        <v>0</v>
      </c>
      <c r="BI284">
        <v>0</v>
      </c>
      <c r="BJ284">
        <v>3.660269296184607E-4</v>
      </c>
      <c r="BK284">
        <v>8.1078788715995155E-5</v>
      </c>
      <c r="BM284">
        <v>143</v>
      </c>
      <c r="BN284" t="s">
        <v>17</v>
      </c>
      <c r="BO284">
        <v>54.12</v>
      </c>
      <c r="BP284">
        <v>0.11</v>
      </c>
      <c r="BQ284">
        <v>3.26</v>
      </c>
      <c r="BR284">
        <v>1.57</v>
      </c>
      <c r="BS284">
        <v>9.26</v>
      </c>
      <c r="BT284">
        <v>29.74</v>
      </c>
      <c r="BU284">
        <v>0.17</v>
      </c>
      <c r="BV284">
        <v>1.73</v>
      </c>
      <c r="BW284">
        <v>0</v>
      </c>
      <c r="BX284">
        <v>0.03</v>
      </c>
      <c r="BY284">
        <v>0</v>
      </c>
      <c r="BZ284">
        <v>0</v>
      </c>
      <c r="CA284">
        <v>3.0000000000000001E-3</v>
      </c>
      <c r="CB284">
        <v>2E-3</v>
      </c>
      <c r="CD284">
        <v>1.908547477902482</v>
      </c>
      <c r="CE284">
        <v>0</v>
      </c>
      <c r="CF284">
        <v>0.13550806792475104</v>
      </c>
      <c r="CG284">
        <v>4.3775734765103248E-2</v>
      </c>
      <c r="CH284">
        <v>0.18207081631370536</v>
      </c>
      <c r="CI284">
        <v>1.5634195928287768</v>
      </c>
      <c r="CJ284">
        <v>5.0781452807982883E-3</v>
      </c>
      <c r="CK284">
        <v>6.5371053260080858E-2</v>
      </c>
      <c r="CL284">
        <v>0</v>
      </c>
      <c r="CM284">
        <v>2.0513844668289421E-3</v>
      </c>
      <c r="CN284">
        <v>1.7023002979523074E-4</v>
      </c>
      <c r="CO284">
        <v>5.6561594934853785E-5</v>
      </c>
      <c r="CP284">
        <v>4.4055545827233061E-2</v>
      </c>
    </row>
    <row r="285" spans="3:94">
      <c r="C285" s="2">
        <v>0.78500000000000003</v>
      </c>
      <c r="D285">
        <f t="shared" si="105"/>
        <v>78.5</v>
      </c>
      <c r="E285">
        <f t="shared" si="108"/>
        <v>78.5</v>
      </c>
      <c r="F285">
        <f t="shared" si="108"/>
        <v>78.5</v>
      </c>
      <c r="G285">
        <v>21.5</v>
      </c>
      <c r="H285">
        <v>7.8500000000000005</v>
      </c>
      <c r="I285">
        <v>70.650000000000006</v>
      </c>
      <c r="J285">
        <v>0</v>
      </c>
      <c r="K285">
        <v>0</v>
      </c>
      <c r="L285">
        <v>0</v>
      </c>
      <c r="M285">
        <f t="shared" si="109"/>
        <v>4.1316119999999996</v>
      </c>
      <c r="O285">
        <f>H285/SUM($H285:I285,K285:M285)</f>
        <v>9.4999962000015203E-2</v>
      </c>
      <c r="P285">
        <f>I285/SUM($H285:I285,K285:M285)</f>
        <v>0.85499965800013678</v>
      </c>
      <c r="Q285">
        <f>K285/SUM($H285:I285,K285:M285)</f>
        <v>0</v>
      </c>
      <c r="R285">
        <f>L285/SUM($H285:I285,K285:M285)</f>
        <v>0</v>
      </c>
      <c r="S285">
        <f>M285/SUM($H285:I285,K285:M285)</f>
        <v>5.0000379999847994E-2</v>
      </c>
      <c r="U285">
        <f t="shared" si="106"/>
        <v>7.8650221929833314E-2</v>
      </c>
      <c r="V285">
        <f t="shared" si="110"/>
        <v>5.0150379999847991E-2</v>
      </c>
      <c r="W285">
        <f t="shared" si="107"/>
        <v>6.0371099459487265E-2</v>
      </c>
      <c r="Y285">
        <f>U285*(D285-D284)/D285+U284*(D284-D283)/D285+U283*(D283-D282)/D285+U282*(D282-D281)/D285+U281*(D281-D280)/D285+U280*(D280-D279)/D285+U279*(D279-D278)/D285+U278*(D278-D277)/D285+U277*(D277-D276)/D285+U276*(D276-D275)/D285+U275*(D275-D274)/D285+U274*(D274-D273)/D285+U273*(D273-D272)/D285</f>
        <v>5.976707154055038E-2</v>
      </c>
      <c r="Z285">
        <f>V285*(E285-E284)/E285+V284*(E284-E283)/E285+V283*(E283-E282)/E285+V282*(E282-E281)/E285+V281*(E281-E280)/E285+V280*(E280-E279)/E285+V279*(E279-E278)/E285+V278*(E278-E277)/E285+V277*(E277-E276)/E285+V276*(E276-E275)/E285+V275*(E275-E274)/E285+V274*(E274-E273)/E285+V273*(E273-E272)/E285</f>
        <v>5.0150379999847998E-2</v>
      </c>
      <c r="AA285">
        <f>W285*(F285-F284)/F285+W284*(F284-F283)/F285+W283*(F283-F282)/F285+W282*(F282-F281)/F285+W281*(F281-F280)/F285+W280*(F280-F279)/F285+W279*(F279-F278)/F285+W278*(F278-F277)/F285+W277*(F277-F276)/F285+W276*(F276-F275)/F285+W275*(F275-F274)/F285+W274*(F274-F273)/F285+W273*(F273-F272)/F285</f>
        <v>5.3773562483264981E-2</v>
      </c>
      <c r="AC285">
        <f t="shared" si="111"/>
        <v>254.57431985817939</v>
      </c>
      <c r="AD285">
        <f t="shared" si="112"/>
        <v>529.64903654089187</v>
      </c>
      <c r="AE285">
        <f t="shared" si="113"/>
        <v>488.16791203822686</v>
      </c>
      <c r="AG285">
        <f t="shared" si="114"/>
        <v>254.57431985817939</v>
      </c>
      <c r="AH285">
        <f t="shared" si="115"/>
        <v>430.60897279747303</v>
      </c>
      <c r="AI285">
        <f t="shared" si="116"/>
        <v>115.61871600905373</v>
      </c>
      <c r="AK285">
        <v>153</v>
      </c>
      <c r="AL285" t="s">
        <v>16</v>
      </c>
      <c r="AM285">
        <v>38.93</v>
      </c>
      <c r="AN285">
        <v>0.01</v>
      </c>
      <c r="AO285">
        <v>0.15</v>
      </c>
      <c r="AP285">
        <v>0.33</v>
      </c>
      <c r="AQ285">
        <v>18.579999999999998</v>
      </c>
      <c r="AR285">
        <v>41.29</v>
      </c>
      <c r="AS285">
        <v>0.24</v>
      </c>
      <c r="AT285">
        <v>0.47</v>
      </c>
      <c r="AU285">
        <v>0</v>
      </c>
      <c r="AV285">
        <v>0</v>
      </c>
      <c r="AW285">
        <v>0.01</v>
      </c>
      <c r="AX285">
        <v>4.0000000000000001E-3</v>
      </c>
      <c r="AZ285">
        <v>0.99603685090424798</v>
      </c>
      <c r="BA285">
        <v>0</v>
      </c>
      <c r="BB285">
        <v>4.5236045764134886E-3</v>
      </c>
      <c r="BC285">
        <v>6.6756499325293598E-3</v>
      </c>
      <c r="BD285">
        <v>0.26504577456474443</v>
      </c>
      <c r="BE285">
        <v>1.5747995846037475</v>
      </c>
      <c r="BF285">
        <v>5.2013162967140614E-3</v>
      </c>
      <c r="BG285">
        <v>1.2884959559392898E-2</v>
      </c>
      <c r="BH285">
        <v>0</v>
      </c>
      <c r="BI285">
        <v>0</v>
      </c>
      <c r="BJ285">
        <v>4.1168092347134327E-4</v>
      </c>
      <c r="BK285">
        <v>8.2072462762777597E-5</v>
      </c>
      <c r="BM285">
        <v>153</v>
      </c>
      <c r="BN285" t="s">
        <v>17</v>
      </c>
      <c r="BO285">
        <v>53.46</v>
      </c>
      <c r="BP285">
        <v>0.13</v>
      </c>
      <c r="BQ285">
        <v>3.58</v>
      </c>
      <c r="BR285">
        <v>1.63</v>
      </c>
      <c r="BS285">
        <v>10.59</v>
      </c>
      <c r="BT285">
        <v>28.26</v>
      </c>
      <c r="BU285">
        <v>0.2</v>
      </c>
      <c r="BV285">
        <v>2.11</v>
      </c>
      <c r="BW285">
        <v>0</v>
      </c>
      <c r="BX285">
        <v>0.04</v>
      </c>
      <c r="BY285">
        <v>0</v>
      </c>
      <c r="BZ285">
        <v>0</v>
      </c>
      <c r="CA285">
        <v>3.0000000000000001E-3</v>
      </c>
      <c r="CB285">
        <v>2E-3</v>
      </c>
      <c r="CD285">
        <v>1.8998402560138297</v>
      </c>
      <c r="CE285">
        <v>0</v>
      </c>
      <c r="CF285">
        <v>0.14995934363697794</v>
      </c>
      <c r="CG285">
        <v>4.5799880777489754E-2</v>
      </c>
      <c r="CH285">
        <v>0.20983033014391694</v>
      </c>
      <c r="CI285">
        <v>1.4970961541711458</v>
      </c>
      <c r="CJ285">
        <v>6.020452675101263E-3</v>
      </c>
      <c r="CK285">
        <v>8.0346097177982551E-2</v>
      </c>
      <c r="CL285">
        <v>0</v>
      </c>
      <c r="CM285">
        <v>2.7563143773583973E-3</v>
      </c>
      <c r="CN285">
        <v>1.7154541950931192E-4</v>
      </c>
      <c r="CO285">
        <v>5.6998653779752244E-5</v>
      </c>
      <c r="CP285">
        <v>4.9799599650807602E-2</v>
      </c>
    </row>
    <row r="286" spans="3:94">
      <c r="C286" s="2">
        <v>0.80600000000000005</v>
      </c>
      <c r="D286">
        <f t="shared" si="105"/>
        <v>80.600000000000009</v>
      </c>
      <c r="E286">
        <f t="shared" si="108"/>
        <v>80.600000000000009</v>
      </c>
      <c r="F286">
        <f t="shared" si="108"/>
        <v>80.600000000000009</v>
      </c>
      <c r="G286">
        <v>19.399999999999991</v>
      </c>
      <c r="H286">
        <v>20.956000000000003</v>
      </c>
      <c r="I286">
        <v>21.762000000000004</v>
      </c>
      <c r="J286">
        <v>37.882000000000005</v>
      </c>
      <c r="K286">
        <v>0</v>
      </c>
      <c r="L286">
        <v>0</v>
      </c>
      <c r="M286">
        <f t="shared" si="109"/>
        <v>2.248333776</v>
      </c>
      <c r="O286">
        <f>H286/SUM($H286:I286,K286:M286)</f>
        <v>0.46603754943403686</v>
      </c>
      <c r="P286">
        <f>I286/SUM($H286:I286,K286:M286)</f>
        <v>0.48396207056611518</v>
      </c>
      <c r="Q286">
        <f>K286/SUM($H286:I286,K286:M286)</f>
        <v>0</v>
      </c>
      <c r="R286">
        <f>L286/SUM($H286:I286,K286:M286)</f>
        <v>0</v>
      </c>
      <c r="S286">
        <f>M286/SUM($H286:I286,K286:M286)</f>
        <v>5.0000379999847994E-2</v>
      </c>
      <c r="U286">
        <f t="shared" si="106"/>
        <v>6.7583526944460071E-2</v>
      </c>
      <c r="V286">
        <f t="shared" si="110"/>
        <v>5.0150379999847991E-2</v>
      </c>
      <c r="W286">
        <f t="shared" si="107"/>
        <v>5.750986210081338E-2</v>
      </c>
      <c r="Y286">
        <f>U286*(D286-D285)/D286+U285*(D285-D284)/D286+U284*(D284-D283)/D286+U283*(D283-D282)/D286+U282*(D282-D281)/D286+U281*(D281-D280)/D286+U280*(D280-D279)/D286+U279*(D279-D278)/D286+U278*(D278-D277)/D286+U277*(D277-D276)/D286+U276*(D276-D275)/D286+U275*(D275-D274)/D286+U274*(D274-D273)/D286+U273*(D273-D272)/D286</f>
        <v>5.9970726085813532E-2</v>
      </c>
      <c r="Z286">
        <f>V286*(E286-E285)/E286+V285*(E285-E284)/E286+V284*(E284-E283)/E286+V283*(E283-E282)/E286+V282*(E282-E281)/E286+V281*(E281-E280)/E286+V280*(E280-E279)/E286+V279*(E279-E278)/E286+V278*(E278-E277)/E286+V277*(E277-E276)/E286+V276*(E276-E275)/E286+V275*(E275-E274)/E286+V274*(E274-E273)/E286+V273*(E273-E272)/E286</f>
        <v>5.0150379999848005E-2</v>
      </c>
      <c r="AA286">
        <f>W286*(F286-F285)/F286+W285*(F285-F284)/F286+W284*(F284-F283)/F286+W283*(F283-F282)/F286+W282*(F282-F281)/F286+W281*(F281-F280)/F286+W280*(F280-F279)/F286+W279*(F279-F278)/F286+W278*(F278-F277)/F286+W277*(F277-F276)/F286+W276*(F276-F275)/F286+W275*(F275-F274)/F286+W274*(F274-F273)/F286+W273*(F273-F272)/F286</f>
        <v>5.3870910240049745E-2</v>
      </c>
      <c r="AC286">
        <f t="shared" si="111"/>
        <v>280.30992363168536</v>
      </c>
      <c r="AD286">
        <f t="shared" si="112"/>
        <v>583.96439386872089</v>
      </c>
      <c r="AE286">
        <f t="shared" si="113"/>
        <v>537.94311359728977</v>
      </c>
      <c r="AG286">
        <f t="shared" si="114"/>
        <v>280.30992363168536</v>
      </c>
      <c r="AH286">
        <f t="shared" si="115"/>
        <v>474.767799893269</v>
      </c>
      <c r="AI286">
        <f t="shared" si="116"/>
        <v>127.4075795362002</v>
      </c>
      <c r="AK286">
        <v>163</v>
      </c>
      <c r="AL286" t="s">
        <v>16</v>
      </c>
      <c r="AM286">
        <v>38.64</v>
      </c>
      <c r="AN286">
        <v>0.01</v>
      </c>
      <c r="AO286">
        <v>0.15</v>
      </c>
      <c r="AP286">
        <v>0.31</v>
      </c>
      <c r="AQ286">
        <v>20.12</v>
      </c>
      <c r="AR286">
        <v>39.99</v>
      </c>
      <c r="AS286">
        <v>0.26</v>
      </c>
      <c r="AT286">
        <v>0.5</v>
      </c>
      <c r="AU286">
        <v>0</v>
      </c>
      <c r="AV286">
        <v>0</v>
      </c>
      <c r="AW286">
        <v>1.0999999999999999E-2</v>
      </c>
      <c r="AX286">
        <v>4.0000000000000001E-3</v>
      </c>
      <c r="AZ286">
        <v>0.99628839085777599</v>
      </c>
      <c r="BA286">
        <v>0</v>
      </c>
      <c r="BB286">
        <v>4.5587059934784242E-3</v>
      </c>
      <c r="BC286">
        <v>6.3197261210293275E-3</v>
      </c>
      <c r="BD286">
        <v>0.28924116419926121</v>
      </c>
      <c r="BE286">
        <v>1.5370527137328587</v>
      </c>
      <c r="BF286">
        <v>5.67848286837307E-3</v>
      </c>
      <c r="BG286">
        <v>1.3813767923652529E-2</v>
      </c>
      <c r="BH286">
        <v>0</v>
      </c>
      <c r="BI286">
        <v>0</v>
      </c>
      <c r="BJ286">
        <v>4.5636294854694182E-4</v>
      </c>
      <c r="BK286">
        <v>8.2709313242592682E-5</v>
      </c>
      <c r="BM286">
        <v>163</v>
      </c>
      <c r="BN286" t="s">
        <v>17</v>
      </c>
      <c r="BO286">
        <v>53.22</v>
      </c>
      <c r="BP286">
        <v>0.15</v>
      </c>
      <c r="BQ286">
        <v>3.41</v>
      </c>
      <c r="BR286">
        <v>1.6</v>
      </c>
      <c r="BS286">
        <v>11.71</v>
      </c>
      <c r="BT286">
        <v>27.27</v>
      </c>
      <c r="BU286">
        <v>0.22</v>
      </c>
      <c r="BV286">
        <v>2.38</v>
      </c>
      <c r="BW286">
        <v>0</v>
      </c>
      <c r="BX286">
        <v>0.04</v>
      </c>
      <c r="BY286">
        <v>0</v>
      </c>
      <c r="BZ286">
        <v>0</v>
      </c>
      <c r="CA286">
        <v>4.0000000000000001E-3</v>
      </c>
      <c r="CB286">
        <v>2E-3</v>
      </c>
      <c r="CD286">
        <v>1.9027853702026267</v>
      </c>
      <c r="CE286">
        <v>0</v>
      </c>
      <c r="CF286">
        <v>0.14370493589588912</v>
      </c>
      <c r="CG286">
        <v>4.5229681321021321E-2</v>
      </c>
      <c r="CH286">
        <v>0.23342964038770664</v>
      </c>
      <c r="CI286">
        <v>1.4534144618494649</v>
      </c>
      <c r="CJ286">
        <v>6.6626750747768929E-3</v>
      </c>
      <c r="CK286">
        <v>9.1177166072422614E-2</v>
      </c>
      <c r="CL286">
        <v>0</v>
      </c>
      <c r="CM286">
        <v>2.7730362862194422E-3</v>
      </c>
      <c r="CN286">
        <v>2.3011486011498329E-4</v>
      </c>
      <c r="CO286">
        <v>5.7344451161043974E-5</v>
      </c>
      <c r="CP286">
        <v>4.6490306098515843E-2</v>
      </c>
    </row>
    <row r="287" spans="3:94">
      <c r="C287" s="2">
        <v>0.82399999999999995</v>
      </c>
      <c r="D287">
        <f t="shared" si="105"/>
        <v>82.399999999999991</v>
      </c>
      <c r="E287">
        <f t="shared" si="108"/>
        <v>82.399999999999991</v>
      </c>
      <c r="F287">
        <f t="shared" si="108"/>
        <v>82.399999999999991</v>
      </c>
      <c r="G287">
        <v>17.600000000000009</v>
      </c>
      <c r="H287">
        <v>23.071999999999999</v>
      </c>
      <c r="I287">
        <v>17.303999999999998</v>
      </c>
      <c r="J287">
        <v>42.023999999999994</v>
      </c>
      <c r="K287">
        <v>0</v>
      </c>
      <c r="L287">
        <v>0</v>
      </c>
      <c r="M287">
        <f t="shared" si="109"/>
        <v>2.1250696319999998</v>
      </c>
      <c r="O287">
        <f>H287/SUM($H287:I287,K287:M287)</f>
        <v>0.54285692571437261</v>
      </c>
      <c r="P287">
        <f>I287/SUM($H287:I287,K287:M287)</f>
        <v>0.40714269428577943</v>
      </c>
      <c r="Q287">
        <f>K287/SUM($H287:I287,K287:M287)</f>
        <v>0</v>
      </c>
      <c r="R287">
        <f>L287/SUM($H287:I287,K287:M287)</f>
        <v>0</v>
      </c>
      <c r="S287">
        <f>M287/SUM($H287:I287,K287:M287)</f>
        <v>5.0000379999848001E-2</v>
      </c>
      <c r="U287">
        <f t="shared" si="106"/>
        <v>6.5025005138671932E-2</v>
      </c>
      <c r="V287">
        <f t="shared" si="110"/>
        <v>5.0150379999847998E-2</v>
      </c>
      <c r="W287">
        <f t="shared" si="107"/>
        <v>5.6791231895057234E-2</v>
      </c>
      <c r="Y287">
        <f>U287*(D287-D286)/D287+U286*(D286-D285)/D287+U285*(D285-D284)/D287+U284*(D284-D283)/D287+U283*(D283-D282)/D287+U282*(D282-D281)/D287+U281*(D281-D280)/D287+U280*(D280-D279)/D287+U279*(D279-D278)/D287+U278*(D278-D277)/D287+U277*(D277-D276)/D287+U276*(D276-D275)/D287+U275*(D275-D274)/D287+U274*(D274-D273)/D287+U273*(D273-D272)/D287</f>
        <v>6.0081135094249762E-2</v>
      </c>
      <c r="Z287">
        <f>V287*(E287-E286)/E287+V286*(E286-E285)/E287+V285*(E285-E284)/E287+V284*(E284-E283)/E287+V283*(E283-E282)/E287+V282*(E282-E281)/E287+V281*(E281-E280)/E287+V280*(E280-E279)/E287+V279*(E279-E278)/E287+V278*(E278-E277)/E287+V277*(E277-E276)/E287+V276*(E276-E275)/E287+V275*(E275-E274)/E287+V274*(E274-E273)/E287+V273*(E273-E272)/E287</f>
        <v>5.0150379999847991E-2</v>
      </c>
      <c r="AA287">
        <f>W287*(F287-F286)/F287+W286*(F286-F285)/F287+W285*(F285-F284)/F287+W284*(F284-F283)/F287+W283*(F283-F282)/F287+W282*(F282-F281)/F287+W281*(F281-F280)/F287+W280*(F280-F279)/F287+W279*(F279-F278)/F287+W278*(F278-F277)/F287+W277*(F277-F276)/F287+W276*(F276-F275)/F287+W275*(F275-F274)/F287+W274*(F274-F273)/F287+W273*(F273-F272)/F287</f>
        <v>5.3934703674261078E-2</v>
      </c>
      <c r="AC287">
        <f t="shared" si="111"/>
        <v>307.12001989140884</v>
      </c>
      <c r="AD287">
        <f t="shared" si="112"/>
        <v>640.55233286258783</v>
      </c>
      <c r="AE287">
        <f t="shared" si="113"/>
        <v>589.79234683787217</v>
      </c>
      <c r="AG287">
        <f t="shared" si="114"/>
        <v>307.12001989140884</v>
      </c>
      <c r="AH287">
        <f t="shared" si="115"/>
        <v>520.77425435982752</v>
      </c>
      <c r="AI287">
        <f t="shared" si="116"/>
        <v>139.68766109318025</v>
      </c>
      <c r="AK287">
        <v>173</v>
      </c>
      <c r="AL287" t="s">
        <v>16</v>
      </c>
      <c r="AM287">
        <v>38.299999999999997</v>
      </c>
      <c r="AN287">
        <v>0.01</v>
      </c>
      <c r="AO287">
        <v>0.14000000000000001</v>
      </c>
      <c r="AP287">
        <v>0.32</v>
      </c>
      <c r="AQ287">
        <v>21.88</v>
      </c>
      <c r="AR287">
        <v>38.51</v>
      </c>
      <c r="AS287">
        <v>0.28999999999999998</v>
      </c>
      <c r="AT287">
        <v>0.54</v>
      </c>
      <c r="AU287">
        <v>0</v>
      </c>
      <c r="AV287">
        <v>0</v>
      </c>
      <c r="AW287">
        <v>1.2E-2</v>
      </c>
      <c r="AX287">
        <v>5.0000000000000001E-3</v>
      </c>
      <c r="AZ287">
        <v>0.99619234315161165</v>
      </c>
      <c r="BA287">
        <v>0</v>
      </c>
      <c r="BB287">
        <v>4.2921494355525943E-3</v>
      </c>
      <c r="BC287">
        <v>6.5808655105104143E-3</v>
      </c>
      <c r="BD287">
        <v>0.31730426931447331</v>
      </c>
      <c r="BE287">
        <v>1.4931634474650721</v>
      </c>
      <c r="BF287">
        <v>6.3893023969044931E-3</v>
      </c>
      <c r="BG287">
        <v>1.5049857377370912E-2</v>
      </c>
      <c r="BH287">
        <v>0</v>
      </c>
      <c r="BI287">
        <v>0</v>
      </c>
      <c r="BJ287">
        <v>5.0222162819533219E-4</v>
      </c>
      <c r="BK287">
        <v>1.0429437866984006E-4</v>
      </c>
      <c r="BM287">
        <v>173</v>
      </c>
      <c r="BN287" t="s">
        <v>17</v>
      </c>
      <c r="BO287">
        <v>53.14</v>
      </c>
      <c r="BP287">
        <v>0.15</v>
      </c>
      <c r="BQ287">
        <v>3.31</v>
      </c>
      <c r="BR287">
        <v>1.61</v>
      </c>
      <c r="BS287">
        <v>12.13</v>
      </c>
      <c r="BT287">
        <v>26.9</v>
      </c>
      <c r="BU287">
        <v>0.23</v>
      </c>
      <c r="BV287">
        <v>2.48</v>
      </c>
      <c r="BW287">
        <v>0</v>
      </c>
      <c r="BX287">
        <v>0.04</v>
      </c>
      <c r="BY287">
        <v>0</v>
      </c>
      <c r="BZ287">
        <v>0</v>
      </c>
      <c r="CA287">
        <v>4.0000000000000001E-3</v>
      </c>
      <c r="CB287">
        <v>2E-3</v>
      </c>
      <c r="CD287">
        <v>1.9045739888170237</v>
      </c>
      <c r="CE287">
        <v>0</v>
      </c>
      <c r="CF287">
        <v>0.13983203091086865</v>
      </c>
      <c r="CG287">
        <v>4.5623729792876835E-2</v>
      </c>
      <c r="CH287">
        <v>0.24239366878291874</v>
      </c>
      <c r="CI287">
        <v>1.4372025681181615</v>
      </c>
      <c r="CJ287">
        <v>6.9825676915273261E-3</v>
      </c>
      <c r="CK287">
        <v>9.5240612250483178E-2</v>
      </c>
      <c r="CL287">
        <v>0</v>
      </c>
      <c r="CM287">
        <v>2.7798215527418298E-3</v>
      </c>
      <c r="CN287">
        <v>2.3067792186228224E-4</v>
      </c>
      <c r="CO287">
        <v>5.7484765727658676E-5</v>
      </c>
      <c r="CP287">
        <v>4.4406019727892321E-2</v>
      </c>
    </row>
    <row r="288" spans="3:94">
      <c r="C288" s="2">
        <v>0.84099999999999997</v>
      </c>
      <c r="D288">
        <f t="shared" si="105"/>
        <v>84.1</v>
      </c>
      <c r="E288">
        <f t="shared" si="108"/>
        <v>84.1</v>
      </c>
      <c r="F288">
        <f t="shared" si="108"/>
        <v>84.1</v>
      </c>
      <c r="G288">
        <v>15.900000000000006</v>
      </c>
      <c r="H288">
        <v>22.707000000000001</v>
      </c>
      <c r="I288">
        <v>15.137999999999998</v>
      </c>
      <c r="J288">
        <v>46.255000000000003</v>
      </c>
      <c r="K288">
        <v>0</v>
      </c>
      <c r="L288">
        <v>0</v>
      </c>
      <c r="M288">
        <f t="shared" si="109"/>
        <v>1.9918580399999999</v>
      </c>
      <c r="O288">
        <f>H288/SUM($H288:I288,K288:M288)</f>
        <v>0.56999977200009133</v>
      </c>
      <c r="P288">
        <f>I288/SUM($H288:I288,K288:M288)</f>
        <v>0.37999984800006081</v>
      </c>
      <c r="Q288">
        <f>K288/SUM($H288:I288,K288:M288)</f>
        <v>0</v>
      </c>
      <c r="R288">
        <f>L288/SUM($H288:I288,K288:M288)</f>
        <v>0</v>
      </c>
      <c r="S288">
        <f>M288/SUM($H288:I288,K288:M288)</f>
        <v>5.0000379999848001E-2</v>
      </c>
      <c r="U288">
        <f t="shared" si="106"/>
        <v>6.3591016900740205E-2</v>
      </c>
      <c r="V288">
        <f t="shared" si="110"/>
        <v>5.0150379999847998E-2</v>
      </c>
      <c r="W288">
        <f t="shared" si="107"/>
        <v>5.6721542544082099E-2</v>
      </c>
      <c r="Y288">
        <f>U288*(D288-D287)/D288+U287*(D287-D286)/D288+U286*(D286-D285)/D288+U285*(D285-D284)/D288+U284*(D284-D283)/D288+U283*(D283-D282)/D288+U282*(D282-D281)/D288+U281*(D281-D280)/D288+U280*(D280-D279)/D288+U279*(D279-D278)/D288+U278*(D278-D277)/D288+U277*(D277-D276)/D288+U276*(D276-D275)/D288+U275*(D275-D274)/D288+U274*(D274-D273)/D288+U273*(D273-D272)/D288</f>
        <v>6.0152083953596176E-2</v>
      </c>
      <c r="Z288">
        <f>V288*(E288-E287)/E288+V287*(E287-E286)/E288+V286*(E286-E285)/E288+V285*(E285-E284)/E288+V284*(E284-E283)/E288+V283*(E283-E282)/E288+V282*(E282-E281)/E288+V281*(E281-E280)/E288+V280*(E280-E279)/E288+V279*(E279-E278)/E288+V278*(E278-E277)/E288+V277*(E277-E276)/E288+V276*(E276-E275)/E288+V275*(E275-E274)/E288+V274*(E274-E273)/E288+V273*(E273-E272)/E288</f>
        <v>5.0150379999847998E-2</v>
      </c>
      <c r="AA288">
        <f>W288*(F288-F287)/F288+W287*(F287-F286)/F288+W286*(F286-F285)/F288+W285*(F285-F284)/F288+W284*(F284-F283)/F288+W283*(F283-F282)/F288+W282*(F282-F281)/F288+W281*(F281-F280)/F288+W280*(F280-F279)/F288+W279*(F279-F278)/F288+W278*(F278-F277)/F288+W277*(F277-F276)/F288+W276*(F276-F275)/F288+W275*(F275-F274)/F288+W274*(F274-F273)/F288+W273*(F273-F272)/F288</f>
        <v>5.3991036921332364E-2</v>
      </c>
      <c r="AC288">
        <f t="shared" si="111"/>
        <v>337.84422438141104</v>
      </c>
      <c r="AD288">
        <f t="shared" si="112"/>
        <v>705.43621198216465</v>
      </c>
      <c r="AE288">
        <f t="shared" si="113"/>
        <v>649.21766700936871</v>
      </c>
      <c r="AG288">
        <f t="shared" si="114"/>
        <v>337.84422438141104</v>
      </c>
      <c r="AH288">
        <f t="shared" si="115"/>
        <v>573.52537559525581</v>
      </c>
      <c r="AI288">
        <f t="shared" si="116"/>
        <v>153.76207902853471</v>
      </c>
      <c r="AK288">
        <v>183</v>
      </c>
      <c r="AL288" t="s">
        <v>16</v>
      </c>
      <c r="AM288">
        <v>37.950000000000003</v>
      </c>
      <c r="AN288">
        <v>0.01</v>
      </c>
      <c r="AO288">
        <v>0.14000000000000001</v>
      </c>
      <c r="AP288">
        <v>0.33</v>
      </c>
      <c r="AQ288">
        <v>23.67</v>
      </c>
      <c r="AR288">
        <v>36.99</v>
      </c>
      <c r="AS288">
        <v>0.32</v>
      </c>
      <c r="AT288">
        <v>0.57999999999999996</v>
      </c>
      <c r="AU288">
        <v>0</v>
      </c>
      <c r="AV288">
        <v>0</v>
      </c>
      <c r="AW288">
        <v>1.2999999999999999E-2</v>
      </c>
      <c r="AX288">
        <v>5.0000000000000001E-3</v>
      </c>
      <c r="AZ288">
        <v>0.99607827162624329</v>
      </c>
      <c r="BA288">
        <v>0</v>
      </c>
      <c r="BB288">
        <v>4.3312384602414208E-3</v>
      </c>
      <c r="BC288">
        <v>6.8483230368445031E-3</v>
      </c>
      <c r="BD288">
        <v>0.34638901970126634</v>
      </c>
      <c r="BE288">
        <v>1.4472895404628328</v>
      </c>
      <c r="BF288">
        <v>7.1144721641019006E-3</v>
      </c>
      <c r="BG288">
        <v>1.6311874781918995E-2</v>
      </c>
      <c r="BH288">
        <v>0</v>
      </c>
      <c r="BI288">
        <v>0</v>
      </c>
      <c r="BJ288">
        <v>5.4902836048818912E-4</v>
      </c>
      <c r="BK288">
        <v>1.0524419777654743E-4</v>
      </c>
      <c r="BM288">
        <v>183</v>
      </c>
      <c r="BN288" t="s">
        <v>17</v>
      </c>
      <c r="BO288">
        <v>52.99</v>
      </c>
      <c r="BP288">
        <v>0.17</v>
      </c>
      <c r="BQ288">
        <v>3.09</v>
      </c>
      <c r="BR288">
        <v>1.63</v>
      </c>
      <c r="BS288">
        <v>12.97</v>
      </c>
      <c r="BT288">
        <v>26.17</v>
      </c>
      <c r="BU288">
        <v>0.25</v>
      </c>
      <c r="BV288">
        <v>2.69</v>
      </c>
      <c r="BW288">
        <v>0</v>
      </c>
      <c r="BX288">
        <v>0.04</v>
      </c>
      <c r="BY288">
        <v>0</v>
      </c>
      <c r="BZ288">
        <v>0</v>
      </c>
      <c r="CA288">
        <v>4.0000000000000001E-3</v>
      </c>
      <c r="CB288">
        <v>2E-3</v>
      </c>
      <c r="CD288">
        <v>1.9080755640004252</v>
      </c>
      <c r="CE288">
        <v>0</v>
      </c>
      <c r="CF288">
        <v>0.13114825079693981</v>
      </c>
      <c r="CG288">
        <v>4.6406398636406179E-2</v>
      </c>
      <c r="CH288">
        <v>0.26039089766870205</v>
      </c>
      <c r="CI288">
        <v>1.4047362142159157</v>
      </c>
      <c r="CJ288">
        <v>7.6252252754139211E-3</v>
      </c>
      <c r="CK288">
        <v>0.10378823566275698</v>
      </c>
      <c r="CL288">
        <v>0</v>
      </c>
      <c r="CM288">
        <v>2.7928156491144945E-3</v>
      </c>
      <c r="CN288">
        <v>2.3175621091460214E-4</v>
      </c>
      <c r="CO288">
        <v>5.7753474553622155E-5</v>
      </c>
      <c r="CP288">
        <v>3.9223814797365031E-2</v>
      </c>
    </row>
    <row r="289" spans="3:123">
      <c r="C289" s="2">
        <v>0.85599999999999998</v>
      </c>
      <c r="D289">
        <f t="shared" si="105"/>
        <v>85.6</v>
      </c>
      <c r="E289">
        <f t="shared" si="108"/>
        <v>85.6</v>
      </c>
      <c r="F289">
        <f t="shared" si="108"/>
        <v>85.6</v>
      </c>
      <c r="G289">
        <v>14.400000000000006</v>
      </c>
      <c r="H289">
        <v>23.111999999999998</v>
      </c>
      <c r="I289">
        <v>14.552</v>
      </c>
      <c r="J289">
        <v>47.936</v>
      </c>
      <c r="K289">
        <v>0</v>
      </c>
      <c r="L289">
        <v>0</v>
      </c>
      <c r="M289">
        <f t="shared" si="109"/>
        <v>1.9823316479999999</v>
      </c>
      <c r="O289">
        <f>H289/SUM($H289:I289,K289:M289)</f>
        <v>0.58295431227282046</v>
      </c>
      <c r="P289">
        <f>I289/SUM($H289:I289,K289:M289)</f>
        <v>0.36704530772733146</v>
      </c>
      <c r="Q289">
        <f>K289/SUM($H289:I289,K289:M289)</f>
        <v>0</v>
      </c>
      <c r="R289">
        <f>L289/SUM($H289:I289,K289:M289)</f>
        <v>0</v>
      </c>
      <c r="S289">
        <f>M289/SUM($H289:I289,K289:M289)</f>
        <v>5.0000379999848001E-2</v>
      </c>
      <c r="U289">
        <f t="shared" si="106"/>
        <v>6.2326894304192713E-2</v>
      </c>
      <c r="V289">
        <f t="shared" si="110"/>
        <v>5.0150379999847998E-2</v>
      </c>
      <c r="W289">
        <f t="shared" si="107"/>
        <v>5.6751709303079004E-2</v>
      </c>
      <c r="Y289">
        <f>U289*(D289-D288)/D289+U288*(D288-D287)/D289+U287*(D287-D286)/D289+U286*(D286-D285)/D289+U285*(D285-D284)/D289+U284*(D284-D283)/D289+U283*(D283-D282)/D289+U282*(D282-D281)/D289+U281*(D281-D280)/D289+U280*(D280-D279)/D289+U279*(D279-D278)/D289+U278*(D278-D277)/D289+U277*(D277-D276)/D289+U276*(D276-D275)/D289+U275*(D275-D274)/D289+U274*(D274-D273)/D289+U273*(D273-D272)/D289</f>
        <v>6.0190193948057566E-2</v>
      </c>
      <c r="Z289">
        <f>V289*(E289-E288)/E289+V288*(E288-E287)/E289+V287*(E287-E286)/E289+V286*(E286-E285)/E289+V285*(E285-E284)/E289+V284*(E284-E283)/E289+V283*(E283-E282)/E289+V282*(E282-E281)/E289+V281*(E281-E280)/E289+V280*(E280-E279)/E289+V279*(E279-E278)/E289+V278*(E278-E277)/E289+V277*(E277-E276)/E289+V276*(E276-E275)/E289+V275*(E275-E274)/E289+V274*(E274-E273)/E289+V273*(E273-E272)/E289</f>
        <v>5.0150379999847998E-2</v>
      </c>
      <c r="AA289">
        <f>W289*(F289-F288)/F289+W288*(F288-F287)/F289+W287*(F287-F286)/F289+W286*(F286-F285)/F289+W285*(F285-F284)/F289+W284*(F284-F283)/F289+W283*(F283-F282)/F289+W282*(F282-F281)/F289+W281*(F281-F280)/F289+W280*(F280-F279)/F289+W279*(F279-F278)/F289+W278*(F278-F277)/F289+W277*(F277-F276)/F289+W276*(F276-F275)/F289+W275*(F275-F274)/F289+W274*(F274-F273)/F289+W273*(F273-F272)/F289</f>
        <v>5.4039413189704094E-2</v>
      </c>
      <c r="AC289">
        <f t="shared" si="111"/>
        <v>370.79206657265917</v>
      </c>
      <c r="AD289">
        <f t="shared" si="112"/>
        <v>775.05795569065674</v>
      </c>
      <c r="AE289">
        <f t="shared" si="113"/>
        <v>712.95277246097316</v>
      </c>
      <c r="AG289">
        <f t="shared" si="114"/>
        <v>370.79206657265917</v>
      </c>
      <c r="AH289">
        <f t="shared" si="115"/>
        <v>630.12841926069655</v>
      </c>
      <c r="AI289">
        <f t="shared" si="116"/>
        <v>168.85723558286207</v>
      </c>
      <c r="AK289">
        <v>193</v>
      </c>
      <c r="AL289" t="s">
        <v>16</v>
      </c>
      <c r="AM289">
        <v>37.590000000000003</v>
      </c>
      <c r="AN289">
        <v>0.01</v>
      </c>
      <c r="AO289">
        <v>0.13</v>
      </c>
      <c r="AP289">
        <v>0.34</v>
      </c>
      <c r="AQ289">
        <v>25.53</v>
      </c>
      <c r="AR289">
        <v>35.409999999999997</v>
      </c>
      <c r="AS289">
        <v>0.35</v>
      </c>
      <c r="AT289">
        <v>0.62</v>
      </c>
      <c r="AU289">
        <v>0</v>
      </c>
      <c r="AV289">
        <v>0</v>
      </c>
      <c r="AW289">
        <v>1.2999999999999999E-2</v>
      </c>
      <c r="AX289">
        <v>5.0000000000000001E-3</v>
      </c>
      <c r="AZ289">
        <v>0.99615492015358464</v>
      </c>
      <c r="BA289">
        <v>0</v>
      </c>
      <c r="BB289">
        <v>4.0606941873640862E-3</v>
      </c>
      <c r="BC289">
        <v>7.1239700899209711E-3</v>
      </c>
      <c r="BD289">
        <v>0.37721551396760306</v>
      </c>
      <c r="BE289">
        <v>1.3988459546741954</v>
      </c>
      <c r="BF289">
        <v>7.85658155159695E-3</v>
      </c>
      <c r="BG289">
        <v>1.7605179084347788E-2</v>
      </c>
      <c r="BH289">
        <v>0</v>
      </c>
      <c r="BI289">
        <v>0</v>
      </c>
      <c r="BJ289">
        <v>5.5432906593070328E-4</v>
      </c>
      <c r="BK289">
        <v>1.0626029918786824E-4</v>
      </c>
      <c r="BM289">
        <v>193</v>
      </c>
      <c r="BN289" t="s">
        <v>17</v>
      </c>
      <c r="BO289">
        <v>52.85</v>
      </c>
      <c r="BP289">
        <v>0.18</v>
      </c>
      <c r="BQ289">
        <v>2.85</v>
      </c>
      <c r="BR289">
        <v>1.64</v>
      </c>
      <c r="BS289">
        <v>13.84</v>
      </c>
      <c r="BT289">
        <v>25.42</v>
      </c>
      <c r="BU289">
        <v>0.27</v>
      </c>
      <c r="BV289">
        <v>2.92</v>
      </c>
      <c r="BW289">
        <v>0</v>
      </c>
      <c r="BX289">
        <v>0.04</v>
      </c>
      <c r="BY289">
        <v>0</v>
      </c>
      <c r="BZ289">
        <v>0</v>
      </c>
      <c r="CA289">
        <v>4.0000000000000001E-3</v>
      </c>
      <c r="CB289">
        <v>2E-3</v>
      </c>
      <c r="CD289">
        <v>1.912266532692283</v>
      </c>
      <c r="CE289">
        <v>0</v>
      </c>
      <c r="CF289">
        <v>0.12154879720060735</v>
      </c>
      <c r="CG289">
        <v>4.6917611252588261E-2</v>
      </c>
      <c r="CH289">
        <v>0.27920532398641279</v>
      </c>
      <c r="CI289">
        <v>1.3710976446427434</v>
      </c>
      <c r="CJ289">
        <v>8.2751946243055912E-3</v>
      </c>
      <c r="CK289">
        <v>0.11320887722650556</v>
      </c>
      <c r="CL289">
        <v>0</v>
      </c>
      <c r="CM289">
        <v>2.8063643308988023E-3</v>
      </c>
      <c r="CN289">
        <v>2.3288052112613167E-4</v>
      </c>
      <c r="CO289">
        <v>5.80336518180661E-5</v>
      </c>
      <c r="CP289">
        <v>3.3815329892890322E-2</v>
      </c>
    </row>
    <row r="290" spans="3:123">
      <c r="C290" s="2">
        <v>0.87</v>
      </c>
      <c r="D290">
        <f t="shared" si="105"/>
        <v>87</v>
      </c>
      <c r="E290">
        <f t="shared" si="108"/>
        <v>87</v>
      </c>
      <c r="F290">
        <f t="shared" si="108"/>
        <v>87</v>
      </c>
      <c r="G290">
        <v>13</v>
      </c>
      <c r="H290">
        <v>22.62</v>
      </c>
      <c r="I290">
        <v>15.66</v>
      </c>
      <c r="J290">
        <v>48.720000000000006</v>
      </c>
      <c r="K290">
        <v>0</v>
      </c>
      <c r="L290">
        <v>0</v>
      </c>
      <c r="M290">
        <f t="shared" si="109"/>
        <v>2.01475296</v>
      </c>
      <c r="O290">
        <f>H290/SUM($H290:I290,K290:M290)</f>
        <v>0.56136341181827165</v>
      </c>
      <c r="P290">
        <f>I290/SUM($H290:I290,K290:M290)</f>
        <v>0.38863620818188033</v>
      </c>
      <c r="Q290">
        <f>K290/SUM($H290:I290,K290:M290)</f>
        <v>0</v>
      </c>
      <c r="R290">
        <f>L290/SUM($H290:I290,K290:M290)</f>
        <v>0</v>
      </c>
      <c r="S290">
        <f>M290/SUM($H290:I290,K290:M290)</f>
        <v>5.0000379999847994E-2</v>
      </c>
      <c r="U290">
        <f t="shared" si="106"/>
        <v>6.1780431025426345E-2</v>
      </c>
      <c r="V290">
        <f t="shared" si="110"/>
        <v>5.0150379999847991E-2</v>
      </c>
      <c r="W290">
        <f t="shared" si="107"/>
        <v>5.7314453718619103E-2</v>
      </c>
      <c r="Y290">
        <f>U290*(D290-D289)/D290+U289*(D289-D288)/D290+U288*(D288-D287)/D290+U287*(D287-D286)/D290+U286*(D286-D285)/D290+U285*(D285-D284)/D290+U284*(D284-D283)/D290+U283*(D283-D282)/D290+U282*(D282-D281)/D290+U281*(D281-D280)/D290+U280*(D280-D279)/D290+U279*(D279-D278)/D290+U278*(D278-D277)/D290+U277*(D277-D276)/D290+U276*(D276-D275)/D290+U275*(D275-D274)/D290+U274*(D274-D273)/D290+U273*(D273-D272)/D290</f>
        <v>6.0215783969992227E-2</v>
      </c>
      <c r="Z290">
        <f>V290*(E290-E289)/E290+V289*(E289-E288)/E290+V288*(E288-E287)/E290+V287*(E287-E286)/E290+V286*(E286-E285)/E290+V285*(E285-E284)/E290+V284*(E284-E283)/E290+V283*(E283-E282)/E290+V282*(E282-E281)/E290+V281*(E281-E280)/E290+V280*(E280-E279)/E290+V279*(E279-E278)/E290+V278*(E278-E277)/E290+V277*(E277-E276)/E290+V276*(E276-E275)/E290+V275*(E275-E274)/E290+V274*(E274-E273)/E290+V273*(E273-E272)/E290</f>
        <v>5.0150379999848005E-2</v>
      </c>
      <c r="AA290">
        <f>W290*(F290-F289)/F290+W289*(F289-F288)/F290+W288*(F288-F287)/F290+W287*(F287-F286)/F290+W286*(F286-F285)/F290+W285*(F285-F284)/F290+W284*(F284-F283)/F290+W283*(F283-F282)/F290+W282*(F282-F281)/F290+W281*(F281-F280)/F290+W280*(F280-F279)/F290+W279*(F279-F278)/F290+W278*(F278-F277)/F290+W277*(F277-F276)/F290+W276*(F276-F275)/F290+W275*(F275-F274)/F290+W274*(F274-F273)/F290+W273*(F273-F272)/F290</f>
        <v>5.4092114991318815E-2</v>
      </c>
      <c r="AC290">
        <f t="shared" si="111"/>
        <v>408.1814859828101</v>
      </c>
      <c r="AD290">
        <f t="shared" si="112"/>
        <v>854.13335420657734</v>
      </c>
      <c r="AE290">
        <f t="shared" si="113"/>
        <v>785.2949794956761</v>
      </c>
      <c r="AG290">
        <f t="shared" si="114"/>
        <v>408.1814859828101</v>
      </c>
      <c r="AH290">
        <f t="shared" si="115"/>
        <v>694.41736114355888</v>
      </c>
      <c r="AI290">
        <f t="shared" si="116"/>
        <v>185.99091619634433</v>
      </c>
      <c r="AK290">
        <v>203</v>
      </c>
      <c r="AL290" t="s">
        <v>16</v>
      </c>
      <c r="AM290">
        <v>37.200000000000003</v>
      </c>
      <c r="AN290">
        <v>0.01</v>
      </c>
      <c r="AO290">
        <v>0.12</v>
      </c>
      <c r="AP290">
        <v>0.36</v>
      </c>
      <c r="AQ290">
        <v>27.49</v>
      </c>
      <c r="AR290">
        <v>33.74</v>
      </c>
      <c r="AS290">
        <v>0.39</v>
      </c>
      <c r="AT290">
        <v>0.67</v>
      </c>
      <c r="AU290">
        <v>0</v>
      </c>
      <c r="AV290">
        <v>0</v>
      </c>
      <c r="AW290">
        <v>1.4E-2</v>
      </c>
      <c r="AX290">
        <v>5.0000000000000001E-3</v>
      </c>
      <c r="AZ290">
        <v>0.9959545158558214</v>
      </c>
      <c r="BA290">
        <v>0</v>
      </c>
      <c r="BB290">
        <v>3.7868681492917084E-3</v>
      </c>
      <c r="BC290">
        <v>7.6205738783246555E-3</v>
      </c>
      <c r="BD290">
        <v>0.41035098248797663</v>
      </c>
      <c r="BE290">
        <v>1.3465765568066386</v>
      </c>
      <c r="BF290">
        <v>8.8444777180067217E-3</v>
      </c>
      <c r="BG290">
        <v>1.9220539204127612E-2</v>
      </c>
      <c r="BH290">
        <v>0</v>
      </c>
      <c r="BI290">
        <v>0</v>
      </c>
      <c r="BJ290">
        <v>6.031069611086889E-4</v>
      </c>
      <c r="BK290">
        <v>1.0735271711980698E-4</v>
      </c>
      <c r="BM290">
        <v>203</v>
      </c>
      <c r="BN290" t="s">
        <v>17</v>
      </c>
      <c r="BO290">
        <v>52.7</v>
      </c>
      <c r="BP290">
        <v>0.19</v>
      </c>
      <c r="BQ290">
        <v>2.6</v>
      </c>
      <c r="BR290">
        <v>1.63</v>
      </c>
      <c r="BS290">
        <v>14.75</v>
      </c>
      <c r="BT290">
        <v>24.61</v>
      </c>
      <c r="BU290">
        <v>0.28999999999999998</v>
      </c>
      <c r="BV290">
        <v>3.19</v>
      </c>
      <c r="BW290">
        <v>0</v>
      </c>
      <c r="BX290">
        <v>0.04</v>
      </c>
      <c r="BY290">
        <v>0</v>
      </c>
      <c r="BZ290">
        <v>0</v>
      </c>
      <c r="CA290">
        <v>4.0000000000000001E-3</v>
      </c>
      <c r="CB290">
        <v>2E-3</v>
      </c>
      <c r="CD290">
        <v>1.9170005556301482</v>
      </c>
      <c r="CE290">
        <v>0</v>
      </c>
      <c r="CF290">
        <v>0.11147753176574828</v>
      </c>
      <c r="CG290">
        <v>4.6880025547323331E-2</v>
      </c>
      <c r="CH290">
        <v>0.29914917973310939</v>
      </c>
      <c r="CI290">
        <v>1.3344817630037711</v>
      </c>
      <c r="CJ290">
        <v>8.935536667667018E-3</v>
      </c>
      <c r="CK290">
        <v>0.12433588950155638</v>
      </c>
      <c r="CL290">
        <v>0</v>
      </c>
      <c r="CM290">
        <v>2.8213193185979836E-3</v>
      </c>
      <c r="CN290">
        <v>2.3412153081631143E-4</v>
      </c>
      <c r="CO290">
        <v>5.8342910505372675E-5</v>
      </c>
      <c r="CP290">
        <v>2.8478087395896426E-2</v>
      </c>
      <c r="CR290" t="s">
        <v>45</v>
      </c>
      <c r="CS290" t="s">
        <v>1</v>
      </c>
      <c r="CT290" t="s">
        <v>2</v>
      </c>
      <c r="CU290" t="s">
        <v>3</v>
      </c>
      <c r="CV290" t="s">
        <v>4</v>
      </c>
      <c r="CW290" t="s">
        <v>5</v>
      </c>
      <c r="CX290" t="s">
        <v>6</v>
      </c>
      <c r="CY290" t="s">
        <v>7</v>
      </c>
      <c r="CZ290" t="s">
        <v>8</v>
      </c>
      <c r="DA290" t="s">
        <v>9</v>
      </c>
      <c r="DB290" t="s">
        <v>10</v>
      </c>
      <c r="DC290" t="s">
        <v>11</v>
      </c>
      <c r="DD290" t="s">
        <v>14</v>
      </c>
      <c r="DE290" t="s">
        <v>15</v>
      </c>
    </row>
    <row r="291" spans="3:123">
      <c r="C291" s="2">
        <v>0.89400000000000002</v>
      </c>
      <c r="D291">
        <f t="shared" si="105"/>
        <v>89.4</v>
      </c>
      <c r="E291">
        <f t="shared" si="108"/>
        <v>89.4</v>
      </c>
      <c r="F291">
        <f t="shared" si="108"/>
        <v>89.4</v>
      </c>
      <c r="G291">
        <v>10.599999999999994</v>
      </c>
      <c r="H291">
        <v>20.562000000000001</v>
      </c>
      <c r="I291">
        <v>20.562000000000001</v>
      </c>
      <c r="J291">
        <v>48.276000000000003</v>
      </c>
      <c r="K291">
        <v>0</v>
      </c>
      <c r="L291">
        <v>0</v>
      </c>
      <c r="M291">
        <f t="shared" si="109"/>
        <v>2.1644383679999999</v>
      </c>
      <c r="O291">
        <f>H291/SUM($H291:I291,K291:M291)</f>
        <v>0.47499981000007602</v>
      </c>
      <c r="P291">
        <f>I291/SUM($H291:I291,K291:M291)</f>
        <v>0.47499981000007602</v>
      </c>
      <c r="Q291">
        <f>K291/SUM($H291:I291,K291:M291)</f>
        <v>0</v>
      </c>
      <c r="R291">
        <f>L291/SUM($H291:I291,K291:M291)</f>
        <v>0</v>
      </c>
      <c r="S291">
        <f>M291/SUM($H291:I291,K291:M291)</f>
        <v>5.0000379999847994E-2</v>
      </c>
      <c r="U291">
        <f t="shared" si="106"/>
        <v>6.1418445112228874E-2</v>
      </c>
      <c r="V291">
        <f t="shared" si="110"/>
        <v>5.0150379999847991E-2</v>
      </c>
      <c r="W291">
        <f t="shared" si="107"/>
        <v>6.0192969358654869E-2</v>
      </c>
      <c r="Y291">
        <f>U291*(D291-D290)/D291+U290*(D290-D289)/D291+U289*(D289-D288)/D291+U288*(D288-D287)/D291+U287*(D287-D286)/D291+U286*(D286-D285)/D291+U285*(D285-D284)/D291+U284*(D284-D283)/D291+U283*(D283-D282)/D291+U282*(D282-D281)/D291+U281*(D281-D280)/D291+U280*(D280-D279)/D291+U279*(D279-D278)/D291+U278*(D278-D277)/D291+U277*(D277-D276)/D291+U276*(D276-D275)/D291+U275*(D275-D274)/D291+U274*(D274-D273)/D291+U273*(D273-D272)/D291</f>
        <v>6.0248070175152955E-2</v>
      </c>
      <c r="Z291">
        <f>V291*(E291-E290)/E291+V290*(E290-E289)/E291+V289*(E289-E288)/E291+V288*(E288-E287)/E291+V287*(E287-E286)/E291+V286*(E286-E285)/E291+V285*(E285-E284)/E291+V284*(E284-E283)/E291+V283*(E283-E282)/E291+V282*(E282-E281)/E291+V281*(E281-E280)/E291+V280*(E280-E279)/E291+V279*(E279-E278)/E291+V278*(E278-E277)/E291+V277*(E277-E276)/E291+V276*(E276-E275)/E291+V275*(E275-E274)/E291+V274*(E274-E273)/E291+V273*(E273-E272)/E291</f>
        <v>5.0150379999848005E-2</v>
      </c>
      <c r="AA291">
        <f>W291*(F291-F290)/F291+W290*(F290-F289)/F291+W289*(F289-F288)/F291+W288*(F288-F287)/F291+W287*(F287-F286)/F291+W286*(F286-F285)/F291+W285*(F285-F284)/F291+W284*(F284-F283)/F291+W283*(F283-F282)/F291+W282*(F282-F281)/F291+W281*(F281-F280)/F291+W280*(F280-F279)/F291+W279*(F279-F278)/F291+W278*(F278-F277)/F291+W277*(F277-F276)/F291+W276*(F276-F275)/F291+W275*(F275-F274)/F291+W274*(F274-F273)/F291+W273*(F273-F272)/F291</f>
        <v>5.4255896316616425E-2</v>
      </c>
      <c r="AC291">
        <f t="shared" si="111"/>
        <v>494.44950276891302</v>
      </c>
      <c r="AD291">
        <f t="shared" si="112"/>
        <v>1036.8548534933473</v>
      </c>
      <c r="AE291">
        <f t="shared" si="113"/>
        <v>952.17348186219635</v>
      </c>
      <c r="AG291">
        <f t="shared" si="114"/>
        <v>494.44950276891302</v>
      </c>
      <c r="AH291">
        <f t="shared" si="115"/>
        <v>842.97142560434736</v>
      </c>
      <c r="AI291">
        <f t="shared" si="116"/>
        <v>225.51477201999387</v>
      </c>
      <c r="AK291">
        <v>223</v>
      </c>
      <c r="AL291" t="s">
        <v>16</v>
      </c>
      <c r="AM291">
        <v>36.340000000000003</v>
      </c>
      <c r="AN291">
        <v>0.01</v>
      </c>
      <c r="AO291">
        <v>0.11</v>
      </c>
      <c r="AP291">
        <v>0.38</v>
      </c>
      <c r="AQ291">
        <v>31.92</v>
      </c>
      <c r="AR291">
        <v>29.97</v>
      </c>
      <c r="AS291">
        <v>0.47</v>
      </c>
      <c r="AT291">
        <v>0.78</v>
      </c>
      <c r="AU291">
        <v>0</v>
      </c>
      <c r="AV291">
        <v>0</v>
      </c>
      <c r="AW291">
        <v>1.6E-2</v>
      </c>
      <c r="AX291">
        <v>5.0000000000000001E-3</v>
      </c>
      <c r="AZ291">
        <v>0.99587095797710179</v>
      </c>
      <c r="BA291">
        <v>0</v>
      </c>
      <c r="BB291">
        <v>3.5531472220606251E-3</v>
      </c>
      <c r="BC291">
        <v>8.2336111536659394E-3</v>
      </c>
      <c r="BD291">
        <v>0.48771397453030257</v>
      </c>
      <c r="BE291">
        <v>1.2243181655934914</v>
      </c>
      <c r="BF291">
        <v>1.0910057068573419E-2</v>
      </c>
      <c r="BG291">
        <v>2.2903768544434495E-2</v>
      </c>
      <c r="BH291">
        <v>0</v>
      </c>
      <c r="BI291">
        <v>0</v>
      </c>
      <c r="BJ291">
        <v>7.0551762462795582E-4</v>
      </c>
      <c r="BK291">
        <v>1.0988404048666673E-4</v>
      </c>
      <c r="BM291">
        <v>223</v>
      </c>
      <c r="BN291" t="s">
        <v>17</v>
      </c>
      <c r="BO291">
        <v>52.31</v>
      </c>
      <c r="BP291">
        <v>0.22</v>
      </c>
      <c r="BQ291">
        <v>2.13</v>
      </c>
      <c r="BR291">
        <v>1.57</v>
      </c>
      <c r="BS291">
        <v>16.8</v>
      </c>
      <c r="BT291">
        <v>22.66</v>
      </c>
      <c r="BU291">
        <v>0.34</v>
      </c>
      <c r="BV291">
        <v>3.93</v>
      </c>
      <c r="BW291">
        <v>0</v>
      </c>
      <c r="BX291">
        <v>0.04</v>
      </c>
      <c r="BY291">
        <v>0</v>
      </c>
      <c r="BZ291">
        <v>0</v>
      </c>
      <c r="CA291">
        <v>5.0000000000000001E-3</v>
      </c>
      <c r="CB291">
        <v>2E-3</v>
      </c>
      <c r="CD291">
        <v>1.926090340127361</v>
      </c>
      <c r="CE291">
        <v>0</v>
      </c>
      <c r="CF291">
        <v>9.2442974134596817E-2</v>
      </c>
      <c r="CG291">
        <v>4.5706734800897833E-2</v>
      </c>
      <c r="CH291">
        <v>0.3448938000037608</v>
      </c>
      <c r="CI291">
        <v>1.2437733426567383</v>
      </c>
      <c r="CJ291">
        <v>1.0604296689722544E-2</v>
      </c>
      <c r="CK291">
        <v>0.15505246770232886</v>
      </c>
      <c r="CL291">
        <v>0</v>
      </c>
      <c r="CM291">
        <v>2.8558313200422046E-3</v>
      </c>
      <c r="CN291">
        <v>2.9623180013424796E-4</v>
      </c>
      <c r="CO291">
        <v>5.9056594560328242E-5</v>
      </c>
      <c r="CP291">
        <v>1.8533314261957839E-2</v>
      </c>
    </row>
    <row r="292" spans="3:123">
      <c r="C292" s="2">
        <v>0.90400000000000003</v>
      </c>
      <c r="D292">
        <f t="shared" si="105"/>
        <v>90.4</v>
      </c>
      <c r="E292">
        <f t="shared" si="108"/>
        <v>90.4</v>
      </c>
      <c r="F292">
        <f t="shared" si="108"/>
        <v>90.4</v>
      </c>
      <c r="G292">
        <v>9.5999999999999943</v>
      </c>
      <c r="H292">
        <v>8.136000000000001</v>
      </c>
      <c r="I292">
        <v>0</v>
      </c>
      <c r="J292">
        <v>65.088000000000008</v>
      </c>
      <c r="K292">
        <v>17.176000000000002</v>
      </c>
      <c r="L292">
        <v>0</v>
      </c>
      <c r="M292">
        <f t="shared" si="109"/>
        <v>1.3322211840000002</v>
      </c>
      <c r="O292">
        <f>H292/SUM($H292:I292,K292:M292)</f>
        <v>0.30535702071433451</v>
      </c>
      <c r="P292">
        <f>I292/SUM($H292:I292,K292:M292)</f>
        <v>0</v>
      </c>
      <c r="Q292">
        <f>K292/SUM($H292:I292,K292:M292)</f>
        <v>0.64464259928581735</v>
      </c>
      <c r="R292">
        <f>L292/SUM($H292:I292,K292:M292)</f>
        <v>0</v>
      </c>
      <c r="S292">
        <f>M292/SUM($H292:I292,K292:M292)</f>
        <v>5.0000379999847994E-2</v>
      </c>
      <c r="U292">
        <f t="shared" si="106"/>
        <v>7.2210261313743307E-2</v>
      </c>
      <c r="V292">
        <f t="shared" si="110"/>
        <v>5.0150379999847991E-2</v>
      </c>
      <c r="W292">
        <f t="shared" si="107"/>
        <v>6.1125804493427985E-2</v>
      </c>
      <c r="Y292">
        <f>U292*(D292-D291)/D292+U291*(D291-D290)/D292+U290*(D290-D289)/D292+U289*(D289-D288)/D292+U288*(D288-D287)/D292+U287*(D287-D286)/D292+U286*(D286-D285)/D292+U285*(D285-D284)/D292+U284*(D284-D283)/D292+U283*(D283-D282)/D292+U282*(D282-D281)/D292+U281*(D281-D280)/D292+U280*(D280-D279)/D292+U279*(D279-D278)/D292+U278*(D278-D277)/D292+U277*(D277-D276)/D292+U276*(D276-D275)/D292+U275*(D275-D274)/D292+U274*(D274-D273)/D292+U273*(D273-D272)/D292</f>
        <v>6.0380395298367459E-2</v>
      </c>
      <c r="Z292">
        <f>V292*(E292-E291)/E292+V291*(E291-E290)/E292+V290*(E290-E289)/E292+V289*(E289-E288)/E292+V288*(E288-E287)/E292+V287*(E287-E286)/E292+V286*(E286-E285)/E292+V285*(E285-E284)/E292+V284*(E284-E283)/E292+V283*(E283-E282)/E292+V282*(E282-E281)/E292+V281*(E281-E280)/E292+V280*(E280-E279)/E292+V279*(E279-E278)/E292+V278*(E278-E277)/E292+V277*(E277-E276)/E292+V276*(E276-E275)/E292+V275*(E275-E274)/E292+V274*(E274-E273)/E292+V273*(E273-E272)/E292</f>
        <v>5.0150379999847998E-2</v>
      </c>
      <c r="AA292">
        <f>W292*(F292-F291)/F292+W291*(F291-F290)/F292+W290*(F290-F289)/F292+W289*(F289-F288)/F292+W288*(F288-F287)/F292+W287*(F287-F286)/F292+W286*(F286-F285)/F292+W285*(F285-F284)/F292+W284*(F284-F283)/F292+W283*(F283-F282)/F292+W282*(F282-F281)/F292+W281*(F281-F280)/F292+W280*(F280-F279)/F292+W279*(F279-F278)/F292+W278*(F278-F277)/F292+W277*(F277-F276)/F292+W276*(F276-F275)/F292+W275*(F275-F274)/F292+W274*(F274-F273)/F292+W273*(F273-F272)/F292</f>
        <v>5.4331890876094427E-2</v>
      </c>
      <c r="AC292">
        <f t="shared" si="111"/>
        <v>542.53673827663567</v>
      </c>
      <c r="AD292">
        <f t="shared" si="112"/>
        <v>1139.1853571543149</v>
      </c>
      <c r="AE292">
        <f t="shared" si="113"/>
        <v>1045.5347936511357</v>
      </c>
      <c r="AG292">
        <f t="shared" si="114"/>
        <v>542.53673827663567</v>
      </c>
      <c r="AH292">
        <f t="shared" si="115"/>
        <v>926.16695703602852</v>
      </c>
      <c r="AI292">
        <f t="shared" si="116"/>
        <v>247.62666165421638</v>
      </c>
      <c r="AK292">
        <v>233</v>
      </c>
      <c r="AL292" t="s">
        <v>16</v>
      </c>
      <c r="AM292">
        <v>35.869999999999997</v>
      </c>
      <c r="AN292">
        <v>0.01</v>
      </c>
      <c r="AO292">
        <v>0.1</v>
      </c>
      <c r="AP292">
        <v>0.39</v>
      </c>
      <c r="AQ292">
        <v>34.380000000000003</v>
      </c>
      <c r="AR292">
        <v>27.88</v>
      </c>
      <c r="AS292">
        <v>0.52</v>
      </c>
      <c r="AT292">
        <v>0.84</v>
      </c>
      <c r="AU292">
        <v>0</v>
      </c>
      <c r="AV292">
        <v>0</v>
      </c>
      <c r="AW292">
        <v>1.6E-2</v>
      </c>
      <c r="AX292">
        <v>6.0000000000000001E-3</v>
      </c>
      <c r="AZ292">
        <v>0.99593162731372875</v>
      </c>
      <c r="BA292">
        <v>0</v>
      </c>
      <c r="BB292">
        <v>3.2726572278016048E-3</v>
      </c>
      <c r="BC292">
        <v>8.5615296756048759E-3</v>
      </c>
      <c r="BD292">
        <v>0.5322163257687722</v>
      </c>
      <c r="BE292">
        <v>1.1539322811700132</v>
      </c>
      <c r="BF292">
        <v>1.2229607280255066E-2</v>
      </c>
      <c r="BG292">
        <v>2.4990309379028831E-2</v>
      </c>
      <c r="BH292">
        <v>0</v>
      </c>
      <c r="BI292">
        <v>0</v>
      </c>
      <c r="BJ292">
        <v>7.1480547531750259E-4</v>
      </c>
      <c r="BK292">
        <v>1.3359674267182103E-4</v>
      </c>
      <c r="CR292">
        <v>233</v>
      </c>
      <c r="CS292" t="s">
        <v>18</v>
      </c>
      <c r="CT292">
        <v>52.08</v>
      </c>
      <c r="CU292">
        <v>0.23</v>
      </c>
      <c r="CV292">
        <v>1.9</v>
      </c>
      <c r="CW292">
        <v>1.51</v>
      </c>
      <c r="CX292">
        <v>17.96</v>
      </c>
      <c r="CY292">
        <v>21.5</v>
      </c>
      <c r="CZ292">
        <v>0.37</v>
      </c>
      <c r="DA292">
        <v>4.41</v>
      </c>
      <c r="DB292">
        <v>0</v>
      </c>
      <c r="DC292">
        <v>0.03</v>
      </c>
      <c r="DD292">
        <v>5.0000000000000001E-3</v>
      </c>
      <c r="DE292">
        <v>2E-3</v>
      </c>
      <c r="DG292">
        <v>1.9312724199556728</v>
      </c>
      <c r="DH292">
        <v>0</v>
      </c>
      <c r="DI292">
        <v>8.3047877371099074E-2</v>
      </c>
      <c r="DJ292">
        <v>4.4272915446341654E-2</v>
      </c>
      <c r="DK292">
        <v>0.3713325908473073</v>
      </c>
      <c r="DL292">
        <v>1.1885034006207233</v>
      </c>
      <c r="DM292">
        <v>1.1622118704465551E-2</v>
      </c>
      <c r="DN292">
        <v>0.17522874537080266</v>
      </c>
      <c r="DO292">
        <v>0</v>
      </c>
      <c r="DP292">
        <v>2.1571206951539368E-3</v>
      </c>
      <c r="DQ292">
        <v>2.9834056474682246E-4</v>
      </c>
      <c r="DR292">
        <v>5.9476996612678943E-5</v>
      </c>
      <c r="DS292">
        <v>1.4320297326771855E-2</v>
      </c>
    </row>
    <row r="293" spans="3:123">
      <c r="C293" s="2">
        <v>0.91300000000000003</v>
      </c>
      <c r="D293">
        <f t="shared" si="105"/>
        <v>91.3</v>
      </c>
      <c r="E293">
        <f t="shared" si="108"/>
        <v>91.3</v>
      </c>
      <c r="F293">
        <f t="shared" si="108"/>
        <v>91.3</v>
      </c>
      <c r="G293">
        <v>8.7000000000000028</v>
      </c>
      <c r="H293">
        <v>15.521000000000001</v>
      </c>
      <c r="I293">
        <v>0</v>
      </c>
      <c r="J293">
        <v>44.736999999999995</v>
      </c>
      <c r="K293">
        <v>31.042000000000002</v>
      </c>
      <c r="L293">
        <v>0</v>
      </c>
      <c r="M293">
        <f t="shared" si="109"/>
        <v>2.4507038159999999</v>
      </c>
      <c r="O293">
        <f>H293/SUM($H293:I293,K293:M293)</f>
        <v>0.31666654000005068</v>
      </c>
      <c r="P293">
        <f>I293/SUM($H293:I293,K293:M293)</f>
        <v>0</v>
      </c>
      <c r="Q293">
        <f>K293/SUM($H293:I293,K293:M293)</f>
        <v>0.63333308000010136</v>
      </c>
      <c r="R293">
        <f>L293/SUM($H293:I293,K293:M293)</f>
        <v>0</v>
      </c>
      <c r="S293">
        <f>M293/SUM($H293:I293,K293:M293)</f>
        <v>5.0000379999847994E-2</v>
      </c>
      <c r="U293">
        <f t="shared" si="106"/>
        <v>7.0552340137969988E-2</v>
      </c>
      <c r="V293">
        <f t="shared" si="110"/>
        <v>5.0150379999847991E-2</v>
      </c>
      <c r="W293">
        <f t="shared" si="107"/>
        <v>6.0663153878312573E-2</v>
      </c>
      <c r="Y293">
        <f>U293*(D293-D292)/D293+U292*(D292-D291)/D293+U291*(D291-D290)/D293+U290*(D290-D289)/D293+U289*(D289-D288)/D293+U288*(D288-D287)/D293+U287*(D287-D286)/D293+U286*(D286-D285)/D293+U285*(D285-D284)/D293+U284*(D284-D283)/D293+U283*(D283-D282)/D293+U282*(D282-D281)/D293+U281*(D281-D280)/D293+U280*(D280-D279)/D293+U279*(D279-D278)/D293+U278*(D278-D277)/D293+U277*(D277-D276)/D293+U276*(D276-D275)/D293+U275*(D275-D274)/D293+U274*(D274-D273)/D293+U273*(D273-D272)/D293</f>
        <v>6.0480666386600102E-2</v>
      </c>
      <c r="Z293">
        <f>V293*(E293-E292)/E293+V292*(E292-E291)/E293+V291*(E291-E290)/E293+V290*(E290-E289)/E293+V289*(E289-E288)/E293+V288*(E288-E287)/E293+V287*(E287-E286)/E293+V286*(E286-E285)/E293+V285*(E285-E284)/E293+V284*(E284-E283)/E293+V283*(E283-E282)/E293+V282*(E282-E281)/E293+V281*(E281-E280)/E293+V280*(E280-E279)/E293+V279*(E279-E278)/E293+V278*(E278-E277)/E293+V277*(E277-E276)/E293+V276*(E276-E275)/E293+V275*(E275-E274)/E293+V274*(E274-E273)/E293+V273*(E273-E272)/E293</f>
        <v>5.0150379999847991E-2</v>
      </c>
      <c r="AA293">
        <f>W293*(F293-F292)/F293+W292*(F292-F291)/F293+W291*(F291-F290)/F293+W290*(F290-F289)/F293+W289*(F289-F288)/F293+W288*(F288-F287)/F293+W287*(F287-F286)/F293+W286*(F286-F285)/F293+W285*(F285-F284)/F293+W284*(F284-F283)/F293+W283*(F283-F282)/F293+W282*(F282-F281)/F293+W281*(F281-F280)/F293+W280*(F280-F279)/F293+W279*(F279-F278)/F293+W278*(F278-F277)/F293+W277*(F277-F276)/F293+W276*(F276-F275)/F293+W275*(F275-F274)/F293+W274*(F274-F273)/F293+W273*(F273-F272)/F293</f>
        <v>5.4394302011932294E-2</v>
      </c>
      <c r="AC293">
        <f t="shared" si="111"/>
        <v>594.96773612703203</v>
      </c>
      <c r="AD293">
        <f t="shared" si="112"/>
        <v>1250.8416862617228</v>
      </c>
      <c r="AE293">
        <f t="shared" si="113"/>
        <v>1147.3647118522751</v>
      </c>
      <c r="AG293">
        <f t="shared" si="114"/>
        <v>594.96773612703203</v>
      </c>
      <c r="AH293">
        <f t="shared" si="115"/>
        <v>1016.9444603753843</v>
      </c>
      <c r="AI293">
        <f t="shared" si="116"/>
        <v>271.7442738597494</v>
      </c>
      <c r="AK293">
        <v>243</v>
      </c>
      <c r="AL293" t="s">
        <v>16</v>
      </c>
      <c r="AM293">
        <v>35.49</v>
      </c>
      <c r="AN293">
        <v>0.01</v>
      </c>
      <c r="AO293">
        <v>0.09</v>
      </c>
      <c r="AP293">
        <v>0.37</v>
      </c>
      <c r="AQ293">
        <v>36.380000000000003</v>
      </c>
      <c r="AR293">
        <v>26.21</v>
      </c>
      <c r="AS293">
        <v>0.56999999999999995</v>
      </c>
      <c r="AT293">
        <v>0.87</v>
      </c>
      <c r="AU293">
        <v>0</v>
      </c>
      <c r="AV293">
        <v>0</v>
      </c>
      <c r="AW293">
        <v>1.7000000000000001E-2</v>
      </c>
      <c r="AX293">
        <v>6.0000000000000001E-3</v>
      </c>
      <c r="AZ293">
        <v>0.9960483345732607</v>
      </c>
      <c r="BA293">
        <v>0</v>
      </c>
      <c r="BB293">
        <v>2.9772773715235762E-3</v>
      </c>
      <c r="BC293">
        <v>8.2104082087866397E-3</v>
      </c>
      <c r="BD293">
        <v>0.56927391144739747</v>
      </c>
      <c r="BE293">
        <v>1.0965560645252426</v>
      </c>
      <c r="BF293">
        <v>1.3550655049361746E-2</v>
      </c>
      <c r="BG293">
        <v>2.6163019564954152E-2</v>
      </c>
      <c r="BH293">
        <v>0</v>
      </c>
      <c r="BI293">
        <v>0</v>
      </c>
      <c r="BJ293">
        <v>7.6770271397468741E-4</v>
      </c>
      <c r="BK293">
        <v>1.3504301828397343E-4</v>
      </c>
      <c r="CR293">
        <v>243</v>
      </c>
      <c r="CS293" t="s">
        <v>18</v>
      </c>
      <c r="CT293">
        <v>52.03</v>
      </c>
      <c r="CU293">
        <v>0.24</v>
      </c>
      <c r="CV293">
        <v>1.67</v>
      </c>
      <c r="CW293">
        <v>1.28</v>
      </c>
      <c r="CX293">
        <v>18.97</v>
      </c>
      <c r="CY293">
        <v>20.72</v>
      </c>
      <c r="CZ293">
        <v>0.39</v>
      </c>
      <c r="DA293">
        <v>4.66</v>
      </c>
      <c r="DB293">
        <v>0</v>
      </c>
      <c r="DC293">
        <v>0.03</v>
      </c>
      <c r="DD293">
        <v>6.0000000000000001E-3</v>
      </c>
      <c r="DE293">
        <v>3.0000000000000001E-3</v>
      </c>
      <c r="DG293">
        <v>1.9389574152937872</v>
      </c>
      <c r="DH293">
        <v>0</v>
      </c>
      <c r="DI293">
        <v>7.3355602594285987E-2</v>
      </c>
      <c r="DJ293">
        <v>3.7714905719575927E-2</v>
      </c>
      <c r="DK293">
        <v>0.39415400917730081</v>
      </c>
      <c r="DL293">
        <v>1.1510484435998085</v>
      </c>
      <c r="DM293">
        <v>1.2310907605989994E-2</v>
      </c>
      <c r="DN293">
        <v>0.18607779914916486</v>
      </c>
      <c r="DO293">
        <v>0</v>
      </c>
      <c r="DP293">
        <v>2.167785602226351E-3</v>
      </c>
      <c r="DQ293">
        <v>3.5977868958626119E-4</v>
      </c>
      <c r="DR293">
        <v>8.9656580559181401E-5</v>
      </c>
      <c r="DS293">
        <v>1.2313017888073166E-2</v>
      </c>
    </row>
    <row r="294" spans="3:123">
      <c r="C294" s="2">
        <v>0.92100000000000004</v>
      </c>
      <c r="D294">
        <f t="shared" si="105"/>
        <v>92.100000000000009</v>
      </c>
      <c r="E294">
        <f t="shared" si="108"/>
        <v>92.100000000000009</v>
      </c>
      <c r="F294">
        <f t="shared" si="108"/>
        <v>92.100000000000009</v>
      </c>
      <c r="G294">
        <v>7.8999999999999915</v>
      </c>
      <c r="H294">
        <v>16.577999999999999</v>
      </c>
      <c r="I294">
        <v>0</v>
      </c>
      <c r="J294">
        <v>39.603000000000002</v>
      </c>
      <c r="K294">
        <v>35.919000000000004</v>
      </c>
      <c r="L294">
        <v>0</v>
      </c>
      <c r="M294">
        <f t="shared" si="109"/>
        <v>2.763022104</v>
      </c>
      <c r="O294">
        <f>H294/SUM($H294:I294,K294:M294)</f>
        <v>0.29999988000004796</v>
      </c>
      <c r="P294">
        <f>I294/SUM($H294:I294,K294:M294)</f>
        <v>0</v>
      </c>
      <c r="Q294">
        <f>K294/SUM($H294:I294,K294:M294)</f>
        <v>0.64999974000010408</v>
      </c>
      <c r="R294">
        <f>L294/SUM($H294:I294,K294:M294)</f>
        <v>0</v>
      </c>
      <c r="S294">
        <f>M294/SUM($H294:I294,K294:M294)</f>
        <v>5.0000379999848001E-2</v>
      </c>
      <c r="U294">
        <f t="shared" si="106"/>
        <v>6.995548491314113E-2</v>
      </c>
      <c r="V294">
        <f t="shared" si="110"/>
        <v>5.0150379999847998E-2</v>
      </c>
      <c r="W294">
        <f t="shared" si="107"/>
        <v>6.0638877419068038E-2</v>
      </c>
      <c r="Y294">
        <f>U294*(D294-D293)/D294+U293*(D293-D292)/D294+U292*(D292-D291)/D294+U291*(D291-D290)/D294+U290*(D290-D289)/D294+U289*(D289-D288)/D294+U288*(D288-D287)/D294+U287*(D287-D286)/D294+U286*(D286-D285)/D294+U285*(D285-D284)/D294+U284*(D284-D283)/D294+U283*(D283-D282)/D294+U282*(D282-D281)/D294+U281*(D281-D280)/D294+U280*(D280-D279)/D294+U279*(D279-D278)/D294+U278*(D278-D277)/D294+U277*(D277-D276)/D294+U276*(D276-D275)/D294+U275*(D275-D274)/D294+U274*(D274-D273)/D294+U273*(D273-D272)/D294</f>
        <v>6.0562966656103182E-2</v>
      </c>
      <c r="Z294">
        <f>V294*(E294-E293)/E294+V293*(E293-E292)/E294+V292*(E292-E291)/E294+V291*(E291-E290)/E294+V290*(E290-E289)/E294+V289*(E289-E288)/E294+V288*(E288-E287)/E294+V287*(E287-E286)/E294+V286*(E286-E285)/E294+V285*(E285-E284)/E294+V284*(E284-E283)/E294+V283*(E283-E282)/E294+V282*(E282-E281)/E294+V281*(E281-E280)/E294+V280*(E280-E279)/E294+V279*(E279-E278)/E294+V278*(E278-E277)/E294+V277*(E277-E276)/E294+V276*(E276-E275)/E294+V275*(E275-E274)/E294+V274*(E274-E273)/E294+V273*(E273-E272)/E294</f>
        <v>5.0150379999847998E-2</v>
      </c>
      <c r="AA294">
        <f>W294*(F294-F293)/F294+W293*(F293-F292)/F294+W292*(F292-F291)/F294+W291*(F291-F290)/F294+W290*(F290-F289)/F294+W289*(F289-F288)/F294+W288*(F288-F287)/F294+W287*(F287-F286)/F294+W286*(F286-F285)/F294+W285*(F285-F284)/F294+W284*(F284-F283)/F294+W283*(F283-F282)/F294+W282*(F282-F281)/F294+W281*(F281-F280)/F294+W280*(F280-F279)/F294+W279*(F279-F278)/F294+W278*(F278-F277)/F294+W277*(F277-F276)/F294+W276*(F276-F275)/F294+W275*(F275-F274)/F294+W274*(F274-F273)/F294+W273*(F273-F272)/F294</f>
        <v>5.4448543709279831E-2</v>
      </c>
      <c r="AC294">
        <f t="shared" si="111"/>
        <v>651.27016798435204</v>
      </c>
      <c r="AD294">
        <f t="shared" si="112"/>
        <v>1370.8615638608628</v>
      </c>
      <c r="AE294">
        <f t="shared" si="113"/>
        <v>1256.768134375714</v>
      </c>
      <c r="AG294">
        <f t="shared" si="114"/>
        <v>651.27016798435204</v>
      </c>
      <c r="AH294">
        <f t="shared" si="115"/>
        <v>1114.5215966348478</v>
      </c>
      <c r="AI294">
        <f t="shared" si="116"/>
        <v>297.65561077319541</v>
      </c>
      <c r="AK294">
        <v>253</v>
      </c>
      <c r="AL294" t="s">
        <v>16</v>
      </c>
      <c r="AM294">
        <v>35.020000000000003</v>
      </c>
      <c r="AN294">
        <v>0.01</v>
      </c>
      <c r="AO294">
        <v>0.08</v>
      </c>
      <c r="AP294">
        <v>0.33</v>
      </c>
      <c r="AQ294">
        <v>38.880000000000003</v>
      </c>
      <c r="AR294">
        <v>24.12</v>
      </c>
      <c r="AS294">
        <v>0.62</v>
      </c>
      <c r="AT294">
        <v>0.91</v>
      </c>
      <c r="AU294">
        <v>0</v>
      </c>
      <c r="AV294">
        <v>0</v>
      </c>
      <c r="AW294">
        <v>1.7000000000000001E-2</v>
      </c>
      <c r="AX294">
        <v>6.0000000000000001E-3</v>
      </c>
      <c r="AZ294">
        <v>0.99645355411048075</v>
      </c>
      <c r="BA294">
        <v>0</v>
      </c>
      <c r="BB294">
        <v>2.6830778787842258E-3</v>
      </c>
      <c r="BC294">
        <v>7.4240941424241038E-3</v>
      </c>
      <c r="BD294">
        <v>0.61680991683195596</v>
      </c>
      <c r="BE294">
        <v>1.0230753669937132</v>
      </c>
      <c r="BF294">
        <v>1.494320065574082E-2</v>
      </c>
      <c r="BG294">
        <v>2.7744474932458553E-2</v>
      </c>
      <c r="BH294">
        <v>0</v>
      </c>
      <c r="BI294">
        <v>0</v>
      </c>
      <c r="BJ294">
        <v>7.7832249110561572E-4</v>
      </c>
      <c r="BK294">
        <v>1.3691109394810475E-4</v>
      </c>
      <c r="CR294">
        <v>253</v>
      </c>
      <c r="CS294" t="s">
        <v>18</v>
      </c>
      <c r="CT294">
        <v>51.84</v>
      </c>
      <c r="CU294">
        <v>0.25</v>
      </c>
      <c r="CV294">
        <v>1.49</v>
      </c>
      <c r="CW294">
        <v>1.06</v>
      </c>
      <c r="CX294">
        <v>20.36</v>
      </c>
      <c r="CY294">
        <v>19.59</v>
      </c>
      <c r="CZ294">
        <v>0.42</v>
      </c>
      <c r="DA294">
        <v>4.95</v>
      </c>
      <c r="DB294">
        <v>0</v>
      </c>
      <c r="DC294">
        <v>0.03</v>
      </c>
      <c r="DD294">
        <v>6.0000000000000001E-3</v>
      </c>
      <c r="DE294">
        <v>3.0000000000000001E-3</v>
      </c>
      <c r="DG294">
        <v>1.9455310565471466</v>
      </c>
      <c r="DH294">
        <v>0</v>
      </c>
      <c r="DI294">
        <v>6.5911594238268603E-2</v>
      </c>
      <c r="DJ294">
        <v>3.1453403909598637E-2</v>
      </c>
      <c r="DK294">
        <v>0.42602503532916286</v>
      </c>
      <c r="DL294">
        <v>1.0959658373259793</v>
      </c>
      <c r="DM294">
        <v>1.3351605300179113E-2</v>
      </c>
      <c r="DN294">
        <v>0.1990547625829511</v>
      </c>
      <c r="DO294">
        <v>0</v>
      </c>
      <c r="DP294">
        <v>2.1831071774183063E-3</v>
      </c>
      <c r="DQ294">
        <v>3.6232155002379602E-4</v>
      </c>
      <c r="DR294">
        <v>9.02902594797722E-5</v>
      </c>
      <c r="DS294">
        <v>1.1442650785415245E-2</v>
      </c>
    </row>
    <row r="295" spans="3:123">
      <c r="C295" s="2">
        <v>0.92900000000000005</v>
      </c>
      <c r="D295">
        <f t="shared" si="105"/>
        <v>92.9</v>
      </c>
      <c r="E295">
        <f t="shared" si="108"/>
        <v>92.9</v>
      </c>
      <c r="F295">
        <f t="shared" si="108"/>
        <v>92.9</v>
      </c>
      <c r="G295">
        <v>7.0999999999999943</v>
      </c>
      <c r="H295">
        <v>15.793000000000003</v>
      </c>
      <c r="I295">
        <v>0</v>
      </c>
      <c r="J295">
        <v>35.302</v>
      </c>
      <c r="K295">
        <v>41.805000000000007</v>
      </c>
      <c r="L295">
        <v>0</v>
      </c>
      <c r="M295">
        <f t="shared" si="109"/>
        <v>3.0314979360000005</v>
      </c>
      <c r="O295">
        <f>H295/SUM($H295:I295,K295:M295)</f>
        <v>0.26048376677423524</v>
      </c>
      <c r="P295">
        <f>I295/SUM($H295:I295,K295:M295)</f>
        <v>0</v>
      </c>
      <c r="Q295">
        <f>K295/SUM($H295:I295,K295:M295)</f>
        <v>0.68951585322591669</v>
      </c>
      <c r="R295">
        <f>L295/SUM($H295:I295,K295:M295)</f>
        <v>0</v>
      </c>
      <c r="S295">
        <f>M295/SUM($H295:I295,K295:M295)</f>
        <v>5.0000379999847994E-2</v>
      </c>
      <c r="U295">
        <f t="shared" si="106"/>
        <v>7.0222358933121856E-2</v>
      </c>
      <c r="V295">
        <f t="shared" si="110"/>
        <v>5.0150379999847991E-2</v>
      </c>
      <c r="W295">
        <f t="shared" si="107"/>
        <v>6.0989346234746736E-2</v>
      </c>
      <c r="Y295">
        <f>U295*(D295-D294)/D295+U294*(D294-D293)/D295+U293*(D293-D292)/D295+U292*(D292-D291)/D295+U291*(D291-D290)/D295+U290*(D290-D289)/D295+U289*(D289-D288)/D295+U288*(D288-D287)/D295+U287*(D287-D286)/D295+U286*(D286-D285)/D295+U285*(D285-D284)/D295+U284*(D284-D283)/D295+U283*(D283-D282)/D295+U282*(D282-D281)/D295+U281*(D281-D280)/D295+U280*(D280-D279)/D295+U279*(D279-D278)/D295+U278*(D278-D277)/D295+U277*(D277-D276)/D295+U276*(D276-D275)/D295+U275*(D275-D274)/D295+U274*(D274-D273)/D295+U273*(D273-D272)/D295</f>
        <v>6.0646147644495163E-2</v>
      </c>
      <c r="Z295">
        <f>V295*(E295-E294)/E295+V294*(E294-E293)/E295+V293*(E293-E292)/E295+V292*(E292-E291)/E295+V291*(E291-E290)/E295+V290*(E290-E289)/E295+V289*(E289-E288)/E295+V288*(E288-E287)/E295+V287*(E287-E286)/E295+V286*(E286-E285)/E295+V285*(E285-E284)/E295+V284*(E284-E283)/E295+V283*(E283-E282)/E295+V282*(E282-E281)/E295+V281*(E281-E280)/E295+V280*(E280-E279)/E295+V279*(E279-E278)/E295+V278*(E278-E277)/E295+V277*(E277-E276)/E295+V276*(E276-E275)/E295+V275*(E275-E274)/E295+V274*(E274-E273)/E295+V273*(E273-E272)/E295</f>
        <v>5.0150379999847998E-2</v>
      </c>
      <c r="AA295">
        <f>W295*(F295-F294)/F295+W294*(F294-F293)/F295+W293*(F293-F292)/F295+W292*(F292-F291)/F295+W291*(F291-F290)/F295+W290*(F290-F289)/F295+W289*(F289-F288)/F295+W288*(F288-F287)/F295+W287*(F287-F286)/F295+W286*(F286-F285)/F295+W285*(F285-F284)/F295+W284*(F284-F283)/F295+W283*(F283-F282)/F295+W282*(F282-F281)/F295+W281*(F281-F280)/F295+W280*(F280-F279)/F295+W279*(F279-F278)/F295+W278*(F278-F277)/F295+W277*(F277-F276)/F295+W276*(F276-F275)/F295+W275*(F275-F274)/F295+W274*(F274-F273)/F295+W273*(F273-F272)/F295</f>
        <v>5.450486924233014E-2</v>
      </c>
      <c r="AC295">
        <f t="shared" si="111"/>
        <v>719.82370711933277</v>
      </c>
      <c r="AD295">
        <f t="shared" si="112"/>
        <v>1517.1793828530158</v>
      </c>
      <c r="AE295">
        <f t="shared" si="113"/>
        <v>1390.0630174838989</v>
      </c>
      <c r="AG295">
        <f t="shared" si="114"/>
        <v>719.82370711933277</v>
      </c>
      <c r="AH295">
        <f t="shared" si="115"/>
        <v>1233.4791730512325</v>
      </c>
      <c r="AI295">
        <f t="shared" si="116"/>
        <v>329.22545150934451</v>
      </c>
      <c r="AK295">
        <v>263</v>
      </c>
      <c r="AL295" t="s">
        <v>16</v>
      </c>
      <c r="AM295">
        <v>34.5</v>
      </c>
      <c r="AN295">
        <v>0.01</v>
      </c>
      <c r="AO295">
        <v>0.08</v>
      </c>
      <c r="AP295">
        <v>0.28999999999999998</v>
      </c>
      <c r="AQ295">
        <v>41.67</v>
      </c>
      <c r="AR295">
        <v>21.8</v>
      </c>
      <c r="AS295">
        <v>0.67</v>
      </c>
      <c r="AT295">
        <v>0.95</v>
      </c>
      <c r="AU295">
        <v>0</v>
      </c>
      <c r="AV295">
        <v>0</v>
      </c>
      <c r="AW295">
        <v>1.7999999999999999E-2</v>
      </c>
      <c r="AX295">
        <v>6.0000000000000001E-3</v>
      </c>
      <c r="AZ295">
        <v>0.99673487310445774</v>
      </c>
      <c r="BA295">
        <v>0</v>
      </c>
      <c r="BB295">
        <v>2.7242873772537965E-3</v>
      </c>
      <c r="BC295">
        <v>6.6244094478282185E-3</v>
      </c>
      <c r="BD295">
        <v>0.67122516636722884</v>
      </c>
      <c r="BE295">
        <v>0.93887215229914667</v>
      </c>
      <c r="BF295">
        <v>1.6396319817787396E-2</v>
      </c>
      <c r="BG295">
        <v>2.9408871693959213E-2</v>
      </c>
      <c r="BH295">
        <v>0</v>
      </c>
      <c r="BI295">
        <v>0</v>
      </c>
      <c r="BJ295">
        <v>8.3676364602462629E-4</v>
      </c>
      <c r="BK295">
        <v>1.3901391681475896E-4</v>
      </c>
      <c r="CR295">
        <v>263</v>
      </c>
      <c r="CS295" t="s">
        <v>18</v>
      </c>
      <c r="CT295">
        <v>51.54</v>
      </c>
      <c r="CU295">
        <v>0.26</v>
      </c>
      <c r="CV295">
        <v>1.35</v>
      </c>
      <c r="CW295">
        <v>0.85</v>
      </c>
      <c r="CX295">
        <v>22.01</v>
      </c>
      <c r="CY295">
        <v>18.23</v>
      </c>
      <c r="CZ295">
        <v>0.46</v>
      </c>
      <c r="DA295">
        <v>5.25</v>
      </c>
      <c r="DB295">
        <v>0</v>
      </c>
      <c r="DC295">
        <v>0.03</v>
      </c>
      <c r="DD295">
        <v>6.0000000000000001E-3</v>
      </c>
      <c r="DE295">
        <v>3.0000000000000001E-3</v>
      </c>
      <c r="DG295">
        <v>1.9510351934726835</v>
      </c>
      <c r="DH295">
        <v>0</v>
      </c>
      <c r="DI295">
        <v>6.023609791634385E-2</v>
      </c>
      <c r="DJ295">
        <v>2.5440651374356027E-2</v>
      </c>
      <c r="DK295">
        <v>0.4645419132230032</v>
      </c>
      <c r="DL295">
        <v>1.0287190061185456</v>
      </c>
      <c r="DM295">
        <v>1.474991578711897E-2</v>
      </c>
      <c r="DN295">
        <v>0.21294830700612685</v>
      </c>
      <c r="DO295">
        <v>0</v>
      </c>
      <c r="DP295">
        <v>2.2020266550322395E-3</v>
      </c>
      <c r="DQ295">
        <v>3.6546153990868447E-4</v>
      </c>
      <c r="DR295">
        <v>9.1072742612370358E-5</v>
      </c>
      <c r="DS295">
        <v>1.1271291389027355E-2</v>
      </c>
    </row>
    <row r="296" spans="3:123">
      <c r="C296" s="2">
        <v>0.97099999999999997</v>
      </c>
      <c r="D296">
        <f t="shared" si="105"/>
        <v>97.1</v>
      </c>
      <c r="E296">
        <f t="shared" si="108"/>
        <v>97.1</v>
      </c>
      <c r="F296">
        <f t="shared" si="108"/>
        <v>97.1</v>
      </c>
      <c r="G296">
        <v>2.9000000000000057</v>
      </c>
      <c r="H296">
        <v>0</v>
      </c>
      <c r="I296">
        <v>0</v>
      </c>
      <c r="J296">
        <v>16.507000000000001</v>
      </c>
      <c r="K296">
        <v>80.592999999999989</v>
      </c>
      <c r="L296">
        <v>0</v>
      </c>
      <c r="M296">
        <f t="shared" si="109"/>
        <v>4.2417707759999992</v>
      </c>
      <c r="O296">
        <f>H296/SUM($H296:I296,K296:M296)</f>
        <v>0</v>
      </c>
      <c r="P296">
        <f>I296/SUM($H296:I296,K296:M296)</f>
        <v>0</v>
      </c>
      <c r="Q296">
        <f>K296/SUM($H296:I296,K296:M296)</f>
        <v>0.94999962000015203</v>
      </c>
      <c r="R296">
        <f>L296/SUM($H296:I296,K296:M296)</f>
        <v>0</v>
      </c>
      <c r="S296">
        <f>M296/SUM($H296:I296,K296:M296)</f>
        <v>5.0000379999848001E-2</v>
      </c>
      <c r="U296">
        <f t="shared" si="106"/>
        <v>7.5664490990756172E-2</v>
      </c>
      <c r="V296">
        <f t="shared" si="110"/>
        <v>5.0150379999847998E-2</v>
      </c>
      <c r="W296">
        <f t="shared" si="107"/>
        <v>6.426535594597263E-2</v>
      </c>
      <c r="Y296">
        <f>U296*(D296-D295)/D296+U295*(D295-D294)/D296+U294*(D294-D293)/D296+U293*(D293-D292)/D296+U292*(D292-D291)/D296+U291*(D291-D290)/D296+U290*(D290-D289)/D296+U289*(D289-D288)/D296+U288*(D288-D287)/D296+U287*(D287-D286)/D296+U286*(D286-D285)/D296+U285*(D285-D284)/D296+U284*(D284-D283)/D296+U283*(D283-D282)/D296+U282*(D282-D281)/D296+U281*(D281-D280)/D296+U280*(D280-D279)/D296+U279*(D279-D278)/D296+U278*(D278-D277)/D296+U277*(D277-D276)/D296+U276*(D276-D275)/D296+U275*(D275-D274)/D296+U274*(D274-D273)/D296+U273*(D273-D272)/D296</f>
        <v>6.1295756728473483E-2</v>
      </c>
      <c r="Z296">
        <f>V296*(E296-E295)/E296+V295*(E295-E294)/E296+V294*(E294-E293)/E296+V293*(E293-E292)/E296+V292*(E292-E291)/E296+V291*(E291-E290)/E296+V290*(E290-E289)/E296+V289*(E289-E288)/E296+V288*(E288-E287)/E296+V287*(E287-E286)/E296+V286*(E286-E285)/E296+V285*(E285-E284)/E296+V284*(E284-E283)/E296+V283*(E283-E282)/E296+V282*(E282-E281)/E296+V281*(E281-E280)/E296+V280*(E280-E279)/E296+V279*(E279-E278)/E296+V278*(E278-E277)/E296+V277*(E277-E276)/E296+V276*(E276-E275)/E296+V275*(E275-E274)/E296+V274*(E274-E273)/E296+V273*(E273-E272)/E296</f>
        <v>5.0150379999847998E-2</v>
      </c>
      <c r="AA296">
        <f>W296*(F296-F295)/F296+W295*(F295-F294)/F296+W294*(F294-F293)/F296+W293*(F293-F292)/F296+W292*(F292-F291)/F296+W291*(F291-F290)/F296+W290*(F290-F289)/F296+W289*(F289-F288)/F296+W288*(F288-F287)/F296+W287*(F287-F286)/F296+W286*(F286-F285)/F296+W285*(F285-F284)/F296+W284*(F284-F283)/F296+W283*(F283-F282)/F296+W282*(F282-F281)/F296+W281*(F281-F280)/F296+W280*(F280-F279)/F296+W279*(F279-F278)/F296+W278*(F278-F277)/F296+W277*(F277-F276)/F296+W276*(F276-F275)/F296+W275*(F275-F274)/F296+W274*(F274-F273)/F296+W273*(F273-F272)/F296</f>
        <v>5.4927053013239489E-2</v>
      </c>
      <c r="AC296">
        <f t="shared" si="111"/>
        <v>1665.3471349200281</v>
      </c>
      <c r="AD296">
        <f t="shared" si="112"/>
        <v>3551.3689136741068</v>
      </c>
      <c r="AE296">
        <f t="shared" si="113"/>
        <v>3236.3158987410061</v>
      </c>
      <c r="AG296">
        <f t="shared" si="114"/>
        <v>1665.3471349200281</v>
      </c>
      <c r="AH296">
        <f t="shared" si="115"/>
        <v>2887.2917997350464</v>
      </c>
      <c r="AI296">
        <f t="shared" si="116"/>
        <v>766.49587075444879</v>
      </c>
      <c r="AK296">
        <v>383</v>
      </c>
      <c r="CR296">
        <v>383</v>
      </c>
      <c r="CS296" t="s">
        <v>18</v>
      </c>
      <c r="CT296">
        <v>46.59</v>
      </c>
      <c r="CU296">
        <v>0.46</v>
      </c>
      <c r="CV296">
        <v>1.0900000000000001</v>
      </c>
      <c r="CW296">
        <v>0.11</v>
      </c>
      <c r="CX296">
        <v>42.11</v>
      </c>
      <c r="CY296">
        <v>3.59</v>
      </c>
      <c r="CZ296">
        <v>0.93</v>
      </c>
      <c r="DA296">
        <v>5.07</v>
      </c>
      <c r="DB296">
        <v>0</v>
      </c>
      <c r="DC296">
        <v>0.04</v>
      </c>
      <c r="DD296">
        <v>1.0999999999999999E-2</v>
      </c>
      <c r="DE296">
        <v>5.0000000000000001E-3</v>
      </c>
      <c r="DG296">
        <v>1.9579607073396497</v>
      </c>
      <c r="DH296">
        <v>0</v>
      </c>
      <c r="DI296">
        <v>5.3993332404301778E-2</v>
      </c>
      <c r="DJ296">
        <v>3.6550435714249587E-3</v>
      </c>
      <c r="DK296">
        <v>0.98668988374311628</v>
      </c>
      <c r="DL296">
        <v>0.22490293137899134</v>
      </c>
      <c r="DM296">
        <v>3.3105887129753195E-2</v>
      </c>
      <c r="DN296">
        <v>0.22830394711150712</v>
      </c>
      <c r="DO296">
        <v>0</v>
      </c>
      <c r="DP296">
        <v>3.2595067198016589E-3</v>
      </c>
      <c r="DQ296">
        <v>7.4382999445252857E-4</v>
      </c>
      <c r="DR296">
        <v>1.6851079882332406E-4</v>
      </c>
      <c r="DS296">
        <v>1.1954039743951442E-2</v>
      </c>
    </row>
    <row r="297" spans="3:123">
      <c r="C297" s="2">
        <v>0.98299999999999998</v>
      </c>
      <c r="D297">
        <f t="shared" si="105"/>
        <v>98.3</v>
      </c>
      <c r="E297">
        <f t="shared" si="108"/>
        <v>98.3</v>
      </c>
      <c r="F297">
        <f t="shared" si="108"/>
        <v>98.3</v>
      </c>
      <c r="G297">
        <v>1.7000000000000028</v>
      </c>
      <c r="H297">
        <v>0</v>
      </c>
      <c r="I297">
        <v>0</v>
      </c>
      <c r="J297">
        <v>10.813000000000001</v>
      </c>
      <c r="K297">
        <v>55.048000000000002</v>
      </c>
      <c r="L297">
        <v>32.439</v>
      </c>
      <c r="M297">
        <f t="shared" si="109"/>
        <v>4.6046157839999999</v>
      </c>
      <c r="O297">
        <f>H297/SUM($H297:I297,K297:M297)</f>
        <v>0</v>
      </c>
      <c r="P297">
        <f>I297/SUM($H297:I297,K297:M297)</f>
        <v>0</v>
      </c>
      <c r="Q297">
        <f>K297/SUM($H297:I297,K297:M297)</f>
        <v>0.59775256988773617</v>
      </c>
      <c r="R297">
        <f>L297/SUM($H297:I297,K297:M297)</f>
        <v>0.35224705011241592</v>
      </c>
      <c r="S297">
        <f>M297/SUM($H297:I297,K297:M297)</f>
        <v>5.0000379999848001E-2</v>
      </c>
      <c r="U297">
        <f t="shared" si="106"/>
        <v>6.6167524233995856E-2</v>
      </c>
      <c r="V297">
        <f t="shared" si="110"/>
        <v>5.0150379999847998E-2</v>
      </c>
      <c r="W297">
        <f t="shared" si="107"/>
        <v>5.9179006441099649E-2</v>
      </c>
      <c r="Y297">
        <f>U297*(D297-D296)/D297+U296*(D296-D295)/D297+U295*(D295-D294)/D297+U294*(D294-D293)/D297+U293*(D293-D292)/D297+U292*(D292-D291)/D297+U291*(D291-D290)/D297+U290*(D290-D289)/D297+U289*(D289-D288)/D297+U288*(D288-D287)/D297+U287*(D287-D286)/D297+U286*(D286-D285)/D297+U285*(D285-D284)/D297+U284*(D284-D283)/D297+U283*(D283-D282)/D297+U282*(D282-D281)/D297+U281*(D281-D280)/D297+U280*(D280-D279)/D297+U279*(D279-D278)/D297+U278*(D278-D277)/D297+U277*(D277-D276)/D297+U276*(D276-D275)/D297+U275*(D275-D274)/D297+U274*(D274-D273)/D297+U273*(D273-D272)/D297</f>
        <v>6.135522896658771E-2</v>
      </c>
      <c r="Z297">
        <f>V297*(E297-E296)/E297+V296*(E296-E295)/E297+V295*(E295-E294)/E297+V294*(E294-E293)/E297+V293*(E293-E292)/E297+V292*(E292-E291)/E297+V291*(E291-E290)/E297+V290*(E290-E289)/E297+V289*(E289-E288)/E297+V288*(E288-E287)/E297+V287*(E287-E286)/E297+V286*(E286-E285)/E297+V285*(E285-E284)/E297+V284*(E284-E283)/E297+V283*(E283-E282)/E297+V282*(E282-E281)/E297+V281*(E281-E280)/E297+V280*(E280-E279)/E297+V279*(E279-E278)/E297+V278*(E278-E277)/E297+V277*(E277-E276)/E297+V276*(E276-E275)/E297+V275*(E275-E274)/E297+V274*(E274-E273)/E297+V273*(E273-E272)/E297</f>
        <v>5.0150379999848005E-2</v>
      </c>
      <c r="AA297">
        <f>W297*(F297-F296)/F297+W296*(F296-F295)/F297+W295*(F295-F294)/F297+W294*(F294-F293)/F297+W293*(F293-F292)/F297+W292*(F292-F291)/F297+W291*(F291-F290)/F297+W290*(F290-F289)/F297+W289*(F289-F288)/F297+W288*(F288-F287)/F297+W287*(F287-F286)/F297+W286*(F286-F285)/F297+W285*(F285-F284)/F297+W284*(F284-F283)/F297+W283*(F283-F282)/F297+W282*(F282-F281)/F297+W281*(F281-F280)/F297+W280*(F280-F279)/F297+W279*(F279-F278)/F297+W278*(F278-F277)/F297+W277*(F277-F276)/F297+W276*(F276-F275)/F297+W275*(F275-F274)/F297+W274*(F274-F273)/F297+W273*(F273-F272)/F297</f>
        <v>5.4978958853660984E-2</v>
      </c>
      <c r="AC297">
        <f t="shared" si="111"/>
        <v>2748.7238922977695</v>
      </c>
      <c r="AD297">
        <f t="shared" si="112"/>
        <v>5898.1054251045525</v>
      </c>
      <c r="AE297">
        <f t="shared" si="113"/>
        <v>5360.0378195846151</v>
      </c>
      <c r="AG297">
        <f t="shared" si="114"/>
        <v>2748.7238922977695</v>
      </c>
      <c r="AH297">
        <f t="shared" si="115"/>
        <v>4795.2076626866283</v>
      </c>
      <c r="AI297">
        <f t="shared" si="116"/>
        <v>1269.4826414805666</v>
      </c>
      <c r="AK297">
        <v>533</v>
      </c>
      <c r="CR297">
        <v>533</v>
      </c>
      <c r="CS297" t="s">
        <v>18</v>
      </c>
      <c r="CT297">
        <v>45.68</v>
      </c>
      <c r="CU297">
        <v>0.39</v>
      </c>
      <c r="CV297">
        <v>1.07</v>
      </c>
      <c r="CW297">
        <v>0.04</v>
      </c>
      <c r="CX297">
        <v>45.94</v>
      </c>
      <c r="CY297">
        <v>0.75</v>
      </c>
      <c r="CZ297">
        <v>1.1100000000000001</v>
      </c>
      <c r="DA297">
        <v>4.96</v>
      </c>
      <c r="DB297">
        <v>0</v>
      </c>
      <c r="DC297">
        <v>0.05</v>
      </c>
      <c r="DD297">
        <v>1.2E-2</v>
      </c>
      <c r="DE297">
        <v>5.0000000000000001E-3</v>
      </c>
      <c r="DG297">
        <v>1.9613295975791414</v>
      </c>
      <c r="DH297">
        <v>0</v>
      </c>
      <c r="DI297">
        <v>5.4151518247956401E-2</v>
      </c>
      <c r="DJ297">
        <v>1.3579165766260785E-3</v>
      </c>
      <c r="DK297">
        <v>1.0997643823464061</v>
      </c>
      <c r="DL297">
        <v>4.8003748987649766E-2</v>
      </c>
      <c r="DM297">
        <v>4.0369975473701726E-2</v>
      </c>
      <c r="DN297">
        <v>0.22819197250578041</v>
      </c>
      <c r="DO297">
        <v>0</v>
      </c>
      <c r="DP297">
        <v>4.162700057421022E-3</v>
      </c>
      <c r="DQ297">
        <v>8.2903997716092092E-4</v>
      </c>
      <c r="DR297">
        <v>1.7216345226141392E-4</v>
      </c>
      <c r="DS297">
        <v>1.5481115827097783E-2</v>
      </c>
    </row>
    <row r="298" spans="3:123">
      <c r="C298" s="2">
        <v>0.99</v>
      </c>
      <c r="D298">
        <f t="shared" si="105"/>
        <v>99</v>
      </c>
      <c r="E298">
        <f t="shared" si="108"/>
        <v>99</v>
      </c>
      <c r="F298">
        <f t="shared" si="108"/>
        <v>99</v>
      </c>
      <c r="G298">
        <v>1</v>
      </c>
      <c r="H298">
        <v>0</v>
      </c>
      <c r="I298">
        <v>0</v>
      </c>
      <c r="J298">
        <v>15.84</v>
      </c>
      <c r="K298">
        <v>83.16</v>
      </c>
      <c r="L298">
        <v>0</v>
      </c>
      <c r="M298">
        <f t="shared" si="109"/>
        <v>4.3768771199999996</v>
      </c>
      <c r="O298">
        <f>H298/SUM($H298:I298,K298:M298)</f>
        <v>0</v>
      </c>
      <c r="P298">
        <f>I298/SUM($H298:I298,K298:M298)</f>
        <v>0</v>
      </c>
      <c r="Q298">
        <f>K298/SUM($H298:I298,K298:M298)</f>
        <v>0.94999962000015192</v>
      </c>
      <c r="R298">
        <f>L298/SUM($H298:I298,K298:M298)</f>
        <v>0</v>
      </c>
      <c r="S298">
        <f>M298/SUM($H298:I298,K298:M298)</f>
        <v>5.0000379999847994E-2</v>
      </c>
      <c r="U298">
        <f t="shared" si="106"/>
        <v>7.5745023048653659E-2</v>
      </c>
      <c r="V298">
        <f t="shared" si="110"/>
        <v>5.0150379999847991E-2</v>
      </c>
      <c r="W298">
        <f t="shared" si="107"/>
        <v>6.4738399873727412E-2</v>
      </c>
      <c r="Y298">
        <f>U298*(D298-D297)/D298+U297*(D297-D296)/D298+U296*(D296-D295)/D298+U295*(D295-D294)/D298+U294*(D294-D293)/D298+U293*(D293-D292)/D298+U292*(D292-D291)/D298+U291*(D291-D290)/D298+U290*(D290-D289)/D298+U289*(D289-D288)/D298+U288*(D288-D287)/D298+U287*(D287-D286)/D298+U286*(D286-D285)/D298+U285*(D285-D284)/D298+U284*(D284-D283)/D298+U283*(D283-D282)/D298+U282*(D282-D281)/D298+U281*(D281-D280)/D298+U280*(D280-D279)/D298+U279*(D279-D278)/D298+U278*(D278-D277)/D298+U277*(D277-D276)/D298+U276*(D276-D275)/D298+U275*(D275-D274)/D298+U274*(D274-D273)/D298+U273*D273/D298</f>
        <v>6.1456974985349785E-2</v>
      </c>
      <c r="Z298">
        <f>V298*(E298-E297)/E298+V297*(E297-E296)/E298+V296*(E296-E295)/E298+V295*(E295-E294)/E298+V294*(E294-E293)/E298+V293*(E293-E292)/E298+V292*(E292-E291)/E298+V291*(E291-E290)/E298+V290*(E290-E289)/E298+V289*(E289-E288)/E298+V288*(E288-E287)/E298+V287*(E287-E286)/E298+V286*(E286-E285)/E298+V285*(E285-E284)/E298+V284*(E284-E283)/E298+V283*(E283-E282)/E298+V282*(E282-E281)/E298+V281*(E281-E280)/E298+V280*(E280-E279)/E298+V279*(E279-E278)/E298+V278*(E278-E277)/E298+V277*(E277-E276)/E298+V276*(E276-E275)/E298+V275*(E275-E274)/E298+V274*(E274-E273)/E298+V273*E273/E298</f>
        <v>5.0150379999847998E-2</v>
      </c>
      <c r="AA298">
        <f>W298*(D298-D297)/$D$34+W297*(D297-D296)/$D$34+W296*(D296-D295)/$D$34+W295*(D295-D294)/$D$34+W294*(D294-D293)/$D$34+W293*(D293-D292)/$D$34+W292*(D292-D291)/$D$34+W291*(D291-D290)/$D$34+W290*(D290-D289)/$D$34+W289*(D289-D288)/$D$34+W288*(D288-D287)/$D$34+W287*(D287-D286)/$D$34+W286*(D286-D285)/$D$34+W285*(D285-D284)/$D$34+W284*(D284-D283)/$D$34+W283*(D283-D282)/$D$34+W282*(D282-D281)/$D$34+W281*(D281-D280)/$D$34+W280*(D280-D279)/$D$34+W279*(D279-D278)/$D$34+W278*(D278-D277)/$D$34+W277*(D277-D276)/$D$34+W276*(D276-D275)/$D$34+W275*(D275-D274)/$D$34+W274*(D274-D273)/$D$34+W273*D273/$D$34</f>
        <v>5.5047965002287716E-2</v>
      </c>
      <c r="AC298">
        <f t="shared" si="111"/>
        <v>4521.0290791295201</v>
      </c>
      <c r="AD298">
        <f t="shared" si="112"/>
        <v>9763.4734910466486</v>
      </c>
      <c r="AE298">
        <f t="shared" si="113"/>
        <v>8847.2626684216775</v>
      </c>
      <c r="AG298">
        <f t="shared" si="114"/>
        <v>4521.0290791295201</v>
      </c>
      <c r="AH298">
        <f t="shared" si="115"/>
        <v>7937.7833260541865</v>
      </c>
      <c r="AI298">
        <f t="shared" si="116"/>
        <v>2095.4043162051339</v>
      </c>
      <c r="AK298">
        <v>703</v>
      </c>
      <c r="CR298">
        <v>703</v>
      </c>
      <c r="CS298" t="s">
        <v>18</v>
      </c>
      <c r="CT298">
        <v>45.49</v>
      </c>
      <c r="CU298">
        <v>0.38</v>
      </c>
      <c r="CV298">
        <v>1.07</v>
      </c>
      <c r="CW298">
        <v>0.01</v>
      </c>
      <c r="CX298">
        <v>46.71</v>
      </c>
      <c r="CY298">
        <v>0.09</v>
      </c>
      <c r="CZ298">
        <v>1.23</v>
      </c>
      <c r="DA298">
        <v>4.9400000000000004</v>
      </c>
      <c r="DB298">
        <v>0</v>
      </c>
      <c r="DC298">
        <v>0.06</v>
      </c>
      <c r="DD298">
        <v>1.2E-2</v>
      </c>
      <c r="DE298">
        <v>5.0000000000000001E-3</v>
      </c>
      <c r="DG298">
        <v>1.9627310629166985</v>
      </c>
      <c r="DH298">
        <v>0</v>
      </c>
      <c r="DI298">
        <v>5.4416550682727972E-2</v>
      </c>
      <c r="DJ298">
        <v>3.411406485250212E-4</v>
      </c>
      <c r="DK298">
        <v>1.1236702914756522</v>
      </c>
      <c r="DL298">
        <v>5.7886431057086194E-3</v>
      </c>
      <c r="DM298">
        <v>4.4953239109274006E-2</v>
      </c>
      <c r="DN298">
        <v>0.22838417454036014</v>
      </c>
      <c r="DO298">
        <v>0</v>
      </c>
      <c r="DP298">
        <v>5.0196881486740778E-3</v>
      </c>
      <c r="DQ298">
        <v>8.3309752699108129E-4</v>
      </c>
      <c r="DR298">
        <v>1.7300606758242096E-4</v>
      </c>
      <c r="DS298">
        <v>1.7147613599426494E-2</v>
      </c>
    </row>
    <row r="300" spans="3:123">
      <c r="Z300" s="28" t="s">
        <v>111</v>
      </c>
      <c r="AA300" s="28"/>
      <c r="AB300" s="29"/>
      <c r="AC300" s="30">
        <f>(AC272*100-AC298)/(AC272*100)*AC272</f>
        <v>14.789709208704798</v>
      </c>
      <c r="AD300" s="30">
        <f>(AD272*100-AD298)/(AD272*100)*AD272</f>
        <v>25.365265089533516</v>
      </c>
      <c r="AE300" s="30">
        <f>(AE272*100-AE298)/(AE272*100)*AE272</f>
        <v>25.527373315783226</v>
      </c>
      <c r="AF300" s="29"/>
      <c r="AG300" s="30">
        <f>(AG272*100-AG298)/(AG272*100)*AG272</f>
        <v>14.789709208704798</v>
      </c>
      <c r="AH300" s="30">
        <f>(AH272*100-AH298)/(AH272*100)*AH272</f>
        <v>20.622166739458134</v>
      </c>
      <c r="AI300" s="30">
        <f>(AI272*100-AI298)/(AI272*100)*AI272</f>
        <v>6.045956837948661</v>
      </c>
    </row>
    <row r="306" spans="12:12">
      <c r="L306"/>
    </row>
    <row r="307" spans="12:12">
      <c r="L307"/>
    </row>
    <row r="308" spans="12:12">
      <c r="L308"/>
    </row>
    <row r="309" spans="12:12">
      <c r="L309"/>
    </row>
    <row r="310" spans="12:12">
      <c r="L310"/>
    </row>
    <row r="311" spans="12:12">
      <c r="L311"/>
    </row>
    <row r="312" spans="12:12">
      <c r="L312"/>
    </row>
    <row r="313" spans="12:12">
      <c r="L313"/>
    </row>
    <row r="314" spans="12:12">
      <c r="L314"/>
    </row>
    <row r="315" spans="12:12">
      <c r="L315"/>
    </row>
    <row r="316" spans="12:12">
      <c r="L316"/>
    </row>
    <row r="317" spans="12:12">
      <c r="L317"/>
    </row>
    <row r="318" spans="12:12">
      <c r="L318"/>
    </row>
    <row r="319" spans="12:12">
      <c r="L319"/>
    </row>
    <row r="320" spans="12:12">
      <c r="L320"/>
    </row>
    <row r="321" spans="12:12">
      <c r="L321"/>
    </row>
    <row r="322" spans="12:12">
      <c r="L322"/>
    </row>
    <row r="323" spans="12:12">
      <c r="L323"/>
    </row>
    <row r="324" spans="12:12">
      <c r="L324"/>
    </row>
    <row r="325" spans="12:12">
      <c r="L325"/>
    </row>
    <row r="326" spans="12:12">
      <c r="L326"/>
    </row>
    <row r="327" spans="12:12">
      <c r="L327"/>
    </row>
    <row r="328" spans="12:12">
      <c r="L328"/>
    </row>
    <row r="329" spans="12:12">
      <c r="L329"/>
    </row>
    <row r="330" spans="12:12">
      <c r="L330"/>
    </row>
    <row r="331" spans="12:12">
      <c r="L331"/>
    </row>
    <row r="332" spans="12:12">
      <c r="L332"/>
    </row>
    <row r="333" spans="12:12">
      <c r="L333"/>
    </row>
    <row r="334" spans="12:12">
      <c r="L334"/>
    </row>
    <row r="335" spans="12:12">
      <c r="L335"/>
    </row>
    <row r="336" spans="12:12">
      <c r="L336"/>
    </row>
    <row r="337" spans="12:12">
      <c r="L337"/>
    </row>
    <row r="338" spans="12:12">
      <c r="L338"/>
    </row>
    <row r="339" spans="12:12">
      <c r="L339"/>
    </row>
    <row r="340" spans="12:12">
      <c r="L340"/>
    </row>
    <row r="341" spans="12:12">
      <c r="L341"/>
    </row>
    <row r="342" spans="12:12">
      <c r="L342"/>
    </row>
    <row r="343" spans="12:12">
      <c r="L343"/>
    </row>
    <row r="344" spans="12:12">
      <c r="L344"/>
    </row>
    <row r="345" spans="12:12">
      <c r="L345"/>
    </row>
    <row r="346" spans="12:12">
      <c r="L346"/>
    </row>
    <row r="347" spans="12:12">
      <c r="L347"/>
    </row>
    <row r="348" spans="12:12">
      <c r="L348"/>
    </row>
    <row r="349" spans="12:12">
      <c r="L349"/>
    </row>
    <row r="350" spans="12:12">
      <c r="L350"/>
    </row>
    <row r="351" spans="12:12">
      <c r="L351"/>
    </row>
    <row r="352" spans="12:12">
      <c r="L352"/>
    </row>
    <row r="353" spans="12:12">
      <c r="L353"/>
    </row>
    <row r="354" spans="12:12">
      <c r="L354"/>
    </row>
    <row r="355" spans="12:12">
      <c r="L355"/>
    </row>
    <row r="356" spans="12:12">
      <c r="L356"/>
    </row>
    <row r="357" spans="12:12">
      <c r="L357"/>
    </row>
    <row r="358" spans="12:12">
      <c r="L358"/>
    </row>
    <row r="359" spans="12:12">
      <c r="L359"/>
    </row>
    <row r="360" spans="12:12">
      <c r="L360"/>
    </row>
    <row r="361" spans="12:12">
      <c r="L361"/>
    </row>
    <row r="362" spans="12:12">
      <c r="L362"/>
    </row>
    <row r="363" spans="12:12">
      <c r="L363"/>
    </row>
    <row r="364" spans="12:12">
      <c r="L364"/>
    </row>
    <row r="365" spans="12:12">
      <c r="L365"/>
    </row>
    <row r="366" spans="12:12">
      <c r="L366"/>
    </row>
    <row r="367" spans="12:12">
      <c r="L367"/>
    </row>
    <row r="368" spans="12:12">
      <c r="L368"/>
    </row>
    <row r="369" spans="12:12">
      <c r="L369"/>
    </row>
    <row r="370" spans="12:12">
      <c r="L370"/>
    </row>
    <row r="371" spans="12:12">
      <c r="L371"/>
    </row>
    <row r="372" spans="12:12">
      <c r="L372"/>
    </row>
    <row r="373" spans="12:12">
      <c r="L373"/>
    </row>
    <row r="374" spans="12:12">
      <c r="L374"/>
    </row>
    <row r="375" spans="12:12">
      <c r="L375"/>
    </row>
    <row r="376" spans="12:12">
      <c r="L376"/>
    </row>
    <row r="377" spans="12:12">
      <c r="L377"/>
    </row>
    <row r="378" spans="12:12">
      <c r="L378"/>
    </row>
    <row r="379" spans="12:12">
      <c r="L379"/>
    </row>
    <row r="380" spans="12:12">
      <c r="L380"/>
    </row>
    <row r="381" spans="12:12">
      <c r="L381"/>
    </row>
    <row r="382" spans="12:12">
      <c r="L382"/>
    </row>
    <row r="383" spans="12:12">
      <c r="L383"/>
    </row>
    <row r="384" spans="12:12">
      <c r="L384"/>
    </row>
    <row r="385" spans="12:12">
      <c r="L385"/>
    </row>
    <row r="386" spans="12:12">
      <c r="L386"/>
    </row>
    <row r="387" spans="12:12">
      <c r="L387"/>
    </row>
    <row r="388" spans="12:12">
      <c r="L388"/>
    </row>
    <row r="389" spans="12:12">
      <c r="L389"/>
    </row>
    <row r="390" spans="12:12">
      <c r="L390"/>
    </row>
    <row r="391" spans="12:12">
      <c r="L391"/>
    </row>
    <row r="392" spans="12:12">
      <c r="L392"/>
    </row>
  </sheetData>
  <pageMargins left="0.7" right="0.7" top="0.75" bottom="0.75" header="0.3" footer="0.3"/>
  <pageSetup orientation="portrait" horizontalDpi="90" verticalDpi="9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53"/>
  <sheetViews>
    <sheetView workbookViewId="0">
      <selection sqref="A1:A2"/>
    </sheetView>
  </sheetViews>
  <sheetFormatPr baseColWidth="10" defaultColWidth="8.83203125" defaultRowHeight="15" x14ac:dyDescent="0"/>
  <cols>
    <col min="30" max="40" width="10.6640625" bestFit="1" customWidth="1"/>
    <col min="42" max="48" width="11.83203125" bestFit="1" customWidth="1"/>
    <col min="49" max="53" width="11.6640625" bestFit="1" customWidth="1"/>
    <col min="59" max="59" width="11.6640625" bestFit="1" customWidth="1"/>
  </cols>
  <sheetData>
    <row r="1" spans="1:89">
      <c r="A1" s="58" t="s">
        <v>165</v>
      </c>
    </row>
    <row r="2" spans="1:89">
      <c r="A2" s="59" t="s">
        <v>164</v>
      </c>
    </row>
    <row r="3" spans="1:89" ht="16">
      <c r="A3" s="20" t="s">
        <v>112</v>
      </c>
      <c r="S3" s="7"/>
      <c r="T3" s="7"/>
      <c r="U3" s="7"/>
      <c r="V3" s="7"/>
      <c r="W3" s="7" t="s">
        <v>62</v>
      </c>
      <c r="X3" s="7"/>
      <c r="Y3" s="7"/>
      <c r="Z3" s="7"/>
      <c r="AA3" s="7"/>
      <c r="AB3" s="7"/>
      <c r="AS3" s="9" t="s">
        <v>46</v>
      </c>
      <c r="AT3" s="9" t="s">
        <v>57</v>
      </c>
      <c r="AU3" s="9" t="s">
        <v>58</v>
      </c>
      <c r="AV3" s="9" t="s">
        <v>59</v>
      </c>
      <c r="AW3" s="9" t="s">
        <v>47</v>
      </c>
      <c r="AX3" s="9" t="s">
        <v>48</v>
      </c>
      <c r="AY3" s="9" t="s">
        <v>60</v>
      </c>
      <c r="AZ3" s="9" t="s">
        <v>49</v>
      </c>
      <c r="BA3" s="9" t="s">
        <v>61</v>
      </c>
      <c r="BB3" s="9" t="s">
        <v>50</v>
      </c>
      <c r="BC3" s="9" t="s">
        <v>14</v>
      </c>
      <c r="BD3" s="9" t="s">
        <v>15</v>
      </c>
      <c r="BF3" s="9" t="s">
        <v>46</v>
      </c>
      <c r="BG3" s="9" t="s">
        <v>57</v>
      </c>
      <c r="BH3" s="9" t="s">
        <v>58</v>
      </c>
      <c r="BI3" s="9" t="s">
        <v>59</v>
      </c>
      <c r="BJ3" s="9" t="s">
        <v>47</v>
      </c>
      <c r="BK3" s="9" t="s">
        <v>48</v>
      </c>
      <c r="BL3" s="9" t="s">
        <v>60</v>
      </c>
      <c r="BM3" s="9" t="s">
        <v>49</v>
      </c>
      <c r="BN3" s="9" t="s">
        <v>61</v>
      </c>
      <c r="BO3" s="9" t="s">
        <v>50</v>
      </c>
      <c r="BP3" s="9" t="s">
        <v>14</v>
      </c>
      <c r="BQ3" s="9" t="s">
        <v>15</v>
      </c>
      <c r="BX3" s="9" t="s">
        <v>46</v>
      </c>
      <c r="BY3" s="9" t="s">
        <v>57</v>
      </c>
      <c r="BZ3" s="9" t="s">
        <v>58</v>
      </c>
      <c r="CA3" s="9" t="s">
        <v>59</v>
      </c>
      <c r="CB3" s="9" t="s">
        <v>47</v>
      </c>
      <c r="CC3" s="9" t="s">
        <v>48</v>
      </c>
      <c r="CD3" s="9" t="s">
        <v>60</v>
      </c>
      <c r="CE3" s="9" t="s">
        <v>49</v>
      </c>
      <c r="CF3" s="9" t="s">
        <v>61</v>
      </c>
      <c r="CG3" s="9" t="s">
        <v>50</v>
      </c>
      <c r="CH3" s="9" t="s">
        <v>14</v>
      </c>
      <c r="CI3" s="9" t="s">
        <v>15</v>
      </c>
    </row>
    <row r="4" spans="1:89" ht="16">
      <c r="B4" s="4"/>
      <c r="C4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  <c r="N4" s="2" t="s">
        <v>14</v>
      </c>
      <c r="O4" s="2" t="s">
        <v>15</v>
      </c>
      <c r="Q4" s="4" t="s">
        <v>63</v>
      </c>
      <c r="S4" s="7" t="s">
        <v>33</v>
      </c>
      <c r="T4" s="7" t="s">
        <v>34</v>
      </c>
      <c r="U4" s="7" t="s">
        <v>35</v>
      </c>
      <c r="V4" s="7" t="s">
        <v>36</v>
      </c>
      <c r="W4" s="7" t="s">
        <v>37</v>
      </c>
      <c r="X4" s="7" t="s">
        <v>38</v>
      </c>
      <c r="Y4" s="7" t="s">
        <v>39</v>
      </c>
      <c r="Z4" s="7" t="s">
        <v>40</v>
      </c>
      <c r="AA4" s="7" t="s">
        <v>41</v>
      </c>
      <c r="AB4" s="7" t="s">
        <v>42</v>
      </c>
      <c r="AC4" s="7" t="s">
        <v>43</v>
      </c>
      <c r="AD4" s="7" t="s">
        <v>44</v>
      </c>
      <c r="AF4" s="9" t="s">
        <v>46</v>
      </c>
      <c r="AG4" s="9" t="s">
        <v>57</v>
      </c>
      <c r="AH4" s="9" t="s">
        <v>58</v>
      </c>
      <c r="AI4" s="9" t="s">
        <v>59</v>
      </c>
      <c r="AJ4" s="9" t="s">
        <v>47</v>
      </c>
      <c r="AK4" s="9" t="s">
        <v>48</v>
      </c>
      <c r="AL4" s="9" t="s">
        <v>60</v>
      </c>
      <c r="AM4" s="9" t="s">
        <v>49</v>
      </c>
      <c r="AN4" s="9" t="s">
        <v>61</v>
      </c>
      <c r="AO4" s="9" t="s">
        <v>50</v>
      </c>
      <c r="AP4" s="9" t="s">
        <v>14</v>
      </c>
      <c r="AQ4" s="9" t="s">
        <v>15</v>
      </c>
      <c r="AR4" s="8"/>
      <c r="AS4" s="9" t="s">
        <v>52</v>
      </c>
      <c r="AT4" s="9" t="s">
        <v>52</v>
      </c>
      <c r="AU4" s="9" t="s">
        <v>52</v>
      </c>
      <c r="AV4" s="9" t="s">
        <v>52</v>
      </c>
      <c r="AW4" s="9" t="s">
        <v>52</v>
      </c>
      <c r="AX4" s="9" t="s">
        <v>52</v>
      </c>
      <c r="AY4" s="9" t="s">
        <v>52</v>
      </c>
      <c r="AZ4" s="9" t="s">
        <v>52</v>
      </c>
      <c r="BA4" s="9" t="s">
        <v>52</v>
      </c>
      <c r="BB4" s="9" t="s">
        <v>52</v>
      </c>
      <c r="BC4" s="9" t="s">
        <v>52</v>
      </c>
      <c r="BD4" s="9" t="s">
        <v>52</v>
      </c>
      <c r="BF4" s="9" t="s">
        <v>53</v>
      </c>
      <c r="BG4" s="9" t="s">
        <v>53</v>
      </c>
      <c r="BH4" s="9" t="s">
        <v>53</v>
      </c>
      <c r="BI4" s="9" t="s">
        <v>53</v>
      </c>
      <c r="BJ4" s="9" t="s">
        <v>53</v>
      </c>
      <c r="BK4" s="9" t="s">
        <v>53</v>
      </c>
      <c r="BL4" s="9" t="s">
        <v>53</v>
      </c>
      <c r="BM4" s="9" t="s">
        <v>53</v>
      </c>
      <c r="BN4" s="9" t="s">
        <v>53</v>
      </c>
      <c r="BO4" s="9" t="s">
        <v>53</v>
      </c>
      <c r="BP4" s="9" t="s">
        <v>53</v>
      </c>
      <c r="BQ4" s="9" t="s">
        <v>53</v>
      </c>
      <c r="BT4" s="9" t="s">
        <v>54</v>
      </c>
      <c r="BU4" s="8"/>
      <c r="BV4" s="9" t="s">
        <v>55</v>
      </c>
      <c r="BW4" s="8"/>
      <c r="BX4" s="8" t="s">
        <v>56</v>
      </c>
      <c r="BY4" s="8" t="s">
        <v>56</v>
      </c>
      <c r="BZ4" s="8" t="s">
        <v>56</v>
      </c>
      <c r="CA4" s="8" t="s">
        <v>56</v>
      </c>
      <c r="CB4" s="8" t="s">
        <v>56</v>
      </c>
      <c r="CC4" s="8" t="s">
        <v>56</v>
      </c>
      <c r="CD4" s="8" t="s">
        <v>56</v>
      </c>
      <c r="CE4" s="8" t="s">
        <v>56</v>
      </c>
      <c r="CF4" s="8" t="s">
        <v>56</v>
      </c>
      <c r="CG4" s="8" t="s">
        <v>56</v>
      </c>
      <c r="CH4" s="8" t="s">
        <v>56</v>
      </c>
      <c r="CI4" s="8" t="s">
        <v>56</v>
      </c>
      <c r="CK4" s="8" t="s">
        <v>54</v>
      </c>
    </row>
    <row r="5" spans="1:89">
      <c r="B5" s="4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1"/>
      <c r="AG5" s="11"/>
      <c r="AH5" s="11"/>
      <c r="AI5" s="11"/>
      <c r="AJ5" s="12"/>
      <c r="AK5" s="12"/>
      <c r="AL5" s="12"/>
      <c r="AM5" s="12"/>
      <c r="AN5" s="12"/>
      <c r="AO5" s="11"/>
      <c r="AP5" s="4"/>
      <c r="AQ5" s="12"/>
    </row>
    <row r="6" spans="1:89">
      <c r="B6" s="4">
        <v>24</v>
      </c>
      <c r="C6" t="s">
        <v>16</v>
      </c>
      <c r="D6" s="3">
        <v>41.68</v>
      </c>
      <c r="E6" s="3">
        <v>0</v>
      </c>
      <c r="F6" s="3">
        <v>0.04</v>
      </c>
      <c r="G6" s="3">
        <v>0.28999999999999998</v>
      </c>
      <c r="H6" s="3">
        <v>4.67</v>
      </c>
      <c r="I6" s="3">
        <v>53.17</v>
      </c>
      <c r="J6" s="3">
        <v>7.0000000000000007E-2</v>
      </c>
      <c r="K6" s="3">
        <v>0.08</v>
      </c>
      <c r="L6" s="3">
        <v>0</v>
      </c>
      <c r="M6" s="3">
        <v>0</v>
      </c>
      <c r="N6" s="3">
        <v>0</v>
      </c>
      <c r="O6" s="3">
        <v>0</v>
      </c>
      <c r="S6" s="10">
        <f t="shared" ref="S6:S27" si="0">BX6*0.5</f>
        <v>0.99781143541499873</v>
      </c>
      <c r="T6" s="10">
        <f t="shared" ref="T6:T51" si="1">BY6*0.5</f>
        <v>0</v>
      </c>
      <c r="U6" s="10">
        <f t="shared" ref="U6:U28" si="2">BZ6*(2/3)</f>
        <v>1.128711970033924E-3</v>
      </c>
      <c r="V6" s="10">
        <f t="shared" ref="V6:V27" si="3">CA6*(2/3)</f>
        <v>5.4891787853209003E-3</v>
      </c>
      <c r="W6" s="10">
        <f t="shared" ref="W6:W27" si="4">CB6*(2/3)</f>
        <v>6.2333544004866265E-2</v>
      </c>
      <c r="X6" s="10">
        <f t="shared" ref="X6:X27" si="5">CC6</f>
        <v>1.897478364843064</v>
      </c>
      <c r="Y6" s="10">
        <f t="shared" ref="Y6:Y28" si="6">CD6</f>
        <v>1.4194817931572671E-3</v>
      </c>
      <c r="Z6" s="10">
        <f t="shared" ref="Z6:Z28" si="7">CE6</f>
        <v>2.0521303934496948E-3</v>
      </c>
      <c r="AA6" s="10">
        <f t="shared" ref="AA6:AA28" si="8">CF6</f>
        <v>0</v>
      </c>
      <c r="AB6" s="10">
        <f t="shared" ref="AB6:AB27" si="9">CG6*2</f>
        <v>0</v>
      </c>
      <c r="AC6" s="10">
        <f t="shared" ref="AC6:AC27" si="10">CH6*2</f>
        <v>0</v>
      </c>
      <c r="AD6" s="10">
        <f t="shared" ref="AD6:AD27" si="11">CI6</f>
        <v>0</v>
      </c>
      <c r="AE6" s="10"/>
      <c r="AF6" s="11">
        <f t="shared" ref="AF6:AF51" si="12">28.09+16*2</f>
        <v>60.09</v>
      </c>
      <c r="AG6" s="11">
        <f t="shared" ref="AG6:AG51" si="13">47.87+16*2</f>
        <v>79.87</v>
      </c>
      <c r="AH6" s="11">
        <f t="shared" ref="AH6:AH51" si="14">26.98*2+16*3</f>
        <v>101.96000000000001</v>
      </c>
      <c r="AI6" s="11">
        <f t="shared" ref="AI6:AI51" si="15">52*2+16*3</f>
        <v>152</v>
      </c>
      <c r="AJ6" s="12">
        <f t="shared" ref="AJ6:AJ51" si="16">55.85+16</f>
        <v>71.849999999999994</v>
      </c>
      <c r="AK6" s="12">
        <f t="shared" ref="AK6:AK51" si="17">16+24.31</f>
        <v>40.31</v>
      </c>
      <c r="AL6" s="12">
        <f t="shared" ref="AL6:AL51" si="18">16+54.94</f>
        <v>70.94</v>
      </c>
      <c r="AM6" s="12">
        <f t="shared" ref="AM6:AM51" si="19">40.08+16</f>
        <v>56.08</v>
      </c>
      <c r="AN6" s="12">
        <f t="shared" ref="AN6:AN51" si="20">39.1*2+16</f>
        <v>94.2</v>
      </c>
      <c r="AO6" s="11">
        <f t="shared" ref="AO6:AO51" si="21">22.99*2+16</f>
        <v>61.98</v>
      </c>
      <c r="AP6" s="4">
        <f t="shared" ref="AP6:AP51" si="22">16+58.69</f>
        <v>74.69</v>
      </c>
      <c r="AQ6" s="12">
        <f t="shared" ref="AQ6:AQ51" si="23">16+58.93</f>
        <v>74.930000000000007</v>
      </c>
      <c r="AS6">
        <f t="shared" ref="AS6:AS28" si="24">D6/AF6</f>
        <v>0.69362622732567814</v>
      </c>
      <c r="AT6">
        <f t="shared" ref="AT6:AT28" si="25">E6/AG6</f>
        <v>0</v>
      </c>
      <c r="AU6">
        <f t="shared" ref="AU6:AU28" si="26">F6/AH6</f>
        <v>3.9231071008238524E-4</v>
      </c>
      <c r="AV6">
        <f t="shared" ref="AV6:AV28" si="27">G6/AI6</f>
        <v>1.9078947368421052E-3</v>
      </c>
      <c r="AW6">
        <f t="shared" ref="AW6:AW28" si="28">H6/AJ6</f>
        <v>6.4996520528879609E-2</v>
      </c>
      <c r="AX6">
        <f t="shared" ref="AX6:AX28" si="29">I6/AK6</f>
        <v>1.3190275365914166</v>
      </c>
      <c r="AY6">
        <f t="shared" ref="AY6:AY28" si="30">J6/AL6</f>
        <v>9.8674936566112213E-4</v>
      </c>
      <c r="AZ6">
        <f t="shared" ref="AZ6:AZ28" si="31">K6/AM6</f>
        <v>1.4265335235378032E-3</v>
      </c>
      <c r="BA6">
        <f t="shared" ref="BA6:BA28" si="32">L6/AN6</f>
        <v>0</v>
      </c>
      <c r="BB6">
        <f t="shared" ref="BB6:BB28" si="33">M6/AO6</f>
        <v>0</v>
      </c>
      <c r="BC6">
        <f t="shared" ref="BC6:BC28" si="34">N6/AP6</f>
        <v>0</v>
      </c>
      <c r="BD6">
        <f t="shared" ref="BD6:BD28" si="35">O6/AQ6</f>
        <v>0</v>
      </c>
      <c r="BF6">
        <f t="shared" ref="BF6:BF27" si="36">AS6*2</f>
        <v>1.3872524546513563</v>
      </c>
      <c r="BG6">
        <f t="shared" ref="BG6:BG28" si="37">AT6*2</f>
        <v>0</v>
      </c>
      <c r="BH6">
        <f t="shared" ref="BH6:BH27" si="38">AU6*3</f>
        <v>1.1769321302471558E-3</v>
      </c>
      <c r="BI6">
        <f t="shared" ref="BI6:BI27" si="39">AV6*3</f>
        <v>5.7236842105263157E-3</v>
      </c>
      <c r="BJ6">
        <f t="shared" ref="BJ6:BJ27" si="40">AW6</f>
        <v>6.4996520528879609E-2</v>
      </c>
      <c r="BK6">
        <f t="shared" ref="BK6:BK27" si="41">AX6</f>
        <v>1.3190275365914166</v>
      </c>
      <c r="BL6">
        <f t="shared" ref="BL6:BL27" si="42">AY6</f>
        <v>9.8674936566112213E-4</v>
      </c>
      <c r="BM6">
        <f t="shared" ref="BM6:BM27" si="43">AZ6</f>
        <v>1.4265335235378032E-3</v>
      </c>
      <c r="BN6">
        <f t="shared" ref="BN6:BN27" si="44">BA6</f>
        <v>0</v>
      </c>
      <c r="BO6">
        <f t="shared" ref="BO6:BO27" si="45">BB6</f>
        <v>0</v>
      </c>
      <c r="BP6">
        <f t="shared" ref="BP6:BP28" si="46">BC6</f>
        <v>0</v>
      </c>
      <c r="BQ6">
        <f t="shared" ref="BQ6:BQ28" si="47">BD6</f>
        <v>0</v>
      </c>
      <c r="BT6">
        <f t="shared" ref="BT6:BT27" si="48">SUM(BF6:BR6)</f>
        <v>2.7805904110016249</v>
      </c>
      <c r="BV6">
        <f t="shared" ref="BV6:BV27" si="49">4/BT6</f>
        <v>1.438543405808236</v>
      </c>
      <c r="BX6">
        <f t="shared" ref="BX6:BX28" si="50">$BV6*BF6</f>
        <v>1.9956228708299975</v>
      </c>
      <c r="BZ6">
        <f t="shared" ref="BZ6:BZ28" si="51">$BV6*BH6</f>
        <v>1.693067955050886E-3</v>
      </c>
      <c r="CA6">
        <f t="shared" ref="CA6:CA28" si="52">$BV6*BI6</f>
        <v>8.2337681779813508E-3</v>
      </c>
      <c r="CB6">
        <f t="shared" ref="CB6:CB28" si="53">$BV6*BJ6</f>
        <v>9.3500316007299397E-2</v>
      </c>
      <c r="CC6">
        <f t="shared" ref="CC6:CC28" si="54">$BV6*BK6</f>
        <v>1.897478364843064</v>
      </c>
      <c r="CD6">
        <f t="shared" ref="CD6:CD28" si="55">$BV6*BL6</f>
        <v>1.4194817931572671E-3</v>
      </c>
      <c r="CE6">
        <f t="shared" ref="CE6:CE28" si="56">$BV6*BM6</f>
        <v>2.0521303934496948E-3</v>
      </c>
      <c r="CF6">
        <f t="shared" ref="CF6:CF28" si="57">$BV6*BN6</f>
        <v>0</v>
      </c>
      <c r="CG6">
        <f t="shared" ref="CG6:CG28" si="58">$BV6*BO6</f>
        <v>0</v>
      </c>
      <c r="CH6">
        <f t="shared" ref="CH6:CH28" si="59">$BV6*BP6</f>
        <v>0</v>
      </c>
      <c r="CI6">
        <f t="shared" ref="CI6:CI28" si="60">$BV6*BQ6</f>
        <v>0</v>
      </c>
      <c r="CK6">
        <f t="shared" ref="CK6:CK28" si="61">SUM(BX6:CJ6)</f>
        <v>4</v>
      </c>
    </row>
    <row r="7" spans="1:89">
      <c r="B7" s="4">
        <v>44</v>
      </c>
      <c r="C7" t="s">
        <v>16</v>
      </c>
      <c r="D7" s="3">
        <v>41.47</v>
      </c>
      <c r="E7" s="3">
        <v>0</v>
      </c>
      <c r="F7" s="3">
        <v>0.05</v>
      </c>
      <c r="G7" s="3">
        <v>0.36</v>
      </c>
      <c r="H7" s="3">
        <v>5.6</v>
      </c>
      <c r="I7" s="3">
        <v>52.32</v>
      </c>
      <c r="J7" s="3">
        <v>0.08</v>
      </c>
      <c r="K7" s="3">
        <v>0.1</v>
      </c>
      <c r="L7" s="3">
        <v>0</v>
      </c>
      <c r="M7" s="3">
        <v>0</v>
      </c>
      <c r="N7" s="3">
        <v>0</v>
      </c>
      <c r="O7" s="3">
        <v>0</v>
      </c>
      <c r="S7" s="10">
        <f t="shared" si="0"/>
        <v>0.99743264921648656</v>
      </c>
      <c r="T7" s="10">
        <f t="shared" si="1"/>
        <v>0</v>
      </c>
      <c r="U7" s="10">
        <f t="shared" si="2"/>
        <v>1.4174962604525609E-3</v>
      </c>
      <c r="V7" s="10">
        <f t="shared" si="3"/>
        <v>6.8460593075878318E-3</v>
      </c>
      <c r="W7" s="10">
        <f t="shared" si="4"/>
        <v>7.5096854076377784E-2</v>
      </c>
      <c r="X7" s="10">
        <f t="shared" si="5"/>
        <v>1.8758870521477748</v>
      </c>
      <c r="Y7" s="10">
        <f t="shared" si="6"/>
        <v>1.6298609384352201E-3</v>
      </c>
      <c r="Z7" s="10">
        <f t="shared" si="7"/>
        <v>2.5771740141894281E-3</v>
      </c>
      <c r="AA7" s="10">
        <f t="shared" si="8"/>
        <v>0</v>
      </c>
      <c r="AB7" s="10">
        <f t="shared" si="9"/>
        <v>0</v>
      </c>
      <c r="AC7" s="10">
        <f t="shared" si="10"/>
        <v>0</v>
      </c>
      <c r="AD7" s="10">
        <f t="shared" si="11"/>
        <v>0</v>
      </c>
      <c r="AE7" s="10"/>
      <c r="AF7" s="11">
        <f t="shared" si="12"/>
        <v>60.09</v>
      </c>
      <c r="AG7" s="11">
        <f t="shared" si="13"/>
        <v>79.87</v>
      </c>
      <c r="AH7" s="11">
        <f t="shared" si="14"/>
        <v>101.96000000000001</v>
      </c>
      <c r="AI7" s="11">
        <f t="shared" si="15"/>
        <v>152</v>
      </c>
      <c r="AJ7" s="12">
        <f t="shared" si="16"/>
        <v>71.849999999999994</v>
      </c>
      <c r="AK7" s="12">
        <f t="shared" si="17"/>
        <v>40.31</v>
      </c>
      <c r="AL7" s="12">
        <f t="shared" si="18"/>
        <v>70.94</v>
      </c>
      <c r="AM7" s="12">
        <f t="shared" si="19"/>
        <v>56.08</v>
      </c>
      <c r="AN7" s="12">
        <f t="shared" si="20"/>
        <v>94.2</v>
      </c>
      <c r="AO7" s="11">
        <f t="shared" si="21"/>
        <v>61.98</v>
      </c>
      <c r="AP7" s="4">
        <f t="shared" si="22"/>
        <v>74.69</v>
      </c>
      <c r="AQ7" s="12">
        <f t="shared" si="23"/>
        <v>74.930000000000007</v>
      </c>
      <c r="AS7">
        <f t="shared" si="24"/>
        <v>0.69013146946247295</v>
      </c>
      <c r="AT7">
        <f t="shared" si="25"/>
        <v>0</v>
      </c>
      <c r="AU7">
        <f t="shared" si="26"/>
        <v>4.9038838760298153E-4</v>
      </c>
      <c r="AV7">
        <f t="shared" si="27"/>
        <v>2.3684210526315787E-3</v>
      </c>
      <c r="AW7">
        <f t="shared" si="28"/>
        <v>7.7940153096729303E-2</v>
      </c>
      <c r="AX7">
        <f t="shared" si="29"/>
        <v>1.2979409575787646</v>
      </c>
      <c r="AY7">
        <f t="shared" si="30"/>
        <v>1.1277135607555681E-3</v>
      </c>
      <c r="AZ7">
        <f t="shared" si="31"/>
        <v>1.783166904422254E-3</v>
      </c>
      <c r="BA7">
        <f t="shared" si="32"/>
        <v>0</v>
      </c>
      <c r="BB7">
        <f t="shared" si="33"/>
        <v>0</v>
      </c>
      <c r="BC7">
        <f t="shared" si="34"/>
        <v>0</v>
      </c>
      <c r="BD7">
        <f t="shared" si="35"/>
        <v>0</v>
      </c>
      <c r="BF7">
        <f t="shared" si="36"/>
        <v>1.3802629389249459</v>
      </c>
      <c r="BG7">
        <f t="shared" si="37"/>
        <v>0</v>
      </c>
      <c r="BH7">
        <f t="shared" si="38"/>
        <v>1.4711651628089447E-3</v>
      </c>
      <c r="BI7">
        <f t="shared" si="39"/>
        <v>7.105263157894736E-3</v>
      </c>
      <c r="BJ7">
        <f t="shared" si="40"/>
        <v>7.7940153096729303E-2</v>
      </c>
      <c r="BK7">
        <f t="shared" si="41"/>
        <v>1.2979409575787646</v>
      </c>
      <c r="BL7">
        <f t="shared" si="42"/>
        <v>1.1277135607555681E-3</v>
      </c>
      <c r="BM7">
        <f t="shared" si="43"/>
        <v>1.783166904422254E-3</v>
      </c>
      <c r="BN7">
        <f t="shared" si="44"/>
        <v>0</v>
      </c>
      <c r="BO7">
        <f t="shared" si="45"/>
        <v>0</v>
      </c>
      <c r="BP7">
        <f t="shared" si="46"/>
        <v>0</v>
      </c>
      <c r="BQ7">
        <f t="shared" si="47"/>
        <v>0</v>
      </c>
      <c r="BT7">
        <f t="shared" si="48"/>
        <v>2.7676313583863212</v>
      </c>
      <c r="BV7">
        <f t="shared" si="49"/>
        <v>1.4452791871574313</v>
      </c>
      <c r="BX7">
        <f t="shared" si="50"/>
        <v>1.9948652984329731</v>
      </c>
      <c r="BZ7">
        <f t="shared" si="51"/>
        <v>2.1262443906788415E-3</v>
      </c>
      <c r="CA7">
        <f t="shared" si="52"/>
        <v>1.0269088961381748E-2</v>
      </c>
      <c r="CB7">
        <f t="shared" si="53"/>
        <v>0.11264528111456668</v>
      </c>
      <c r="CC7">
        <f t="shared" si="54"/>
        <v>1.8758870521477748</v>
      </c>
      <c r="CD7">
        <f t="shared" si="55"/>
        <v>1.6298609384352201E-3</v>
      </c>
      <c r="CE7">
        <f t="shared" si="56"/>
        <v>2.5771740141894281E-3</v>
      </c>
      <c r="CF7">
        <f t="shared" si="57"/>
        <v>0</v>
      </c>
      <c r="CG7">
        <f t="shared" si="58"/>
        <v>0</v>
      </c>
      <c r="CH7">
        <f t="shared" si="59"/>
        <v>0</v>
      </c>
      <c r="CI7">
        <f t="shared" si="60"/>
        <v>0</v>
      </c>
      <c r="CK7">
        <f t="shared" si="61"/>
        <v>3.9999999999999996</v>
      </c>
    </row>
    <row r="8" spans="1:89">
      <c r="B8" s="4">
        <v>49</v>
      </c>
      <c r="C8" t="s">
        <v>16</v>
      </c>
      <c r="D8" s="3">
        <v>41.4</v>
      </c>
      <c r="E8" s="3">
        <v>0</v>
      </c>
      <c r="F8" s="3">
        <v>0.06</v>
      </c>
      <c r="G8" s="3">
        <v>0.38</v>
      </c>
      <c r="H8" s="3">
        <v>5.89</v>
      </c>
      <c r="I8" s="3">
        <v>52.07</v>
      </c>
      <c r="J8" s="3">
        <v>0.09</v>
      </c>
      <c r="K8" s="3">
        <v>0.11</v>
      </c>
      <c r="L8" s="3">
        <v>0</v>
      </c>
      <c r="M8" s="3">
        <v>0</v>
      </c>
      <c r="N8" s="3">
        <v>0</v>
      </c>
      <c r="O8" s="3">
        <v>0</v>
      </c>
      <c r="S8" s="10">
        <f t="shared" si="0"/>
        <v>0.99700528579482461</v>
      </c>
      <c r="T8" s="10">
        <f t="shared" si="1"/>
        <v>0</v>
      </c>
      <c r="U8" s="10">
        <f t="shared" si="2"/>
        <v>1.7031415452326006E-3</v>
      </c>
      <c r="V8" s="10">
        <f t="shared" si="3"/>
        <v>7.2355129979964983E-3</v>
      </c>
      <c r="W8" s="10">
        <f t="shared" si="4"/>
        <v>7.9085449423705656E-2</v>
      </c>
      <c r="X8" s="10">
        <f t="shared" si="5"/>
        <v>1.8692788975722039</v>
      </c>
      <c r="Y8" s="10">
        <f t="shared" si="6"/>
        <v>1.8359068785443612E-3</v>
      </c>
      <c r="Z8" s="10">
        <f t="shared" si="7"/>
        <v>2.8384680091997679E-3</v>
      </c>
      <c r="AA8" s="10">
        <f t="shared" si="8"/>
        <v>0</v>
      </c>
      <c r="AB8" s="10">
        <f t="shared" si="9"/>
        <v>0</v>
      </c>
      <c r="AC8" s="10">
        <f t="shared" si="10"/>
        <v>0</v>
      </c>
      <c r="AD8" s="10">
        <f t="shared" si="11"/>
        <v>0</v>
      </c>
      <c r="AE8" s="10"/>
      <c r="AF8" s="11">
        <f t="shared" si="12"/>
        <v>60.09</v>
      </c>
      <c r="AG8" s="11">
        <f t="shared" si="13"/>
        <v>79.87</v>
      </c>
      <c r="AH8" s="11">
        <f t="shared" si="14"/>
        <v>101.96000000000001</v>
      </c>
      <c r="AI8" s="11">
        <f t="shared" si="15"/>
        <v>152</v>
      </c>
      <c r="AJ8" s="12">
        <f t="shared" si="16"/>
        <v>71.849999999999994</v>
      </c>
      <c r="AK8" s="12">
        <f t="shared" si="17"/>
        <v>40.31</v>
      </c>
      <c r="AL8" s="12">
        <f t="shared" si="18"/>
        <v>70.94</v>
      </c>
      <c r="AM8" s="12">
        <f t="shared" si="19"/>
        <v>56.08</v>
      </c>
      <c r="AN8" s="12">
        <f t="shared" si="20"/>
        <v>94.2</v>
      </c>
      <c r="AO8" s="11">
        <f t="shared" si="21"/>
        <v>61.98</v>
      </c>
      <c r="AP8" s="4">
        <f t="shared" si="22"/>
        <v>74.69</v>
      </c>
      <c r="AQ8" s="12">
        <f t="shared" si="23"/>
        <v>74.930000000000007</v>
      </c>
      <c r="AS8">
        <f t="shared" si="24"/>
        <v>0.68896655017473785</v>
      </c>
      <c r="AT8">
        <f t="shared" si="25"/>
        <v>0</v>
      </c>
      <c r="AU8">
        <f t="shared" si="26"/>
        <v>5.8846606512357781E-4</v>
      </c>
      <c r="AV8">
        <f t="shared" si="27"/>
        <v>2.5000000000000001E-3</v>
      </c>
      <c r="AW8">
        <f t="shared" si="28"/>
        <v>8.1976339596381356E-2</v>
      </c>
      <c r="AX8">
        <f t="shared" si="29"/>
        <v>1.2917390225750434</v>
      </c>
      <c r="AY8">
        <f t="shared" si="30"/>
        <v>1.268677755850014E-3</v>
      </c>
      <c r="AZ8">
        <f t="shared" si="31"/>
        <v>1.9614835948644793E-3</v>
      </c>
      <c r="BA8">
        <f t="shared" si="32"/>
        <v>0</v>
      </c>
      <c r="BB8">
        <f t="shared" si="33"/>
        <v>0</v>
      </c>
      <c r="BC8">
        <f t="shared" si="34"/>
        <v>0</v>
      </c>
      <c r="BD8">
        <f t="shared" si="35"/>
        <v>0</v>
      </c>
      <c r="BF8">
        <f t="shared" si="36"/>
        <v>1.3779331003494757</v>
      </c>
      <c r="BG8">
        <f t="shared" si="37"/>
        <v>0</v>
      </c>
      <c r="BH8">
        <f t="shared" si="38"/>
        <v>1.7653981953707335E-3</v>
      </c>
      <c r="BI8">
        <f t="shared" si="39"/>
        <v>7.4999999999999997E-3</v>
      </c>
      <c r="BJ8">
        <f t="shared" si="40"/>
        <v>8.1976339596381356E-2</v>
      </c>
      <c r="BK8">
        <f t="shared" si="41"/>
        <v>1.2917390225750434</v>
      </c>
      <c r="BL8">
        <f t="shared" si="42"/>
        <v>1.268677755850014E-3</v>
      </c>
      <c r="BM8">
        <f t="shared" si="43"/>
        <v>1.9614835948644793E-3</v>
      </c>
      <c r="BN8">
        <f t="shared" si="44"/>
        <v>0</v>
      </c>
      <c r="BO8">
        <f t="shared" si="45"/>
        <v>0</v>
      </c>
      <c r="BP8">
        <f t="shared" si="46"/>
        <v>0</v>
      </c>
      <c r="BQ8">
        <f t="shared" si="47"/>
        <v>0</v>
      </c>
      <c r="BT8">
        <f t="shared" si="48"/>
        <v>2.764144022066986</v>
      </c>
      <c r="BV8">
        <f t="shared" si="49"/>
        <v>1.4471025995992999</v>
      </c>
      <c r="BX8">
        <f t="shared" si="50"/>
        <v>1.9940105715896492</v>
      </c>
      <c r="BZ8">
        <f t="shared" si="51"/>
        <v>2.5547123178489011E-3</v>
      </c>
      <c r="CA8">
        <f t="shared" si="52"/>
        <v>1.0853269496994748E-2</v>
      </c>
      <c r="CB8">
        <f t="shared" si="53"/>
        <v>0.11862817413555848</v>
      </c>
      <c r="CC8">
        <f t="shared" si="54"/>
        <v>1.8692788975722039</v>
      </c>
      <c r="CD8">
        <f t="shared" si="55"/>
        <v>1.8359068785443612E-3</v>
      </c>
      <c r="CE8">
        <f t="shared" si="56"/>
        <v>2.8384680091997679E-3</v>
      </c>
      <c r="CF8">
        <f t="shared" si="57"/>
        <v>0</v>
      </c>
      <c r="CG8">
        <f t="shared" si="58"/>
        <v>0</v>
      </c>
      <c r="CH8">
        <f t="shared" si="59"/>
        <v>0</v>
      </c>
      <c r="CI8">
        <f t="shared" si="60"/>
        <v>0</v>
      </c>
      <c r="CK8">
        <f t="shared" si="61"/>
        <v>4</v>
      </c>
    </row>
    <row r="9" spans="1:89">
      <c r="B9" s="4">
        <v>63</v>
      </c>
      <c r="C9" t="s">
        <v>16</v>
      </c>
      <c r="D9" s="3">
        <v>41.23</v>
      </c>
      <c r="E9" s="3">
        <v>0</v>
      </c>
      <c r="F9" s="3">
        <v>7.0000000000000007E-2</v>
      </c>
      <c r="G9" s="3">
        <v>0.43</v>
      </c>
      <c r="H9" s="3">
        <v>6.64</v>
      </c>
      <c r="I9" s="3">
        <v>51.39</v>
      </c>
      <c r="J9" s="3">
        <v>0.1</v>
      </c>
      <c r="K9" s="3">
        <v>0.13</v>
      </c>
      <c r="L9" s="3">
        <v>0</v>
      </c>
      <c r="M9" s="3">
        <v>0</v>
      </c>
      <c r="N9" s="3">
        <v>3.0000000000000001E-3</v>
      </c>
      <c r="O9" s="3">
        <v>2E-3</v>
      </c>
      <c r="S9" s="10">
        <f t="shared" si="0"/>
        <v>0.99660456826589594</v>
      </c>
      <c r="T9" s="10">
        <f t="shared" si="1"/>
        <v>0</v>
      </c>
      <c r="U9" s="10">
        <f t="shared" si="2"/>
        <v>1.9943893742776619E-3</v>
      </c>
      <c r="V9" s="10">
        <f t="shared" si="3"/>
        <v>8.2180088776861518E-3</v>
      </c>
      <c r="W9" s="10">
        <f t="shared" si="4"/>
        <v>8.9487379500478276E-2</v>
      </c>
      <c r="X9" s="10">
        <f t="shared" si="5"/>
        <v>1.8517295721556857</v>
      </c>
      <c r="Y9" s="10">
        <f t="shared" si="6"/>
        <v>2.0474841979273269E-3</v>
      </c>
      <c r="Z9" s="10">
        <f t="shared" si="7"/>
        <v>3.3670308077969678E-3</v>
      </c>
      <c r="AA9" s="10">
        <f t="shared" si="8"/>
        <v>0</v>
      </c>
      <c r="AB9" s="10">
        <f t="shared" si="9"/>
        <v>0</v>
      </c>
      <c r="AC9" s="10">
        <f t="shared" si="10"/>
        <v>1.1668110510185933E-4</v>
      </c>
      <c r="AD9" s="10">
        <f t="shared" si="11"/>
        <v>3.8769125584135743E-5</v>
      </c>
      <c r="AE9" s="10"/>
      <c r="AF9" s="11">
        <f t="shared" si="12"/>
        <v>60.09</v>
      </c>
      <c r="AG9" s="11">
        <f t="shared" si="13"/>
        <v>79.87</v>
      </c>
      <c r="AH9" s="11">
        <f t="shared" si="14"/>
        <v>101.96000000000001</v>
      </c>
      <c r="AI9" s="11">
        <f t="shared" si="15"/>
        <v>152</v>
      </c>
      <c r="AJ9" s="12">
        <f t="shared" si="16"/>
        <v>71.849999999999994</v>
      </c>
      <c r="AK9" s="12">
        <f t="shared" si="17"/>
        <v>40.31</v>
      </c>
      <c r="AL9" s="12">
        <f t="shared" si="18"/>
        <v>70.94</v>
      </c>
      <c r="AM9" s="12">
        <f t="shared" si="19"/>
        <v>56.08</v>
      </c>
      <c r="AN9" s="12">
        <f t="shared" si="20"/>
        <v>94.2</v>
      </c>
      <c r="AO9" s="11">
        <f t="shared" si="21"/>
        <v>61.98</v>
      </c>
      <c r="AP9" s="4">
        <f t="shared" si="22"/>
        <v>74.69</v>
      </c>
      <c r="AQ9" s="12">
        <f t="shared" si="23"/>
        <v>74.930000000000007</v>
      </c>
      <c r="AS9">
        <f t="shared" si="24"/>
        <v>0.6861374604759527</v>
      </c>
      <c r="AT9">
        <f t="shared" si="25"/>
        <v>0</v>
      </c>
      <c r="AU9">
        <f t="shared" si="26"/>
        <v>6.865437426441742E-4</v>
      </c>
      <c r="AV9">
        <f t="shared" si="27"/>
        <v>2.8289473684210524E-3</v>
      </c>
      <c r="AW9">
        <f t="shared" si="28"/>
        <v>9.2414752957550458E-2</v>
      </c>
      <c r="AX9">
        <f t="shared" si="29"/>
        <v>1.2748697593649219</v>
      </c>
      <c r="AY9">
        <f t="shared" si="30"/>
        <v>1.4096419509444602E-3</v>
      </c>
      <c r="AZ9">
        <f t="shared" si="31"/>
        <v>2.3181169757489303E-3</v>
      </c>
      <c r="BA9">
        <f t="shared" si="32"/>
        <v>0</v>
      </c>
      <c r="BB9">
        <f t="shared" si="33"/>
        <v>0</v>
      </c>
      <c r="BC9">
        <f t="shared" si="34"/>
        <v>4.0166019547462845E-5</v>
      </c>
      <c r="BD9">
        <f t="shared" si="35"/>
        <v>2.6691578806886425E-5</v>
      </c>
      <c r="BF9">
        <f t="shared" si="36"/>
        <v>1.3722749209519054</v>
      </c>
      <c r="BG9">
        <f t="shared" si="37"/>
        <v>0</v>
      </c>
      <c r="BH9">
        <f t="shared" si="38"/>
        <v>2.0596312279325228E-3</v>
      </c>
      <c r="BI9">
        <f t="shared" si="39"/>
        <v>8.4868421052631572E-3</v>
      </c>
      <c r="BJ9">
        <f t="shared" si="40"/>
        <v>9.2414752957550458E-2</v>
      </c>
      <c r="BK9">
        <f t="shared" si="41"/>
        <v>1.2748697593649219</v>
      </c>
      <c r="BL9">
        <f t="shared" si="42"/>
        <v>1.4096419509444602E-3</v>
      </c>
      <c r="BM9">
        <f t="shared" si="43"/>
        <v>2.3181169757489303E-3</v>
      </c>
      <c r="BN9">
        <f t="shared" si="44"/>
        <v>0</v>
      </c>
      <c r="BO9">
        <f t="shared" si="45"/>
        <v>0</v>
      </c>
      <c r="BP9">
        <f t="shared" si="46"/>
        <v>4.0166019547462845E-5</v>
      </c>
      <c r="BQ9">
        <f t="shared" si="47"/>
        <v>2.6691578806886425E-5</v>
      </c>
      <c r="BT9">
        <f t="shared" si="48"/>
        <v>2.753900523132621</v>
      </c>
      <c r="BV9">
        <f t="shared" si="49"/>
        <v>1.4524852900096457</v>
      </c>
      <c r="BX9">
        <f t="shared" si="50"/>
        <v>1.9932091365317919</v>
      </c>
      <c r="BZ9">
        <f t="shared" si="51"/>
        <v>2.9915840614164928E-3</v>
      </c>
      <c r="CA9">
        <f t="shared" si="52"/>
        <v>1.2327013316529229E-2</v>
      </c>
      <c r="CB9">
        <f t="shared" si="53"/>
        <v>0.13423106925071743</v>
      </c>
      <c r="CC9">
        <f t="shared" si="54"/>
        <v>1.8517295721556857</v>
      </c>
      <c r="CD9">
        <f t="shared" si="55"/>
        <v>2.0474841979273269E-3</v>
      </c>
      <c r="CE9">
        <f t="shared" si="56"/>
        <v>3.3670308077969678E-3</v>
      </c>
      <c r="CF9">
        <f t="shared" si="57"/>
        <v>0</v>
      </c>
      <c r="CG9">
        <f t="shared" si="58"/>
        <v>0</v>
      </c>
      <c r="CH9">
        <f t="shared" si="59"/>
        <v>5.8340552550929667E-5</v>
      </c>
      <c r="CI9">
        <f t="shared" si="60"/>
        <v>3.8769125584135743E-5</v>
      </c>
      <c r="CK9">
        <f t="shared" si="61"/>
        <v>4</v>
      </c>
    </row>
    <row r="10" spans="1:89">
      <c r="B10" s="4">
        <v>73</v>
      </c>
      <c r="C10" t="s">
        <v>16</v>
      </c>
      <c r="D10" s="3">
        <v>41.11</v>
      </c>
      <c r="E10" s="3">
        <v>0</v>
      </c>
      <c r="F10" s="3">
        <v>7.0000000000000007E-2</v>
      </c>
      <c r="G10" s="3">
        <v>0.44</v>
      </c>
      <c r="H10" s="3">
        <v>7.26</v>
      </c>
      <c r="I10" s="3">
        <v>50.86</v>
      </c>
      <c r="J10" s="3">
        <v>0.11</v>
      </c>
      <c r="K10" s="3">
        <v>0.15</v>
      </c>
      <c r="L10" s="3">
        <v>0</v>
      </c>
      <c r="M10" s="3">
        <v>0</v>
      </c>
      <c r="N10" s="3">
        <v>4.0000000000000001E-3</v>
      </c>
      <c r="O10" s="3">
        <v>2E-3</v>
      </c>
      <c r="S10" s="10">
        <f t="shared" si="0"/>
        <v>0.99652815066928258</v>
      </c>
      <c r="T10" s="10">
        <f t="shared" si="1"/>
        <v>0</v>
      </c>
      <c r="U10" s="10">
        <f t="shared" si="2"/>
        <v>2.0000576204137668E-3</v>
      </c>
      <c r="V10" s="10">
        <f t="shared" si="3"/>
        <v>8.4330249050799423E-3</v>
      </c>
      <c r="W10" s="10">
        <f t="shared" si="4"/>
        <v>9.8121208359733217E-2</v>
      </c>
      <c r="X10" s="10">
        <f t="shared" si="5"/>
        <v>1.8378406636690534</v>
      </c>
      <c r="Y10" s="10">
        <f t="shared" si="6"/>
        <v>2.2586336791164206E-3</v>
      </c>
      <c r="Z10" s="10">
        <f t="shared" si="7"/>
        <v>3.8960771915895849E-3</v>
      </c>
      <c r="AA10" s="10">
        <f t="shared" si="8"/>
        <v>0</v>
      </c>
      <c r="AB10" s="10">
        <f t="shared" si="9"/>
        <v>0</v>
      </c>
      <c r="AC10" s="10">
        <f t="shared" si="10"/>
        <v>1.5601696534428986E-4</v>
      </c>
      <c r="AD10" s="10">
        <f t="shared" si="11"/>
        <v>3.887931116230151E-5</v>
      </c>
      <c r="AE10" s="10"/>
      <c r="AF10" s="11">
        <f t="shared" si="12"/>
        <v>60.09</v>
      </c>
      <c r="AG10" s="11">
        <f t="shared" si="13"/>
        <v>79.87</v>
      </c>
      <c r="AH10" s="11">
        <f t="shared" si="14"/>
        <v>101.96000000000001</v>
      </c>
      <c r="AI10" s="11">
        <f t="shared" si="15"/>
        <v>152</v>
      </c>
      <c r="AJ10" s="12">
        <f t="shared" si="16"/>
        <v>71.849999999999994</v>
      </c>
      <c r="AK10" s="12">
        <f t="shared" si="17"/>
        <v>40.31</v>
      </c>
      <c r="AL10" s="12">
        <f t="shared" si="18"/>
        <v>70.94</v>
      </c>
      <c r="AM10" s="12">
        <f t="shared" si="19"/>
        <v>56.08</v>
      </c>
      <c r="AN10" s="12">
        <f t="shared" si="20"/>
        <v>94.2</v>
      </c>
      <c r="AO10" s="11">
        <f t="shared" si="21"/>
        <v>61.98</v>
      </c>
      <c r="AP10" s="4">
        <f t="shared" si="22"/>
        <v>74.69</v>
      </c>
      <c r="AQ10" s="12">
        <f t="shared" si="23"/>
        <v>74.930000000000007</v>
      </c>
      <c r="AS10">
        <f t="shared" si="24"/>
        <v>0.68414045598269257</v>
      </c>
      <c r="AT10">
        <f t="shared" si="25"/>
        <v>0</v>
      </c>
      <c r="AU10">
        <f t="shared" si="26"/>
        <v>6.865437426441742E-4</v>
      </c>
      <c r="AV10">
        <f t="shared" si="27"/>
        <v>2.8947368421052633E-3</v>
      </c>
      <c r="AW10">
        <f t="shared" si="28"/>
        <v>0.10104384133611692</v>
      </c>
      <c r="AX10">
        <f t="shared" si="29"/>
        <v>1.2617216571570329</v>
      </c>
      <c r="AY10">
        <f t="shared" si="30"/>
        <v>1.5506061460389062E-3</v>
      </c>
      <c r="AZ10">
        <f t="shared" si="31"/>
        <v>2.6747503566333809E-3</v>
      </c>
      <c r="BA10">
        <f t="shared" si="32"/>
        <v>0</v>
      </c>
      <c r="BB10">
        <f t="shared" si="33"/>
        <v>0</v>
      </c>
      <c r="BC10">
        <f t="shared" si="34"/>
        <v>5.3554692729950465E-5</v>
      </c>
      <c r="BD10">
        <f t="shared" si="35"/>
        <v>2.6691578806886425E-5</v>
      </c>
      <c r="BF10">
        <f t="shared" si="36"/>
        <v>1.3682809119653851</v>
      </c>
      <c r="BG10">
        <f t="shared" si="37"/>
        <v>0</v>
      </c>
      <c r="BH10">
        <f t="shared" si="38"/>
        <v>2.0596312279325228E-3</v>
      </c>
      <c r="BI10">
        <f t="shared" si="39"/>
        <v>8.6842105263157908E-3</v>
      </c>
      <c r="BJ10">
        <f t="shared" si="40"/>
        <v>0.10104384133611692</v>
      </c>
      <c r="BK10">
        <f t="shared" si="41"/>
        <v>1.2617216571570329</v>
      </c>
      <c r="BL10">
        <f t="shared" si="42"/>
        <v>1.5506061460389062E-3</v>
      </c>
      <c r="BM10">
        <f t="shared" si="43"/>
        <v>2.6747503566333809E-3</v>
      </c>
      <c r="BN10">
        <f t="shared" si="44"/>
        <v>0</v>
      </c>
      <c r="BO10">
        <f t="shared" si="45"/>
        <v>0</v>
      </c>
      <c r="BP10">
        <f t="shared" si="46"/>
        <v>5.3554692729950465E-5</v>
      </c>
      <c r="BQ10">
        <f t="shared" si="47"/>
        <v>2.6691578806886425E-5</v>
      </c>
      <c r="BT10">
        <f t="shared" si="48"/>
        <v>2.7460958549869927</v>
      </c>
      <c r="BV10">
        <f t="shared" si="49"/>
        <v>1.4566133926956262</v>
      </c>
      <c r="BX10">
        <f t="shared" si="50"/>
        <v>1.9930563013385652</v>
      </c>
      <c r="BZ10">
        <f t="shared" si="51"/>
        <v>3.0000864306206506E-3</v>
      </c>
      <c r="CA10">
        <f t="shared" si="52"/>
        <v>1.2649537357619913E-2</v>
      </c>
      <c r="CB10">
        <f t="shared" si="53"/>
        <v>0.14718181253959983</v>
      </c>
      <c r="CC10">
        <f t="shared" si="54"/>
        <v>1.8378406636690534</v>
      </c>
      <c r="CD10">
        <f t="shared" si="55"/>
        <v>2.2586336791164206E-3</v>
      </c>
      <c r="CE10">
        <f t="shared" si="56"/>
        <v>3.8960771915895849E-3</v>
      </c>
      <c r="CF10">
        <f t="shared" si="57"/>
        <v>0</v>
      </c>
      <c r="CG10">
        <f t="shared" si="58"/>
        <v>0</v>
      </c>
      <c r="CH10">
        <f t="shared" si="59"/>
        <v>7.8008482672144931E-5</v>
      </c>
      <c r="CI10">
        <f t="shared" si="60"/>
        <v>3.887931116230151E-5</v>
      </c>
      <c r="CK10">
        <f t="shared" si="61"/>
        <v>3.9999999999999996</v>
      </c>
    </row>
    <row r="11" spans="1:89">
      <c r="B11" s="4">
        <v>83</v>
      </c>
      <c r="C11" t="s">
        <v>16</v>
      </c>
      <c r="D11" s="3">
        <v>40.96</v>
      </c>
      <c r="E11" s="3">
        <v>0</v>
      </c>
      <c r="F11" s="3">
        <v>0.08</v>
      </c>
      <c r="G11" s="3">
        <v>0.46</v>
      </c>
      <c r="H11" s="3">
        <v>7.99</v>
      </c>
      <c r="I11" s="3">
        <v>50.22</v>
      </c>
      <c r="J11" s="3">
        <v>0.12</v>
      </c>
      <c r="K11" s="3">
        <v>0.17</v>
      </c>
      <c r="L11" s="3">
        <v>0</v>
      </c>
      <c r="M11" s="3">
        <v>0</v>
      </c>
      <c r="N11" s="3">
        <v>4.0000000000000001E-3</v>
      </c>
      <c r="O11" s="3">
        <v>2E-3</v>
      </c>
      <c r="S11" s="10">
        <f t="shared" si="0"/>
        <v>0.99634717884245372</v>
      </c>
      <c r="T11" s="10">
        <f t="shared" si="1"/>
        <v>0</v>
      </c>
      <c r="U11" s="10">
        <f t="shared" si="2"/>
        <v>2.2937342913521173E-3</v>
      </c>
      <c r="V11" s="10">
        <f t="shared" si="3"/>
        <v>8.8470237038881967E-3</v>
      </c>
      <c r="W11" s="10">
        <f t="shared" si="4"/>
        <v>0.10836316952485692</v>
      </c>
      <c r="X11" s="10">
        <f t="shared" si="5"/>
        <v>1.8210289986897281</v>
      </c>
      <c r="Y11" s="10">
        <f t="shared" si="6"/>
        <v>2.4725382190540798E-3</v>
      </c>
      <c r="Z11" s="10">
        <f t="shared" si="7"/>
        <v>4.4309195812750231E-3</v>
      </c>
      <c r="AA11" s="10">
        <f t="shared" si="8"/>
        <v>0</v>
      </c>
      <c r="AB11" s="10">
        <f t="shared" si="9"/>
        <v>0</v>
      </c>
      <c r="AC11" s="10">
        <f t="shared" si="10"/>
        <v>1.5655987973374073E-4</v>
      </c>
      <c r="AD11" s="10">
        <f t="shared" si="11"/>
        <v>3.9014605022397887E-5</v>
      </c>
      <c r="AE11" s="10"/>
      <c r="AF11" s="11">
        <f t="shared" si="12"/>
        <v>60.09</v>
      </c>
      <c r="AG11" s="11">
        <f t="shared" si="13"/>
        <v>79.87</v>
      </c>
      <c r="AH11" s="11">
        <f t="shared" si="14"/>
        <v>101.96000000000001</v>
      </c>
      <c r="AI11" s="11">
        <f t="shared" si="15"/>
        <v>152</v>
      </c>
      <c r="AJ11" s="12">
        <f t="shared" si="16"/>
        <v>71.849999999999994</v>
      </c>
      <c r="AK11" s="12">
        <f t="shared" si="17"/>
        <v>40.31</v>
      </c>
      <c r="AL11" s="12">
        <f t="shared" si="18"/>
        <v>70.94</v>
      </c>
      <c r="AM11" s="12">
        <f t="shared" si="19"/>
        <v>56.08</v>
      </c>
      <c r="AN11" s="12">
        <f t="shared" si="20"/>
        <v>94.2</v>
      </c>
      <c r="AO11" s="11">
        <f t="shared" si="21"/>
        <v>61.98</v>
      </c>
      <c r="AP11" s="4">
        <f t="shared" si="22"/>
        <v>74.69</v>
      </c>
      <c r="AQ11" s="12">
        <f t="shared" si="23"/>
        <v>74.930000000000007</v>
      </c>
      <c r="AS11">
        <f t="shared" si="24"/>
        <v>0.6816442003661175</v>
      </c>
      <c r="AT11">
        <f t="shared" si="25"/>
        <v>0</v>
      </c>
      <c r="AU11">
        <f t="shared" si="26"/>
        <v>7.8462142016477048E-4</v>
      </c>
      <c r="AV11">
        <f t="shared" si="27"/>
        <v>3.0263157894736843E-3</v>
      </c>
      <c r="AW11">
        <f t="shared" si="28"/>
        <v>0.11120389700765484</v>
      </c>
      <c r="AX11">
        <f t="shared" si="29"/>
        <v>1.2458447035475066</v>
      </c>
      <c r="AY11">
        <f t="shared" si="30"/>
        <v>1.6915703411333521E-3</v>
      </c>
      <c r="AZ11">
        <f t="shared" si="31"/>
        <v>3.0313837375178319E-3</v>
      </c>
      <c r="BA11">
        <f t="shared" si="32"/>
        <v>0</v>
      </c>
      <c r="BB11">
        <f t="shared" si="33"/>
        <v>0</v>
      </c>
      <c r="BC11">
        <f t="shared" si="34"/>
        <v>5.3554692729950465E-5</v>
      </c>
      <c r="BD11">
        <f t="shared" si="35"/>
        <v>2.6691578806886425E-5</v>
      </c>
      <c r="BF11">
        <f t="shared" si="36"/>
        <v>1.363288400732235</v>
      </c>
      <c r="BG11">
        <f t="shared" si="37"/>
        <v>0</v>
      </c>
      <c r="BH11">
        <f t="shared" si="38"/>
        <v>2.3538642604943117E-3</v>
      </c>
      <c r="BI11">
        <f t="shared" si="39"/>
        <v>9.0789473684210528E-3</v>
      </c>
      <c r="BJ11">
        <f t="shared" si="40"/>
        <v>0.11120389700765484</v>
      </c>
      <c r="BK11">
        <f t="shared" si="41"/>
        <v>1.2458447035475066</v>
      </c>
      <c r="BL11">
        <f t="shared" si="42"/>
        <v>1.6915703411333521E-3</v>
      </c>
      <c r="BM11">
        <f t="shared" si="43"/>
        <v>3.0313837375178319E-3</v>
      </c>
      <c r="BN11">
        <f t="shared" si="44"/>
        <v>0</v>
      </c>
      <c r="BO11">
        <f t="shared" si="45"/>
        <v>0</v>
      </c>
      <c r="BP11">
        <f t="shared" si="46"/>
        <v>5.3554692729950465E-5</v>
      </c>
      <c r="BQ11">
        <f t="shared" si="47"/>
        <v>2.6691578806886425E-5</v>
      </c>
      <c r="BT11">
        <f t="shared" si="48"/>
        <v>2.7365730132664998</v>
      </c>
      <c r="BV11">
        <f t="shared" si="49"/>
        <v>1.4616821771641368</v>
      </c>
      <c r="BX11">
        <f t="shared" si="50"/>
        <v>1.9926943576849074</v>
      </c>
      <c r="BZ11">
        <f t="shared" si="51"/>
        <v>3.4406014370281764E-3</v>
      </c>
      <c r="CA11">
        <f t="shared" si="52"/>
        <v>1.3270535555832295E-2</v>
      </c>
      <c r="CB11">
        <f t="shared" si="53"/>
        <v>0.16254475428728538</v>
      </c>
      <c r="CC11">
        <f t="shared" si="54"/>
        <v>1.8210289986897281</v>
      </c>
      <c r="CD11">
        <f t="shared" si="55"/>
        <v>2.4725382190540798E-3</v>
      </c>
      <c r="CE11">
        <f t="shared" si="56"/>
        <v>4.4309195812750231E-3</v>
      </c>
      <c r="CF11">
        <f t="shared" si="57"/>
        <v>0</v>
      </c>
      <c r="CG11">
        <f t="shared" si="58"/>
        <v>0</v>
      </c>
      <c r="CH11">
        <f t="shared" si="59"/>
        <v>7.8279939866870366E-5</v>
      </c>
      <c r="CI11">
        <f t="shared" si="60"/>
        <v>3.9014605022397887E-5</v>
      </c>
      <c r="CK11">
        <f t="shared" si="61"/>
        <v>3.9999999999999996</v>
      </c>
    </row>
    <row r="12" spans="1:89">
      <c r="B12" s="4">
        <v>93</v>
      </c>
      <c r="C12" t="s">
        <v>16</v>
      </c>
      <c r="D12" s="3">
        <v>40.78</v>
      </c>
      <c r="E12" s="3">
        <v>0</v>
      </c>
      <c r="F12" s="3">
        <v>0.09</v>
      </c>
      <c r="G12" s="3">
        <v>0.47</v>
      </c>
      <c r="H12" s="3">
        <v>8.84</v>
      </c>
      <c r="I12" s="3">
        <v>49.49</v>
      </c>
      <c r="J12" s="3">
        <v>0.13</v>
      </c>
      <c r="K12" s="3">
        <v>0.19</v>
      </c>
      <c r="L12" s="3">
        <v>0</v>
      </c>
      <c r="M12" s="3">
        <v>0</v>
      </c>
      <c r="N12" s="3">
        <v>5.0000000000000001E-3</v>
      </c>
      <c r="O12" s="3">
        <v>3.0000000000000001E-3</v>
      </c>
      <c r="S12" s="10">
        <f t="shared" si="0"/>
        <v>0.99606515332723344</v>
      </c>
      <c r="T12" s="10">
        <f t="shared" si="1"/>
        <v>0</v>
      </c>
      <c r="U12" s="10">
        <f t="shared" si="2"/>
        <v>2.591107358889364E-3</v>
      </c>
      <c r="V12" s="10">
        <f t="shared" si="3"/>
        <v>9.0766793835386703E-3</v>
      </c>
      <c r="W12" s="10">
        <f t="shared" si="4"/>
        <v>0.12038627118231185</v>
      </c>
      <c r="X12" s="10">
        <f t="shared" si="5"/>
        <v>1.8019692893131942</v>
      </c>
      <c r="Y12" s="10">
        <f t="shared" si="6"/>
        <v>2.6896445995525757E-3</v>
      </c>
      <c r="Z12" s="10">
        <f t="shared" si="7"/>
        <v>4.9726549571394354E-3</v>
      </c>
      <c r="AA12" s="10">
        <f t="shared" si="8"/>
        <v>0</v>
      </c>
      <c r="AB12" s="10">
        <f t="shared" si="9"/>
        <v>0</v>
      </c>
      <c r="AC12" s="10">
        <f t="shared" si="10"/>
        <v>1.9650801558468306E-4</v>
      </c>
      <c r="AD12" s="10">
        <f t="shared" si="11"/>
        <v>5.876358074477503E-5</v>
      </c>
      <c r="AE12" s="10"/>
      <c r="AF12" s="11">
        <f t="shared" si="12"/>
        <v>60.09</v>
      </c>
      <c r="AG12" s="11">
        <f t="shared" si="13"/>
        <v>79.87</v>
      </c>
      <c r="AH12" s="11">
        <f t="shared" si="14"/>
        <v>101.96000000000001</v>
      </c>
      <c r="AI12" s="11">
        <f t="shared" si="15"/>
        <v>152</v>
      </c>
      <c r="AJ12" s="12">
        <f t="shared" si="16"/>
        <v>71.849999999999994</v>
      </c>
      <c r="AK12" s="12">
        <f t="shared" si="17"/>
        <v>40.31</v>
      </c>
      <c r="AL12" s="12">
        <f t="shared" si="18"/>
        <v>70.94</v>
      </c>
      <c r="AM12" s="12">
        <f t="shared" si="19"/>
        <v>56.08</v>
      </c>
      <c r="AN12" s="12">
        <f t="shared" si="20"/>
        <v>94.2</v>
      </c>
      <c r="AO12" s="11">
        <f t="shared" si="21"/>
        <v>61.98</v>
      </c>
      <c r="AP12" s="4">
        <f t="shared" si="22"/>
        <v>74.69</v>
      </c>
      <c r="AQ12" s="12">
        <f t="shared" si="23"/>
        <v>74.930000000000007</v>
      </c>
      <c r="AS12">
        <f t="shared" si="24"/>
        <v>0.67864869362622726</v>
      </c>
      <c r="AT12">
        <f t="shared" si="25"/>
        <v>0</v>
      </c>
      <c r="AU12">
        <f t="shared" si="26"/>
        <v>8.8269909768536666E-4</v>
      </c>
      <c r="AV12">
        <f t="shared" si="27"/>
        <v>3.0921052631578947E-3</v>
      </c>
      <c r="AW12">
        <f t="shared" si="28"/>
        <v>0.12303409881697983</v>
      </c>
      <c r="AX12">
        <f t="shared" si="29"/>
        <v>1.2277350533366409</v>
      </c>
      <c r="AY12">
        <f t="shared" si="30"/>
        <v>1.8325345362277983E-3</v>
      </c>
      <c r="AZ12">
        <f t="shared" si="31"/>
        <v>3.3880171184022824E-3</v>
      </c>
      <c r="BA12">
        <f t="shared" si="32"/>
        <v>0</v>
      </c>
      <c r="BB12">
        <f t="shared" si="33"/>
        <v>0</v>
      </c>
      <c r="BC12">
        <f t="shared" si="34"/>
        <v>6.6943365912438085E-5</v>
      </c>
      <c r="BD12">
        <f t="shared" si="35"/>
        <v>4.0037368210329641E-5</v>
      </c>
      <c r="BF12">
        <f t="shared" si="36"/>
        <v>1.3572973872524545</v>
      </c>
      <c r="BG12">
        <f t="shared" si="37"/>
        <v>0</v>
      </c>
      <c r="BH12">
        <f t="shared" si="38"/>
        <v>2.6480972930561001E-3</v>
      </c>
      <c r="BI12">
        <f t="shared" si="39"/>
        <v>9.2763157894736846E-3</v>
      </c>
      <c r="BJ12">
        <f t="shared" si="40"/>
        <v>0.12303409881697983</v>
      </c>
      <c r="BK12">
        <f t="shared" si="41"/>
        <v>1.2277350533366409</v>
      </c>
      <c r="BL12">
        <f t="shared" si="42"/>
        <v>1.8325345362277983E-3</v>
      </c>
      <c r="BM12">
        <f t="shared" si="43"/>
        <v>3.3880171184022824E-3</v>
      </c>
      <c r="BN12">
        <f t="shared" si="44"/>
        <v>0</v>
      </c>
      <c r="BO12">
        <f t="shared" si="45"/>
        <v>0</v>
      </c>
      <c r="BP12">
        <f t="shared" si="46"/>
        <v>6.6943365912438085E-5</v>
      </c>
      <c r="BQ12">
        <f t="shared" si="47"/>
        <v>4.0037368210329641E-5</v>
      </c>
      <c r="BT12">
        <f t="shared" si="48"/>
        <v>2.7253184848773579</v>
      </c>
      <c r="BV12">
        <f t="shared" si="49"/>
        <v>1.4677183684019977</v>
      </c>
      <c r="BX12">
        <f t="shared" si="50"/>
        <v>1.9921303066544669</v>
      </c>
      <c r="BZ12">
        <f t="shared" si="51"/>
        <v>3.886661038334046E-3</v>
      </c>
      <c r="CA12">
        <f t="shared" si="52"/>
        <v>1.3615019075308005E-2</v>
      </c>
      <c r="CB12">
        <f t="shared" si="53"/>
        <v>0.18057940677346779</v>
      </c>
      <c r="CC12">
        <f t="shared" si="54"/>
        <v>1.8019692893131942</v>
      </c>
      <c r="CD12">
        <f t="shared" si="55"/>
        <v>2.6896445995525757E-3</v>
      </c>
      <c r="CE12">
        <f t="shared" si="56"/>
        <v>4.9726549571394354E-3</v>
      </c>
      <c r="CF12">
        <f t="shared" si="57"/>
        <v>0</v>
      </c>
      <c r="CG12">
        <f t="shared" si="58"/>
        <v>0</v>
      </c>
      <c r="CH12">
        <f t="shared" si="59"/>
        <v>9.8254007792341531E-5</v>
      </c>
      <c r="CI12">
        <f t="shared" si="60"/>
        <v>5.876358074477503E-5</v>
      </c>
      <c r="CK12">
        <f t="shared" si="61"/>
        <v>4.0000000000000009</v>
      </c>
    </row>
    <row r="13" spans="1:89">
      <c r="B13" s="4">
        <v>103</v>
      </c>
      <c r="C13" t="s">
        <v>16</v>
      </c>
      <c r="D13" s="3">
        <v>40.590000000000003</v>
      </c>
      <c r="E13" s="3">
        <v>0</v>
      </c>
      <c r="F13" s="3">
        <v>0.1</v>
      </c>
      <c r="G13" s="3">
        <v>0.47</v>
      </c>
      <c r="H13" s="3">
        <v>9.81</v>
      </c>
      <c r="I13" s="3">
        <v>48.66</v>
      </c>
      <c r="J13" s="3">
        <v>0.14000000000000001</v>
      </c>
      <c r="K13" s="3">
        <v>0.22</v>
      </c>
      <c r="L13" s="3">
        <v>0</v>
      </c>
      <c r="M13" s="3">
        <v>0</v>
      </c>
      <c r="N13" s="3">
        <v>5.0000000000000001E-3</v>
      </c>
      <c r="O13" s="3">
        <v>3.0000000000000001E-3</v>
      </c>
      <c r="S13" s="10">
        <f t="shared" si="0"/>
        <v>0.99597193746745871</v>
      </c>
      <c r="T13" s="10">
        <f t="shared" si="1"/>
        <v>0</v>
      </c>
      <c r="U13" s="10">
        <f t="shared" si="2"/>
        <v>2.8922139962823555E-3</v>
      </c>
      <c r="V13" s="10">
        <f t="shared" si="3"/>
        <v>9.118313510437237E-3</v>
      </c>
      <c r="W13" s="10">
        <f t="shared" si="4"/>
        <v>0.13420887330957595</v>
      </c>
      <c r="X13" s="10">
        <f t="shared" si="5"/>
        <v>1.779875237745693</v>
      </c>
      <c r="Y13" s="10">
        <f t="shared" si="6"/>
        <v>2.9098265765811152E-3</v>
      </c>
      <c r="Z13" s="10">
        <f t="shared" si="7"/>
        <v>5.7842217005535639E-3</v>
      </c>
      <c r="AA13" s="10">
        <f t="shared" si="8"/>
        <v>0</v>
      </c>
      <c r="AB13" s="10">
        <f t="shared" si="9"/>
        <v>0</v>
      </c>
      <c r="AC13" s="10">
        <f t="shared" si="10"/>
        <v>1.9740938483126858E-4</v>
      </c>
      <c r="AD13" s="10">
        <f t="shared" si="11"/>
        <v>5.9033125395892633E-5</v>
      </c>
      <c r="AE13" s="10"/>
      <c r="AF13" s="11">
        <f t="shared" si="12"/>
        <v>60.09</v>
      </c>
      <c r="AG13" s="11">
        <f t="shared" si="13"/>
        <v>79.87</v>
      </c>
      <c r="AH13" s="11">
        <f t="shared" si="14"/>
        <v>101.96000000000001</v>
      </c>
      <c r="AI13" s="11">
        <f t="shared" si="15"/>
        <v>152</v>
      </c>
      <c r="AJ13" s="12">
        <f t="shared" si="16"/>
        <v>71.849999999999994</v>
      </c>
      <c r="AK13" s="12">
        <f t="shared" si="17"/>
        <v>40.31</v>
      </c>
      <c r="AL13" s="12">
        <f t="shared" si="18"/>
        <v>70.94</v>
      </c>
      <c r="AM13" s="12">
        <f t="shared" si="19"/>
        <v>56.08</v>
      </c>
      <c r="AN13" s="12">
        <f t="shared" si="20"/>
        <v>94.2</v>
      </c>
      <c r="AO13" s="11">
        <f t="shared" si="21"/>
        <v>61.98</v>
      </c>
      <c r="AP13" s="4">
        <f t="shared" si="22"/>
        <v>74.69</v>
      </c>
      <c r="AQ13" s="12">
        <f t="shared" si="23"/>
        <v>74.930000000000007</v>
      </c>
      <c r="AS13">
        <f t="shared" si="24"/>
        <v>0.67548676984523215</v>
      </c>
      <c r="AT13">
        <f t="shared" si="25"/>
        <v>0</v>
      </c>
      <c r="AU13">
        <f t="shared" si="26"/>
        <v>9.8077677520596305E-4</v>
      </c>
      <c r="AV13">
        <f t="shared" si="27"/>
        <v>3.0921052631578947E-3</v>
      </c>
      <c r="AW13">
        <f t="shared" si="28"/>
        <v>0.13653444676409188</v>
      </c>
      <c r="AX13">
        <f t="shared" si="29"/>
        <v>1.2071446291242867</v>
      </c>
      <c r="AY13">
        <f t="shared" si="30"/>
        <v>1.9734987313222443E-3</v>
      </c>
      <c r="AZ13">
        <f t="shared" si="31"/>
        <v>3.9229671897289585E-3</v>
      </c>
      <c r="BA13">
        <f t="shared" si="32"/>
        <v>0</v>
      </c>
      <c r="BB13">
        <f t="shared" si="33"/>
        <v>0</v>
      </c>
      <c r="BC13">
        <f t="shared" si="34"/>
        <v>6.6943365912438085E-5</v>
      </c>
      <c r="BD13">
        <f t="shared" si="35"/>
        <v>4.0037368210329641E-5</v>
      </c>
      <c r="BF13">
        <f t="shared" si="36"/>
        <v>1.3509735396904643</v>
      </c>
      <c r="BG13">
        <f t="shared" si="37"/>
        <v>0</v>
      </c>
      <c r="BH13">
        <f t="shared" si="38"/>
        <v>2.9423303256178894E-3</v>
      </c>
      <c r="BI13">
        <f t="shared" si="39"/>
        <v>9.2763157894736846E-3</v>
      </c>
      <c r="BJ13">
        <f t="shared" si="40"/>
        <v>0.13653444676409188</v>
      </c>
      <c r="BK13">
        <f t="shared" si="41"/>
        <v>1.2071446291242867</v>
      </c>
      <c r="BL13">
        <f t="shared" si="42"/>
        <v>1.9734987313222443E-3</v>
      </c>
      <c r="BM13">
        <f t="shared" si="43"/>
        <v>3.9229671897289585E-3</v>
      </c>
      <c r="BN13">
        <f t="shared" si="44"/>
        <v>0</v>
      </c>
      <c r="BO13">
        <f t="shared" si="45"/>
        <v>0</v>
      </c>
      <c r="BP13">
        <f t="shared" si="46"/>
        <v>6.6943365912438085E-5</v>
      </c>
      <c r="BQ13">
        <f t="shared" si="47"/>
        <v>4.0037368210329641E-5</v>
      </c>
      <c r="BT13">
        <f t="shared" si="48"/>
        <v>2.7128747083491085</v>
      </c>
      <c r="BV13">
        <f t="shared" si="49"/>
        <v>1.4744506953047449</v>
      </c>
      <c r="BX13">
        <f t="shared" si="50"/>
        <v>1.9919438749349174</v>
      </c>
      <c r="BZ13">
        <f t="shared" si="51"/>
        <v>4.3383209944235336E-3</v>
      </c>
      <c r="CA13">
        <f t="shared" si="52"/>
        <v>1.3677470265655857E-2</v>
      </c>
      <c r="CB13">
        <f t="shared" si="53"/>
        <v>0.20131330996436395</v>
      </c>
      <c r="CC13">
        <f t="shared" si="54"/>
        <v>1.779875237745693</v>
      </c>
      <c r="CD13">
        <f t="shared" si="55"/>
        <v>2.9098265765811152E-3</v>
      </c>
      <c r="CE13">
        <f t="shared" si="56"/>
        <v>5.7842217005535639E-3</v>
      </c>
      <c r="CF13">
        <f t="shared" si="57"/>
        <v>0</v>
      </c>
      <c r="CG13">
        <f t="shared" si="58"/>
        <v>0</v>
      </c>
      <c r="CH13">
        <f t="shared" si="59"/>
        <v>9.8704692415634292E-5</v>
      </c>
      <c r="CI13">
        <f t="shared" si="60"/>
        <v>5.9033125395892633E-5</v>
      </c>
      <c r="CK13">
        <f t="shared" si="61"/>
        <v>4</v>
      </c>
    </row>
    <row r="14" spans="1:89">
      <c r="B14" s="4">
        <v>113</v>
      </c>
      <c r="C14" t="s">
        <v>16</v>
      </c>
      <c r="D14" s="3">
        <v>40.36</v>
      </c>
      <c r="E14" s="3">
        <v>0</v>
      </c>
      <c r="F14" s="3">
        <v>0.1</v>
      </c>
      <c r="G14" s="3">
        <v>0.47</v>
      </c>
      <c r="H14" s="3">
        <v>11</v>
      </c>
      <c r="I14" s="3">
        <v>47.65</v>
      </c>
      <c r="J14" s="3">
        <v>0.15</v>
      </c>
      <c r="K14" s="3">
        <v>0.25</v>
      </c>
      <c r="L14" s="3">
        <v>0</v>
      </c>
      <c r="M14" s="3">
        <v>0</v>
      </c>
      <c r="N14" s="3">
        <v>6.0000000000000001E-3</v>
      </c>
      <c r="O14" s="3">
        <v>3.0000000000000001E-3</v>
      </c>
      <c r="S14" s="10">
        <f t="shared" si="0"/>
        <v>0.99600410772989212</v>
      </c>
      <c r="T14" s="10">
        <f t="shared" si="1"/>
        <v>0</v>
      </c>
      <c r="U14" s="10">
        <f t="shared" si="2"/>
        <v>2.9087898416744994E-3</v>
      </c>
      <c r="V14" s="10">
        <f t="shared" si="3"/>
        <v>9.1705723526876309E-3</v>
      </c>
      <c r="W14" s="10">
        <f t="shared" si="4"/>
        <v>0.15135153490273492</v>
      </c>
      <c r="X14" s="10">
        <f t="shared" si="5"/>
        <v>1.7529207534175559</v>
      </c>
      <c r="Y14" s="10">
        <f t="shared" si="6"/>
        <v>3.1355393176324912E-3</v>
      </c>
      <c r="Z14" s="10">
        <f t="shared" si="7"/>
        <v>6.6106502375430625E-3</v>
      </c>
      <c r="AA14" s="10">
        <f t="shared" si="8"/>
        <v>0</v>
      </c>
      <c r="AB14" s="10">
        <f t="shared" si="9"/>
        <v>0</v>
      </c>
      <c r="AC14" s="10">
        <f t="shared" si="10"/>
        <v>2.3824893205821282E-4</v>
      </c>
      <c r="AD14" s="10">
        <f t="shared" si="11"/>
        <v>5.9371455810182558E-5</v>
      </c>
      <c r="AE14" s="10"/>
      <c r="AF14" s="11">
        <f t="shared" si="12"/>
        <v>60.09</v>
      </c>
      <c r="AG14" s="11">
        <f t="shared" si="13"/>
        <v>79.87</v>
      </c>
      <c r="AH14" s="11">
        <f t="shared" si="14"/>
        <v>101.96000000000001</v>
      </c>
      <c r="AI14" s="11">
        <f t="shared" si="15"/>
        <v>152</v>
      </c>
      <c r="AJ14" s="12">
        <f t="shared" si="16"/>
        <v>71.849999999999994</v>
      </c>
      <c r="AK14" s="12">
        <f t="shared" si="17"/>
        <v>40.31</v>
      </c>
      <c r="AL14" s="12">
        <f t="shared" si="18"/>
        <v>70.94</v>
      </c>
      <c r="AM14" s="12">
        <f t="shared" si="19"/>
        <v>56.08</v>
      </c>
      <c r="AN14" s="12">
        <f t="shared" si="20"/>
        <v>94.2</v>
      </c>
      <c r="AO14" s="11">
        <f t="shared" si="21"/>
        <v>61.98</v>
      </c>
      <c r="AP14" s="4">
        <f t="shared" si="22"/>
        <v>74.69</v>
      </c>
      <c r="AQ14" s="12">
        <f t="shared" si="23"/>
        <v>74.930000000000007</v>
      </c>
      <c r="AS14">
        <f t="shared" si="24"/>
        <v>0.67165917789981688</v>
      </c>
      <c r="AT14">
        <f t="shared" si="25"/>
        <v>0</v>
      </c>
      <c r="AU14">
        <f t="shared" si="26"/>
        <v>9.8077677520596305E-4</v>
      </c>
      <c r="AV14">
        <f t="shared" si="27"/>
        <v>3.0921052631578947E-3</v>
      </c>
      <c r="AW14">
        <f t="shared" si="28"/>
        <v>0.15309672929714685</v>
      </c>
      <c r="AX14">
        <f t="shared" si="29"/>
        <v>1.1820888117092532</v>
      </c>
      <c r="AY14">
        <f t="shared" si="30"/>
        <v>2.11446292641669E-3</v>
      </c>
      <c r="AZ14">
        <f t="shared" si="31"/>
        <v>4.4579172610556351E-3</v>
      </c>
      <c r="BA14">
        <f t="shared" si="32"/>
        <v>0</v>
      </c>
      <c r="BB14">
        <f t="shared" si="33"/>
        <v>0</v>
      </c>
      <c r="BC14">
        <f t="shared" si="34"/>
        <v>8.0332039094925691E-5</v>
      </c>
      <c r="BD14">
        <f t="shared" si="35"/>
        <v>4.0037368210329641E-5</v>
      </c>
      <c r="BF14">
        <f t="shared" si="36"/>
        <v>1.3433183557996338</v>
      </c>
      <c r="BG14">
        <f t="shared" si="37"/>
        <v>0</v>
      </c>
      <c r="BH14">
        <f t="shared" si="38"/>
        <v>2.9423303256178894E-3</v>
      </c>
      <c r="BI14">
        <f t="shared" si="39"/>
        <v>9.2763157894736846E-3</v>
      </c>
      <c r="BJ14">
        <f t="shared" si="40"/>
        <v>0.15309672929714685</v>
      </c>
      <c r="BK14">
        <f t="shared" si="41"/>
        <v>1.1820888117092532</v>
      </c>
      <c r="BL14">
        <f t="shared" si="42"/>
        <v>2.11446292641669E-3</v>
      </c>
      <c r="BM14">
        <f t="shared" si="43"/>
        <v>4.4579172610556351E-3</v>
      </c>
      <c r="BN14">
        <f t="shared" si="44"/>
        <v>0</v>
      </c>
      <c r="BO14">
        <f t="shared" si="45"/>
        <v>0</v>
      </c>
      <c r="BP14">
        <f t="shared" si="46"/>
        <v>8.0332039094925691E-5</v>
      </c>
      <c r="BQ14">
        <f t="shared" si="47"/>
        <v>4.0037368210329641E-5</v>
      </c>
      <c r="BT14">
        <f t="shared" si="48"/>
        <v>2.6974152925159025</v>
      </c>
      <c r="BV14">
        <f t="shared" si="49"/>
        <v>1.4829010612856597</v>
      </c>
      <c r="BX14">
        <f t="shared" si="50"/>
        <v>1.9920082154597842</v>
      </c>
      <c r="BZ14">
        <f t="shared" si="51"/>
        <v>4.363184762511749E-3</v>
      </c>
      <c r="CA14">
        <f t="shared" si="52"/>
        <v>1.3755858529031448E-2</v>
      </c>
      <c r="CB14">
        <f t="shared" si="53"/>
        <v>0.2270273023541024</v>
      </c>
      <c r="CC14">
        <f t="shared" si="54"/>
        <v>1.7529207534175559</v>
      </c>
      <c r="CD14">
        <f t="shared" si="55"/>
        <v>3.1355393176324912E-3</v>
      </c>
      <c r="CE14">
        <f t="shared" si="56"/>
        <v>6.6106502375430625E-3</v>
      </c>
      <c r="CF14">
        <f t="shared" si="57"/>
        <v>0</v>
      </c>
      <c r="CG14">
        <f t="shared" si="58"/>
        <v>0</v>
      </c>
      <c r="CH14">
        <f t="shared" si="59"/>
        <v>1.1912446602910641E-4</v>
      </c>
      <c r="CI14">
        <f t="shared" si="60"/>
        <v>5.9371455810182558E-5</v>
      </c>
      <c r="CK14">
        <f t="shared" si="61"/>
        <v>4.0000000000000009</v>
      </c>
    </row>
    <row r="15" spans="1:89">
      <c r="B15" s="4">
        <v>123</v>
      </c>
      <c r="C15" t="s">
        <v>16</v>
      </c>
      <c r="D15" s="3">
        <v>40.090000000000003</v>
      </c>
      <c r="E15" s="3">
        <v>0</v>
      </c>
      <c r="F15" s="3">
        <v>0.11</v>
      </c>
      <c r="G15" s="3">
        <v>0.45</v>
      </c>
      <c r="H15" s="3">
        <v>12.37</v>
      </c>
      <c r="I15" s="3">
        <v>46.49</v>
      </c>
      <c r="J15" s="3">
        <v>0.17</v>
      </c>
      <c r="K15" s="3">
        <v>0.28999999999999998</v>
      </c>
      <c r="L15" s="3">
        <v>0</v>
      </c>
      <c r="M15" s="3">
        <v>0</v>
      </c>
      <c r="N15" s="3">
        <v>7.0000000000000001E-3</v>
      </c>
      <c r="O15" s="3">
        <v>3.0000000000000001E-3</v>
      </c>
      <c r="S15" s="10">
        <f t="shared" si="0"/>
        <v>0.99590849661633385</v>
      </c>
      <c r="T15" s="10">
        <f t="shared" si="1"/>
        <v>0</v>
      </c>
      <c r="U15" s="10">
        <f t="shared" si="2"/>
        <v>3.2209088846800781E-3</v>
      </c>
      <c r="V15" s="10">
        <f t="shared" si="3"/>
        <v>8.838620899933692E-3</v>
      </c>
      <c r="W15" s="10">
        <f t="shared" si="4"/>
        <v>0.17133151432656848</v>
      </c>
      <c r="X15" s="10">
        <f t="shared" si="5"/>
        <v>1.7216003146989567</v>
      </c>
      <c r="Y15" s="10">
        <f t="shared" si="6"/>
        <v>3.5772008278402195E-3</v>
      </c>
      <c r="Z15" s="10">
        <f t="shared" si="7"/>
        <v>7.7192583862156685E-3</v>
      </c>
      <c r="AA15" s="10">
        <f t="shared" si="8"/>
        <v>0</v>
      </c>
      <c r="AB15" s="10">
        <f t="shared" si="9"/>
        <v>0</v>
      </c>
      <c r="AC15" s="10">
        <f t="shared" si="10"/>
        <v>2.7980222363634729E-4</v>
      </c>
      <c r="AD15" s="10">
        <f t="shared" si="11"/>
        <v>5.9765575728009315E-5</v>
      </c>
      <c r="AE15" s="10"/>
      <c r="AF15" s="11">
        <f t="shared" si="12"/>
        <v>60.09</v>
      </c>
      <c r="AG15" s="11">
        <f t="shared" si="13"/>
        <v>79.87</v>
      </c>
      <c r="AH15" s="11">
        <f t="shared" si="14"/>
        <v>101.96000000000001</v>
      </c>
      <c r="AI15" s="11">
        <f t="shared" si="15"/>
        <v>152</v>
      </c>
      <c r="AJ15" s="12">
        <f t="shared" si="16"/>
        <v>71.849999999999994</v>
      </c>
      <c r="AK15" s="12">
        <f t="shared" si="17"/>
        <v>40.31</v>
      </c>
      <c r="AL15" s="12">
        <f t="shared" si="18"/>
        <v>70.94</v>
      </c>
      <c r="AM15" s="12">
        <f t="shared" si="19"/>
        <v>56.08</v>
      </c>
      <c r="AN15" s="12">
        <f t="shared" si="20"/>
        <v>94.2</v>
      </c>
      <c r="AO15" s="11">
        <f t="shared" si="21"/>
        <v>61.98</v>
      </c>
      <c r="AP15" s="4">
        <f t="shared" si="22"/>
        <v>74.69</v>
      </c>
      <c r="AQ15" s="12">
        <f t="shared" si="23"/>
        <v>74.930000000000007</v>
      </c>
      <c r="AS15">
        <f t="shared" si="24"/>
        <v>0.66716591778998169</v>
      </c>
      <c r="AT15">
        <f t="shared" si="25"/>
        <v>0</v>
      </c>
      <c r="AU15">
        <f t="shared" si="26"/>
        <v>1.0788544527265593E-3</v>
      </c>
      <c r="AV15">
        <f t="shared" si="27"/>
        <v>2.9605263157894738E-3</v>
      </c>
      <c r="AW15">
        <f t="shared" si="28"/>
        <v>0.17216423103688239</v>
      </c>
      <c r="AX15">
        <f t="shared" si="29"/>
        <v>1.1533118332919872</v>
      </c>
      <c r="AY15">
        <f t="shared" si="30"/>
        <v>2.3963913166055823E-3</v>
      </c>
      <c r="AZ15">
        <f t="shared" si="31"/>
        <v>5.1711840228245362E-3</v>
      </c>
      <c r="BA15">
        <f t="shared" si="32"/>
        <v>0</v>
      </c>
      <c r="BB15">
        <f t="shared" si="33"/>
        <v>0</v>
      </c>
      <c r="BC15">
        <f t="shared" si="34"/>
        <v>9.372071227741331E-5</v>
      </c>
      <c r="BD15">
        <f t="shared" si="35"/>
        <v>4.0037368210329641E-5</v>
      </c>
      <c r="BF15">
        <f t="shared" si="36"/>
        <v>1.3343318355799634</v>
      </c>
      <c r="BG15">
        <f t="shared" si="37"/>
        <v>0</v>
      </c>
      <c r="BH15">
        <f t="shared" si="38"/>
        <v>3.2365633581796782E-3</v>
      </c>
      <c r="BI15">
        <f t="shared" si="39"/>
        <v>8.8815789473684209E-3</v>
      </c>
      <c r="BJ15">
        <f t="shared" si="40"/>
        <v>0.17216423103688239</v>
      </c>
      <c r="BK15">
        <f t="shared" si="41"/>
        <v>1.1533118332919872</v>
      </c>
      <c r="BL15">
        <f t="shared" si="42"/>
        <v>2.3963913166055823E-3</v>
      </c>
      <c r="BM15">
        <f t="shared" si="43"/>
        <v>5.1711840228245362E-3</v>
      </c>
      <c r="BN15">
        <f t="shared" si="44"/>
        <v>0</v>
      </c>
      <c r="BO15">
        <f t="shared" si="45"/>
        <v>0</v>
      </c>
      <c r="BP15">
        <f t="shared" si="46"/>
        <v>9.372071227741331E-5</v>
      </c>
      <c r="BQ15">
        <f t="shared" si="47"/>
        <v>4.0037368210329641E-5</v>
      </c>
      <c r="BT15">
        <f t="shared" si="48"/>
        <v>2.6796273756342988</v>
      </c>
      <c r="BV15">
        <f t="shared" si="49"/>
        <v>1.4927448630999127</v>
      </c>
      <c r="BX15">
        <f t="shared" si="50"/>
        <v>1.9918169932326677</v>
      </c>
      <c r="BZ15">
        <f t="shared" si="51"/>
        <v>4.8313633270201176E-3</v>
      </c>
      <c r="CA15">
        <f t="shared" si="52"/>
        <v>1.325793134990054E-2</v>
      </c>
      <c r="CB15">
        <f t="shared" si="53"/>
        <v>0.25699727148985274</v>
      </c>
      <c r="CC15">
        <f t="shared" si="54"/>
        <v>1.7216003146989567</v>
      </c>
      <c r="CD15">
        <f t="shared" si="55"/>
        <v>3.5772008278402195E-3</v>
      </c>
      <c r="CE15">
        <f t="shared" si="56"/>
        <v>7.7192583862156685E-3</v>
      </c>
      <c r="CF15">
        <f t="shared" si="57"/>
        <v>0</v>
      </c>
      <c r="CG15">
        <f t="shared" si="58"/>
        <v>0</v>
      </c>
      <c r="CH15">
        <f t="shared" si="59"/>
        <v>1.3990111181817365E-4</v>
      </c>
      <c r="CI15">
        <f t="shared" si="60"/>
        <v>5.9765575728009315E-5</v>
      </c>
      <c r="CK15">
        <f t="shared" si="61"/>
        <v>3.9999999999999996</v>
      </c>
    </row>
    <row r="16" spans="1:89">
      <c r="B16" s="4">
        <v>133</v>
      </c>
      <c r="C16" t="s">
        <v>16</v>
      </c>
      <c r="D16" s="3">
        <v>39.79</v>
      </c>
      <c r="E16" s="3">
        <v>0</v>
      </c>
      <c r="F16" s="3">
        <v>0.13</v>
      </c>
      <c r="G16" s="3">
        <v>0.41</v>
      </c>
      <c r="H16" s="3">
        <v>13.99</v>
      </c>
      <c r="I16" s="3">
        <v>45.14</v>
      </c>
      <c r="J16" s="3">
        <v>0.19</v>
      </c>
      <c r="K16" s="3">
        <v>0.34</v>
      </c>
      <c r="L16" s="3">
        <v>0</v>
      </c>
      <c r="M16" s="3">
        <v>0</v>
      </c>
      <c r="N16" s="3">
        <v>8.0000000000000002E-3</v>
      </c>
      <c r="O16" s="3">
        <v>4.0000000000000001E-3</v>
      </c>
      <c r="S16" s="10">
        <f t="shared" si="0"/>
        <v>0.99586250431894141</v>
      </c>
      <c r="T16" s="10">
        <f t="shared" si="1"/>
        <v>0</v>
      </c>
      <c r="U16" s="10">
        <f t="shared" si="2"/>
        <v>3.8350512044788079E-3</v>
      </c>
      <c r="V16" s="10">
        <f t="shared" si="3"/>
        <v>8.1133070107059849E-3</v>
      </c>
      <c r="W16" s="10">
        <f t="shared" si="4"/>
        <v>0.19522135764013859</v>
      </c>
      <c r="X16" s="10">
        <f t="shared" si="5"/>
        <v>1.6841330640710339</v>
      </c>
      <c r="Y16" s="10">
        <f t="shared" si="6"/>
        <v>4.0280055709941915E-3</v>
      </c>
      <c r="Z16" s="10">
        <f t="shared" si="7"/>
        <v>9.1179783739537036E-3</v>
      </c>
      <c r="AA16" s="10">
        <f t="shared" si="8"/>
        <v>0</v>
      </c>
      <c r="AB16" s="10">
        <f t="shared" si="9"/>
        <v>0</v>
      </c>
      <c r="AC16" s="10">
        <f t="shared" si="10"/>
        <v>3.2217005329405384E-4</v>
      </c>
      <c r="AD16" s="10">
        <f t="shared" si="11"/>
        <v>8.0284536502511924E-5</v>
      </c>
      <c r="AE16" s="10"/>
      <c r="AF16" s="11">
        <f t="shared" si="12"/>
        <v>60.09</v>
      </c>
      <c r="AG16" s="11">
        <f t="shared" si="13"/>
        <v>79.87</v>
      </c>
      <c r="AH16" s="11">
        <f t="shared" si="14"/>
        <v>101.96000000000001</v>
      </c>
      <c r="AI16" s="11">
        <f t="shared" si="15"/>
        <v>152</v>
      </c>
      <c r="AJ16" s="12">
        <f t="shared" si="16"/>
        <v>71.849999999999994</v>
      </c>
      <c r="AK16" s="12">
        <f t="shared" si="17"/>
        <v>40.31</v>
      </c>
      <c r="AL16" s="12">
        <f t="shared" si="18"/>
        <v>70.94</v>
      </c>
      <c r="AM16" s="12">
        <f t="shared" si="19"/>
        <v>56.08</v>
      </c>
      <c r="AN16" s="12">
        <f t="shared" si="20"/>
        <v>94.2</v>
      </c>
      <c r="AO16" s="11">
        <f t="shared" si="21"/>
        <v>61.98</v>
      </c>
      <c r="AP16" s="4">
        <f t="shared" si="22"/>
        <v>74.69</v>
      </c>
      <c r="AQ16" s="12">
        <f t="shared" si="23"/>
        <v>74.930000000000007</v>
      </c>
      <c r="AS16">
        <f t="shared" si="24"/>
        <v>0.66217340655683132</v>
      </c>
      <c r="AT16">
        <f t="shared" si="25"/>
        <v>0</v>
      </c>
      <c r="AU16">
        <f t="shared" si="26"/>
        <v>1.2750098077677519E-3</v>
      </c>
      <c r="AV16">
        <f t="shared" si="27"/>
        <v>2.6973684210526315E-3</v>
      </c>
      <c r="AW16">
        <f t="shared" si="28"/>
        <v>0.19471120389700766</v>
      </c>
      <c r="AX16">
        <f t="shared" si="29"/>
        <v>1.1198213842718927</v>
      </c>
      <c r="AY16">
        <f t="shared" si="30"/>
        <v>2.6783197067944743E-3</v>
      </c>
      <c r="AZ16">
        <f t="shared" si="31"/>
        <v>6.0627674750356637E-3</v>
      </c>
      <c r="BA16">
        <f t="shared" si="32"/>
        <v>0</v>
      </c>
      <c r="BB16">
        <f t="shared" si="33"/>
        <v>0</v>
      </c>
      <c r="BC16">
        <f t="shared" si="34"/>
        <v>1.0710938545990093E-4</v>
      </c>
      <c r="BD16">
        <f t="shared" si="35"/>
        <v>5.338315761377285E-5</v>
      </c>
      <c r="BF16">
        <f t="shared" si="36"/>
        <v>1.3243468131136626</v>
      </c>
      <c r="BG16">
        <f t="shared" si="37"/>
        <v>0</v>
      </c>
      <c r="BH16">
        <f t="shared" si="38"/>
        <v>3.8250294233032559E-3</v>
      </c>
      <c r="BI16">
        <f t="shared" si="39"/>
        <v>8.0921052631578935E-3</v>
      </c>
      <c r="BJ16">
        <f t="shared" si="40"/>
        <v>0.19471120389700766</v>
      </c>
      <c r="BK16">
        <f t="shared" si="41"/>
        <v>1.1198213842718927</v>
      </c>
      <c r="BL16">
        <f t="shared" si="42"/>
        <v>2.6783197067944743E-3</v>
      </c>
      <c r="BM16">
        <f t="shared" si="43"/>
        <v>6.0627674750356637E-3</v>
      </c>
      <c r="BN16">
        <f t="shared" si="44"/>
        <v>0</v>
      </c>
      <c r="BO16">
        <f t="shared" si="45"/>
        <v>0</v>
      </c>
      <c r="BP16">
        <f t="shared" si="46"/>
        <v>1.0710938545990093E-4</v>
      </c>
      <c r="BQ16">
        <f t="shared" si="47"/>
        <v>5.338315761377285E-5</v>
      </c>
      <c r="BT16">
        <f t="shared" si="48"/>
        <v>2.6596981156939283</v>
      </c>
      <c r="BV16">
        <f t="shared" si="49"/>
        <v>1.5039300800333049</v>
      </c>
      <c r="BX16">
        <f t="shared" si="50"/>
        <v>1.9917250086378828</v>
      </c>
      <c r="BZ16">
        <f t="shared" si="51"/>
        <v>5.7525768067182119E-3</v>
      </c>
      <c r="CA16">
        <f t="shared" si="52"/>
        <v>1.2169960516058979E-2</v>
      </c>
      <c r="CB16">
        <f t="shared" si="53"/>
        <v>0.29283203646020789</v>
      </c>
      <c r="CC16">
        <f t="shared" si="54"/>
        <v>1.6841330640710339</v>
      </c>
      <c r="CD16">
        <f t="shared" si="55"/>
        <v>4.0280055709941915E-3</v>
      </c>
      <c r="CE16">
        <f t="shared" si="56"/>
        <v>9.1179783739537036E-3</v>
      </c>
      <c r="CF16">
        <f t="shared" si="57"/>
        <v>0</v>
      </c>
      <c r="CG16">
        <f t="shared" si="58"/>
        <v>0</v>
      </c>
      <c r="CH16">
        <f t="shared" si="59"/>
        <v>1.6108502664702692E-4</v>
      </c>
      <c r="CI16">
        <f t="shared" si="60"/>
        <v>8.0284536502511924E-5</v>
      </c>
      <c r="CK16">
        <f t="shared" si="61"/>
        <v>3.9999999999999991</v>
      </c>
    </row>
    <row r="17" spans="2:89">
      <c r="B17" s="4">
        <v>143</v>
      </c>
      <c r="C17" t="s">
        <v>16</v>
      </c>
      <c r="D17" s="3">
        <v>39.409999999999997</v>
      </c>
      <c r="E17" s="3">
        <v>0</v>
      </c>
      <c r="F17" s="3">
        <v>0.14000000000000001</v>
      </c>
      <c r="G17" s="3">
        <v>0.37</v>
      </c>
      <c r="H17" s="3">
        <v>16.03</v>
      </c>
      <c r="I17" s="3">
        <v>43.42</v>
      </c>
      <c r="J17" s="3">
        <v>0.21</v>
      </c>
      <c r="K17" s="3">
        <v>0.4</v>
      </c>
      <c r="L17" s="3">
        <v>0</v>
      </c>
      <c r="M17" s="3">
        <v>0</v>
      </c>
      <c r="N17" s="3">
        <v>8.9999999999999993E-3</v>
      </c>
      <c r="O17" s="3">
        <v>4.0000000000000001E-3</v>
      </c>
      <c r="S17" s="10">
        <f t="shared" si="0"/>
        <v>0.99610982564849337</v>
      </c>
      <c r="T17" s="10">
        <f t="shared" si="1"/>
        <v>0</v>
      </c>
      <c r="U17" s="10">
        <f t="shared" si="2"/>
        <v>4.1709136396063783E-3</v>
      </c>
      <c r="V17" s="10">
        <f t="shared" si="3"/>
        <v>7.3941988363194801E-3</v>
      </c>
      <c r="W17" s="10">
        <f t="shared" si="4"/>
        <v>0.22590117194383433</v>
      </c>
      <c r="X17" s="10">
        <f t="shared" si="5"/>
        <v>1.6359876245547933</v>
      </c>
      <c r="Y17" s="10">
        <f t="shared" si="6"/>
        <v>4.4960497042669818E-3</v>
      </c>
      <c r="Z17" s="10">
        <f t="shared" si="7"/>
        <v>1.0833155560787301E-2</v>
      </c>
      <c r="AA17" s="10">
        <f t="shared" si="8"/>
        <v>0</v>
      </c>
      <c r="AB17" s="10">
        <f t="shared" si="9"/>
        <v>0</v>
      </c>
      <c r="AC17" s="10">
        <f t="shared" si="10"/>
        <v>3.660269296184607E-4</v>
      </c>
      <c r="AD17" s="10">
        <f t="shared" si="11"/>
        <v>8.1078788715995155E-5</v>
      </c>
      <c r="AE17" s="10"/>
      <c r="AF17" s="11">
        <f t="shared" si="12"/>
        <v>60.09</v>
      </c>
      <c r="AG17" s="11">
        <f t="shared" si="13"/>
        <v>79.87</v>
      </c>
      <c r="AH17" s="11">
        <f t="shared" si="14"/>
        <v>101.96000000000001</v>
      </c>
      <c r="AI17" s="11">
        <f t="shared" si="15"/>
        <v>152</v>
      </c>
      <c r="AJ17" s="12">
        <f t="shared" si="16"/>
        <v>71.849999999999994</v>
      </c>
      <c r="AK17" s="12">
        <f t="shared" si="17"/>
        <v>40.31</v>
      </c>
      <c r="AL17" s="12">
        <f t="shared" si="18"/>
        <v>70.94</v>
      </c>
      <c r="AM17" s="12">
        <f t="shared" si="19"/>
        <v>56.08</v>
      </c>
      <c r="AN17" s="12">
        <f t="shared" si="20"/>
        <v>94.2</v>
      </c>
      <c r="AO17" s="11">
        <f t="shared" si="21"/>
        <v>61.98</v>
      </c>
      <c r="AP17" s="4">
        <f t="shared" si="22"/>
        <v>74.69</v>
      </c>
      <c r="AQ17" s="12">
        <f t="shared" si="23"/>
        <v>74.930000000000007</v>
      </c>
      <c r="AS17">
        <f t="shared" si="24"/>
        <v>0.65584955899484099</v>
      </c>
      <c r="AT17">
        <f t="shared" si="25"/>
        <v>0</v>
      </c>
      <c r="AU17">
        <f t="shared" si="26"/>
        <v>1.3730874852883484E-3</v>
      </c>
      <c r="AV17">
        <f t="shared" si="27"/>
        <v>2.4342105263157896E-3</v>
      </c>
      <c r="AW17">
        <f t="shared" si="28"/>
        <v>0.22310368823938764</v>
      </c>
      <c r="AX17">
        <f t="shared" si="29"/>
        <v>1.0771520714462912</v>
      </c>
      <c r="AY17">
        <f t="shared" si="30"/>
        <v>2.9602480969833662E-3</v>
      </c>
      <c r="AZ17">
        <f t="shared" si="31"/>
        <v>7.1326676176890159E-3</v>
      </c>
      <c r="BA17">
        <f t="shared" si="32"/>
        <v>0</v>
      </c>
      <c r="BB17">
        <f t="shared" si="33"/>
        <v>0</v>
      </c>
      <c r="BC17">
        <f t="shared" si="34"/>
        <v>1.2049805864238854E-4</v>
      </c>
      <c r="BD17">
        <f t="shared" si="35"/>
        <v>5.338315761377285E-5</v>
      </c>
      <c r="BF17">
        <f t="shared" si="36"/>
        <v>1.311699117989682</v>
      </c>
      <c r="BG17">
        <f t="shared" si="37"/>
        <v>0</v>
      </c>
      <c r="BH17">
        <f t="shared" si="38"/>
        <v>4.1192624558650456E-3</v>
      </c>
      <c r="BI17">
        <f t="shared" si="39"/>
        <v>7.3026315789473687E-3</v>
      </c>
      <c r="BJ17">
        <f t="shared" si="40"/>
        <v>0.22310368823938764</v>
      </c>
      <c r="BK17">
        <f t="shared" si="41"/>
        <v>1.0771520714462912</v>
      </c>
      <c r="BL17">
        <f t="shared" si="42"/>
        <v>2.9602480969833662E-3</v>
      </c>
      <c r="BM17">
        <f t="shared" si="43"/>
        <v>7.1326676176890159E-3</v>
      </c>
      <c r="BN17">
        <f t="shared" si="44"/>
        <v>0</v>
      </c>
      <c r="BO17">
        <f t="shared" si="45"/>
        <v>0</v>
      </c>
      <c r="BP17">
        <f t="shared" si="46"/>
        <v>1.2049805864238854E-4</v>
      </c>
      <c r="BQ17">
        <f t="shared" si="47"/>
        <v>5.338315761377285E-5</v>
      </c>
      <c r="BT17">
        <f t="shared" si="48"/>
        <v>2.6336435686411019</v>
      </c>
      <c r="BV17">
        <f t="shared" si="49"/>
        <v>1.5188084096223795</v>
      </c>
      <c r="BX17">
        <f t="shared" si="50"/>
        <v>1.9922196512969867</v>
      </c>
      <c r="BZ17">
        <f t="shared" si="51"/>
        <v>6.2563704594095675E-3</v>
      </c>
      <c r="CA17">
        <f t="shared" si="52"/>
        <v>1.109129825447922E-2</v>
      </c>
      <c r="CB17">
        <f t="shared" si="53"/>
        <v>0.33885175791575151</v>
      </c>
      <c r="CC17">
        <f t="shared" si="54"/>
        <v>1.6359876245547933</v>
      </c>
      <c r="CD17">
        <f t="shared" si="55"/>
        <v>4.4960497042669818E-3</v>
      </c>
      <c r="CE17">
        <f t="shared" si="56"/>
        <v>1.0833155560787301E-2</v>
      </c>
      <c r="CF17">
        <f t="shared" si="57"/>
        <v>0</v>
      </c>
      <c r="CG17">
        <f t="shared" si="58"/>
        <v>0</v>
      </c>
      <c r="CH17">
        <f t="shared" si="59"/>
        <v>1.8301346480923035E-4</v>
      </c>
      <c r="CI17">
        <f t="shared" si="60"/>
        <v>8.1078788715995155E-5</v>
      </c>
      <c r="CK17">
        <f t="shared" si="61"/>
        <v>4</v>
      </c>
    </row>
    <row r="18" spans="2:89">
      <c r="B18" s="4">
        <v>153</v>
      </c>
      <c r="C18" t="s">
        <v>16</v>
      </c>
      <c r="D18" s="3">
        <v>38.93</v>
      </c>
      <c r="E18" s="3">
        <v>0.01</v>
      </c>
      <c r="F18" s="3">
        <v>0.15</v>
      </c>
      <c r="G18" s="3">
        <v>0.33</v>
      </c>
      <c r="H18" s="3">
        <v>18.579999999999998</v>
      </c>
      <c r="I18" s="3">
        <v>41.29</v>
      </c>
      <c r="J18" s="3">
        <v>0.24</v>
      </c>
      <c r="K18" s="3">
        <v>0.47</v>
      </c>
      <c r="L18" s="3">
        <v>0</v>
      </c>
      <c r="M18" s="3">
        <v>0</v>
      </c>
      <c r="N18" s="3">
        <v>0.01</v>
      </c>
      <c r="O18" s="3">
        <v>4.0000000000000001E-3</v>
      </c>
      <c r="S18" s="10">
        <f t="shared" si="0"/>
        <v>0.99603685090424798</v>
      </c>
      <c r="T18" s="10">
        <f t="shared" si="1"/>
        <v>0</v>
      </c>
      <c r="U18" s="10">
        <f t="shared" si="2"/>
        <v>4.5236045764134886E-3</v>
      </c>
      <c r="V18" s="10">
        <f t="shared" si="3"/>
        <v>6.6756499325293598E-3</v>
      </c>
      <c r="W18" s="10">
        <f t="shared" si="4"/>
        <v>0.26504577456474443</v>
      </c>
      <c r="X18" s="10">
        <f t="shared" si="5"/>
        <v>1.5747995846037475</v>
      </c>
      <c r="Y18" s="10">
        <f t="shared" si="6"/>
        <v>5.2013162967140614E-3</v>
      </c>
      <c r="Z18" s="10">
        <f t="shared" si="7"/>
        <v>1.2884959559392898E-2</v>
      </c>
      <c r="AA18" s="10">
        <f t="shared" si="8"/>
        <v>0</v>
      </c>
      <c r="AB18" s="10">
        <f t="shared" si="9"/>
        <v>0</v>
      </c>
      <c r="AC18" s="10">
        <f t="shared" si="10"/>
        <v>4.1168092347134327E-4</v>
      </c>
      <c r="AD18" s="10">
        <f t="shared" si="11"/>
        <v>8.2072462762777597E-5</v>
      </c>
      <c r="AE18" s="10"/>
      <c r="AF18" s="11">
        <f t="shared" si="12"/>
        <v>60.09</v>
      </c>
      <c r="AG18" s="11">
        <f t="shared" si="13"/>
        <v>79.87</v>
      </c>
      <c r="AH18" s="11">
        <f t="shared" si="14"/>
        <v>101.96000000000001</v>
      </c>
      <c r="AI18" s="11">
        <f t="shared" si="15"/>
        <v>152</v>
      </c>
      <c r="AJ18" s="12">
        <f t="shared" si="16"/>
        <v>71.849999999999994</v>
      </c>
      <c r="AK18" s="12">
        <f t="shared" si="17"/>
        <v>40.31</v>
      </c>
      <c r="AL18" s="12">
        <f t="shared" si="18"/>
        <v>70.94</v>
      </c>
      <c r="AM18" s="12">
        <f t="shared" si="19"/>
        <v>56.08</v>
      </c>
      <c r="AN18" s="12">
        <f t="shared" si="20"/>
        <v>94.2</v>
      </c>
      <c r="AO18" s="11">
        <f t="shared" si="21"/>
        <v>61.98</v>
      </c>
      <c r="AP18" s="4">
        <f t="shared" si="22"/>
        <v>74.69</v>
      </c>
      <c r="AQ18" s="12">
        <f t="shared" si="23"/>
        <v>74.930000000000007</v>
      </c>
      <c r="AS18">
        <f t="shared" si="24"/>
        <v>0.6478615410218006</v>
      </c>
      <c r="AT18">
        <f t="shared" si="25"/>
        <v>1.2520345561537499E-4</v>
      </c>
      <c r="AU18">
        <f t="shared" si="26"/>
        <v>1.4711651628089445E-3</v>
      </c>
      <c r="AV18">
        <f t="shared" si="27"/>
        <v>2.1710526315789473E-3</v>
      </c>
      <c r="AW18">
        <f t="shared" si="28"/>
        <v>0.25859429366736258</v>
      </c>
      <c r="AX18">
        <f t="shared" si="29"/>
        <v>1.0243115852145868</v>
      </c>
      <c r="AY18">
        <f t="shared" si="30"/>
        <v>3.3831406822667043E-3</v>
      </c>
      <c r="AZ18">
        <f t="shared" si="31"/>
        <v>8.3808844507845936E-3</v>
      </c>
      <c r="BA18">
        <f t="shared" si="32"/>
        <v>0</v>
      </c>
      <c r="BB18">
        <f t="shared" si="33"/>
        <v>0</v>
      </c>
      <c r="BC18">
        <f t="shared" si="34"/>
        <v>1.3388673182487617E-4</v>
      </c>
      <c r="BD18">
        <f t="shared" si="35"/>
        <v>5.338315761377285E-5</v>
      </c>
      <c r="BF18">
        <f t="shared" si="36"/>
        <v>1.2957230820436012</v>
      </c>
      <c r="BG18">
        <f t="shared" si="37"/>
        <v>2.5040691123074998E-4</v>
      </c>
      <c r="BH18">
        <f t="shared" si="38"/>
        <v>4.4134954884268336E-3</v>
      </c>
      <c r="BI18">
        <f t="shared" si="39"/>
        <v>6.5131578947368422E-3</v>
      </c>
      <c r="BJ18">
        <f t="shared" si="40"/>
        <v>0.25859429366736258</v>
      </c>
      <c r="BK18">
        <f t="shared" si="41"/>
        <v>1.0243115852145868</v>
      </c>
      <c r="BL18">
        <f t="shared" si="42"/>
        <v>3.3831406822667043E-3</v>
      </c>
      <c r="BM18">
        <f t="shared" si="43"/>
        <v>8.3808844507845936E-3</v>
      </c>
      <c r="BN18">
        <f t="shared" si="44"/>
        <v>0</v>
      </c>
      <c r="BO18">
        <f t="shared" si="45"/>
        <v>0</v>
      </c>
      <c r="BP18">
        <f t="shared" si="46"/>
        <v>1.3388673182487617E-4</v>
      </c>
      <c r="BQ18">
        <f t="shared" si="47"/>
        <v>5.338315761377285E-5</v>
      </c>
      <c r="BT18">
        <f t="shared" si="48"/>
        <v>2.601757316242435</v>
      </c>
      <c r="BV18">
        <f t="shared" si="49"/>
        <v>1.5374224087037314</v>
      </c>
      <c r="BX18">
        <f t="shared" si="50"/>
        <v>1.992073701808496</v>
      </c>
      <c r="BZ18">
        <f t="shared" si="51"/>
        <v>6.7854068646202338E-3</v>
      </c>
      <c r="CA18">
        <f t="shared" si="52"/>
        <v>1.0013474898794041E-2</v>
      </c>
      <c r="CB18">
        <f t="shared" si="53"/>
        <v>0.39756866184711664</v>
      </c>
      <c r="CC18">
        <f t="shared" si="54"/>
        <v>1.5747995846037475</v>
      </c>
      <c r="CD18">
        <f t="shared" si="55"/>
        <v>5.2013162967140614E-3</v>
      </c>
      <c r="CE18">
        <f t="shared" si="56"/>
        <v>1.2884959559392898E-2</v>
      </c>
      <c r="CF18">
        <f t="shared" si="57"/>
        <v>0</v>
      </c>
      <c r="CG18">
        <f t="shared" si="58"/>
        <v>0</v>
      </c>
      <c r="CH18">
        <f t="shared" si="59"/>
        <v>2.0584046173567164E-4</v>
      </c>
      <c r="CI18">
        <f t="shared" si="60"/>
        <v>8.2072462762777597E-5</v>
      </c>
      <c r="CK18">
        <f t="shared" si="61"/>
        <v>3.9996150188033801</v>
      </c>
    </row>
    <row r="19" spans="2:89">
      <c r="B19" s="4">
        <v>163</v>
      </c>
      <c r="C19" t="s">
        <v>16</v>
      </c>
      <c r="D19" s="3">
        <v>38.64</v>
      </c>
      <c r="E19" s="3">
        <v>0.01</v>
      </c>
      <c r="F19" s="3">
        <v>0.15</v>
      </c>
      <c r="G19" s="3">
        <v>0.31</v>
      </c>
      <c r="H19" s="3">
        <v>20.12</v>
      </c>
      <c r="I19" s="3">
        <v>39.99</v>
      </c>
      <c r="J19" s="3">
        <v>0.26</v>
      </c>
      <c r="K19" s="3">
        <v>0.5</v>
      </c>
      <c r="L19" s="3">
        <v>0</v>
      </c>
      <c r="M19" s="3">
        <v>0</v>
      </c>
      <c r="N19" s="3">
        <v>1.0999999999999999E-2</v>
      </c>
      <c r="O19" s="3">
        <v>4.0000000000000001E-3</v>
      </c>
      <c r="S19" s="10">
        <f t="shared" si="0"/>
        <v>0.99628839085777599</v>
      </c>
      <c r="T19" s="10">
        <f t="shared" si="1"/>
        <v>0</v>
      </c>
      <c r="U19" s="10">
        <f t="shared" si="2"/>
        <v>4.5587059934784242E-3</v>
      </c>
      <c r="V19" s="10">
        <f t="shared" si="3"/>
        <v>6.3197261210293275E-3</v>
      </c>
      <c r="W19" s="10">
        <f t="shared" si="4"/>
        <v>0.28924116419926121</v>
      </c>
      <c r="X19" s="10">
        <f t="shared" si="5"/>
        <v>1.5370527137328587</v>
      </c>
      <c r="Y19" s="10">
        <f t="shared" si="6"/>
        <v>5.67848286837307E-3</v>
      </c>
      <c r="Z19" s="10">
        <f t="shared" si="7"/>
        <v>1.3813767923652529E-2</v>
      </c>
      <c r="AA19" s="10">
        <f t="shared" si="8"/>
        <v>0</v>
      </c>
      <c r="AB19" s="10">
        <f t="shared" si="9"/>
        <v>0</v>
      </c>
      <c r="AC19" s="10">
        <f t="shared" si="10"/>
        <v>4.5636294854694182E-4</v>
      </c>
      <c r="AD19" s="10">
        <f t="shared" si="11"/>
        <v>8.2709313242592682E-5</v>
      </c>
      <c r="AE19" s="10"/>
      <c r="AF19" s="11">
        <f t="shared" si="12"/>
        <v>60.09</v>
      </c>
      <c r="AG19" s="11">
        <f t="shared" si="13"/>
        <v>79.87</v>
      </c>
      <c r="AH19" s="11">
        <f t="shared" si="14"/>
        <v>101.96000000000001</v>
      </c>
      <c r="AI19" s="11">
        <f t="shared" si="15"/>
        <v>152</v>
      </c>
      <c r="AJ19" s="12">
        <f t="shared" si="16"/>
        <v>71.849999999999994</v>
      </c>
      <c r="AK19" s="12">
        <f t="shared" si="17"/>
        <v>40.31</v>
      </c>
      <c r="AL19" s="12">
        <f t="shared" si="18"/>
        <v>70.94</v>
      </c>
      <c r="AM19" s="12">
        <f t="shared" si="19"/>
        <v>56.08</v>
      </c>
      <c r="AN19" s="12">
        <f t="shared" si="20"/>
        <v>94.2</v>
      </c>
      <c r="AO19" s="11">
        <f t="shared" si="21"/>
        <v>61.98</v>
      </c>
      <c r="AP19" s="4">
        <f t="shared" si="22"/>
        <v>74.69</v>
      </c>
      <c r="AQ19" s="12">
        <f t="shared" si="23"/>
        <v>74.930000000000007</v>
      </c>
      <c r="AS19">
        <f t="shared" si="24"/>
        <v>0.64303544682975533</v>
      </c>
      <c r="AT19">
        <f t="shared" si="25"/>
        <v>1.2520345561537499E-4</v>
      </c>
      <c r="AU19">
        <f t="shared" si="26"/>
        <v>1.4711651628089445E-3</v>
      </c>
      <c r="AV19">
        <f t="shared" si="27"/>
        <v>2.0394736842105263E-3</v>
      </c>
      <c r="AW19">
        <f t="shared" si="28"/>
        <v>0.28002783576896317</v>
      </c>
      <c r="AX19">
        <f t="shared" si="29"/>
        <v>0.99206152319523688</v>
      </c>
      <c r="AY19">
        <f t="shared" si="30"/>
        <v>3.6650690724555966E-3</v>
      </c>
      <c r="AZ19">
        <f t="shared" si="31"/>
        <v>8.9158345221112701E-3</v>
      </c>
      <c r="BA19">
        <f t="shared" si="32"/>
        <v>0</v>
      </c>
      <c r="BB19">
        <f t="shared" si="33"/>
        <v>0</v>
      </c>
      <c r="BC19">
        <f t="shared" si="34"/>
        <v>1.4727540500736376E-4</v>
      </c>
      <c r="BD19">
        <f t="shared" si="35"/>
        <v>5.338315761377285E-5</v>
      </c>
      <c r="BF19">
        <f t="shared" si="36"/>
        <v>1.2860708936595107</v>
      </c>
      <c r="BG19">
        <f t="shared" si="37"/>
        <v>2.5040691123074998E-4</v>
      </c>
      <c r="BH19">
        <f t="shared" si="38"/>
        <v>4.4134954884268336E-3</v>
      </c>
      <c r="BI19">
        <f t="shared" si="39"/>
        <v>6.1184210526315785E-3</v>
      </c>
      <c r="BJ19">
        <f t="shared" si="40"/>
        <v>0.28002783576896317</v>
      </c>
      <c r="BK19">
        <f t="shared" si="41"/>
        <v>0.99206152319523688</v>
      </c>
      <c r="BL19">
        <f t="shared" si="42"/>
        <v>3.6650690724555966E-3</v>
      </c>
      <c r="BM19">
        <f t="shared" si="43"/>
        <v>8.9158345221112701E-3</v>
      </c>
      <c r="BN19">
        <f t="shared" si="44"/>
        <v>0</v>
      </c>
      <c r="BO19">
        <f t="shared" si="45"/>
        <v>0</v>
      </c>
      <c r="BP19">
        <f t="shared" si="46"/>
        <v>1.4727540500736376E-4</v>
      </c>
      <c r="BQ19">
        <f t="shared" si="47"/>
        <v>5.338315761377285E-5</v>
      </c>
      <c r="BT19">
        <f t="shared" si="48"/>
        <v>2.5817241382331879</v>
      </c>
      <c r="BV19">
        <f t="shared" si="49"/>
        <v>1.5493522103168675</v>
      </c>
      <c r="BX19">
        <f t="shared" si="50"/>
        <v>1.992576781715552</v>
      </c>
      <c r="BZ19">
        <f t="shared" si="51"/>
        <v>6.8380589902176372E-3</v>
      </c>
      <c r="CA19">
        <f t="shared" si="52"/>
        <v>9.4795891815439917E-3</v>
      </c>
      <c r="CB19">
        <f t="shared" si="53"/>
        <v>0.43386174629889185</v>
      </c>
      <c r="CC19">
        <f t="shared" si="54"/>
        <v>1.5370527137328587</v>
      </c>
      <c r="CD19">
        <f t="shared" si="55"/>
        <v>5.67848286837307E-3</v>
      </c>
      <c r="CE19">
        <f t="shared" si="56"/>
        <v>1.3813767923652529E-2</v>
      </c>
      <c r="CF19">
        <f t="shared" si="57"/>
        <v>0</v>
      </c>
      <c r="CG19">
        <f t="shared" si="58"/>
        <v>0</v>
      </c>
      <c r="CH19">
        <f t="shared" si="59"/>
        <v>2.2818147427347091E-4</v>
      </c>
      <c r="CI19">
        <f t="shared" si="60"/>
        <v>8.2709313242592682E-5</v>
      </c>
      <c r="CK19">
        <f t="shared" si="61"/>
        <v>3.9996120314986054</v>
      </c>
    </row>
    <row r="20" spans="2:89">
      <c r="B20" s="4">
        <v>173</v>
      </c>
      <c r="C20" t="s">
        <v>16</v>
      </c>
      <c r="D20" s="3">
        <v>38.299999999999997</v>
      </c>
      <c r="E20" s="3">
        <v>0.01</v>
      </c>
      <c r="F20" s="3">
        <v>0.14000000000000001</v>
      </c>
      <c r="G20" s="3">
        <v>0.32</v>
      </c>
      <c r="H20" s="3">
        <v>21.88</v>
      </c>
      <c r="I20" s="3">
        <v>38.51</v>
      </c>
      <c r="J20" s="3">
        <v>0.28999999999999998</v>
      </c>
      <c r="K20" s="3">
        <v>0.54</v>
      </c>
      <c r="L20" s="3">
        <v>0</v>
      </c>
      <c r="M20" s="3">
        <v>0</v>
      </c>
      <c r="N20" s="3">
        <v>1.2E-2</v>
      </c>
      <c r="O20" s="3">
        <v>5.0000000000000001E-3</v>
      </c>
      <c r="S20" s="10">
        <f t="shared" si="0"/>
        <v>0.99619234315161165</v>
      </c>
      <c r="T20" s="10">
        <f t="shared" si="1"/>
        <v>0</v>
      </c>
      <c r="U20" s="10">
        <f t="shared" si="2"/>
        <v>4.2921494355525943E-3</v>
      </c>
      <c r="V20" s="10">
        <f t="shared" si="3"/>
        <v>6.5808655105104143E-3</v>
      </c>
      <c r="W20" s="10">
        <f t="shared" si="4"/>
        <v>0.31730426931447331</v>
      </c>
      <c r="X20" s="10">
        <f t="shared" si="5"/>
        <v>1.4931634474650721</v>
      </c>
      <c r="Y20" s="10">
        <f t="shared" si="6"/>
        <v>6.3893023969044931E-3</v>
      </c>
      <c r="Z20" s="10">
        <f t="shared" si="7"/>
        <v>1.5049857377370912E-2</v>
      </c>
      <c r="AA20" s="10">
        <f t="shared" si="8"/>
        <v>0</v>
      </c>
      <c r="AB20" s="10">
        <f t="shared" si="9"/>
        <v>0</v>
      </c>
      <c r="AC20" s="10">
        <f t="shared" si="10"/>
        <v>5.0222162819533219E-4</v>
      </c>
      <c r="AD20" s="10">
        <f t="shared" si="11"/>
        <v>1.0429437866984006E-4</v>
      </c>
      <c r="AE20" s="10"/>
      <c r="AF20" s="11">
        <f t="shared" si="12"/>
        <v>60.09</v>
      </c>
      <c r="AG20" s="11">
        <f t="shared" si="13"/>
        <v>79.87</v>
      </c>
      <c r="AH20" s="11">
        <f t="shared" si="14"/>
        <v>101.96000000000001</v>
      </c>
      <c r="AI20" s="11">
        <f t="shared" si="15"/>
        <v>152</v>
      </c>
      <c r="AJ20" s="12">
        <f t="shared" si="16"/>
        <v>71.849999999999994</v>
      </c>
      <c r="AK20" s="12">
        <f t="shared" si="17"/>
        <v>40.31</v>
      </c>
      <c r="AL20" s="12">
        <f t="shared" si="18"/>
        <v>70.94</v>
      </c>
      <c r="AM20" s="12">
        <f t="shared" si="19"/>
        <v>56.08</v>
      </c>
      <c r="AN20" s="12">
        <f t="shared" si="20"/>
        <v>94.2</v>
      </c>
      <c r="AO20" s="11">
        <f t="shared" si="21"/>
        <v>61.98</v>
      </c>
      <c r="AP20" s="4">
        <f t="shared" si="22"/>
        <v>74.69</v>
      </c>
      <c r="AQ20" s="12">
        <f t="shared" si="23"/>
        <v>74.930000000000007</v>
      </c>
      <c r="AS20">
        <f t="shared" si="24"/>
        <v>0.63737726743218492</v>
      </c>
      <c r="AT20">
        <f t="shared" si="25"/>
        <v>1.2520345561537499E-4</v>
      </c>
      <c r="AU20">
        <f t="shared" si="26"/>
        <v>1.3730874852883484E-3</v>
      </c>
      <c r="AV20">
        <f t="shared" si="27"/>
        <v>2.1052631578947368E-3</v>
      </c>
      <c r="AW20">
        <f t="shared" si="28"/>
        <v>0.3045233124565066</v>
      </c>
      <c r="AX20">
        <f t="shared" si="29"/>
        <v>0.95534606797320754</v>
      </c>
      <c r="AY20">
        <f t="shared" si="30"/>
        <v>4.0879616577389338E-3</v>
      </c>
      <c r="AZ20">
        <f t="shared" si="31"/>
        <v>9.6291012838801721E-3</v>
      </c>
      <c r="BA20">
        <f t="shared" si="32"/>
        <v>0</v>
      </c>
      <c r="BB20">
        <f t="shared" si="33"/>
        <v>0</v>
      </c>
      <c r="BC20">
        <f t="shared" si="34"/>
        <v>1.6066407818985138E-4</v>
      </c>
      <c r="BD20">
        <f t="shared" si="35"/>
        <v>6.6728947017216059E-5</v>
      </c>
      <c r="BF20">
        <f t="shared" si="36"/>
        <v>1.2747545348643698</v>
      </c>
      <c r="BG20">
        <f t="shared" si="37"/>
        <v>2.5040691123074998E-4</v>
      </c>
      <c r="BH20">
        <f t="shared" si="38"/>
        <v>4.1192624558650456E-3</v>
      </c>
      <c r="BI20">
        <f t="shared" si="39"/>
        <v>6.3157894736842104E-3</v>
      </c>
      <c r="BJ20">
        <f t="shared" si="40"/>
        <v>0.3045233124565066</v>
      </c>
      <c r="BK20">
        <f t="shared" si="41"/>
        <v>0.95534606797320754</v>
      </c>
      <c r="BL20">
        <f t="shared" si="42"/>
        <v>4.0879616577389338E-3</v>
      </c>
      <c r="BM20">
        <f t="shared" si="43"/>
        <v>9.6291012838801721E-3</v>
      </c>
      <c r="BN20">
        <f t="shared" si="44"/>
        <v>0</v>
      </c>
      <c r="BO20">
        <f t="shared" si="45"/>
        <v>0</v>
      </c>
      <c r="BP20">
        <f t="shared" si="46"/>
        <v>1.6066407818985138E-4</v>
      </c>
      <c r="BQ20">
        <f t="shared" si="47"/>
        <v>6.6728947017216059E-5</v>
      </c>
      <c r="BT20">
        <f t="shared" si="48"/>
        <v>2.5592538301016905</v>
      </c>
      <c r="BV20">
        <f t="shared" si="49"/>
        <v>1.5629555587462234</v>
      </c>
      <c r="BX20">
        <f t="shared" si="50"/>
        <v>1.9923846863032233</v>
      </c>
      <c r="BZ20">
        <f t="shared" si="51"/>
        <v>6.4382241533288923E-3</v>
      </c>
      <c r="CA20">
        <f t="shared" si="52"/>
        <v>9.8712982657656219E-3</v>
      </c>
      <c r="CB20">
        <f t="shared" si="53"/>
        <v>0.47595640397171002</v>
      </c>
      <c r="CC20">
        <f t="shared" si="54"/>
        <v>1.4931634474650721</v>
      </c>
      <c r="CD20">
        <f t="shared" si="55"/>
        <v>6.3893023969044931E-3</v>
      </c>
      <c r="CE20">
        <f t="shared" si="56"/>
        <v>1.5049857377370912E-2</v>
      </c>
      <c r="CF20">
        <f t="shared" si="57"/>
        <v>0</v>
      </c>
      <c r="CG20">
        <f t="shared" si="58"/>
        <v>0</v>
      </c>
      <c r="CH20">
        <f t="shared" si="59"/>
        <v>2.511108140976661E-4</v>
      </c>
      <c r="CI20">
        <f t="shared" si="60"/>
        <v>1.0429437866984006E-4</v>
      </c>
      <c r="CK20">
        <f t="shared" si="61"/>
        <v>3.9996086251261422</v>
      </c>
    </row>
    <row r="21" spans="2:89">
      <c r="B21" s="4">
        <v>183</v>
      </c>
      <c r="C21" t="s">
        <v>16</v>
      </c>
      <c r="D21" s="3">
        <v>37.950000000000003</v>
      </c>
      <c r="E21" s="3">
        <v>0.01</v>
      </c>
      <c r="F21" s="3">
        <v>0.14000000000000001</v>
      </c>
      <c r="G21" s="3">
        <v>0.33</v>
      </c>
      <c r="H21" s="3">
        <v>23.67</v>
      </c>
      <c r="I21" s="3">
        <v>36.99</v>
      </c>
      <c r="J21" s="3">
        <v>0.32</v>
      </c>
      <c r="K21" s="3">
        <v>0.57999999999999996</v>
      </c>
      <c r="L21" s="3">
        <v>0</v>
      </c>
      <c r="M21" s="3">
        <v>0</v>
      </c>
      <c r="N21" s="3">
        <v>1.2999999999999999E-2</v>
      </c>
      <c r="O21" s="3">
        <v>5.0000000000000001E-3</v>
      </c>
      <c r="S21" s="10">
        <f t="shared" si="0"/>
        <v>0.99607827162624329</v>
      </c>
      <c r="T21" s="10">
        <f t="shared" si="1"/>
        <v>0</v>
      </c>
      <c r="U21" s="10">
        <f t="shared" si="2"/>
        <v>4.3312384602414208E-3</v>
      </c>
      <c r="V21" s="10">
        <f t="shared" si="3"/>
        <v>6.8483230368445031E-3</v>
      </c>
      <c r="W21" s="10">
        <f t="shared" si="4"/>
        <v>0.34638901970126634</v>
      </c>
      <c r="X21" s="10">
        <f t="shared" si="5"/>
        <v>1.4472895404628328</v>
      </c>
      <c r="Y21" s="10">
        <f t="shared" si="6"/>
        <v>7.1144721641019006E-3</v>
      </c>
      <c r="Z21" s="10">
        <f t="shared" si="7"/>
        <v>1.6311874781918995E-2</v>
      </c>
      <c r="AA21" s="10">
        <f t="shared" si="8"/>
        <v>0</v>
      </c>
      <c r="AB21" s="10">
        <f t="shared" si="9"/>
        <v>0</v>
      </c>
      <c r="AC21" s="10">
        <f t="shared" si="10"/>
        <v>5.4902836048818912E-4</v>
      </c>
      <c r="AD21" s="10">
        <f t="shared" si="11"/>
        <v>1.0524419777654743E-4</v>
      </c>
      <c r="AE21" s="10"/>
      <c r="AF21" s="11">
        <f t="shared" si="12"/>
        <v>60.09</v>
      </c>
      <c r="AG21" s="11">
        <f t="shared" si="13"/>
        <v>79.87</v>
      </c>
      <c r="AH21" s="11">
        <f t="shared" si="14"/>
        <v>101.96000000000001</v>
      </c>
      <c r="AI21" s="11">
        <f t="shared" si="15"/>
        <v>152</v>
      </c>
      <c r="AJ21" s="12">
        <f t="shared" si="16"/>
        <v>71.849999999999994</v>
      </c>
      <c r="AK21" s="12">
        <f t="shared" si="17"/>
        <v>40.31</v>
      </c>
      <c r="AL21" s="12">
        <f t="shared" si="18"/>
        <v>70.94</v>
      </c>
      <c r="AM21" s="12">
        <f t="shared" si="19"/>
        <v>56.08</v>
      </c>
      <c r="AN21" s="12">
        <f t="shared" si="20"/>
        <v>94.2</v>
      </c>
      <c r="AO21" s="11">
        <f t="shared" si="21"/>
        <v>61.98</v>
      </c>
      <c r="AP21" s="4">
        <f t="shared" si="22"/>
        <v>74.69</v>
      </c>
      <c r="AQ21" s="12">
        <f t="shared" si="23"/>
        <v>74.930000000000007</v>
      </c>
      <c r="AS21">
        <f t="shared" si="24"/>
        <v>0.63155267099350976</v>
      </c>
      <c r="AT21">
        <f t="shared" si="25"/>
        <v>1.2520345561537499E-4</v>
      </c>
      <c r="AU21">
        <f t="shared" si="26"/>
        <v>1.3730874852883484E-3</v>
      </c>
      <c r="AV21">
        <f t="shared" si="27"/>
        <v>2.1710526315789473E-3</v>
      </c>
      <c r="AW21">
        <f t="shared" si="28"/>
        <v>0.3294363256784969</v>
      </c>
      <c r="AX21">
        <f t="shared" si="29"/>
        <v>0.91763830315058303</v>
      </c>
      <c r="AY21">
        <f t="shared" si="30"/>
        <v>4.5108542430222724E-3</v>
      </c>
      <c r="AZ21">
        <f t="shared" si="31"/>
        <v>1.0342368045649072E-2</v>
      </c>
      <c r="BA21">
        <f t="shared" si="32"/>
        <v>0</v>
      </c>
      <c r="BB21">
        <f t="shared" si="33"/>
        <v>0</v>
      </c>
      <c r="BC21">
        <f t="shared" si="34"/>
        <v>1.74052751372339E-4</v>
      </c>
      <c r="BD21">
        <f t="shared" si="35"/>
        <v>6.6728947017216059E-5</v>
      </c>
      <c r="BF21">
        <f t="shared" si="36"/>
        <v>1.2631053419870195</v>
      </c>
      <c r="BG21">
        <f t="shared" si="37"/>
        <v>2.5040691123074998E-4</v>
      </c>
      <c r="BH21">
        <f t="shared" si="38"/>
        <v>4.1192624558650456E-3</v>
      </c>
      <c r="BI21">
        <f t="shared" si="39"/>
        <v>6.5131578947368422E-3</v>
      </c>
      <c r="BJ21">
        <f t="shared" si="40"/>
        <v>0.3294363256784969</v>
      </c>
      <c r="BK21">
        <f t="shared" si="41"/>
        <v>0.91763830315058303</v>
      </c>
      <c r="BL21">
        <f t="shared" si="42"/>
        <v>4.5108542430222724E-3</v>
      </c>
      <c r="BM21">
        <f t="shared" si="43"/>
        <v>1.0342368045649072E-2</v>
      </c>
      <c r="BN21">
        <f t="shared" si="44"/>
        <v>0</v>
      </c>
      <c r="BO21">
        <f t="shared" si="45"/>
        <v>0</v>
      </c>
      <c r="BP21">
        <f t="shared" si="46"/>
        <v>1.74052751372339E-4</v>
      </c>
      <c r="BQ21">
        <f t="shared" si="47"/>
        <v>6.6728947017216059E-5</v>
      </c>
      <c r="BT21">
        <f t="shared" si="48"/>
        <v>2.5361568020649936</v>
      </c>
      <c r="BV21">
        <f t="shared" si="49"/>
        <v>1.5771895478793401</v>
      </c>
      <c r="BX21">
        <f t="shared" si="50"/>
        <v>1.9921565432524866</v>
      </c>
      <c r="BZ21">
        <f t="shared" si="51"/>
        <v>6.4968576903621312E-3</v>
      </c>
      <c r="CA21">
        <f t="shared" si="52"/>
        <v>1.0272484555266755E-2</v>
      </c>
      <c r="CB21">
        <f t="shared" si="53"/>
        <v>0.51958352955189957</v>
      </c>
      <c r="CC21">
        <f t="shared" si="54"/>
        <v>1.4472895404628328</v>
      </c>
      <c r="CD21">
        <f t="shared" si="55"/>
        <v>7.1144721641019006E-3</v>
      </c>
      <c r="CE21">
        <f t="shared" si="56"/>
        <v>1.6311874781918995E-2</v>
      </c>
      <c r="CF21">
        <f t="shared" si="57"/>
        <v>0</v>
      </c>
      <c r="CG21">
        <f t="shared" si="58"/>
        <v>0</v>
      </c>
      <c r="CH21">
        <f t="shared" si="59"/>
        <v>2.7451418024409456E-4</v>
      </c>
      <c r="CI21">
        <f t="shared" si="60"/>
        <v>1.0524419777654743E-4</v>
      </c>
      <c r="CK21">
        <f t="shared" si="61"/>
        <v>3.9996050608368896</v>
      </c>
    </row>
    <row r="22" spans="2:89">
      <c r="B22" s="4">
        <v>193</v>
      </c>
      <c r="C22" t="s">
        <v>16</v>
      </c>
      <c r="D22" s="3">
        <v>37.590000000000003</v>
      </c>
      <c r="E22" s="3">
        <v>0.01</v>
      </c>
      <c r="F22" s="3">
        <v>0.13</v>
      </c>
      <c r="G22" s="3">
        <v>0.34</v>
      </c>
      <c r="H22" s="3">
        <v>25.53</v>
      </c>
      <c r="I22" s="3">
        <v>35.409999999999997</v>
      </c>
      <c r="J22" s="3">
        <v>0.35</v>
      </c>
      <c r="K22" s="3">
        <v>0.62</v>
      </c>
      <c r="L22" s="3">
        <v>0</v>
      </c>
      <c r="M22" s="3">
        <v>0</v>
      </c>
      <c r="N22" s="3">
        <v>1.2999999999999999E-2</v>
      </c>
      <c r="O22" s="3">
        <v>5.0000000000000001E-3</v>
      </c>
      <c r="S22" s="10">
        <f t="shared" si="0"/>
        <v>0.99615492015358464</v>
      </c>
      <c r="T22" s="10">
        <f t="shared" si="1"/>
        <v>0</v>
      </c>
      <c r="U22" s="10">
        <f t="shared" si="2"/>
        <v>4.0606941873640862E-3</v>
      </c>
      <c r="V22" s="10">
        <f t="shared" si="3"/>
        <v>7.1239700899209711E-3</v>
      </c>
      <c r="W22" s="10">
        <f t="shared" si="4"/>
        <v>0.37721551396760306</v>
      </c>
      <c r="X22" s="10">
        <f t="shared" si="5"/>
        <v>1.3988459546741954</v>
      </c>
      <c r="Y22" s="10">
        <f t="shared" si="6"/>
        <v>7.85658155159695E-3</v>
      </c>
      <c r="Z22" s="10">
        <f t="shared" si="7"/>
        <v>1.7605179084347788E-2</v>
      </c>
      <c r="AA22" s="10">
        <f t="shared" si="8"/>
        <v>0</v>
      </c>
      <c r="AB22" s="10">
        <f t="shared" si="9"/>
        <v>0</v>
      </c>
      <c r="AC22" s="10">
        <f t="shared" si="10"/>
        <v>5.5432906593070328E-4</v>
      </c>
      <c r="AD22" s="10">
        <f t="shared" si="11"/>
        <v>1.0626029918786824E-4</v>
      </c>
      <c r="AE22" s="10"/>
      <c r="AF22" s="11">
        <f t="shared" si="12"/>
        <v>60.09</v>
      </c>
      <c r="AG22" s="11">
        <f t="shared" si="13"/>
        <v>79.87</v>
      </c>
      <c r="AH22" s="11">
        <f t="shared" si="14"/>
        <v>101.96000000000001</v>
      </c>
      <c r="AI22" s="11">
        <f t="shared" si="15"/>
        <v>152</v>
      </c>
      <c r="AJ22" s="12">
        <f t="shared" si="16"/>
        <v>71.849999999999994</v>
      </c>
      <c r="AK22" s="12">
        <f t="shared" si="17"/>
        <v>40.31</v>
      </c>
      <c r="AL22" s="12">
        <f t="shared" si="18"/>
        <v>70.94</v>
      </c>
      <c r="AM22" s="12">
        <f t="shared" si="19"/>
        <v>56.08</v>
      </c>
      <c r="AN22" s="12">
        <f t="shared" si="20"/>
        <v>94.2</v>
      </c>
      <c r="AO22" s="11">
        <f t="shared" si="21"/>
        <v>61.98</v>
      </c>
      <c r="AP22" s="4">
        <f t="shared" si="22"/>
        <v>74.69</v>
      </c>
      <c r="AQ22" s="12">
        <f t="shared" si="23"/>
        <v>74.930000000000007</v>
      </c>
      <c r="AS22">
        <f t="shared" si="24"/>
        <v>0.62556165751372939</v>
      </c>
      <c r="AT22">
        <f t="shared" si="25"/>
        <v>1.2520345561537499E-4</v>
      </c>
      <c r="AU22">
        <f t="shared" si="26"/>
        <v>1.2750098077677519E-3</v>
      </c>
      <c r="AV22">
        <f t="shared" si="27"/>
        <v>2.2368421052631582E-3</v>
      </c>
      <c r="AW22">
        <f t="shared" si="28"/>
        <v>0.35532359081419629</v>
      </c>
      <c r="AX22">
        <f t="shared" si="29"/>
        <v>0.87844207392706508</v>
      </c>
      <c r="AY22">
        <f t="shared" si="30"/>
        <v>4.93374682830561E-3</v>
      </c>
      <c r="AZ22">
        <f t="shared" si="31"/>
        <v>1.1055634807417974E-2</v>
      </c>
      <c r="BA22">
        <f t="shared" si="32"/>
        <v>0</v>
      </c>
      <c r="BB22">
        <f t="shared" si="33"/>
        <v>0</v>
      </c>
      <c r="BC22">
        <f t="shared" si="34"/>
        <v>1.74052751372339E-4</v>
      </c>
      <c r="BD22">
        <f t="shared" si="35"/>
        <v>6.6728947017216059E-5</v>
      </c>
      <c r="BF22">
        <f t="shared" si="36"/>
        <v>1.2511233150274588</v>
      </c>
      <c r="BG22">
        <f t="shared" si="37"/>
        <v>2.5040691123074998E-4</v>
      </c>
      <c r="BH22">
        <f t="shared" si="38"/>
        <v>3.8250294233032559E-3</v>
      </c>
      <c r="BI22">
        <f t="shared" si="39"/>
        <v>6.7105263157894741E-3</v>
      </c>
      <c r="BJ22">
        <f t="shared" si="40"/>
        <v>0.35532359081419629</v>
      </c>
      <c r="BK22">
        <f t="shared" si="41"/>
        <v>0.87844207392706508</v>
      </c>
      <c r="BL22">
        <f t="shared" si="42"/>
        <v>4.93374682830561E-3</v>
      </c>
      <c r="BM22">
        <f t="shared" si="43"/>
        <v>1.1055634807417974E-2</v>
      </c>
      <c r="BN22">
        <f t="shared" si="44"/>
        <v>0</v>
      </c>
      <c r="BO22">
        <f t="shared" si="45"/>
        <v>0</v>
      </c>
      <c r="BP22">
        <f t="shared" si="46"/>
        <v>1.74052751372339E-4</v>
      </c>
      <c r="BQ22">
        <f t="shared" si="47"/>
        <v>6.6728947017216059E-5</v>
      </c>
      <c r="BT22">
        <f t="shared" si="48"/>
        <v>2.511905105753157</v>
      </c>
      <c r="BV22">
        <f t="shared" si="49"/>
        <v>1.5924168436293935</v>
      </c>
      <c r="BX22">
        <f t="shared" si="50"/>
        <v>1.9923098403071693</v>
      </c>
      <c r="BZ22">
        <f t="shared" si="51"/>
        <v>6.0910412810461301E-3</v>
      </c>
      <c r="CA22">
        <f t="shared" si="52"/>
        <v>1.0685955134881457E-2</v>
      </c>
      <c r="CB22">
        <f t="shared" si="53"/>
        <v>0.56582327095140461</v>
      </c>
      <c r="CC22">
        <f t="shared" si="54"/>
        <v>1.3988459546741954</v>
      </c>
      <c r="CD22">
        <f t="shared" si="55"/>
        <v>7.85658155159695E-3</v>
      </c>
      <c r="CE22">
        <f t="shared" si="56"/>
        <v>1.7605179084347788E-2</v>
      </c>
      <c r="CF22">
        <f t="shared" si="57"/>
        <v>0</v>
      </c>
      <c r="CG22">
        <f t="shared" si="58"/>
        <v>0</v>
      </c>
      <c r="CH22">
        <f t="shared" si="59"/>
        <v>2.7716453296535164E-4</v>
      </c>
      <c r="CI22">
        <f t="shared" si="60"/>
        <v>1.0626029918786824E-4</v>
      </c>
      <c r="CK22">
        <f t="shared" si="61"/>
        <v>3.9996012478167948</v>
      </c>
    </row>
    <row r="23" spans="2:89">
      <c r="B23" s="4">
        <v>203</v>
      </c>
      <c r="C23" t="s">
        <v>16</v>
      </c>
      <c r="D23" s="3">
        <v>37.200000000000003</v>
      </c>
      <c r="E23" s="3">
        <v>0.01</v>
      </c>
      <c r="F23" s="3">
        <v>0.12</v>
      </c>
      <c r="G23" s="3">
        <v>0.36</v>
      </c>
      <c r="H23" s="3">
        <v>27.49</v>
      </c>
      <c r="I23" s="3">
        <v>33.74</v>
      </c>
      <c r="J23" s="3">
        <v>0.39</v>
      </c>
      <c r="K23" s="3">
        <v>0.67</v>
      </c>
      <c r="L23" s="3">
        <v>0</v>
      </c>
      <c r="M23" s="3">
        <v>0</v>
      </c>
      <c r="N23" s="3">
        <v>1.4E-2</v>
      </c>
      <c r="O23" s="3">
        <v>5.0000000000000001E-3</v>
      </c>
      <c r="S23" s="10">
        <f t="shared" si="0"/>
        <v>0.9959545158558214</v>
      </c>
      <c r="T23" s="10">
        <f t="shared" si="1"/>
        <v>0</v>
      </c>
      <c r="U23" s="10">
        <f t="shared" si="2"/>
        <v>3.7868681492917084E-3</v>
      </c>
      <c r="V23" s="10">
        <f t="shared" si="3"/>
        <v>7.6205738783246555E-3</v>
      </c>
      <c r="W23" s="10">
        <f t="shared" si="4"/>
        <v>0.41035098248797663</v>
      </c>
      <c r="X23" s="10">
        <f t="shared" si="5"/>
        <v>1.3465765568066386</v>
      </c>
      <c r="Y23" s="10">
        <f t="shared" si="6"/>
        <v>8.8444777180067217E-3</v>
      </c>
      <c r="Z23" s="10">
        <f t="shared" si="7"/>
        <v>1.9220539204127612E-2</v>
      </c>
      <c r="AA23" s="10">
        <f t="shared" si="8"/>
        <v>0</v>
      </c>
      <c r="AB23" s="10">
        <f t="shared" si="9"/>
        <v>0</v>
      </c>
      <c r="AC23" s="10">
        <f t="shared" si="10"/>
        <v>6.031069611086889E-4</v>
      </c>
      <c r="AD23" s="10">
        <f t="shared" si="11"/>
        <v>1.0735271711980698E-4</v>
      </c>
      <c r="AE23" s="10"/>
      <c r="AF23" s="11">
        <f t="shared" si="12"/>
        <v>60.09</v>
      </c>
      <c r="AG23" s="11">
        <f t="shared" si="13"/>
        <v>79.87</v>
      </c>
      <c r="AH23" s="11">
        <f t="shared" si="14"/>
        <v>101.96000000000001</v>
      </c>
      <c r="AI23" s="11">
        <f t="shared" si="15"/>
        <v>152</v>
      </c>
      <c r="AJ23" s="12">
        <f t="shared" si="16"/>
        <v>71.849999999999994</v>
      </c>
      <c r="AK23" s="12">
        <f t="shared" si="17"/>
        <v>40.31</v>
      </c>
      <c r="AL23" s="12">
        <f t="shared" si="18"/>
        <v>70.94</v>
      </c>
      <c r="AM23" s="12">
        <f t="shared" si="19"/>
        <v>56.08</v>
      </c>
      <c r="AN23" s="12">
        <f t="shared" si="20"/>
        <v>94.2</v>
      </c>
      <c r="AO23" s="11">
        <f t="shared" si="21"/>
        <v>61.98</v>
      </c>
      <c r="AP23" s="4">
        <f t="shared" si="22"/>
        <v>74.69</v>
      </c>
      <c r="AQ23" s="12">
        <f t="shared" si="23"/>
        <v>74.930000000000007</v>
      </c>
      <c r="AS23">
        <f t="shared" si="24"/>
        <v>0.61907139291063407</v>
      </c>
      <c r="AT23">
        <f t="shared" si="25"/>
        <v>1.2520345561537499E-4</v>
      </c>
      <c r="AU23">
        <f t="shared" si="26"/>
        <v>1.1769321302471556E-3</v>
      </c>
      <c r="AV23">
        <f t="shared" si="27"/>
        <v>2.3684210526315787E-3</v>
      </c>
      <c r="AW23">
        <f t="shared" si="28"/>
        <v>0.38260264439805153</v>
      </c>
      <c r="AX23">
        <f t="shared" si="29"/>
        <v>0.83701314810220784</v>
      </c>
      <c r="AY23">
        <f t="shared" si="30"/>
        <v>5.4976036086833947E-3</v>
      </c>
      <c r="AZ23">
        <f t="shared" si="31"/>
        <v>1.1947218259629102E-2</v>
      </c>
      <c r="BA23">
        <f t="shared" si="32"/>
        <v>0</v>
      </c>
      <c r="BB23">
        <f t="shared" si="33"/>
        <v>0</v>
      </c>
      <c r="BC23">
        <f t="shared" si="34"/>
        <v>1.8744142455482662E-4</v>
      </c>
      <c r="BD23">
        <f t="shared" si="35"/>
        <v>6.6728947017216059E-5</v>
      </c>
      <c r="BF23">
        <f t="shared" si="36"/>
        <v>1.2381427858212681</v>
      </c>
      <c r="BG23">
        <f t="shared" si="37"/>
        <v>2.5040691123074998E-4</v>
      </c>
      <c r="BH23">
        <f t="shared" si="38"/>
        <v>3.5307963907414671E-3</v>
      </c>
      <c r="BI23">
        <f t="shared" si="39"/>
        <v>7.105263157894736E-3</v>
      </c>
      <c r="BJ23">
        <f t="shared" si="40"/>
        <v>0.38260264439805153</v>
      </c>
      <c r="BK23">
        <f t="shared" si="41"/>
        <v>0.83701314810220784</v>
      </c>
      <c r="BL23">
        <f t="shared" si="42"/>
        <v>5.4976036086833947E-3</v>
      </c>
      <c r="BM23">
        <f t="shared" si="43"/>
        <v>1.1947218259629102E-2</v>
      </c>
      <c r="BN23">
        <f t="shared" si="44"/>
        <v>0</v>
      </c>
      <c r="BO23">
        <f t="shared" si="45"/>
        <v>0</v>
      </c>
      <c r="BP23">
        <f t="shared" si="46"/>
        <v>1.8744142455482662E-4</v>
      </c>
      <c r="BQ23">
        <f t="shared" si="47"/>
        <v>6.6728947017216059E-5</v>
      </c>
      <c r="BT23">
        <f t="shared" si="48"/>
        <v>2.4863440370212788</v>
      </c>
      <c r="BV23">
        <f t="shared" si="49"/>
        <v>1.6087878187574276</v>
      </c>
      <c r="BX23">
        <f t="shared" si="50"/>
        <v>1.9919090317116428</v>
      </c>
      <c r="BZ23">
        <f t="shared" si="51"/>
        <v>5.6803022239375629E-3</v>
      </c>
      <c r="CA23">
        <f t="shared" si="52"/>
        <v>1.1430860817486984E-2</v>
      </c>
      <c r="CB23">
        <f t="shared" si="53"/>
        <v>0.61552647373196501</v>
      </c>
      <c r="CC23">
        <f t="shared" si="54"/>
        <v>1.3465765568066386</v>
      </c>
      <c r="CD23">
        <f t="shared" si="55"/>
        <v>8.8444777180067217E-3</v>
      </c>
      <c r="CE23">
        <f t="shared" si="56"/>
        <v>1.9220539204127612E-2</v>
      </c>
      <c r="CF23">
        <f t="shared" si="57"/>
        <v>0</v>
      </c>
      <c r="CG23">
        <f t="shared" si="58"/>
        <v>0</v>
      </c>
      <c r="CH23">
        <f t="shared" si="59"/>
        <v>3.0155348055434445E-4</v>
      </c>
      <c r="CI23">
        <f t="shared" si="60"/>
        <v>1.0735271711980698E-4</v>
      </c>
      <c r="CK23">
        <f t="shared" si="61"/>
        <v>3.9995971484114796</v>
      </c>
    </row>
    <row r="24" spans="2:89">
      <c r="B24" s="4">
        <v>223</v>
      </c>
      <c r="C24" t="s">
        <v>16</v>
      </c>
      <c r="D24" s="3">
        <v>36.340000000000003</v>
      </c>
      <c r="E24" s="3">
        <v>0.01</v>
      </c>
      <c r="F24" s="3">
        <v>0.11</v>
      </c>
      <c r="G24" s="3">
        <v>0.38</v>
      </c>
      <c r="H24" s="3">
        <v>31.92</v>
      </c>
      <c r="I24" s="3">
        <v>29.97</v>
      </c>
      <c r="J24" s="3">
        <v>0.47</v>
      </c>
      <c r="K24" s="3">
        <v>0.78</v>
      </c>
      <c r="L24" s="3">
        <v>0</v>
      </c>
      <c r="M24" s="3">
        <v>0</v>
      </c>
      <c r="N24" s="3">
        <v>1.6E-2</v>
      </c>
      <c r="O24" s="3">
        <v>5.0000000000000001E-3</v>
      </c>
      <c r="S24" s="10">
        <f t="shared" si="0"/>
        <v>0.99587095797710179</v>
      </c>
      <c r="T24" s="10">
        <f t="shared" si="1"/>
        <v>0</v>
      </c>
      <c r="U24" s="10">
        <f t="shared" si="2"/>
        <v>3.5531472220606251E-3</v>
      </c>
      <c r="V24" s="10">
        <f t="shared" si="3"/>
        <v>8.2336111536659394E-3</v>
      </c>
      <c r="W24" s="10">
        <f t="shared" si="4"/>
        <v>0.48771397453030257</v>
      </c>
      <c r="X24" s="10">
        <f t="shared" si="5"/>
        <v>1.2243181655934914</v>
      </c>
      <c r="Y24" s="10">
        <f t="shared" si="6"/>
        <v>1.0910057068573419E-2</v>
      </c>
      <c r="Z24" s="10">
        <f t="shared" si="7"/>
        <v>2.2903768544434495E-2</v>
      </c>
      <c r="AA24" s="10">
        <f t="shared" si="8"/>
        <v>0</v>
      </c>
      <c r="AB24" s="10">
        <f t="shared" si="9"/>
        <v>0</v>
      </c>
      <c r="AC24" s="10">
        <f t="shared" si="10"/>
        <v>7.0551762462795582E-4</v>
      </c>
      <c r="AD24" s="10">
        <f t="shared" si="11"/>
        <v>1.0988404048666673E-4</v>
      </c>
      <c r="AE24" s="10"/>
      <c r="AF24" s="11">
        <f t="shared" si="12"/>
        <v>60.09</v>
      </c>
      <c r="AG24" s="11">
        <f t="shared" si="13"/>
        <v>79.87</v>
      </c>
      <c r="AH24" s="11">
        <f t="shared" si="14"/>
        <v>101.96000000000001</v>
      </c>
      <c r="AI24" s="11">
        <f t="shared" si="15"/>
        <v>152</v>
      </c>
      <c r="AJ24" s="12">
        <f t="shared" si="16"/>
        <v>71.849999999999994</v>
      </c>
      <c r="AK24" s="12">
        <f t="shared" si="17"/>
        <v>40.31</v>
      </c>
      <c r="AL24" s="12">
        <f t="shared" si="18"/>
        <v>70.94</v>
      </c>
      <c r="AM24" s="12">
        <f t="shared" si="19"/>
        <v>56.08</v>
      </c>
      <c r="AN24" s="12">
        <f t="shared" si="20"/>
        <v>94.2</v>
      </c>
      <c r="AO24" s="11">
        <f t="shared" si="21"/>
        <v>61.98</v>
      </c>
      <c r="AP24" s="4">
        <f t="shared" si="22"/>
        <v>74.69</v>
      </c>
      <c r="AQ24" s="12">
        <f t="shared" si="23"/>
        <v>74.930000000000007</v>
      </c>
      <c r="AS24">
        <f t="shared" si="24"/>
        <v>0.60475952737560323</v>
      </c>
      <c r="AT24">
        <f t="shared" si="25"/>
        <v>1.2520345561537499E-4</v>
      </c>
      <c r="AU24">
        <f t="shared" si="26"/>
        <v>1.0788544527265593E-3</v>
      </c>
      <c r="AV24">
        <f t="shared" si="27"/>
        <v>2.5000000000000001E-3</v>
      </c>
      <c r="AW24">
        <f t="shared" si="28"/>
        <v>0.44425887265135705</v>
      </c>
      <c r="AX24">
        <f t="shared" si="29"/>
        <v>0.74348796824609276</v>
      </c>
      <c r="AY24">
        <f t="shared" si="30"/>
        <v>6.6253171694389624E-3</v>
      </c>
      <c r="AZ24">
        <f t="shared" si="31"/>
        <v>1.3908701854493581E-2</v>
      </c>
      <c r="BA24">
        <f t="shared" si="32"/>
        <v>0</v>
      </c>
      <c r="BB24">
        <f t="shared" si="33"/>
        <v>0</v>
      </c>
      <c r="BC24">
        <f t="shared" si="34"/>
        <v>2.1421877091980186E-4</v>
      </c>
      <c r="BD24">
        <f t="shared" si="35"/>
        <v>6.6728947017216059E-5</v>
      </c>
      <c r="BF24">
        <f t="shared" si="36"/>
        <v>1.2095190547512065</v>
      </c>
      <c r="BG24">
        <f t="shared" si="37"/>
        <v>2.5040691123074998E-4</v>
      </c>
      <c r="BH24">
        <f t="shared" si="38"/>
        <v>3.2365633581796782E-3</v>
      </c>
      <c r="BI24">
        <f t="shared" si="39"/>
        <v>7.4999999999999997E-3</v>
      </c>
      <c r="BJ24">
        <f t="shared" si="40"/>
        <v>0.44425887265135705</v>
      </c>
      <c r="BK24">
        <f t="shared" si="41"/>
        <v>0.74348796824609276</v>
      </c>
      <c r="BL24">
        <f t="shared" si="42"/>
        <v>6.6253171694389624E-3</v>
      </c>
      <c r="BM24">
        <f t="shared" si="43"/>
        <v>1.3908701854493581E-2</v>
      </c>
      <c r="BN24">
        <f t="shared" si="44"/>
        <v>0</v>
      </c>
      <c r="BO24">
        <f t="shared" si="45"/>
        <v>0</v>
      </c>
      <c r="BP24">
        <f t="shared" si="46"/>
        <v>2.1421877091980186E-4</v>
      </c>
      <c r="BQ24">
        <f t="shared" si="47"/>
        <v>6.6728947017216059E-5</v>
      </c>
      <c r="BT24">
        <f t="shared" si="48"/>
        <v>2.429067832659936</v>
      </c>
      <c r="BV24">
        <f t="shared" si="49"/>
        <v>1.6467222307331879</v>
      </c>
      <c r="BX24">
        <f t="shared" si="50"/>
        <v>1.9917419159542036</v>
      </c>
      <c r="BZ24">
        <f t="shared" si="51"/>
        <v>5.3297208330909378E-3</v>
      </c>
      <c r="CA24">
        <f t="shared" si="52"/>
        <v>1.2350416730498909E-2</v>
      </c>
      <c r="CB24">
        <f t="shared" si="53"/>
        <v>0.73157096179545389</v>
      </c>
      <c r="CC24">
        <f t="shared" si="54"/>
        <v>1.2243181655934914</v>
      </c>
      <c r="CD24">
        <f t="shared" si="55"/>
        <v>1.0910057068573419E-2</v>
      </c>
      <c r="CE24">
        <f t="shared" si="56"/>
        <v>2.2903768544434495E-2</v>
      </c>
      <c r="CF24">
        <f t="shared" si="57"/>
        <v>0</v>
      </c>
      <c r="CG24">
        <f t="shared" si="58"/>
        <v>0</v>
      </c>
      <c r="CH24">
        <f t="shared" si="59"/>
        <v>3.5275881231397791E-4</v>
      </c>
      <c r="CI24">
        <f t="shared" si="60"/>
        <v>1.0988404048666673E-4</v>
      </c>
      <c r="CK24">
        <f t="shared" si="61"/>
        <v>3.9995876493725477</v>
      </c>
    </row>
    <row r="25" spans="2:89">
      <c r="B25" s="4">
        <v>233</v>
      </c>
      <c r="C25" t="s">
        <v>16</v>
      </c>
      <c r="D25" s="2">
        <v>35.869999999999997</v>
      </c>
      <c r="E25" s="2">
        <v>0.01</v>
      </c>
      <c r="F25" s="2">
        <v>0.1</v>
      </c>
      <c r="G25" s="2">
        <v>0.39</v>
      </c>
      <c r="H25" s="2">
        <v>34.380000000000003</v>
      </c>
      <c r="I25" s="2">
        <v>27.88</v>
      </c>
      <c r="J25" s="2">
        <v>0.52</v>
      </c>
      <c r="K25" s="2">
        <v>0.84</v>
      </c>
      <c r="L25" s="2">
        <v>0</v>
      </c>
      <c r="M25" s="2">
        <v>0</v>
      </c>
      <c r="N25" s="2">
        <v>1.6E-2</v>
      </c>
      <c r="O25" s="2">
        <v>6.0000000000000001E-3</v>
      </c>
      <c r="S25" s="10">
        <f t="shared" si="0"/>
        <v>0.99593162731372875</v>
      </c>
      <c r="T25" s="10">
        <f t="shared" si="1"/>
        <v>0</v>
      </c>
      <c r="U25" s="10">
        <f t="shared" si="2"/>
        <v>3.2726572278016048E-3</v>
      </c>
      <c r="V25" s="10">
        <f t="shared" si="3"/>
        <v>8.5615296756048759E-3</v>
      </c>
      <c r="W25" s="10">
        <f t="shared" si="4"/>
        <v>0.5322163257687722</v>
      </c>
      <c r="X25" s="10">
        <f t="shared" si="5"/>
        <v>1.1539322811700132</v>
      </c>
      <c r="Y25" s="10">
        <f t="shared" si="6"/>
        <v>1.2229607280255066E-2</v>
      </c>
      <c r="Z25" s="10">
        <f t="shared" si="7"/>
        <v>2.4990309379028831E-2</v>
      </c>
      <c r="AA25" s="10">
        <f t="shared" si="8"/>
        <v>0</v>
      </c>
      <c r="AB25" s="10">
        <f t="shared" si="9"/>
        <v>0</v>
      </c>
      <c r="AC25" s="10">
        <f t="shared" si="10"/>
        <v>7.1480547531750259E-4</v>
      </c>
      <c r="AD25" s="10">
        <f t="shared" si="11"/>
        <v>1.3359674267182103E-4</v>
      </c>
      <c r="AE25" s="10"/>
      <c r="AF25" s="11">
        <f t="shared" si="12"/>
        <v>60.09</v>
      </c>
      <c r="AG25" s="11">
        <f t="shared" si="13"/>
        <v>79.87</v>
      </c>
      <c r="AH25" s="11">
        <f t="shared" si="14"/>
        <v>101.96000000000001</v>
      </c>
      <c r="AI25" s="11">
        <f t="shared" si="15"/>
        <v>152</v>
      </c>
      <c r="AJ25" s="12">
        <f t="shared" si="16"/>
        <v>71.849999999999994</v>
      </c>
      <c r="AK25" s="12">
        <f t="shared" si="17"/>
        <v>40.31</v>
      </c>
      <c r="AL25" s="12">
        <f t="shared" si="18"/>
        <v>70.94</v>
      </c>
      <c r="AM25" s="12">
        <f t="shared" si="19"/>
        <v>56.08</v>
      </c>
      <c r="AN25" s="12">
        <f t="shared" si="20"/>
        <v>94.2</v>
      </c>
      <c r="AO25" s="11">
        <f t="shared" si="21"/>
        <v>61.98</v>
      </c>
      <c r="AP25" s="4">
        <f t="shared" si="22"/>
        <v>74.69</v>
      </c>
      <c r="AQ25" s="12">
        <f t="shared" si="23"/>
        <v>74.930000000000007</v>
      </c>
      <c r="AS25">
        <f t="shared" si="24"/>
        <v>0.59693792644366772</v>
      </c>
      <c r="AT25">
        <f t="shared" si="25"/>
        <v>1.2520345561537499E-4</v>
      </c>
      <c r="AU25">
        <f t="shared" si="26"/>
        <v>9.8077677520596305E-4</v>
      </c>
      <c r="AV25">
        <f t="shared" si="27"/>
        <v>2.5657894736842105E-3</v>
      </c>
      <c r="AW25">
        <f t="shared" si="28"/>
        <v>0.47849686847599171</v>
      </c>
      <c r="AX25">
        <f t="shared" si="29"/>
        <v>0.69163979161498379</v>
      </c>
      <c r="AY25">
        <f t="shared" si="30"/>
        <v>7.3301381449111932E-3</v>
      </c>
      <c r="AZ25">
        <f t="shared" si="31"/>
        <v>1.4978601997146932E-2</v>
      </c>
      <c r="BA25">
        <f t="shared" si="32"/>
        <v>0</v>
      </c>
      <c r="BB25">
        <f t="shared" si="33"/>
        <v>0</v>
      </c>
      <c r="BC25">
        <f t="shared" si="34"/>
        <v>2.1421877091980186E-4</v>
      </c>
      <c r="BD25">
        <f t="shared" si="35"/>
        <v>8.0074736420659282E-5</v>
      </c>
      <c r="BF25">
        <f t="shared" si="36"/>
        <v>1.1938758528873354</v>
      </c>
      <c r="BG25">
        <f t="shared" si="37"/>
        <v>2.5040691123074998E-4</v>
      </c>
      <c r="BH25">
        <f t="shared" si="38"/>
        <v>2.9423303256178894E-3</v>
      </c>
      <c r="BI25">
        <f t="shared" si="39"/>
        <v>7.6973684210526316E-3</v>
      </c>
      <c r="BJ25">
        <f t="shared" si="40"/>
        <v>0.47849686847599171</v>
      </c>
      <c r="BK25">
        <f t="shared" si="41"/>
        <v>0.69163979161498379</v>
      </c>
      <c r="BL25">
        <f t="shared" si="42"/>
        <v>7.3301381449111932E-3</v>
      </c>
      <c r="BM25">
        <f t="shared" si="43"/>
        <v>1.4978601997146932E-2</v>
      </c>
      <c r="BN25">
        <f t="shared" si="44"/>
        <v>0</v>
      </c>
      <c r="BO25">
        <f t="shared" si="45"/>
        <v>0</v>
      </c>
      <c r="BP25">
        <f t="shared" si="46"/>
        <v>2.1421877091980186E-4</v>
      </c>
      <c r="BQ25">
        <f t="shared" si="47"/>
        <v>8.0074736420659282E-5</v>
      </c>
      <c r="BT25">
        <f t="shared" si="48"/>
        <v>2.3975056522856106</v>
      </c>
      <c r="BV25">
        <f t="shared" si="49"/>
        <v>1.6684006547332582</v>
      </c>
      <c r="BX25">
        <f t="shared" si="50"/>
        <v>1.9918632546274575</v>
      </c>
      <c r="BZ25">
        <f t="shared" si="51"/>
        <v>4.9089858417024077E-3</v>
      </c>
      <c r="CA25">
        <f t="shared" si="52"/>
        <v>1.2842294513407316E-2</v>
      </c>
      <c r="CB25">
        <f t="shared" si="53"/>
        <v>0.7983244886531583</v>
      </c>
      <c r="CC25">
        <f t="shared" si="54"/>
        <v>1.1539322811700132</v>
      </c>
      <c r="CD25">
        <f t="shared" si="55"/>
        <v>1.2229607280255066E-2</v>
      </c>
      <c r="CE25">
        <f t="shared" si="56"/>
        <v>2.4990309379028831E-2</v>
      </c>
      <c r="CF25">
        <f t="shared" si="57"/>
        <v>0</v>
      </c>
      <c r="CG25">
        <f t="shared" si="58"/>
        <v>0</v>
      </c>
      <c r="CH25">
        <f t="shared" si="59"/>
        <v>3.5740273765875129E-4</v>
      </c>
      <c r="CI25">
        <f t="shared" si="60"/>
        <v>1.3359674267182103E-4</v>
      </c>
      <c r="CK25">
        <f t="shared" si="61"/>
        <v>3.9995822209453533</v>
      </c>
    </row>
    <row r="26" spans="2:89">
      <c r="B26" s="4">
        <v>243</v>
      </c>
      <c r="C26" t="s">
        <v>16</v>
      </c>
      <c r="D26" s="2">
        <v>35.49</v>
      </c>
      <c r="E26" s="2">
        <v>0.01</v>
      </c>
      <c r="F26" s="2">
        <v>0.09</v>
      </c>
      <c r="G26" s="2">
        <v>0.37</v>
      </c>
      <c r="H26" s="2">
        <v>36.380000000000003</v>
      </c>
      <c r="I26" s="2">
        <v>26.21</v>
      </c>
      <c r="J26" s="2">
        <v>0.56999999999999995</v>
      </c>
      <c r="K26" s="2">
        <v>0.87</v>
      </c>
      <c r="L26" s="2">
        <v>0</v>
      </c>
      <c r="M26" s="2">
        <v>0</v>
      </c>
      <c r="N26" s="2">
        <v>1.7000000000000001E-2</v>
      </c>
      <c r="O26" s="2">
        <v>6.0000000000000001E-3</v>
      </c>
      <c r="S26" s="10">
        <f t="shared" si="0"/>
        <v>0.9960483345732607</v>
      </c>
      <c r="T26" s="10">
        <f t="shared" si="1"/>
        <v>0</v>
      </c>
      <c r="U26" s="10">
        <f t="shared" si="2"/>
        <v>2.9772773715235762E-3</v>
      </c>
      <c r="V26" s="10">
        <f t="shared" si="3"/>
        <v>8.2104082087866397E-3</v>
      </c>
      <c r="W26" s="10">
        <f t="shared" si="4"/>
        <v>0.56927391144739747</v>
      </c>
      <c r="X26" s="10">
        <f t="shared" si="5"/>
        <v>1.0965560645252426</v>
      </c>
      <c r="Y26" s="10">
        <f t="shared" si="6"/>
        <v>1.3550655049361746E-2</v>
      </c>
      <c r="Z26" s="10">
        <f t="shared" si="7"/>
        <v>2.6163019564954152E-2</v>
      </c>
      <c r="AA26" s="10">
        <f t="shared" si="8"/>
        <v>0</v>
      </c>
      <c r="AB26" s="10">
        <f t="shared" si="9"/>
        <v>0</v>
      </c>
      <c r="AC26" s="10">
        <f t="shared" si="10"/>
        <v>7.6770271397468741E-4</v>
      </c>
      <c r="AD26" s="10">
        <f t="shared" si="11"/>
        <v>1.3504301828397343E-4</v>
      </c>
      <c r="AE26" s="10"/>
      <c r="AF26" s="11">
        <f t="shared" si="12"/>
        <v>60.09</v>
      </c>
      <c r="AG26" s="11">
        <f t="shared" si="13"/>
        <v>79.87</v>
      </c>
      <c r="AH26" s="11">
        <f t="shared" si="14"/>
        <v>101.96000000000001</v>
      </c>
      <c r="AI26" s="11">
        <f t="shared" si="15"/>
        <v>152</v>
      </c>
      <c r="AJ26" s="12">
        <f t="shared" si="16"/>
        <v>71.849999999999994</v>
      </c>
      <c r="AK26" s="12">
        <f t="shared" si="17"/>
        <v>40.31</v>
      </c>
      <c r="AL26" s="12">
        <f t="shared" si="18"/>
        <v>70.94</v>
      </c>
      <c r="AM26" s="12">
        <f t="shared" si="19"/>
        <v>56.08</v>
      </c>
      <c r="AN26" s="12">
        <f t="shared" si="20"/>
        <v>94.2</v>
      </c>
      <c r="AO26" s="11">
        <f t="shared" si="21"/>
        <v>61.98</v>
      </c>
      <c r="AP26" s="4">
        <f t="shared" si="22"/>
        <v>74.69</v>
      </c>
      <c r="AQ26" s="12">
        <f t="shared" si="23"/>
        <v>74.930000000000007</v>
      </c>
      <c r="AS26">
        <f t="shared" si="24"/>
        <v>0.5906140788816775</v>
      </c>
      <c r="AT26">
        <f t="shared" si="25"/>
        <v>1.2520345561537499E-4</v>
      </c>
      <c r="AU26">
        <f t="shared" si="26"/>
        <v>8.8269909768536666E-4</v>
      </c>
      <c r="AV26">
        <f t="shared" si="27"/>
        <v>2.4342105263157896E-3</v>
      </c>
      <c r="AW26">
        <f t="shared" si="28"/>
        <v>0.50633263743910928</v>
      </c>
      <c r="AX26">
        <f t="shared" si="29"/>
        <v>0.65021086579012655</v>
      </c>
      <c r="AY26">
        <f t="shared" si="30"/>
        <v>8.0349591203834215E-3</v>
      </c>
      <c r="AZ26">
        <f t="shared" si="31"/>
        <v>1.551355206847361E-2</v>
      </c>
      <c r="BA26">
        <f t="shared" si="32"/>
        <v>0</v>
      </c>
      <c r="BB26">
        <f t="shared" si="33"/>
        <v>0</v>
      </c>
      <c r="BC26">
        <f t="shared" si="34"/>
        <v>2.2760744410228948E-4</v>
      </c>
      <c r="BD26">
        <f t="shared" si="35"/>
        <v>8.0074736420659282E-5</v>
      </c>
      <c r="BF26">
        <f t="shared" si="36"/>
        <v>1.181228157763355</v>
      </c>
      <c r="BG26">
        <f t="shared" si="37"/>
        <v>2.5040691123074998E-4</v>
      </c>
      <c r="BH26">
        <f t="shared" si="38"/>
        <v>2.6480972930561001E-3</v>
      </c>
      <c r="BI26">
        <f t="shared" si="39"/>
        <v>7.3026315789473687E-3</v>
      </c>
      <c r="BJ26">
        <f t="shared" si="40"/>
        <v>0.50633263743910928</v>
      </c>
      <c r="BK26">
        <f t="shared" si="41"/>
        <v>0.65021086579012655</v>
      </c>
      <c r="BL26">
        <f t="shared" si="42"/>
        <v>8.0349591203834215E-3</v>
      </c>
      <c r="BM26">
        <f t="shared" si="43"/>
        <v>1.551355206847361E-2</v>
      </c>
      <c r="BN26">
        <f t="shared" si="44"/>
        <v>0</v>
      </c>
      <c r="BO26">
        <f t="shared" si="45"/>
        <v>0</v>
      </c>
      <c r="BP26">
        <f t="shared" si="46"/>
        <v>2.2760744410228948E-4</v>
      </c>
      <c r="BQ26">
        <f t="shared" si="47"/>
        <v>8.0074736420659282E-5</v>
      </c>
      <c r="BT26">
        <f t="shared" si="48"/>
        <v>2.3718289901452048</v>
      </c>
      <c r="BV26">
        <f t="shared" si="49"/>
        <v>1.6864622266696883</v>
      </c>
      <c r="BX26">
        <f t="shared" si="50"/>
        <v>1.9920966691465214</v>
      </c>
      <c r="BZ26">
        <f t="shared" si="51"/>
        <v>4.4659160572853643E-3</v>
      </c>
      <c r="CA26">
        <f t="shared" si="52"/>
        <v>1.2315612313179961E-2</v>
      </c>
      <c r="CB26">
        <f t="shared" si="53"/>
        <v>0.85391086717109621</v>
      </c>
      <c r="CC26">
        <f t="shared" si="54"/>
        <v>1.0965560645252426</v>
      </c>
      <c r="CD26">
        <f t="shared" si="55"/>
        <v>1.3550655049361746E-2</v>
      </c>
      <c r="CE26">
        <f t="shared" si="56"/>
        <v>2.6163019564954152E-2</v>
      </c>
      <c r="CF26">
        <f t="shared" si="57"/>
        <v>0</v>
      </c>
      <c r="CG26">
        <f t="shared" si="58"/>
        <v>0</v>
      </c>
      <c r="CH26">
        <f t="shared" si="59"/>
        <v>3.8385135698734371E-4</v>
      </c>
      <c r="CI26">
        <f t="shared" si="60"/>
        <v>1.3504301828397343E-4</v>
      </c>
      <c r="CK26">
        <f t="shared" si="61"/>
        <v>3.9995776982029123</v>
      </c>
    </row>
    <row r="27" spans="2:89">
      <c r="B27" s="4">
        <v>253</v>
      </c>
      <c r="C27" t="s">
        <v>16</v>
      </c>
      <c r="D27" s="2">
        <v>35.020000000000003</v>
      </c>
      <c r="E27" s="2">
        <v>0.01</v>
      </c>
      <c r="F27" s="2">
        <v>0.08</v>
      </c>
      <c r="G27" s="2">
        <v>0.33</v>
      </c>
      <c r="H27" s="2">
        <v>38.880000000000003</v>
      </c>
      <c r="I27" s="2">
        <v>24.12</v>
      </c>
      <c r="J27" s="2">
        <v>0.62</v>
      </c>
      <c r="K27" s="2">
        <v>0.91</v>
      </c>
      <c r="L27" s="2">
        <v>0</v>
      </c>
      <c r="M27" s="2">
        <v>0</v>
      </c>
      <c r="N27" s="2">
        <v>1.7000000000000001E-2</v>
      </c>
      <c r="O27" s="2">
        <v>6.0000000000000001E-3</v>
      </c>
      <c r="S27" s="10">
        <f t="shared" si="0"/>
        <v>0.99645355411048075</v>
      </c>
      <c r="T27" s="10">
        <f t="shared" si="1"/>
        <v>0</v>
      </c>
      <c r="U27" s="10">
        <f t="shared" si="2"/>
        <v>2.6830778787842258E-3</v>
      </c>
      <c r="V27" s="10">
        <f t="shared" si="3"/>
        <v>7.4240941424241038E-3</v>
      </c>
      <c r="W27" s="10">
        <f t="shared" si="4"/>
        <v>0.61680991683195596</v>
      </c>
      <c r="X27" s="10">
        <f t="shared" si="5"/>
        <v>1.0230753669937132</v>
      </c>
      <c r="Y27" s="10">
        <f t="shared" si="6"/>
        <v>1.494320065574082E-2</v>
      </c>
      <c r="Z27" s="10">
        <f t="shared" si="7"/>
        <v>2.7744474932458553E-2</v>
      </c>
      <c r="AA27" s="10">
        <f t="shared" si="8"/>
        <v>0</v>
      </c>
      <c r="AB27" s="10">
        <f t="shared" si="9"/>
        <v>0</v>
      </c>
      <c r="AC27" s="10">
        <f t="shared" si="10"/>
        <v>7.7832249110561572E-4</v>
      </c>
      <c r="AD27" s="10">
        <f t="shared" si="11"/>
        <v>1.3691109394810475E-4</v>
      </c>
      <c r="AE27" s="10"/>
      <c r="AF27" s="11">
        <f t="shared" si="12"/>
        <v>60.09</v>
      </c>
      <c r="AG27" s="11">
        <f t="shared" si="13"/>
        <v>79.87</v>
      </c>
      <c r="AH27" s="11">
        <f t="shared" si="14"/>
        <v>101.96000000000001</v>
      </c>
      <c r="AI27" s="11">
        <f t="shared" si="15"/>
        <v>152</v>
      </c>
      <c r="AJ27" s="12">
        <f t="shared" si="16"/>
        <v>71.849999999999994</v>
      </c>
      <c r="AK27" s="12">
        <f t="shared" si="17"/>
        <v>40.31</v>
      </c>
      <c r="AL27" s="12">
        <f t="shared" si="18"/>
        <v>70.94</v>
      </c>
      <c r="AM27" s="12">
        <f t="shared" si="19"/>
        <v>56.08</v>
      </c>
      <c r="AN27" s="12">
        <f t="shared" si="20"/>
        <v>94.2</v>
      </c>
      <c r="AO27" s="11">
        <f t="shared" si="21"/>
        <v>61.98</v>
      </c>
      <c r="AP27" s="4">
        <f t="shared" si="22"/>
        <v>74.69</v>
      </c>
      <c r="AQ27" s="12">
        <f t="shared" si="23"/>
        <v>74.930000000000007</v>
      </c>
      <c r="AS27">
        <f t="shared" si="24"/>
        <v>0.58279247794974209</v>
      </c>
      <c r="AT27">
        <f t="shared" si="25"/>
        <v>1.2520345561537499E-4</v>
      </c>
      <c r="AU27">
        <f t="shared" si="26"/>
        <v>7.8462142016477048E-4</v>
      </c>
      <c r="AV27">
        <f t="shared" si="27"/>
        <v>2.1710526315789473E-3</v>
      </c>
      <c r="AW27">
        <f t="shared" si="28"/>
        <v>0.54112734864300638</v>
      </c>
      <c r="AX27">
        <f t="shared" si="29"/>
        <v>0.59836268915901758</v>
      </c>
      <c r="AY27">
        <f t="shared" si="30"/>
        <v>8.7397800958556524E-3</v>
      </c>
      <c r="AZ27">
        <f t="shared" si="31"/>
        <v>1.6226818830242511E-2</v>
      </c>
      <c r="BA27">
        <f t="shared" si="32"/>
        <v>0</v>
      </c>
      <c r="BB27">
        <f t="shared" si="33"/>
        <v>0</v>
      </c>
      <c r="BC27">
        <f t="shared" si="34"/>
        <v>2.2760744410228948E-4</v>
      </c>
      <c r="BD27">
        <f t="shared" si="35"/>
        <v>8.0074736420659282E-5</v>
      </c>
      <c r="BF27">
        <f t="shared" si="36"/>
        <v>1.1655849558994842</v>
      </c>
      <c r="BG27">
        <f t="shared" si="37"/>
        <v>2.5040691123074998E-4</v>
      </c>
      <c r="BH27">
        <f t="shared" si="38"/>
        <v>2.3538642604943117E-3</v>
      </c>
      <c r="BI27">
        <f t="shared" si="39"/>
        <v>6.5131578947368422E-3</v>
      </c>
      <c r="BJ27">
        <f t="shared" si="40"/>
        <v>0.54112734864300638</v>
      </c>
      <c r="BK27">
        <f t="shared" si="41"/>
        <v>0.59836268915901758</v>
      </c>
      <c r="BL27">
        <f t="shared" si="42"/>
        <v>8.7397800958556524E-3</v>
      </c>
      <c r="BM27">
        <f t="shared" si="43"/>
        <v>1.6226818830242511E-2</v>
      </c>
      <c r="BN27">
        <f t="shared" si="44"/>
        <v>0</v>
      </c>
      <c r="BO27">
        <f t="shared" si="45"/>
        <v>0</v>
      </c>
      <c r="BP27">
        <f t="shared" si="46"/>
        <v>2.2760744410228948E-4</v>
      </c>
      <c r="BQ27">
        <f t="shared" si="47"/>
        <v>8.0074736420659282E-5</v>
      </c>
      <c r="BT27">
        <f t="shared" si="48"/>
        <v>2.3394667038745913</v>
      </c>
      <c r="BV27">
        <f t="shared" si="49"/>
        <v>1.7097913782552481</v>
      </c>
      <c r="BX27">
        <f t="shared" si="50"/>
        <v>1.9929071082209615</v>
      </c>
      <c r="BZ27">
        <f t="shared" si="51"/>
        <v>4.0246168181763391E-3</v>
      </c>
      <c r="CA27">
        <f t="shared" si="52"/>
        <v>1.1136141213636156E-2</v>
      </c>
      <c r="CB27">
        <f t="shared" si="53"/>
        <v>0.925214875247934</v>
      </c>
      <c r="CC27">
        <f t="shared" si="54"/>
        <v>1.0230753669937132</v>
      </c>
      <c r="CD27">
        <f t="shared" si="55"/>
        <v>1.494320065574082E-2</v>
      </c>
      <c r="CE27">
        <f t="shared" si="56"/>
        <v>2.7744474932458553E-2</v>
      </c>
      <c r="CF27">
        <f t="shared" si="57"/>
        <v>0</v>
      </c>
      <c r="CG27">
        <f t="shared" si="58"/>
        <v>0</v>
      </c>
      <c r="CH27">
        <f t="shared" si="59"/>
        <v>3.8916124555280786E-4</v>
      </c>
      <c r="CI27">
        <f t="shared" si="60"/>
        <v>1.3691109394810475E-4</v>
      </c>
      <c r="CK27">
        <f t="shared" si="61"/>
        <v>3.9995718564221212</v>
      </c>
    </row>
    <row r="28" spans="2:89">
      <c r="B28" s="4">
        <v>263</v>
      </c>
      <c r="C28" t="s">
        <v>16</v>
      </c>
      <c r="D28" s="2">
        <v>34.5</v>
      </c>
      <c r="E28" s="2">
        <v>0.01</v>
      </c>
      <c r="F28" s="2">
        <v>0.08</v>
      </c>
      <c r="G28" s="2">
        <v>0.28999999999999998</v>
      </c>
      <c r="H28" s="2">
        <v>41.67</v>
      </c>
      <c r="I28" s="2">
        <v>21.8</v>
      </c>
      <c r="J28" s="2">
        <v>0.67</v>
      </c>
      <c r="K28" s="2">
        <v>0.95</v>
      </c>
      <c r="L28" s="2">
        <v>0</v>
      </c>
      <c r="M28" s="2">
        <v>0</v>
      </c>
      <c r="N28" s="2">
        <v>1.7999999999999999E-2</v>
      </c>
      <c r="O28" s="2">
        <v>6.0000000000000001E-3</v>
      </c>
      <c r="S28" s="10">
        <f>BX28*0.5</f>
        <v>0.99673487310445774</v>
      </c>
      <c r="T28" s="10">
        <f t="shared" si="1"/>
        <v>0</v>
      </c>
      <c r="U28" s="10">
        <f t="shared" si="2"/>
        <v>2.7242873772537965E-3</v>
      </c>
      <c r="V28" s="10">
        <f>CA28*(2/3)</f>
        <v>6.6244094478282185E-3</v>
      </c>
      <c r="W28" s="10">
        <f>CB28*(2/3)</f>
        <v>0.67122516636722884</v>
      </c>
      <c r="X28" s="10">
        <f>CC28</f>
        <v>0.93887215229914667</v>
      </c>
      <c r="Y28" s="10">
        <f t="shared" si="6"/>
        <v>1.6396319817787396E-2</v>
      </c>
      <c r="Z28" s="10">
        <f t="shared" si="7"/>
        <v>2.9408871693959213E-2</v>
      </c>
      <c r="AA28" s="10">
        <f t="shared" si="8"/>
        <v>0</v>
      </c>
      <c r="AB28" s="10">
        <f>CG28*2</f>
        <v>0</v>
      </c>
      <c r="AC28" s="10">
        <f>CH28*2</f>
        <v>8.3676364602462629E-4</v>
      </c>
      <c r="AD28" s="10">
        <f>CI28</f>
        <v>1.3901391681475896E-4</v>
      </c>
      <c r="AE28" s="10"/>
      <c r="AF28" s="11">
        <f t="shared" si="12"/>
        <v>60.09</v>
      </c>
      <c r="AG28" s="11">
        <f>47.87+16*2</f>
        <v>79.87</v>
      </c>
      <c r="AH28" s="11">
        <f>26.98*2+16*3</f>
        <v>101.96000000000001</v>
      </c>
      <c r="AI28" s="11">
        <f>52*2+16*3</f>
        <v>152</v>
      </c>
      <c r="AJ28" s="12">
        <f t="shared" si="16"/>
        <v>71.849999999999994</v>
      </c>
      <c r="AK28" s="12">
        <f t="shared" si="17"/>
        <v>40.31</v>
      </c>
      <c r="AL28" s="12">
        <f>16+54.94</f>
        <v>70.94</v>
      </c>
      <c r="AM28" s="12">
        <f t="shared" si="19"/>
        <v>56.08</v>
      </c>
      <c r="AN28" s="12">
        <f>39.1*2+16</f>
        <v>94.2</v>
      </c>
      <c r="AO28" s="11">
        <f>22.99*2+16</f>
        <v>61.98</v>
      </c>
      <c r="AP28" s="4">
        <f>16+58.69</f>
        <v>74.69</v>
      </c>
      <c r="AQ28" s="12">
        <f>16+58.93</f>
        <v>74.930000000000007</v>
      </c>
      <c r="AS28">
        <f t="shared" si="24"/>
        <v>0.57413879181228156</v>
      </c>
      <c r="AT28">
        <f t="shared" si="25"/>
        <v>1.2520345561537499E-4</v>
      </c>
      <c r="AU28">
        <f t="shared" si="26"/>
        <v>7.8462142016477048E-4</v>
      </c>
      <c r="AV28">
        <f t="shared" si="27"/>
        <v>1.9078947368421052E-3</v>
      </c>
      <c r="AW28">
        <f t="shared" si="28"/>
        <v>0.57995824634655535</v>
      </c>
      <c r="AX28">
        <f t="shared" si="29"/>
        <v>0.54080873232448523</v>
      </c>
      <c r="AY28">
        <f t="shared" si="30"/>
        <v>9.4446010713278832E-3</v>
      </c>
      <c r="AZ28">
        <f t="shared" si="31"/>
        <v>1.6940085592011413E-2</v>
      </c>
      <c r="BA28">
        <f t="shared" si="32"/>
        <v>0</v>
      </c>
      <c r="BB28">
        <f t="shared" si="33"/>
        <v>0</v>
      </c>
      <c r="BC28">
        <f t="shared" si="34"/>
        <v>2.4099611728477707E-4</v>
      </c>
      <c r="BD28">
        <f t="shared" si="35"/>
        <v>8.0074736420659282E-5</v>
      </c>
      <c r="BF28">
        <f>AS28*2</f>
        <v>1.1482775836245631</v>
      </c>
      <c r="BG28">
        <f t="shared" si="37"/>
        <v>2.5040691123074998E-4</v>
      </c>
      <c r="BH28">
        <f>AU28*3</f>
        <v>2.3538642604943117E-3</v>
      </c>
      <c r="BI28">
        <f>AV28*3</f>
        <v>5.7236842105263157E-3</v>
      </c>
      <c r="BJ28">
        <f t="shared" ref="BJ28:BO28" si="62">AW28</f>
        <v>0.57995824634655535</v>
      </c>
      <c r="BK28">
        <f t="shared" si="62"/>
        <v>0.54080873232448523</v>
      </c>
      <c r="BL28">
        <f t="shared" si="62"/>
        <v>9.4446010713278832E-3</v>
      </c>
      <c r="BM28">
        <f t="shared" si="62"/>
        <v>1.6940085592011413E-2</v>
      </c>
      <c r="BN28">
        <f t="shared" si="62"/>
        <v>0</v>
      </c>
      <c r="BO28">
        <f t="shared" si="62"/>
        <v>0</v>
      </c>
      <c r="BP28">
        <f t="shared" si="46"/>
        <v>2.4099611728477707E-4</v>
      </c>
      <c r="BQ28">
        <f t="shared" si="47"/>
        <v>8.0074736420659282E-5</v>
      </c>
      <c r="BT28">
        <f>SUM(BF28:BR28)</f>
        <v>2.3040782751948998</v>
      </c>
      <c r="BV28">
        <f>4/BT28</f>
        <v>1.7360521311549817</v>
      </c>
      <c r="BX28">
        <f t="shared" si="50"/>
        <v>1.9934697462089155</v>
      </c>
      <c r="BZ28">
        <f t="shared" si="51"/>
        <v>4.0864310658806947E-3</v>
      </c>
      <c r="CA28">
        <f t="shared" si="52"/>
        <v>9.9366141717423286E-3</v>
      </c>
      <c r="CB28">
        <f t="shared" si="53"/>
        <v>1.0068377495508434</v>
      </c>
      <c r="CC28">
        <f t="shared" si="54"/>
        <v>0.93887215229914667</v>
      </c>
      <c r="CD28">
        <f t="shared" si="55"/>
        <v>1.6396319817787396E-2</v>
      </c>
      <c r="CE28">
        <f t="shared" si="56"/>
        <v>2.9408871693959213E-2</v>
      </c>
      <c r="CF28">
        <f t="shared" si="57"/>
        <v>0</v>
      </c>
      <c r="CG28">
        <f t="shared" si="58"/>
        <v>0</v>
      </c>
      <c r="CH28">
        <f t="shared" si="59"/>
        <v>4.1838182301231314E-4</v>
      </c>
      <c r="CI28">
        <f t="shared" si="60"/>
        <v>1.3901391681475896E-4</v>
      </c>
      <c r="CK28">
        <f t="shared" si="61"/>
        <v>3.9995652805481021</v>
      </c>
    </row>
    <row r="29" spans="2:89">
      <c r="B29" s="4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1"/>
      <c r="AG29" s="11"/>
      <c r="AH29" s="11"/>
      <c r="AI29" s="11"/>
      <c r="AJ29" s="12"/>
      <c r="AK29" s="12"/>
      <c r="AL29" s="12"/>
      <c r="AM29" s="12"/>
      <c r="AN29" s="12"/>
      <c r="AO29" s="11"/>
      <c r="AP29" s="4"/>
      <c r="AQ29" s="12"/>
    </row>
    <row r="30" spans="2:89">
      <c r="B30" s="4">
        <v>63</v>
      </c>
      <c r="C30" t="s">
        <v>17</v>
      </c>
      <c r="D30" s="3">
        <v>57.32</v>
      </c>
      <c r="E30" s="3">
        <v>0.04</v>
      </c>
      <c r="F30" s="3">
        <v>1.64</v>
      </c>
      <c r="G30" s="3">
        <v>0.43</v>
      </c>
      <c r="H30" s="3">
        <v>4.29</v>
      </c>
      <c r="I30" s="3">
        <v>35.47</v>
      </c>
      <c r="J30" s="3">
        <v>0.08</v>
      </c>
      <c r="K30" s="3">
        <v>0.72</v>
      </c>
      <c r="L30" s="3">
        <v>0</v>
      </c>
      <c r="M30" s="3">
        <v>0.01</v>
      </c>
      <c r="N30" s="3">
        <v>2E-3</v>
      </c>
      <c r="O30" s="3">
        <v>1E-3</v>
      </c>
      <c r="Q30" s="13">
        <f t="shared" ref="Q30:Q53" si="63">IF(U30-(2-S30)&gt;0,U30-(2-S30),0)</f>
        <v>2.6623688075827059E-2</v>
      </c>
      <c r="S30" s="10">
        <f>BX30*0.5</f>
        <v>1.9605073908938755</v>
      </c>
      <c r="T30" s="10">
        <f t="shared" si="1"/>
        <v>0</v>
      </c>
      <c r="U30" s="10">
        <f>BZ30*(2/3)</f>
        <v>6.6116297181951569E-2</v>
      </c>
      <c r="V30" s="10">
        <f>CA30*(2/3)</f>
        <v>1.1628384122628635E-2</v>
      </c>
      <c r="W30" s="10">
        <f>CB30*(2/3)</f>
        <v>8.1809505361446183E-2</v>
      </c>
      <c r="X30" s="10">
        <f t="shared" ref="X30:AA31" si="64">CC30</f>
        <v>1.8084766113234332</v>
      </c>
      <c r="Y30" s="10">
        <f t="shared" si="64"/>
        <v>2.3177324914464932E-3</v>
      </c>
      <c r="Z30" s="10">
        <f t="shared" si="64"/>
        <v>2.638693806150014E-2</v>
      </c>
      <c r="AA30" s="10">
        <f t="shared" si="64"/>
        <v>0</v>
      </c>
      <c r="AB30" s="10">
        <f>CG30*2</f>
        <v>6.6319757560186448E-4</v>
      </c>
      <c r="AC30" s="10">
        <f>CH30*2</f>
        <v>1.1006824403749781E-4</v>
      </c>
      <c r="AD30" s="10">
        <f>CI30</f>
        <v>2.7428924153078572E-5</v>
      </c>
      <c r="AE30" s="10"/>
      <c r="AF30" s="11">
        <f t="shared" si="12"/>
        <v>60.09</v>
      </c>
      <c r="AG30" s="11">
        <f t="shared" si="13"/>
        <v>79.87</v>
      </c>
      <c r="AH30" s="11">
        <f t="shared" si="14"/>
        <v>101.96000000000001</v>
      </c>
      <c r="AI30" s="11">
        <f t="shared" si="15"/>
        <v>152</v>
      </c>
      <c r="AJ30" s="12">
        <f t="shared" si="16"/>
        <v>71.849999999999994</v>
      </c>
      <c r="AK30" s="12">
        <f t="shared" si="17"/>
        <v>40.31</v>
      </c>
      <c r="AL30" s="12">
        <f t="shared" si="18"/>
        <v>70.94</v>
      </c>
      <c r="AM30" s="12">
        <f t="shared" si="19"/>
        <v>56.08</v>
      </c>
      <c r="AN30" s="12">
        <f t="shared" si="20"/>
        <v>94.2</v>
      </c>
      <c r="AO30" s="11">
        <f t="shared" si="21"/>
        <v>61.98</v>
      </c>
      <c r="AP30" s="4">
        <f t="shared" si="22"/>
        <v>74.69</v>
      </c>
      <c r="AQ30" s="12">
        <f t="shared" si="23"/>
        <v>74.930000000000007</v>
      </c>
      <c r="AS30">
        <f t="shared" ref="AS30:AS45" si="65">D30/AF30</f>
        <v>0.95390247961391239</v>
      </c>
      <c r="AT30">
        <f t="shared" ref="AT30:AT45" si="66">E30/AG30</f>
        <v>5.0081382246149996E-4</v>
      </c>
      <c r="AU30">
        <f t="shared" ref="AU30:AU45" si="67">F30/AH30</f>
        <v>1.6084739113377794E-2</v>
      </c>
      <c r="AV30">
        <f t="shared" ref="AV30:AV45" si="68">G30/AI30</f>
        <v>2.8289473684210524E-3</v>
      </c>
      <c r="AW30">
        <f t="shared" ref="AW30:AW45" si="69">H30/AJ30</f>
        <v>5.9707724425887274E-2</v>
      </c>
      <c r="AX30">
        <f t="shared" ref="AX30:AX45" si="70">I30/AK30</f>
        <v>0.8799305383279582</v>
      </c>
      <c r="AY30">
        <f t="shared" ref="AY30:AY45" si="71">J30/AL30</f>
        <v>1.1277135607555681E-3</v>
      </c>
      <c r="AZ30">
        <f t="shared" ref="AZ30:AZ45" si="72">K30/AM30</f>
        <v>1.2838801711840228E-2</v>
      </c>
      <c r="BA30">
        <f t="shared" ref="BA30:BA45" si="73">L30/AN30</f>
        <v>0</v>
      </c>
      <c r="BB30">
        <f t="shared" ref="BB30:BB45" si="74">M30/AO30</f>
        <v>1.6134236850596969E-4</v>
      </c>
      <c r="BC30">
        <f t="shared" ref="BC30:BC45" si="75">N30/AP30</f>
        <v>2.6777346364975233E-5</v>
      </c>
      <c r="BD30">
        <f t="shared" ref="BD30:BD45" si="76">O30/AQ30</f>
        <v>1.3345789403443213E-5</v>
      </c>
      <c r="BF30">
        <f t="shared" ref="BF30:BF31" si="77">AS30*2</f>
        <v>1.9078049592278248</v>
      </c>
      <c r="BG30">
        <f>AT30*2</f>
        <v>1.0016276449229999E-3</v>
      </c>
      <c r="BH30">
        <f>AU30*3</f>
        <v>4.8254217340133382E-2</v>
      </c>
      <c r="BI30">
        <f>AV30*3</f>
        <v>8.4868421052631572E-3</v>
      </c>
      <c r="BJ30">
        <f t="shared" ref="BJ30:BQ31" si="78">AW30</f>
        <v>5.9707724425887274E-2</v>
      </c>
      <c r="BK30">
        <f t="shared" si="78"/>
        <v>0.8799305383279582</v>
      </c>
      <c r="BL30">
        <f t="shared" si="78"/>
        <v>1.1277135607555681E-3</v>
      </c>
      <c r="BM30">
        <f t="shared" si="78"/>
        <v>1.2838801711840228E-2</v>
      </c>
      <c r="BN30">
        <f t="shared" si="78"/>
        <v>0</v>
      </c>
      <c r="BO30">
        <f t="shared" si="78"/>
        <v>1.6134236850596969E-4</v>
      </c>
      <c r="BP30">
        <f t="shared" si="78"/>
        <v>2.6777346364975233E-5</v>
      </c>
      <c r="BQ30">
        <f t="shared" si="78"/>
        <v>1.3345789403443213E-5</v>
      </c>
      <c r="BT30">
        <f>SUM(BF30:BR30)</f>
        <v>2.91935388984886</v>
      </c>
      <c r="BV30">
        <f>6/BT30</f>
        <v>2.0552492867901777</v>
      </c>
      <c r="BX30">
        <f t="shared" ref="BX30:BX45" si="79">$BV30*BF30</f>
        <v>3.921014781787751</v>
      </c>
      <c r="BZ30">
        <f t="shared" ref="BZ30:BZ45" si="80">$BV30*BH30</f>
        <v>9.9174445772927361E-2</v>
      </c>
      <c r="CA30">
        <f t="shared" ref="CA30:CA45" si="81">$BV30*BI30</f>
        <v>1.7442576183942952E-2</v>
      </c>
      <c r="CB30">
        <f t="shared" ref="CB30:CB45" si="82">$BV30*BJ30</f>
        <v>0.12271425804216929</v>
      </c>
      <c r="CC30">
        <f t="shared" ref="CC30:CC45" si="83">$BV30*BK30</f>
        <v>1.8084766113234332</v>
      </c>
      <c r="CD30">
        <f t="shared" ref="CD30:CD45" si="84">$BV30*BL30</f>
        <v>2.3177324914464932E-3</v>
      </c>
      <c r="CE30">
        <f t="shared" ref="CE30:CE45" si="85">$BV30*BM30</f>
        <v>2.638693806150014E-2</v>
      </c>
      <c r="CF30">
        <f t="shared" ref="CF30:CF45" si="86">$BV30*BN30</f>
        <v>0</v>
      </c>
      <c r="CG30">
        <f t="shared" ref="CG30:CG45" si="87">$BV30*BO30</f>
        <v>3.3159878780093224E-4</v>
      </c>
      <c r="CH30">
        <f t="shared" ref="CH30:CH45" si="88">$BV30*BP30</f>
        <v>5.5034122018748907E-5</v>
      </c>
      <c r="CI30">
        <f t="shared" ref="CI30:CI45" si="89">$BV30*BQ30</f>
        <v>2.7428924153078572E-5</v>
      </c>
      <c r="CK30">
        <f t="shared" ref="CK30:CK45" si="90">SUM(BX30:CJ30)</f>
        <v>5.9979414054971434</v>
      </c>
    </row>
    <row r="31" spans="2:89">
      <c r="B31" s="4">
        <v>73</v>
      </c>
      <c r="C31" t="s">
        <v>17</v>
      </c>
      <c r="D31" s="3">
        <v>57.07</v>
      </c>
      <c r="E31" s="3">
        <v>0.04</v>
      </c>
      <c r="F31" s="3">
        <v>1.78</v>
      </c>
      <c r="G31" s="3">
        <v>0.54</v>
      </c>
      <c r="H31" s="3">
        <v>4.63</v>
      </c>
      <c r="I31" s="3">
        <v>35.08</v>
      </c>
      <c r="J31" s="3">
        <v>0.08</v>
      </c>
      <c r="K31" s="3">
        <v>0.77</v>
      </c>
      <c r="L31" s="3">
        <v>0</v>
      </c>
      <c r="M31" s="3">
        <v>0.01</v>
      </c>
      <c r="N31" s="3">
        <v>2E-3</v>
      </c>
      <c r="O31" s="3">
        <v>1E-3</v>
      </c>
      <c r="Q31" s="13">
        <f>IF(U31-(2-S31)&gt;0,U31-(2-S31),0)</f>
        <v>2.7941861879911642E-2</v>
      </c>
      <c r="S31" s="10">
        <f>BX31*0.5</f>
        <v>1.9560316800309909</v>
      </c>
      <c r="T31" s="10">
        <f t="shared" si="1"/>
        <v>0</v>
      </c>
      <c r="U31" s="10">
        <f t="shared" ref="U31:U45" si="91">BZ31*(2/3)</f>
        <v>7.1910181848920715E-2</v>
      </c>
      <c r="V31" s="10">
        <f>CA31*(2/3)</f>
        <v>1.4633573167913277E-2</v>
      </c>
      <c r="W31" s="10">
        <f>CB31*(2/3)</f>
        <v>8.847756774359003E-2</v>
      </c>
      <c r="X31" s="10">
        <f t="shared" si="64"/>
        <v>1.7923259898522665</v>
      </c>
      <c r="Y31" s="10">
        <f t="shared" si="64"/>
        <v>2.32257110497428E-3</v>
      </c>
      <c r="Z31" s="10">
        <f t="shared" si="64"/>
        <v>2.8278276463064835E-2</v>
      </c>
      <c r="AA31" s="10">
        <f t="shared" si="64"/>
        <v>0</v>
      </c>
      <c r="AB31" s="10">
        <f>CG31*2</f>
        <v>6.6458209981798747E-4</v>
      </c>
      <c r="AC31" s="10">
        <f>CH31*2</f>
        <v>1.1029802797354092E-4</v>
      </c>
      <c r="AD31" s="10">
        <f>CI31</f>
        <v>2.7486186138208228E-5</v>
      </c>
      <c r="AE31" s="10"/>
      <c r="AF31" s="11">
        <f t="shared" si="12"/>
        <v>60.09</v>
      </c>
      <c r="AG31" s="11">
        <f t="shared" si="13"/>
        <v>79.87</v>
      </c>
      <c r="AH31" s="11">
        <f t="shared" si="14"/>
        <v>101.96000000000001</v>
      </c>
      <c r="AI31" s="11">
        <f t="shared" si="15"/>
        <v>152</v>
      </c>
      <c r="AJ31" s="12">
        <f t="shared" si="16"/>
        <v>71.849999999999994</v>
      </c>
      <c r="AK31" s="12">
        <f t="shared" si="17"/>
        <v>40.31</v>
      </c>
      <c r="AL31" s="12">
        <f t="shared" si="18"/>
        <v>70.94</v>
      </c>
      <c r="AM31" s="12">
        <f t="shared" si="19"/>
        <v>56.08</v>
      </c>
      <c r="AN31" s="12">
        <f t="shared" si="20"/>
        <v>94.2</v>
      </c>
      <c r="AO31" s="11">
        <f t="shared" si="21"/>
        <v>61.98</v>
      </c>
      <c r="AP31" s="4">
        <f t="shared" si="22"/>
        <v>74.69</v>
      </c>
      <c r="AQ31" s="12">
        <f t="shared" si="23"/>
        <v>74.930000000000007</v>
      </c>
      <c r="AS31">
        <f t="shared" si="65"/>
        <v>0.94974205358628716</v>
      </c>
      <c r="AT31">
        <f t="shared" si="66"/>
        <v>5.0081382246149996E-4</v>
      </c>
      <c r="AU31">
        <f t="shared" si="67"/>
        <v>1.7457826598666144E-2</v>
      </c>
      <c r="AV31">
        <f t="shared" si="68"/>
        <v>3.5526315789473684E-3</v>
      </c>
      <c r="AW31">
        <f t="shared" si="69"/>
        <v>6.4439805149617266E-2</v>
      </c>
      <c r="AX31">
        <f t="shared" si="70"/>
        <v>0.8702555197221532</v>
      </c>
      <c r="AY31">
        <f t="shared" si="71"/>
        <v>1.1277135607555681E-3</v>
      </c>
      <c r="AZ31">
        <f t="shared" si="72"/>
        <v>1.3730385164051355E-2</v>
      </c>
      <c r="BA31">
        <f t="shared" si="73"/>
        <v>0</v>
      </c>
      <c r="BB31">
        <f t="shared" si="74"/>
        <v>1.6134236850596969E-4</v>
      </c>
      <c r="BC31">
        <f t="shared" si="75"/>
        <v>2.6777346364975233E-5</v>
      </c>
      <c r="BD31">
        <f t="shared" si="76"/>
        <v>1.3345789403443213E-5</v>
      </c>
      <c r="BF31">
        <f t="shared" si="77"/>
        <v>1.8994841071725743</v>
      </c>
      <c r="BG31">
        <f t="shared" ref="BG31:BG45" si="92">AT31*2</f>
        <v>1.0016276449229999E-3</v>
      </c>
      <c r="BH31">
        <f>AU31*3</f>
        <v>5.2373479795998434E-2</v>
      </c>
      <c r="BI31">
        <f>AV31*3</f>
        <v>1.0657894736842106E-2</v>
      </c>
      <c r="BJ31">
        <f t="shared" si="78"/>
        <v>6.4439805149617266E-2</v>
      </c>
      <c r="BK31">
        <f t="shared" si="78"/>
        <v>0.8702555197221532</v>
      </c>
      <c r="BL31">
        <f t="shared" si="78"/>
        <v>1.1277135607555681E-3</v>
      </c>
      <c r="BM31">
        <f t="shared" si="78"/>
        <v>1.3730385164051355E-2</v>
      </c>
      <c r="BN31">
        <f t="shared" si="78"/>
        <v>0</v>
      </c>
      <c r="BO31">
        <f t="shared" si="78"/>
        <v>1.6134236850596969E-4</v>
      </c>
      <c r="BP31">
        <f t="shared" si="78"/>
        <v>2.6777346364975233E-5</v>
      </c>
      <c r="BQ31">
        <f t="shared" si="78"/>
        <v>1.3345789403443213E-5</v>
      </c>
      <c r="BT31">
        <f>SUM(BF31:BR31)</f>
        <v>2.9132719984511897</v>
      </c>
      <c r="BV31">
        <f>6/BT31</f>
        <v>2.0595399273359427</v>
      </c>
      <c r="BX31">
        <f t="shared" si="79"/>
        <v>3.9120633600619819</v>
      </c>
      <c r="BZ31">
        <f t="shared" si="80"/>
        <v>0.10786527277338108</v>
      </c>
      <c r="CA31">
        <f t="shared" si="81"/>
        <v>2.1950359751869916E-2</v>
      </c>
      <c r="CB31">
        <f t="shared" si="82"/>
        <v>0.13271635161538506</v>
      </c>
      <c r="CC31">
        <f t="shared" si="83"/>
        <v>1.7923259898522665</v>
      </c>
      <c r="CD31">
        <f t="shared" si="84"/>
        <v>2.32257110497428E-3</v>
      </c>
      <c r="CE31">
        <f t="shared" si="85"/>
        <v>2.8278276463064835E-2</v>
      </c>
      <c r="CF31">
        <f t="shared" si="86"/>
        <v>0</v>
      </c>
      <c r="CG31">
        <f t="shared" si="87"/>
        <v>3.3229104990899373E-4</v>
      </c>
      <c r="CH31">
        <f t="shared" si="88"/>
        <v>5.5149013986770458E-5</v>
      </c>
      <c r="CI31">
        <f t="shared" si="89"/>
        <v>2.7486186138208228E-5</v>
      </c>
      <c r="CK31">
        <f t="shared" si="90"/>
        <v>5.9979371078729571</v>
      </c>
    </row>
    <row r="32" spans="2:89">
      <c r="B32" s="4">
        <v>83</v>
      </c>
      <c r="C32" t="s">
        <v>17</v>
      </c>
      <c r="D32" s="3">
        <v>56.8</v>
      </c>
      <c r="E32" s="3">
        <v>0.05</v>
      </c>
      <c r="F32" s="3">
        <v>1.91</v>
      </c>
      <c r="G32" s="3">
        <v>0.66</v>
      </c>
      <c r="H32" s="3">
        <v>5.03</v>
      </c>
      <c r="I32" s="3">
        <v>34.619999999999997</v>
      </c>
      <c r="J32" s="3">
        <v>0.09</v>
      </c>
      <c r="K32" s="3">
        <v>0.83</v>
      </c>
      <c r="L32" s="3">
        <v>0</v>
      </c>
      <c r="M32" s="3">
        <v>0.01</v>
      </c>
      <c r="N32" s="3">
        <v>2E-3</v>
      </c>
      <c r="O32" s="3">
        <v>1E-3</v>
      </c>
      <c r="Q32" s="13">
        <f t="shared" si="63"/>
        <v>2.8937522033568031E-2</v>
      </c>
      <c r="S32" s="10">
        <f t="shared" ref="S32:S45" si="93">BX32*0.5</f>
        <v>1.9515849318704344</v>
      </c>
      <c r="T32" s="10">
        <f t="shared" si="1"/>
        <v>0</v>
      </c>
      <c r="U32" s="10">
        <f t="shared" si="91"/>
        <v>7.7352590163133672E-2</v>
      </c>
      <c r="V32" s="10">
        <f t="shared" ref="V32:V45" si="94">CA32*(2/3)</f>
        <v>1.792964405277574E-2</v>
      </c>
      <c r="W32" s="10">
        <f t="shared" ref="W32:W45" si="95">CB32*(2/3)</f>
        <v>9.6358776751440792E-2</v>
      </c>
      <c r="X32" s="10">
        <f t="shared" ref="X32:X45" si="96">CC32</f>
        <v>1.7731912924884907</v>
      </c>
      <c r="Y32" s="10">
        <f t="shared" ref="Y32:Y45" si="97">CD32</f>
        <v>2.6193446728559784E-3</v>
      </c>
      <c r="Z32" s="10">
        <f t="shared" ref="Z32:Z45" si="98">CE32</f>
        <v>3.0557049097855164E-2</v>
      </c>
      <c r="AA32" s="10">
        <f t="shared" ref="AA32:AA45" si="99">CF32</f>
        <v>0</v>
      </c>
      <c r="AB32" s="10">
        <f t="shared" ref="AB32:AB45" si="100">CG32*2</f>
        <v>6.6622319419312021E-4</v>
      </c>
      <c r="AC32" s="10">
        <f t="shared" ref="AC32:AC45" si="101">CH32*2</f>
        <v>1.1057039383073928E-4</v>
      </c>
      <c r="AD32" s="10">
        <f t="shared" ref="AD32:AD45" si="102">CI32</f>
        <v>2.7554059506265567E-5</v>
      </c>
      <c r="AE32" s="10"/>
      <c r="AF32" s="11">
        <f t="shared" si="12"/>
        <v>60.09</v>
      </c>
      <c r="AG32" s="11">
        <f t="shared" si="13"/>
        <v>79.87</v>
      </c>
      <c r="AH32" s="11">
        <f t="shared" si="14"/>
        <v>101.96000000000001</v>
      </c>
      <c r="AI32" s="11">
        <f t="shared" si="15"/>
        <v>152</v>
      </c>
      <c r="AJ32" s="12">
        <f t="shared" si="16"/>
        <v>71.849999999999994</v>
      </c>
      <c r="AK32" s="12">
        <f t="shared" si="17"/>
        <v>40.31</v>
      </c>
      <c r="AL32" s="12">
        <f t="shared" si="18"/>
        <v>70.94</v>
      </c>
      <c r="AM32" s="12">
        <f t="shared" si="19"/>
        <v>56.08</v>
      </c>
      <c r="AN32" s="12">
        <f t="shared" si="20"/>
        <v>94.2</v>
      </c>
      <c r="AO32" s="11">
        <f t="shared" si="21"/>
        <v>61.98</v>
      </c>
      <c r="AP32" s="4">
        <f t="shared" si="22"/>
        <v>74.69</v>
      </c>
      <c r="AQ32" s="12">
        <f t="shared" si="23"/>
        <v>74.930000000000007</v>
      </c>
      <c r="AS32">
        <f t="shared" si="65"/>
        <v>0.94524879347645185</v>
      </c>
      <c r="AT32">
        <f t="shared" si="66"/>
        <v>6.2601727807687487E-4</v>
      </c>
      <c r="AU32">
        <f t="shared" si="67"/>
        <v>1.8732836406433893E-2</v>
      </c>
      <c r="AV32">
        <f t="shared" si="68"/>
        <v>4.3421052631578945E-3</v>
      </c>
      <c r="AW32">
        <f t="shared" si="69"/>
        <v>7.0006958942240793E-2</v>
      </c>
      <c r="AX32">
        <f t="shared" si="70"/>
        <v>0.85884395931530622</v>
      </c>
      <c r="AY32">
        <f t="shared" si="71"/>
        <v>1.268677755850014E-3</v>
      </c>
      <c r="AZ32">
        <f t="shared" si="72"/>
        <v>1.4800285306704707E-2</v>
      </c>
      <c r="BA32">
        <f t="shared" si="73"/>
        <v>0</v>
      </c>
      <c r="BB32">
        <f t="shared" si="74"/>
        <v>1.6134236850596969E-4</v>
      </c>
      <c r="BC32">
        <f t="shared" si="75"/>
        <v>2.6777346364975233E-5</v>
      </c>
      <c r="BD32">
        <f t="shared" si="76"/>
        <v>1.3345789403443213E-5</v>
      </c>
      <c r="BF32">
        <f t="shared" ref="BF32:BF45" si="103">AS32*2</f>
        <v>1.8904975869529037</v>
      </c>
      <c r="BG32">
        <f t="shared" si="92"/>
        <v>1.2520345561537497E-3</v>
      </c>
      <c r="BH32">
        <f t="shared" ref="BH32:BH45" si="104">AU32*3</f>
        <v>5.6198509219301682E-2</v>
      </c>
      <c r="BI32">
        <f t="shared" ref="BI32:BI45" si="105">AV32*3</f>
        <v>1.3026315789473684E-2</v>
      </c>
      <c r="BJ32">
        <f t="shared" ref="BJ32:BJ45" si="106">AW32</f>
        <v>7.0006958942240793E-2</v>
      </c>
      <c r="BK32">
        <f t="shared" ref="BK32:BK45" si="107">AX32</f>
        <v>0.85884395931530622</v>
      </c>
      <c r="BL32">
        <f t="shared" ref="BL32:BL45" si="108">AY32</f>
        <v>1.268677755850014E-3</v>
      </c>
      <c r="BM32">
        <f t="shared" ref="BM32:BM45" si="109">AZ32</f>
        <v>1.4800285306704707E-2</v>
      </c>
      <c r="BN32">
        <f t="shared" ref="BN32:BN45" si="110">BA32</f>
        <v>0</v>
      </c>
      <c r="BO32">
        <f t="shared" ref="BO32:BO45" si="111">BB32</f>
        <v>1.6134236850596969E-4</v>
      </c>
      <c r="BP32">
        <f t="shared" ref="BP32:BP45" si="112">BC32</f>
        <v>2.6777346364975233E-5</v>
      </c>
      <c r="BQ32">
        <f t="shared" ref="BQ32:BQ45" si="113">BD32</f>
        <v>1.3345789403443213E-5</v>
      </c>
      <c r="BT32">
        <f t="shared" ref="BT32:BT45" si="114">SUM(BF32:BR32)</f>
        <v>2.9060957933422089</v>
      </c>
      <c r="BV32">
        <f t="shared" ref="BV32:BV45" si="115">6/BT32</f>
        <v>2.0646256788044792</v>
      </c>
      <c r="BX32">
        <f t="shared" si="79"/>
        <v>3.9031698637408687</v>
      </c>
      <c r="BZ32">
        <f t="shared" si="80"/>
        <v>0.11602888524470052</v>
      </c>
      <c r="CA32">
        <f t="shared" si="81"/>
        <v>2.6894466079163612E-2</v>
      </c>
      <c r="CB32">
        <f t="shared" si="82"/>
        <v>0.14453816512716119</v>
      </c>
      <c r="CC32">
        <f t="shared" si="83"/>
        <v>1.7731912924884907</v>
      </c>
      <c r="CD32">
        <f t="shared" si="84"/>
        <v>2.6193446728559784E-3</v>
      </c>
      <c r="CE32">
        <f t="shared" si="85"/>
        <v>3.0557049097855164E-2</v>
      </c>
      <c r="CF32">
        <f t="shared" si="86"/>
        <v>0</v>
      </c>
      <c r="CG32">
        <f t="shared" si="87"/>
        <v>3.3311159709656011E-4</v>
      </c>
      <c r="CH32">
        <f t="shared" si="88"/>
        <v>5.5285196915369641E-5</v>
      </c>
      <c r="CI32">
        <f t="shared" si="89"/>
        <v>2.7554059506265567E-5</v>
      </c>
      <c r="CK32">
        <f t="shared" si="90"/>
        <v>5.9974150173046139</v>
      </c>
    </row>
    <row r="33" spans="2:89">
      <c r="B33" s="4">
        <v>93</v>
      </c>
      <c r="C33" t="s">
        <v>17</v>
      </c>
      <c r="D33" s="3">
        <v>56.48</v>
      </c>
      <c r="E33" s="3">
        <v>0.05</v>
      </c>
      <c r="F33" s="3">
        <v>2.06</v>
      </c>
      <c r="G33" s="3">
        <v>0.8</v>
      </c>
      <c r="H33" s="3">
        <v>5.5</v>
      </c>
      <c r="I33" s="3">
        <v>34.08</v>
      </c>
      <c r="J33" s="3">
        <v>0.1</v>
      </c>
      <c r="K33" s="3">
        <v>0.9</v>
      </c>
      <c r="L33" s="3">
        <v>0</v>
      </c>
      <c r="M33" s="3">
        <v>0.02</v>
      </c>
      <c r="N33" s="3">
        <v>2E-3</v>
      </c>
      <c r="O33" s="3">
        <v>1E-3</v>
      </c>
      <c r="Q33" s="13">
        <f t="shared" si="63"/>
        <v>3.0149852906921251E-2</v>
      </c>
      <c r="S33" s="10">
        <f t="shared" si="93"/>
        <v>1.9464696837976774</v>
      </c>
      <c r="T33" s="10">
        <f t="shared" si="1"/>
        <v>0</v>
      </c>
      <c r="U33" s="10">
        <f t="shared" si="91"/>
        <v>8.3680169109243877E-2</v>
      </c>
      <c r="V33" s="10">
        <f t="shared" si="94"/>
        <v>2.1798748192075897E-2</v>
      </c>
      <c r="W33" s="10">
        <f t="shared" si="95"/>
        <v>0.10568170661433225</v>
      </c>
      <c r="X33" s="10">
        <f t="shared" si="96"/>
        <v>1.7508218096418984</v>
      </c>
      <c r="Y33" s="10">
        <f t="shared" si="97"/>
        <v>2.9192008433143652E-3</v>
      </c>
      <c r="Z33" s="10">
        <f t="shared" si="98"/>
        <v>3.3234539415522277E-2</v>
      </c>
      <c r="AA33" s="10">
        <f t="shared" si="99"/>
        <v>0</v>
      </c>
      <c r="AB33" s="10">
        <f t="shared" si="100"/>
        <v>1.3364834322344052E-3</v>
      </c>
      <c r="AC33" s="10">
        <f t="shared" si="101"/>
        <v>1.1090539982579786E-4</v>
      </c>
      <c r="AD33" s="10">
        <f t="shared" si="102"/>
        <v>2.7637542749862675E-5</v>
      </c>
      <c r="AE33" s="10"/>
      <c r="AF33" s="11">
        <f t="shared" si="12"/>
        <v>60.09</v>
      </c>
      <c r="AG33" s="11">
        <f t="shared" si="13"/>
        <v>79.87</v>
      </c>
      <c r="AH33" s="11">
        <f t="shared" si="14"/>
        <v>101.96000000000001</v>
      </c>
      <c r="AI33" s="11">
        <f t="shared" si="15"/>
        <v>152</v>
      </c>
      <c r="AJ33" s="12">
        <f t="shared" si="16"/>
        <v>71.849999999999994</v>
      </c>
      <c r="AK33" s="12">
        <f t="shared" si="17"/>
        <v>40.31</v>
      </c>
      <c r="AL33" s="12">
        <f t="shared" si="18"/>
        <v>70.94</v>
      </c>
      <c r="AM33" s="12">
        <f t="shared" si="19"/>
        <v>56.08</v>
      </c>
      <c r="AN33" s="12">
        <f t="shared" si="20"/>
        <v>94.2</v>
      </c>
      <c r="AO33" s="11">
        <f t="shared" si="21"/>
        <v>61.98</v>
      </c>
      <c r="AP33" s="4">
        <f t="shared" si="22"/>
        <v>74.69</v>
      </c>
      <c r="AQ33" s="12">
        <f t="shared" si="23"/>
        <v>74.930000000000007</v>
      </c>
      <c r="AS33">
        <f t="shared" si="65"/>
        <v>0.93992344816109163</v>
      </c>
      <c r="AT33">
        <f t="shared" si="66"/>
        <v>6.2601727807687487E-4</v>
      </c>
      <c r="AU33">
        <f t="shared" si="67"/>
        <v>2.020400156924284E-2</v>
      </c>
      <c r="AV33">
        <f t="shared" si="68"/>
        <v>5.263157894736842E-3</v>
      </c>
      <c r="AW33">
        <f t="shared" si="69"/>
        <v>7.6548364648573425E-2</v>
      </c>
      <c r="AX33">
        <f t="shared" si="70"/>
        <v>0.84544777970726859</v>
      </c>
      <c r="AY33">
        <f t="shared" si="71"/>
        <v>1.4096419509444602E-3</v>
      </c>
      <c r="AZ33">
        <f t="shared" si="72"/>
        <v>1.6048502139800285E-2</v>
      </c>
      <c r="BA33">
        <f t="shared" si="73"/>
        <v>0</v>
      </c>
      <c r="BB33">
        <f t="shared" si="74"/>
        <v>3.2268473701193938E-4</v>
      </c>
      <c r="BC33">
        <f t="shared" si="75"/>
        <v>2.6777346364975233E-5</v>
      </c>
      <c r="BD33">
        <f t="shared" si="76"/>
        <v>1.3345789403443213E-5</v>
      </c>
      <c r="BF33">
        <f t="shared" si="103"/>
        <v>1.8798468963221833</v>
      </c>
      <c r="BG33">
        <f t="shared" si="92"/>
        <v>1.2520345561537497E-3</v>
      </c>
      <c r="BH33">
        <f t="shared" si="104"/>
        <v>6.0612004707728519E-2</v>
      </c>
      <c r="BI33">
        <f t="shared" si="105"/>
        <v>1.5789473684210527E-2</v>
      </c>
      <c r="BJ33">
        <f t="shared" si="106"/>
        <v>7.6548364648573425E-2</v>
      </c>
      <c r="BK33">
        <f t="shared" si="107"/>
        <v>0.84544777970726859</v>
      </c>
      <c r="BL33">
        <f t="shared" si="108"/>
        <v>1.4096419509444602E-3</v>
      </c>
      <c r="BM33">
        <f t="shared" si="109"/>
        <v>1.6048502139800285E-2</v>
      </c>
      <c r="BN33">
        <f t="shared" si="110"/>
        <v>0</v>
      </c>
      <c r="BO33">
        <f t="shared" si="111"/>
        <v>3.2268473701193938E-4</v>
      </c>
      <c r="BP33">
        <f t="shared" si="112"/>
        <v>2.6777346364975233E-5</v>
      </c>
      <c r="BQ33">
        <f t="shared" si="113"/>
        <v>1.3345789403443213E-5</v>
      </c>
      <c r="BT33">
        <f t="shared" si="114"/>
        <v>2.8973175055896441</v>
      </c>
      <c r="BV33">
        <f t="shared" si="115"/>
        <v>2.0708810782472105</v>
      </c>
      <c r="BX33">
        <f t="shared" si="79"/>
        <v>3.8929393675953547</v>
      </c>
      <c r="BZ33">
        <f t="shared" si="80"/>
        <v>0.12552025366386582</v>
      </c>
      <c r="CA33">
        <f t="shared" si="81"/>
        <v>3.2698122288113848E-2</v>
      </c>
      <c r="CB33">
        <f t="shared" si="82"/>
        <v>0.15852255992149838</v>
      </c>
      <c r="CC33">
        <f t="shared" si="83"/>
        <v>1.7508218096418984</v>
      </c>
      <c r="CD33">
        <f t="shared" si="84"/>
        <v>2.9192008433143652E-3</v>
      </c>
      <c r="CE33">
        <f t="shared" si="85"/>
        <v>3.3234539415522277E-2</v>
      </c>
      <c r="CF33">
        <f t="shared" si="86"/>
        <v>0</v>
      </c>
      <c r="CG33">
        <f t="shared" si="87"/>
        <v>6.6824171611720262E-4</v>
      </c>
      <c r="CH33">
        <f t="shared" si="88"/>
        <v>5.545269991289893E-5</v>
      </c>
      <c r="CI33">
        <f t="shared" si="89"/>
        <v>2.7637542749862675E-5</v>
      </c>
      <c r="CK33">
        <f t="shared" si="90"/>
        <v>5.9974071853283482</v>
      </c>
    </row>
    <row r="34" spans="2:89">
      <c r="B34" s="4">
        <v>103</v>
      </c>
      <c r="C34" t="s">
        <v>17</v>
      </c>
      <c r="D34" s="3">
        <v>56.11</v>
      </c>
      <c r="E34" s="3">
        <v>0.06</v>
      </c>
      <c r="F34" s="3">
        <v>2.25</v>
      </c>
      <c r="G34" s="3">
        <v>0.96</v>
      </c>
      <c r="H34" s="3">
        <v>6.01</v>
      </c>
      <c r="I34" s="3">
        <v>33.47</v>
      </c>
      <c r="J34" s="3">
        <v>0.11</v>
      </c>
      <c r="K34" s="3">
        <v>0.99</v>
      </c>
      <c r="L34" s="3">
        <v>0</v>
      </c>
      <c r="M34" s="3">
        <v>0.02</v>
      </c>
      <c r="N34" s="3">
        <v>2E-3</v>
      </c>
      <c r="O34" s="3">
        <v>1E-3</v>
      </c>
      <c r="Q34" s="13">
        <f t="shared" si="63"/>
        <v>3.1852428711858408E-2</v>
      </c>
      <c r="S34" s="10">
        <f t="shared" si="93"/>
        <v>1.9401501829914263</v>
      </c>
      <c r="T34" s="10">
        <f t="shared" si="1"/>
        <v>0</v>
      </c>
      <c r="U34" s="10">
        <f t="shared" si="91"/>
        <v>9.1702245720432132E-2</v>
      </c>
      <c r="V34" s="10">
        <f t="shared" si="94"/>
        <v>2.6245504487453362E-2</v>
      </c>
      <c r="W34" s="10">
        <f t="shared" si="95"/>
        <v>0.11586538921450165</v>
      </c>
      <c r="X34" s="10">
        <f t="shared" si="96"/>
        <v>1.7252029757614133</v>
      </c>
      <c r="Y34" s="10">
        <f t="shared" si="97"/>
        <v>3.2218015446608362E-3</v>
      </c>
      <c r="Z34" s="10">
        <f t="shared" si="98"/>
        <v>3.6679590124895821E-2</v>
      </c>
      <c r="AA34" s="10">
        <f t="shared" si="99"/>
        <v>0</v>
      </c>
      <c r="AB34" s="10">
        <f t="shared" si="100"/>
        <v>1.3409287546025976E-3</v>
      </c>
      <c r="AC34" s="10">
        <f t="shared" si="101"/>
        <v>1.1127428599580799E-4</v>
      </c>
      <c r="AD34" s="10">
        <f t="shared" si="102"/>
        <v>2.772946890773688E-5</v>
      </c>
      <c r="AE34" s="10"/>
      <c r="AF34" s="11">
        <f t="shared" si="12"/>
        <v>60.09</v>
      </c>
      <c r="AG34" s="11">
        <f t="shared" si="13"/>
        <v>79.87</v>
      </c>
      <c r="AH34" s="11">
        <f t="shared" si="14"/>
        <v>101.96000000000001</v>
      </c>
      <c r="AI34" s="11">
        <f t="shared" si="15"/>
        <v>152</v>
      </c>
      <c r="AJ34" s="12">
        <f t="shared" si="16"/>
        <v>71.849999999999994</v>
      </c>
      <c r="AK34" s="12">
        <f t="shared" si="17"/>
        <v>40.31</v>
      </c>
      <c r="AL34" s="12">
        <f t="shared" si="18"/>
        <v>70.94</v>
      </c>
      <c r="AM34" s="12">
        <f t="shared" si="19"/>
        <v>56.08</v>
      </c>
      <c r="AN34" s="12">
        <f t="shared" si="20"/>
        <v>94.2</v>
      </c>
      <c r="AO34" s="11">
        <f t="shared" si="21"/>
        <v>61.98</v>
      </c>
      <c r="AP34" s="4">
        <f t="shared" si="22"/>
        <v>74.69</v>
      </c>
      <c r="AQ34" s="12">
        <f t="shared" si="23"/>
        <v>74.930000000000007</v>
      </c>
      <c r="AS34">
        <f t="shared" si="65"/>
        <v>0.93376601764020628</v>
      </c>
      <c r="AT34">
        <f t="shared" si="66"/>
        <v>7.5122073369224978E-4</v>
      </c>
      <c r="AU34">
        <f t="shared" si="67"/>
        <v>2.2067477442134168E-2</v>
      </c>
      <c r="AV34">
        <f t="shared" si="68"/>
        <v>6.3157894736842104E-3</v>
      </c>
      <c r="AW34">
        <f t="shared" si="69"/>
        <v>8.3646485734168413E-2</v>
      </c>
      <c r="AX34">
        <f t="shared" si="70"/>
        <v>0.83031505829818897</v>
      </c>
      <c r="AY34">
        <f t="shared" si="71"/>
        <v>1.5506061460389062E-3</v>
      </c>
      <c r="AZ34">
        <f t="shared" si="72"/>
        <v>1.7653352353780315E-2</v>
      </c>
      <c r="BA34">
        <f t="shared" si="73"/>
        <v>0</v>
      </c>
      <c r="BB34">
        <f t="shared" si="74"/>
        <v>3.2268473701193938E-4</v>
      </c>
      <c r="BC34">
        <f t="shared" si="75"/>
        <v>2.6777346364975233E-5</v>
      </c>
      <c r="BD34">
        <f t="shared" si="76"/>
        <v>1.3345789403443213E-5</v>
      </c>
      <c r="BF34">
        <f t="shared" si="103"/>
        <v>1.8675320352804126</v>
      </c>
      <c r="BG34">
        <f t="shared" si="92"/>
        <v>1.5024414673844996E-3</v>
      </c>
      <c r="BH34">
        <f t="shared" si="104"/>
        <v>6.6202432326402508E-2</v>
      </c>
      <c r="BI34">
        <f t="shared" si="105"/>
        <v>1.8947368421052629E-2</v>
      </c>
      <c r="BJ34">
        <f t="shared" si="106"/>
        <v>8.3646485734168413E-2</v>
      </c>
      <c r="BK34">
        <f t="shared" si="107"/>
        <v>0.83031505829818897</v>
      </c>
      <c r="BL34">
        <f t="shared" si="108"/>
        <v>1.5506061460389062E-3</v>
      </c>
      <c r="BM34">
        <f t="shared" si="109"/>
        <v>1.7653352353780315E-2</v>
      </c>
      <c r="BN34">
        <f t="shared" si="110"/>
        <v>0</v>
      </c>
      <c r="BO34">
        <f t="shared" si="111"/>
        <v>3.2268473701193938E-4</v>
      </c>
      <c r="BP34">
        <f t="shared" si="112"/>
        <v>2.6777346364975233E-5</v>
      </c>
      <c r="BQ34">
        <f t="shared" si="113"/>
        <v>1.3345789403443213E-5</v>
      </c>
      <c r="BT34">
        <f t="shared" si="114"/>
        <v>2.8877125879002099</v>
      </c>
      <c r="BV34">
        <f t="shared" si="115"/>
        <v>2.0777691052567246</v>
      </c>
      <c r="BX34">
        <f t="shared" si="79"/>
        <v>3.8803003659828526</v>
      </c>
      <c r="BZ34">
        <f t="shared" si="80"/>
        <v>0.13755336858064821</v>
      </c>
      <c r="CA34">
        <f t="shared" si="81"/>
        <v>3.9368256731180044E-2</v>
      </c>
      <c r="CB34">
        <f t="shared" si="82"/>
        <v>0.17379808382175249</v>
      </c>
      <c r="CC34">
        <f t="shared" si="83"/>
        <v>1.7252029757614133</v>
      </c>
      <c r="CD34">
        <f t="shared" si="84"/>
        <v>3.2218015446608362E-3</v>
      </c>
      <c r="CE34">
        <f t="shared" si="85"/>
        <v>3.6679590124895821E-2</v>
      </c>
      <c r="CF34">
        <f t="shared" si="86"/>
        <v>0</v>
      </c>
      <c r="CG34">
        <f t="shared" si="87"/>
        <v>6.7046437730129878E-4</v>
      </c>
      <c r="CH34">
        <f t="shared" si="88"/>
        <v>5.5637142997903994E-5</v>
      </c>
      <c r="CI34">
        <f t="shared" si="89"/>
        <v>2.772946890773688E-5</v>
      </c>
      <c r="CK34">
        <f t="shared" si="90"/>
        <v>5.99687827353661</v>
      </c>
    </row>
    <row r="35" spans="2:89">
      <c r="B35" s="4">
        <v>113</v>
      </c>
      <c r="C35" t="s">
        <v>17</v>
      </c>
      <c r="D35" s="3">
        <v>55.7</v>
      </c>
      <c r="E35" s="3">
        <v>7.0000000000000007E-2</v>
      </c>
      <c r="F35" s="3">
        <v>2.4300000000000002</v>
      </c>
      <c r="G35" s="3">
        <v>1.1399999999999999</v>
      </c>
      <c r="H35" s="3">
        <v>6.65</v>
      </c>
      <c r="I35" s="3">
        <v>32.75</v>
      </c>
      <c r="J35" s="3">
        <v>0.12</v>
      </c>
      <c r="K35" s="3">
        <v>1.1100000000000001</v>
      </c>
      <c r="L35" s="3">
        <v>0</v>
      </c>
      <c r="M35" s="3">
        <v>0.02</v>
      </c>
      <c r="N35" s="3">
        <v>2E-3</v>
      </c>
      <c r="O35" s="3">
        <v>1E-3</v>
      </c>
      <c r="Q35" s="13">
        <f t="shared" si="63"/>
        <v>3.2910743395394293E-2</v>
      </c>
      <c r="S35" s="10">
        <f t="shared" si="93"/>
        <v>1.9334859990658355</v>
      </c>
      <c r="T35" s="10">
        <f t="shared" si="1"/>
        <v>0</v>
      </c>
      <c r="U35" s="10">
        <f t="shared" si="91"/>
        <v>9.9424744329558778E-2</v>
      </c>
      <c r="V35" s="10">
        <f t="shared" si="94"/>
        <v>3.1288107814326581E-2</v>
      </c>
      <c r="W35" s="10">
        <f t="shared" si="95"/>
        <v>0.12870388430543372</v>
      </c>
      <c r="X35" s="10">
        <f t="shared" si="96"/>
        <v>1.6946754832038298</v>
      </c>
      <c r="Y35" s="10">
        <f t="shared" si="97"/>
        <v>3.5284023472598345E-3</v>
      </c>
      <c r="Z35" s="10">
        <f t="shared" si="98"/>
        <v>4.1286019583811832E-2</v>
      </c>
      <c r="AA35" s="10">
        <f t="shared" si="99"/>
        <v>0</v>
      </c>
      <c r="AB35" s="10">
        <f t="shared" si="100"/>
        <v>1.3461593122222905E-3</v>
      </c>
      <c r="AC35" s="10">
        <f t="shared" si="101"/>
        <v>1.1170833333985482E-4</v>
      </c>
      <c r="AD35" s="10">
        <f t="shared" si="102"/>
        <v>2.7837633181481901E-5</v>
      </c>
      <c r="AE35" s="10"/>
      <c r="AF35" s="11">
        <f t="shared" si="12"/>
        <v>60.09</v>
      </c>
      <c r="AG35" s="11">
        <f t="shared" si="13"/>
        <v>79.87</v>
      </c>
      <c r="AH35" s="11">
        <f t="shared" si="14"/>
        <v>101.96000000000001</v>
      </c>
      <c r="AI35" s="11">
        <f t="shared" si="15"/>
        <v>152</v>
      </c>
      <c r="AJ35" s="12">
        <f t="shared" si="16"/>
        <v>71.849999999999994</v>
      </c>
      <c r="AK35" s="12">
        <f t="shared" si="17"/>
        <v>40.31</v>
      </c>
      <c r="AL35" s="12">
        <f t="shared" si="18"/>
        <v>70.94</v>
      </c>
      <c r="AM35" s="12">
        <f t="shared" si="19"/>
        <v>56.08</v>
      </c>
      <c r="AN35" s="12">
        <f t="shared" si="20"/>
        <v>94.2</v>
      </c>
      <c r="AO35" s="11">
        <f t="shared" si="21"/>
        <v>61.98</v>
      </c>
      <c r="AP35" s="4">
        <f t="shared" si="22"/>
        <v>74.69</v>
      </c>
      <c r="AQ35" s="12">
        <f t="shared" si="23"/>
        <v>74.930000000000007</v>
      </c>
      <c r="AS35">
        <f t="shared" si="65"/>
        <v>0.926942918954901</v>
      </c>
      <c r="AT35">
        <f t="shared" si="66"/>
        <v>8.7642418930762491E-4</v>
      </c>
      <c r="AU35">
        <f t="shared" si="67"/>
        <v>2.3832875637504903E-2</v>
      </c>
      <c r="AV35">
        <f t="shared" si="68"/>
        <v>7.4999999999999997E-3</v>
      </c>
      <c r="AW35">
        <f t="shared" si="69"/>
        <v>9.2553931802366055E-2</v>
      </c>
      <c r="AX35">
        <f t="shared" si="70"/>
        <v>0.81245348548747209</v>
      </c>
      <c r="AY35">
        <f t="shared" si="71"/>
        <v>1.6915703411333521E-3</v>
      </c>
      <c r="AZ35">
        <f t="shared" si="72"/>
        <v>1.9793152639087021E-2</v>
      </c>
      <c r="BA35">
        <f t="shared" si="73"/>
        <v>0</v>
      </c>
      <c r="BB35">
        <f t="shared" si="74"/>
        <v>3.2268473701193938E-4</v>
      </c>
      <c r="BC35">
        <f t="shared" si="75"/>
        <v>2.6777346364975233E-5</v>
      </c>
      <c r="BD35">
        <f t="shared" si="76"/>
        <v>1.3345789403443213E-5</v>
      </c>
      <c r="BF35">
        <f t="shared" si="103"/>
        <v>1.853885837909802</v>
      </c>
      <c r="BG35">
        <f t="shared" si="92"/>
        <v>1.7528483786152498E-3</v>
      </c>
      <c r="BH35">
        <f t="shared" si="104"/>
        <v>7.1498626912514712E-2</v>
      </c>
      <c r="BI35">
        <f t="shared" si="105"/>
        <v>2.2499999999999999E-2</v>
      </c>
      <c r="BJ35">
        <f t="shared" si="106"/>
        <v>9.2553931802366055E-2</v>
      </c>
      <c r="BK35">
        <f t="shared" si="107"/>
        <v>0.81245348548747209</v>
      </c>
      <c r="BL35">
        <f t="shared" si="108"/>
        <v>1.6915703411333521E-3</v>
      </c>
      <c r="BM35">
        <f t="shared" si="109"/>
        <v>1.9793152639087021E-2</v>
      </c>
      <c r="BN35">
        <f t="shared" si="110"/>
        <v>0</v>
      </c>
      <c r="BO35">
        <f t="shared" si="111"/>
        <v>3.2268473701193938E-4</v>
      </c>
      <c r="BP35">
        <f t="shared" si="112"/>
        <v>2.6777346364975233E-5</v>
      </c>
      <c r="BQ35">
        <f t="shared" si="113"/>
        <v>1.3345789403443213E-5</v>
      </c>
      <c r="BT35">
        <f t="shared" si="114"/>
        <v>2.8764922613437713</v>
      </c>
      <c r="BV35">
        <f t="shared" si="115"/>
        <v>2.085873854288439</v>
      </c>
      <c r="BX35">
        <f t="shared" si="79"/>
        <v>3.866971998131671</v>
      </c>
      <c r="BZ35">
        <f t="shared" si="80"/>
        <v>0.14913711649433817</v>
      </c>
      <c r="CA35">
        <f t="shared" si="81"/>
        <v>4.6932161721489875E-2</v>
      </c>
      <c r="CB35">
        <f t="shared" si="82"/>
        <v>0.19305582645815061</v>
      </c>
      <c r="CC35">
        <f t="shared" si="83"/>
        <v>1.6946754832038298</v>
      </c>
      <c r="CD35">
        <f t="shared" si="84"/>
        <v>3.5284023472598345E-3</v>
      </c>
      <c r="CE35">
        <f t="shared" si="85"/>
        <v>4.1286019583811832E-2</v>
      </c>
      <c r="CF35">
        <f t="shared" si="86"/>
        <v>0</v>
      </c>
      <c r="CG35">
        <f t="shared" si="87"/>
        <v>6.7307965611114527E-4</v>
      </c>
      <c r="CH35">
        <f t="shared" si="88"/>
        <v>5.5854166669927409E-5</v>
      </c>
      <c r="CI35">
        <f t="shared" si="89"/>
        <v>2.7837633181481901E-5</v>
      </c>
      <c r="CK35">
        <f t="shared" si="90"/>
        <v>5.9963437793965131</v>
      </c>
    </row>
    <row r="36" spans="2:89">
      <c r="B36" s="4">
        <v>123</v>
      </c>
      <c r="C36" t="s">
        <v>17</v>
      </c>
      <c r="D36" s="3">
        <v>55.23</v>
      </c>
      <c r="E36" s="3">
        <v>0.08</v>
      </c>
      <c r="F36" s="3">
        <v>2.67</v>
      </c>
      <c r="G36" s="3">
        <v>1.32</v>
      </c>
      <c r="H36" s="3">
        <v>7.37</v>
      </c>
      <c r="I36" s="3">
        <v>31.9</v>
      </c>
      <c r="J36" s="3">
        <v>0.13</v>
      </c>
      <c r="K36" s="3">
        <v>1.26</v>
      </c>
      <c r="L36" s="3">
        <v>0</v>
      </c>
      <c r="M36" s="3">
        <v>0.02</v>
      </c>
      <c r="N36" s="3">
        <v>2E-3</v>
      </c>
      <c r="O36" s="3">
        <v>1E-3</v>
      </c>
      <c r="Q36" s="13">
        <f t="shared" si="63"/>
        <v>3.5635646635917312E-2</v>
      </c>
      <c r="S36" s="10">
        <f t="shared" si="93"/>
        <v>1.9258941198151349</v>
      </c>
      <c r="T36" s="10">
        <f t="shared" si="1"/>
        <v>0</v>
      </c>
      <c r="U36" s="10">
        <f t="shared" si="91"/>
        <v>0.10974152682078239</v>
      </c>
      <c r="V36" s="10">
        <f t="shared" si="94"/>
        <v>3.6393171738946399E-2</v>
      </c>
      <c r="W36" s="10">
        <f t="shared" si="95"/>
        <v>0.14328773717986165</v>
      </c>
      <c r="X36" s="10">
        <f t="shared" si="96"/>
        <v>1.6582020696402435</v>
      </c>
      <c r="Y36" s="10">
        <f t="shared" si="97"/>
        <v>3.8398276902887464E-3</v>
      </c>
      <c r="Z36" s="10">
        <f t="shared" si="98"/>
        <v>4.7078444831538106E-2</v>
      </c>
      <c r="AA36" s="10">
        <f t="shared" si="99"/>
        <v>0</v>
      </c>
      <c r="AB36" s="10">
        <f t="shared" si="100"/>
        <v>1.3522842423068667E-3</v>
      </c>
      <c r="AC36" s="10">
        <f t="shared" si="101"/>
        <v>1.1221659839092193E-4</v>
      </c>
      <c r="AD36" s="10">
        <f t="shared" si="102"/>
        <v>2.7964292452348717E-5</v>
      </c>
      <c r="AE36" s="10"/>
      <c r="AF36" s="11">
        <f t="shared" si="12"/>
        <v>60.09</v>
      </c>
      <c r="AG36" s="11">
        <f t="shared" si="13"/>
        <v>79.87</v>
      </c>
      <c r="AH36" s="11">
        <f t="shared" si="14"/>
        <v>101.96000000000001</v>
      </c>
      <c r="AI36" s="11">
        <f t="shared" si="15"/>
        <v>152</v>
      </c>
      <c r="AJ36" s="12">
        <f t="shared" si="16"/>
        <v>71.849999999999994</v>
      </c>
      <c r="AK36" s="12">
        <f t="shared" si="17"/>
        <v>40.31</v>
      </c>
      <c r="AL36" s="12">
        <f t="shared" si="18"/>
        <v>70.94</v>
      </c>
      <c r="AM36" s="12">
        <f t="shared" si="19"/>
        <v>56.08</v>
      </c>
      <c r="AN36" s="12">
        <f t="shared" si="20"/>
        <v>94.2</v>
      </c>
      <c r="AO36" s="11">
        <f t="shared" si="21"/>
        <v>61.98</v>
      </c>
      <c r="AP36" s="4">
        <f t="shared" si="22"/>
        <v>74.69</v>
      </c>
      <c r="AQ36" s="12">
        <f t="shared" si="23"/>
        <v>74.930000000000007</v>
      </c>
      <c r="AS36">
        <f t="shared" si="65"/>
        <v>0.91912131802296548</v>
      </c>
      <c r="AT36">
        <f t="shared" si="66"/>
        <v>1.0016276449229999E-3</v>
      </c>
      <c r="AU36">
        <f t="shared" si="67"/>
        <v>2.6186739897999214E-2</v>
      </c>
      <c r="AV36">
        <f t="shared" si="68"/>
        <v>8.6842105263157891E-3</v>
      </c>
      <c r="AW36">
        <f t="shared" si="69"/>
        <v>0.10257480862908838</v>
      </c>
      <c r="AX36">
        <f t="shared" si="70"/>
        <v>0.79136690647482011</v>
      </c>
      <c r="AY36">
        <f t="shared" si="71"/>
        <v>1.8325345362277983E-3</v>
      </c>
      <c r="AZ36">
        <f t="shared" si="72"/>
        <v>2.24679029957204E-2</v>
      </c>
      <c r="BA36">
        <f t="shared" si="73"/>
        <v>0</v>
      </c>
      <c r="BB36">
        <f t="shared" si="74"/>
        <v>3.2268473701193938E-4</v>
      </c>
      <c r="BC36">
        <f t="shared" si="75"/>
        <v>2.6777346364975233E-5</v>
      </c>
      <c r="BD36">
        <f t="shared" si="76"/>
        <v>1.3345789403443213E-5</v>
      </c>
      <c r="BF36">
        <f t="shared" si="103"/>
        <v>1.838242636045931</v>
      </c>
      <c r="BG36">
        <f t="shared" si="92"/>
        <v>2.0032552898459999E-3</v>
      </c>
      <c r="BH36">
        <f t="shared" si="104"/>
        <v>7.8560219693997638E-2</v>
      </c>
      <c r="BI36">
        <f t="shared" si="105"/>
        <v>2.6052631578947369E-2</v>
      </c>
      <c r="BJ36">
        <f t="shared" si="106"/>
        <v>0.10257480862908838</v>
      </c>
      <c r="BK36">
        <f t="shared" si="107"/>
        <v>0.79136690647482011</v>
      </c>
      <c r="BL36">
        <f t="shared" si="108"/>
        <v>1.8325345362277983E-3</v>
      </c>
      <c r="BM36">
        <f t="shared" si="109"/>
        <v>2.24679029957204E-2</v>
      </c>
      <c r="BN36">
        <f t="shared" si="110"/>
        <v>0</v>
      </c>
      <c r="BO36">
        <f t="shared" si="111"/>
        <v>3.2268473701193938E-4</v>
      </c>
      <c r="BP36">
        <f t="shared" si="112"/>
        <v>2.6777346364975233E-5</v>
      </c>
      <c r="BQ36">
        <f t="shared" si="113"/>
        <v>1.3345789403443213E-5</v>
      </c>
      <c r="BT36">
        <f t="shared" si="114"/>
        <v>2.8634637031173593</v>
      </c>
      <c r="BV36">
        <f t="shared" si="115"/>
        <v>2.0953644334544896</v>
      </c>
      <c r="BX36">
        <f t="shared" si="79"/>
        <v>3.8517882396302698</v>
      </c>
      <c r="BZ36">
        <f t="shared" si="80"/>
        <v>0.1646122902311736</v>
      </c>
      <c r="CA36">
        <f t="shared" si="81"/>
        <v>5.4589757608419602E-2</v>
      </c>
      <c r="CB36">
        <f t="shared" si="82"/>
        <v>0.21493160576979248</v>
      </c>
      <c r="CC36">
        <f t="shared" si="83"/>
        <v>1.6582020696402435</v>
      </c>
      <c r="CD36">
        <f t="shared" si="84"/>
        <v>3.8398276902887464E-3</v>
      </c>
      <c r="CE36">
        <f t="shared" si="85"/>
        <v>4.7078444831538106E-2</v>
      </c>
      <c r="CF36">
        <f t="shared" si="86"/>
        <v>0</v>
      </c>
      <c r="CG36">
        <f t="shared" si="87"/>
        <v>6.7614212115343333E-4</v>
      </c>
      <c r="CH36">
        <f t="shared" si="88"/>
        <v>5.6108299195460967E-5</v>
      </c>
      <c r="CI36">
        <f t="shared" si="89"/>
        <v>2.7964292452348717E-5</v>
      </c>
      <c r="CK36">
        <f t="shared" si="90"/>
        <v>5.9958024501145273</v>
      </c>
    </row>
    <row r="37" spans="2:89">
      <c r="B37" s="4">
        <v>133</v>
      </c>
      <c r="C37" t="s">
        <v>17</v>
      </c>
      <c r="D37" s="3">
        <v>54.71</v>
      </c>
      <c r="E37" s="3">
        <v>0.1</v>
      </c>
      <c r="F37" s="3">
        <v>2.96</v>
      </c>
      <c r="G37" s="3">
        <v>1.45</v>
      </c>
      <c r="H37" s="3">
        <v>8.1999999999999993</v>
      </c>
      <c r="I37" s="3">
        <v>30.94</v>
      </c>
      <c r="J37" s="3">
        <v>0.15</v>
      </c>
      <c r="K37" s="3">
        <v>1.46</v>
      </c>
      <c r="L37" s="3">
        <v>0</v>
      </c>
      <c r="M37" s="3">
        <v>0.03</v>
      </c>
      <c r="N37" s="3">
        <v>3.0000000000000001E-3</v>
      </c>
      <c r="O37" s="3">
        <v>1E-3</v>
      </c>
      <c r="Q37" s="13">
        <f t="shared" si="63"/>
        <v>3.9356697511938321E-2</v>
      </c>
      <c r="S37" s="10">
        <f t="shared" si="93"/>
        <v>1.917100138607629</v>
      </c>
      <c r="T37" s="10">
        <f t="shared" si="1"/>
        <v>0</v>
      </c>
      <c r="U37" s="10">
        <f t="shared" si="91"/>
        <v>0.12225655890430936</v>
      </c>
      <c r="V37" s="10">
        <f t="shared" si="94"/>
        <v>4.0173040054967343E-2</v>
      </c>
      <c r="W37" s="10">
        <f t="shared" si="95"/>
        <v>0.16020501563605946</v>
      </c>
      <c r="X37" s="10">
        <f t="shared" si="96"/>
        <v>1.6161728210994517</v>
      </c>
      <c r="Y37" s="10">
        <f t="shared" si="97"/>
        <v>4.4522584080439777E-3</v>
      </c>
      <c r="Z37" s="10">
        <f t="shared" si="98"/>
        <v>5.4818246402911802E-2</v>
      </c>
      <c r="AA37" s="10">
        <f t="shared" si="99"/>
        <v>0</v>
      </c>
      <c r="AB37" s="10">
        <f t="shared" si="100"/>
        <v>2.0383556725823804E-3</v>
      </c>
      <c r="AC37" s="10">
        <f t="shared" si="101"/>
        <v>1.6914886140936659E-4</v>
      </c>
      <c r="AD37" s="10">
        <f t="shared" si="102"/>
        <v>2.8101179898273034E-5</v>
      </c>
      <c r="AE37" s="10"/>
      <c r="AF37" s="11">
        <f t="shared" si="12"/>
        <v>60.09</v>
      </c>
      <c r="AG37" s="11">
        <f t="shared" si="13"/>
        <v>79.87</v>
      </c>
      <c r="AH37" s="11">
        <f t="shared" si="14"/>
        <v>101.96000000000001</v>
      </c>
      <c r="AI37" s="11">
        <f t="shared" si="15"/>
        <v>152</v>
      </c>
      <c r="AJ37" s="12">
        <f t="shared" si="16"/>
        <v>71.849999999999994</v>
      </c>
      <c r="AK37" s="12">
        <f t="shared" si="17"/>
        <v>40.31</v>
      </c>
      <c r="AL37" s="12">
        <f t="shared" si="18"/>
        <v>70.94</v>
      </c>
      <c r="AM37" s="12">
        <f t="shared" si="19"/>
        <v>56.08</v>
      </c>
      <c r="AN37" s="12">
        <f t="shared" si="20"/>
        <v>94.2</v>
      </c>
      <c r="AO37" s="11">
        <f t="shared" si="21"/>
        <v>61.98</v>
      </c>
      <c r="AP37" s="4">
        <f t="shared" si="22"/>
        <v>74.69</v>
      </c>
      <c r="AQ37" s="12">
        <f t="shared" si="23"/>
        <v>74.930000000000007</v>
      </c>
      <c r="AS37">
        <f t="shared" si="65"/>
        <v>0.91046763188550506</v>
      </c>
      <c r="AT37">
        <f t="shared" si="66"/>
        <v>1.2520345561537497E-3</v>
      </c>
      <c r="AU37">
        <f t="shared" si="67"/>
        <v>2.9030992546096507E-2</v>
      </c>
      <c r="AV37">
        <f t="shared" si="68"/>
        <v>9.5394736842105265E-3</v>
      </c>
      <c r="AW37">
        <f t="shared" si="69"/>
        <v>0.11412665274878218</v>
      </c>
      <c r="AX37">
        <f t="shared" si="70"/>
        <v>0.76755147606053087</v>
      </c>
      <c r="AY37">
        <f t="shared" si="71"/>
        <v>2.11446292641669E-3</v>
      </c>
      <c r="AZ37">
        <f t="shared" si="72"/>
        <v>2.6034236804564907E-2</v>
      </c>
      <c r="BA37">
        <f t="shared" si="73"/>
        <v>0</v>
      </c>
      <c r="BB37">
        <f t="shared" si="74"/>
        <v>4.8402710551790902E-4</v>
      </c>
      <c r="BC37">
        <f t="shared" si="75"/>
        <v>4.0166019547462845E-5</v>
      </c>
      <c r="BD37">
        <f t="shared" si="76"/>
        <v>1.3345789403443213E-5</v>
      </c>
      <c r="BF37">
        <f t="shared" si="103"/>
        <v>1.8209352637710101</v>
      </c>
      <c r="BG37">
        <f t="shared" si="92"/>
        <v>2.5040691123074995E-3</v>
      </c>
      <c r="BH37">
        <f t="shared" si="104"/>
        <v>8.709297763828952E-2</v>
      </c>
      <c r="BI37">
        <f t="shared" si="105"/>
        <v>2.8618421052631578E-2</v>
      </c>
      <c r="BJ37">
        <f t="shared" si="106"/>
        <v>0.11412665274878218</v>
      </c>
      <c r="BK37">
        <f t="shared" si="107"/>
        <v>0.76755147606053087</v>
      </c>
      <c r="BL37">
        <f t="shared" si="108"/>
        <v>2.11446292641669E-3</v>
      </c>
      <c r="BM37">
        <f t="shared" si="109"/>
        <v>2.6034236804564907E-2</v>
      </c>
      <c r="BN37">
        <f t="shared" si="110"/>
        <v>0</v>
      </c>
      <c r="BO37">
        <f t="shared" si="111"/>
        <v>4.8402710551790902E-4</v>
      </c>
      <c r="BP37">
        <f t="shared" si="112"/>
        <v>4.0166019547462845E-5</v>
      </c>
      <c r="BQ37">
        <f t="shared" si="113"/>
        <v>1.3345789403443213E-5</v>
      </c>
      <c r="BT37">
        <f t="shared" si="114"/>
        <v>2.8495150990290017</v>
      </c>
      <c r="BV37">
        <f t="shared" si="115"/>
        <v>2.1056214097775987</v>
      </c>
      <c r="BX37">
        <f t="shared" si="79"/>
        <v>3.8342002772152579</v>
      </c>
      <c r="BZ37">
        <f t="shared" si="80"/>
        <v>0.18338483835646405</v>
      </c>
      <c r="CA37">
        <f t="shared" si="81"/>
        <v>6.0259560082451015E-2</v>
      </c>
      <c r="CB37">
        <f t="shared" si="82"/>
        <v>0.24030752345408921</v>
      </c>
      <c r="CC37">
        <f t="shared" si="83"/>
        <v>1.6161728210994517</v>
      </c>
      <c r="CD37">
        <f t="shared" si="84"/>
        <v>4.4522584080439777E-3</v>
      </c>
      <c r="CE37">
        <f t="shared" si="85"/>
        <v>5.4818246402911802E-2</v>
      </c>
      <c r="CF37">
        <f t="shared" si="86"/>
        <v>0</v>
      </c>
      <c r="CG37">
        <f t="shared" si="87"/>
        <v>1.0191778362911902E-3</v>
      </c>
      <c r="CH37">
        <f t="shared" si="88"/>
        <v>8.4574430704683297E-5</v>
      </c>
      <c r="CI37">
        <f t="shared" si="89"/>
        <v>2.8101179898273034E-5</v>
      </c>
      <c r="CK37">
        <f t="shared" si="90"/>
        <v>5.9947273784655639</v>
      </c>
    </row>
    <row r="38" spans="2:89">
      <c r="B38" s="4">
        <v>143</v>
      </c>
      <c r="C38" t="s">
        <v>17</v>
      </c>
      <c r="D38" s="3">
        <v>54.12</v>
      </c>
      <c r="E38" s="3">
        <v>0.11</v>
      </c>
      <c r="F38" s="3">
        <v>3.26</v>
      </c>
      <c r="G38" s="3">
        <v>1.57</v>
      </c>
      <c r="H38" s="3">
        <v>9.26</v>
      </c>
      <c r="I38" s="3">
        <v>29.74</v>
      </c>
      <c r="J38" s="3">
        <v>0.17</v>
      </c>
      <c r="K38" s="3">
        <v>1.73</v>
      </c>
      <c r="L38" s="3">
        <v>0</v>
      </c>
      <c r="M38" s="3">
        <v>0.03</v>
      </c>
      <c r="N38" s="3">
        <v>3.0000000000000001E-3</v>
      </c>
      <c r="O38" s="3">
        <v>2E-3</v>
      </c>
      <c r="Q38" s="13">
        <f t="shared" si="63"/>
        <v>4.4055545827233061E-2</v>
      </c>
      <c r="S38" s="10">
        <f t="shared" si="93"/>
        <v>1.908547477902482</v>
      </c>
      <c r="T38" s="10">
        <f t="shared" si="1"/>
        <v>0</v>
      </c>
      <c r="U38" s="10">
        <f t="shared" si="91"/>
        <v>0.13550806792475104</v>
      </c>
      <c r="V38" s="10">
        <f t="shared" si="94"/>
        <v>4.3775734765103248E-2</v>
      </c>
      <c r="W38" s="10">
        <f t="shared" si="95"/>
        <v>0.18207081631370536</v>
      </c>
      <c r="X38" s="10">
        <f t="shared" si="96"/>
        <v>1.5634195928287768</v>
      </c>
      <c r="Y38" s="10">
        <f t="shared" si="97"/>
        <v>5.0781452807982883E-3</v>
      </c>
      <c r="Z38" s="10">
        <f t="shared" si="98"/>
        <v>6.5371053260080858E-2</v>
      </c>
      <c r="AA38" s="10">
        <f t="shared" si="99"/>
        <v>0</v>
      </c>
      <c r="AB38" s="10">
        <f t="shared" si="100"/>
        <v>2.0513844668289421E-3</v>
      </c>
      <c r="AC38" s="10">
        <f t="shared" si="101"/>
        <v>1.7023002979523074E-4</v>
      </c>
      <c r="AD38" s="10">
        <f t="shared" si="102"/>
        <v>5.6561594934853785E-5</v>
      </c>
      <c r="AE38" s="10"/>
      <c r="AF38" s="11">
        <f t="shared" si="12"/>
        <v>60.09</v>
      </c>
      <c r="AG38" s="11">
        <f t="shared" si="13"/>
        <v>79.87</v>
      </c>
      <c r="AH38" s="11">
        <f t="shared" si="14"/>
        <v>101.96000000000001</v>
      </c>
      <c r="AI38" s="11">
        <f t="shared" si="15"/>
        <v>152</v>
      </c>
      <c r="AJ38" s="12">
        <f t="shared" si="16"/>
        <v>71.849999999999994</v>
      </c>
      <c r="AK38" s="12">
        <f t="shared" si="17"/>
        <v>40.31</v>
      </c>
      <c r="AL38" s="12">
        <f t="shared" si="18"/>
        <v>70.94</v>
      </c>
      <c r="AM38" s="12">
        <f t="shared" si="19"/>
        <v>56.08</v>
      </c>
      <c r="AN38" s="12">
        <f t="shared" si="20"/>
        <v>94.2</v>
      </c>
      <c r="AO38" s="11">
        <f t="shared" si="21"/>
        <v>61.98</v>
      </c>
      <c r="AP38" s="4">
        <f t="shared" si="22"/>
        <v>74.69</v>
      </c>
      <c r="AQ38" s="12">
        <f t="shared" si="23"/>
        <v>74.930000000000007</v>
      </c>
      <c r="AS38">
        <f t="shared" si="65"/>
        <v>0.90064902646030942</v>
      </c>
      <c r="AT38">
        <f t="shared" si="66"/>
        <v>1.3772380117691248E-3</v>
      </c>
      <c r="AU38">
        <f t="shared" si="67"/>
        <v>3.1973322871714394E-2</v>
      </c>
      <c r="AV38">
        <f t="shared" si="68"/>
        <v>1.0328947368421054E-2</v>
      </c>
      <c r="AW38">
        <f t="shared" si="69"/>
        <v>0.12887961029923453</v>
      </c>
      <c r="AX38">
        <f t="shared" si="70"/>
        <v>0.73778218804266926</v>
      </c>
      <c r="AY38">
        <f t="shared" si="71"/>
        <v>2.3963913166055823E-3</v>
      </c>
      <c r="AZ38">
        <f t="shared" si="72"/>
        <v>3.0848787446504995E-2</v>
      </c>
      <c r="BA38">
        <f t="shared" si="73"/>
        <v>0</v>
      </c>
      <c r="BB38">
        <f t="shared" si="74"/>
        <v>4.8402710551790902E-4</v>
      </c>
      <c r="BC38">
        <f t="shared" si="75"/>
        <v>4.0166019547462845E-5</v>
      </c>
      <c r="BD38">
        <f t="shared" si="76"/>
        <v>2.6691578806886425E-5</v>
      </c>
      <c r="BF38">
        <f t="shared" si="103"/>
        <v>1.8012980529206188</v>
      </c>
      <c r="BG38">
        <f t="shared" si="92"/>
        <v>2.7544760235382495E-3</v>
      </c>
      <c r="BH38">
        <f t="shared" si="104"/>
        <v>9.5919968615143181E-2</v>
      </c>
      <c r="BI38">
        <f t="shared" si="105"/>
        <v>3.098684210526316E-2</v>
      </c>
      <c r="BJ38">
        <f t="shared" si="106"/>
        <v>0.12887961029923453</v>
      </c>
      <c r="BK38">
        <f t="shared" si="107"/>
        <v>0.73778218804266926</v>
      </c>
      <c r="BL38">
        <f t="shared" si="108"/>
        <v>2.3963913166055823E-3</v>
      </c>
      <c r="BM38">
        <f t="shared" si="109"/>
        <v>3.0848787446504995E-2</v>
      </c>
      <c r="BN38">
        <f t="shared" si="110"/>
        <v>0</v>
      </c>
      <c r="BO38">
        <f t="shared" si="111"/>
        <v>4.8402710551790902E-4</v>
      </c>
      <c r="BP38">
        <f t="shared" si="112"/>
        <v>4.0166019547462845E-5</v>
      </c>
      <c r="BQ38">
        <f t="shared" si="113"/>
        <v>2.6691578806886425E-5</v>
      </c>
      <c r="BT38">
        <f t="shared" si="114"/>
        <v>2.83141720147345</v>
      </c>
      <c r="BV38">
        <f t="shared" si="115"/>
        <v>2.1190801542342972</v>
      </c>
      <c r="BX38">
        <f t="shared" si="79"/>
        <v>3.8170949558049641</v>
      </c>
      <c r="BZ38">
        <f t="shared" si="80"/>
        <v>0.20326210188712657</v>
      </c>
      <c r="CA38">
        <f t="shared" si="81"/>
        <v>6.5663602147654876E-2</v>
      </c>
      <c r="CB38">
        <f t="shared" si="82"/>
        <v>0.27310622447055805</v>
      </c>
      <c r="CC38">
        <f t="shared" si="83"/>
        <v>1.5634195928287768</v>
      </c>
      <c r="CD38">
        <f t="shared" si="84"/>
        <v>5.0781452807982883E-3</v>
      </c>
      <c r="CE38">
        <f t="shared" si="85"/>
        <v>6.5371053260080858E-2</v>
      </c>
      <c r="CF38">
        <f t="shared" si="86"/>
        <v>0</v>
      </c>
      <c r="CG38">
        <f t="shared" si="87"/>
        <v>1.0256922334144711E-3</v>
      </c>
      <c r="CH38">
        <f t="shared" si="88"/>
        <v>8.5115014897615369E-5</v>
      </c>
      <c r="CI38">
        <f t="shared" si="89"/>
        <v>5.6561594934853785E-5</v>
      </c>
      <c r="CK38">
        <f t="shared" si="90"/>
        <v>5.9941630445232068</v>
      </c>
    </row>
    <row r="39" spans="2:89">
      <c r="B39" s="4">
        <v>153</v>
      </c>
      <c r="C39" t="s">
        <v>17</v>
      </c>
      <c r="D39" s="3">
        <v>53.46</v>
      </c>
      <c r="E39" s="3">
        <v>0.13</v>
      </c>
      <c r="F39" s="3">
        <v>3.58</v>
      </c>
      <c r="G39" s="3">
        <v>1.63</v>
      </c>
      <c r="H39" s="3">
        <v>10.59</v>
      </c>
      <c r="I39" s="3">
        <v>28.26</v>
      </c>
      <c r="J39" s="3">
        <v>0.2</v>
      </c>
      <c r="K39" s="3">
        <v>2.11</v>
      </c>
      <c r="L39" s="3">
        <v>0</v>
      </c>
      <c r="M39" s="3">
        <v>0.04</v>
      </c>
      <c r="N39" s="3">
        <v>3.0000000000000001E-3</v>
      </c>
      <c r="O39" s="3">
        <v>2E-3</v>
      </c>
      <c r="Q39" s="13">
        <f t="shared" si="63"/>
        <v>4.9799599650807602E-2</v>
      </c>
      <c r="S39" s="10">
        <f t="shared" si="93"/>
        <v>1.8998402560138297</v>
      </c>
      <c r="T39" s="10">
        <f t="shared" si="1"/>
        <v>0</v>
      </c>
      <c r="U39" s="10">
        <f t="shared" si="91"/>
        <v>0.14995934363697794</v>
      </c>
      <c r="V39" s="10">
        <f t="shared" si="94"/>
        <v>4.5799880777489754E-2</v>
      </c>
      <c r="W39" s="10">
        <f t="shared" si="95"/>
        <v>0.20983033014391694</v>
      </c>
      <c r="X39" s="10">
        <f t="shared" si="96"/>
        <v>1.4970961541711458</v>
      </c>
      <c r="Y39" s="10">
        <f t="shared" si="97"/>
        <v>6.020452675101263E-3</v>
      </c>
      <c r="Z39" s="10">
        <f t="shared" si="98"/>
        <v>8.0346097177982551E-2</v>
      </c>
      <c r="AA39" s="10">
        <f t="shared" si="99"/>
        <v>0</v>
      </c>
      <c r="AB39" s="10">
        <f t="shared" si="100"/>
        <v>2.7563143773583973E-3</v>
      </c>
      <c r="AC39" s="10">
        <f t="shared" si="101"/>
        <v>1.7154541950931192E-4</v>
      </c>
      <c r="AD39" s="10">
        <f t="shared" si="102"/>
        <v>5.6998653779752244E-5</v>
      </c>
      <c r="AE39" s="10"/>
      <c r="AF39" s="11">
        <f t="shared" si="12"/>
        <v>60.09</v>
      </c>
      <c r="AG39" s="11">
        <f t="shared" si="13"/>
        <v>79.87</v>
      </c>
      <c r="AH39" s="11">
        <f t="shared" si="14"/>
        <v>101.96000000000001</v>
      </c>
      <c r="AI39" s="11">
        <f t="shared" si="15"/>
        <v>152</v>
      </c>
      <c r="AJ39" s="12">
        <f t="shared" si="16"/>
        <v>71.849999999999994</v>
      </c>
      <c r="AK39" s="12">
        <f t="shared" si="17"/>
        <v>40.31</v>
      </c>
      <c r="AL39" s="12">
        <f t="shared" si="18"/>
        <v>70.94</v>
      </c>
      <c r="AM39" s="12">
        <f t="shared" si="19"/>
        <v>56.08</v>
      </c>
      <c r="AN39" s="12">
        <f t="shared" si="20"/>
        <v>94.2</v>
      </c>
      <c r="AO39" s="11">
        <f t="shared" si="21"/>
        <v>61.98</v>
      </c>
      <c r="AP39" s="4">
        <f t="shared" si="22"/>
        <v>74.69</v>
      </c>
      <c r="AQ39" s="12">
        <f t="shared" si="23"/>
        <v>74.930000000000007</v>
      </c>
      <c r="AS39">
        <f t="shared" si="65"/>
        <v>0.88966550174737891</v>
      </c>
      <c r="AT39">
        <f t="shared" si="66"/>
        <v>1.6276449229998748E-3</v>
      </c>
      <c r="AU39">
        <f t="shared" si="67"/>
        <v>3.5111808552373475E-2</v>
      </c>
      <c r="AV39">
        <f t="shared" si="68"/>
        <v>1.0723684210526316E-2</v>
      </c>
      <c r="AW39">
        <f t="shared" si="69"/>
        <v>0.14739039665970774</v>
      </c>
      <c r="AX39">
        <f t="shared" si="70"/>
        <v>0.70106673282064003</v>
      </c>
      <c r="AY39">
        <f t="shared" si="71"/>
        <v>2.8192839018889204E-3</v>
      </c>
      <c r="AZ39">
        <f t="shared" si="72"/>
        <v>3.7624821683309558E-2</v>
      </c>
      <c r="BA39">
        <f t="shared" si="73"/>
        <v>0</v>
      </c>
      <c r="BB39">
        <f t="shared" si="74"/>
        <v>6.4536947402387876E-4</v>
      </c>
      <c r="BC39">
        <f t="shared" si="75"/>
        <v>4.0166019547462845E-5</v>
      </c>
      <c r="BD39">
        <f t="shared" si="76"/>
        <v>2.6691578806886425E-5</v>
      </c>
      <c r="BF39">
        <f t="shared" si="103"/>
        <v>1.7793310034947578</v>
      </c>
      <c r="BG39">
        <f t="shared" si="92"/>
        <v>3.2552898459997496E-3</v>
      </c>
      <c r="BH39">
        <f t="shared" si="104"/>
        <v>0.10533542565712042</v>
      </c>
      <c r="BI39">
        <f t="shared" si="105"/>
        <v>3.2171052631578947E-2</v>
      </c>
      <c r="BJ39">
        <f t="shared" si="106"/>
        <v>0.14739039665970774</v>
      </c>
      <c r="BK39">
        <f t="shared" si="107"/>
        <v>0.70106673282064003</v>
      </c>
      <c r="BL39">
        <f t="shared" si="108"/>
        <v>2.8192839018889204E-3</v>
      </c>
      <c r="BM39">
        <f t="shared" si="109"/>
        <v>3.7624821683309558E-2</v>
      </c>
      <c r="BN39">
        <f t="shared" si="110"/>
        <v>0</v>
      </c>
      <c r="BO39">
        <f t="shared" si="111"/>
        <v>6.4536947402387876E-4</v>
      </c>
      <c r="BP39">
        <f t="shared" si="112"/>
        <v>4.0166019547462845E-5</v>
      </c>
      <c r="BQ39">
        <f t="shared" si="113"/>
        <v>2.6691578806886425E-5</v>
      </c>
      <c r="BT39">
        <f t="shared" si="114"/>
        <v>2.8097062337673808</v>
      </c>
      <c r="BV39">
        <f t="shared" si="115"/>
        <v>2.1354545638584179</v>
      </c>
      <c r="BX39">
        <f t="shared" si="79"/>
        <v>3.7996805120276593</v>
      </c>
      <c r="BZ39">
        <f t="shared" si="80"/>
        <v>0.22493901545546691</v>
      </c>
      <c r="CA39">
        <f t="shared" si="81"/>
        <v>6.8699821166234631E-2</v>
      </c>
      <c r="CB39">
        <f t="shared" si="82"/>
        <v>0.31474549521587541</v>
      </c>
      <c r="CC39">
        <f t="shared" si="83"/>
        <v>1.4970961541711458</v>
      </c>
      <c r="CD39">
        <f t="shared" si="84"/>
        <v>6.020452675101263E-3</v>
      </c>
      <c r="CE39">
        <f t="shared" si="85"/>
        <v>8.0346097177982551E-2</v>
      </c>
      <c r="CF39">
        <f t="shared" si="86"/>
        <v>0</v>
      </c>
      <c r="CG39">
        <f t="shared" si="87"/>
        <v>1.3781571886791986E-3</v>
      </c>
      <c r="CH39">
        <f t="shared" si="88"/>
        <v>8.5772709754655958E-5</v>
      </c>
      <c r="CI39">
        <f t="shared" si="89"/>
        <v>5.6998653779752244E-5</v>
      </c>
      <c r="CK39">
        <f t="shared" si="90"/>
        <v>5.9930484764416798</v>
      </c>
    </row>
    <row r="40" spans="2:89">
      <c r="B40" s="4">
        <v>163</v>
      </c>
      <c r="C40" t="s">
        <v>17</v>
      </c>
      <c r="D40" s="3">
        <v>53.22</v>
      </c>
      <c r="E40" s="3">
        <v>0.15</v>
      </c>
      <c r="F40" s="3">
        <v>3.41</v>
      </c>
      <c r="G40" s="3">
        <v>1.6</v>
      </c>
      <c r="H40" s="3">
        <v>11.71</v>
      </c>
      <c r="I40" s="3">
        <v>27.27</v>
      </c>
      <c r="J40" s="3">
        <v>0.22</v>
      </c>
      <c r="K40" s="3">
        <v>2.38</v>
      </c>
      <c r="L40" s="3">
        <v>0</v>
      </c>
      <c r="M40" s="3">
        <v>0.04</v>
      </c>
      <c r="N40" s="3">
        <v>4.0000000000000001E-3</v>
      </c>
      <c r="O40" s="3">
        <v>2E-3</v>
      </c>
      <c r="Q40" s="13">
        <f t="shared" si="63"/>
        <v>4.6490306098515843E-2</v>
      </c>
      <c r="S40" s="10">
        <f t="shared" si="93"/>
        <v>1.9027853702026267</v>
      </c>
      <c r="T40" s="10">
        <f t="shared" si="1"/>
        <v>0</v>
      </c>
      <c r="U40" s="10">
        <f t="shared" si="91"/>
        <v>0.14370493589588912</v>
      </c>
      <c r="V40" s="10">
        <f t="shared" si="94"/>
        <v>4.5229681321021321E-2</v>
      </c>
      <c r="W40" s="10">
        <f t="shared" si="95"/>
        <v>0.23342964038770664</v>
      </c>
      <c r="X40" s="10">
        <f t="shared" si="96"/>
        <v>1.4534144618494649</v>
      </c>
      <c r="Y40" s="10">
        <f t="shared" si="97"/>
        <v>6.6626750747768929E-3</v>
      </c>
      <c r="Z40" s="10">
        <f t="shared" si="98"/>
        <v>9.1177166072422614E-2</v>
      </c>
      <c r="AA40" s="10">
        <f t="shared" si="99"/>
        <v>0</v>
      </c>
      <c r="AB40" s="10">
        <f t="shared" si="100"/>
        <v>2.7730362862194422E-3</v>
      </c>
      <c r="AC40" s="10">
        <f t="shared" si="101"/>
        <v>2.3011486011498329E-4</v>
      </c>
      <c r="AD40" s="10">
        <f t="shared" si="102"/>
        <v>5.7344451161043974E-5</v>
      </c>
      <c r="AE40" s="10"/>
      <c r="AF40" s="11">
        <f t="shared" si="12"/>
        <v>60.09</v>
      </c>
      <c r="AG40" s="11">
        <f t="shared" si="13"/>
        <v>79.87</v>
      </c>
      <c r="AH40" s="11">
        <f t="shared" si="14"/>
        <v>101.96000000000001</v>
      </c>
      <c r="AI40" s="11">
        <f t="shared" si="15"/>
        <v>152</v>
      </c>
      <c r="AJ40" s="12">
        <f t="shared" si="16"/>
        <v>71.849999999999994</v>
      </c>
      <c r="AK40" s="12">
        <f t="shared" si="17"/>
        <v>40.31</v>
      </c>
      <c r="AL40" s="12">
        <f t="shared" si="18"/>
        <v>70.94</v>
      </c>
      <c r="AM40" s="12">
        <f t="shared" si="19"/>
        <v>56.08</v>
      </c>
      <c r="AN40" s="12">
        <f t="shared" si="20"/>
        <v>94.2</v>
      </c>
      <c r="AO40" s="11">
        <f t="shared" si="21"/>
        <v>61.98</v>
      </c>
      <c r="AP40" s="4">
        <f t="shared" si="22"/>
        <v>74.69</v>
      </c>
      <c r="AQ40" s="12">
        <f t="shared" si="23"/>
        <v>74.930000000000007</v>
      </c>
      <c r="AS40">
        <f t="shared" si="65"/>
        <v>0.88567149276085866</v>
      </c>
      <c r="AT40">
        <f t="shared" si="66"/>
        <v>1.8780518342306246E-3</v>
      </c>
      <c r="AU40">
        <f t="shared" si="67"/>
        <v>3.3444488034523344E-2</v>
      </c>
      <c r="AV40">
        <f t="shared" si="68"/>
        <v>1.0526315789473684E-2</v>
      </c>
      <c r="AW40">
        <f t="shared" si="69"/>
        <v>0.16297842727905359</v>
      </c>
      <c r="AX40">
        <f t="shared" si="70"/>
        <v>0.67650707020590417</v>
      </c>
      <c r="AY40">
        <f t="shared" si="71"/>
        <v>3.1012122920778123E-3</v>
      </c>
      <c r="AZ40">
        <f t="shared" si="72"/>
        <v>4.2439372325249643E-2</v>
      </c>
      <c r="BA40">
        <f t="shared" si="73"/>
        <v>0</v>
      </c>
      <c r="BB40">
        <f t="shared" si="74"/>
        <v>6.4536947402387876E-4</v>
      </c>
      <c r="BC40">
        <f t="shared" si="75"/>
        <v>5.3554692729950465E-5</v>
      </c>
      <c r="BD40">
        <f t="shared" si="76"/>
        <v>2.6691578806886425E-5</v>
      </c>
      <c r="BF40">
        <f t="shared" si="103"/>
        <v>1.7713429855217173</v>
      </c>
      <c r="BG40">
        <f t="shared" si="92"/>
        <v>3.7561036684612492E-3</v>
      </c>
      <c r="BH40">
        <f t="shared" si="104"/>
        <v>0.10033346410357002</v>
      </c>
      <c r="BI40">
        <f t="shared" si="105"/>
        <v>3.1578947368421054E-2</v>
      </c>
      <c r="BJ40">
        <f t="shared" si="106"/>
        <v>0.16297842727905359</v>
      </c>
      <c r="BK40">
        <f t="shared" si="107"/>
        <v>0.67650707020590417</v>
      </c>
      <c r="BL40">
        <f t="shared" si="108"/>
        <v>3.1012122920778123E-3</v>
      </c>
      <c r="BM40">
        <f t="shared" si="109"/>
        <v>4.2439372325249643E-2</v>
      </c>
      <c r="BN40">
        <f t="shared" si="110"/>
        <v>0</v>
      </c>
      <c r="BO40">
        <f t="shared" si="111"/>
        <v>6.4536947402387876E-4</v>
      </c>
      <c r="BP40">
        <f t="shared" si="112"/>
        <v>5.3554692729950465E-5</v>
      </c>
      <c r="BQ40">
        <f t="shared" si="113"/>
        <v>2.6691578806886425E-5</v>
      </c>
      <c r="BT40">
        <f t="shared" si="114"/>
        <v>2.7927631985100154</v>
      </c>
      <c r="BV40">
        <f t="shared" si="115"/>
        <v>2.1484098627485126</v>
      </c>
      <c r="BX40">
        <f t="shared" si="79"/>
        <v>3.8055707404052534</v>
      </c>
      <c r="BZ40">
        <f t="shared" si="80"/>
        <v>0.21555740384383371</v>
      </c>
      <c r="CA40">
        <f t="shared" si="81"/>
        <v>6.7844521981531986E-2</v>
      </c>
      <c r="CB40">
        <f t="shared" si="82"/>
        <v>0.35014446058155996</v>
      </c>
      <c r="CC40">
        <f t="shared" si="83"/>
        <v>1.4534144618494649</v>
      </c>
      <c r="CD40">
        <f t="shared" si="84"/>
        <v>6.6626750747768929E-3</v>
      </c>
      <c r="CE40">
        <f t="shared" si="85"/>
        <v>9.1177166072422614E-2</v>
      </c>
      <c r="CF40">
        <f t="shared" si="86"/>
        <v>0</v>
      </c>
      <c r="CG40">
        <f t="shared" si="87"/>
        <v>1.3865181431097211E-3</v>
      </c>
      <c r="CH40">
        <f t="shared" si="88"/>
        <v>1.1505743005749165E-4</v>
      </c>
      <c r="CI40">
        <f t="shared" si="89"/>
        <v>5.7344451161043974E-5</v>
      </c>
      <c r="CK40">
        <f t="shared" si="90"/>
        <v>5.9919303498331713</v>
      </c>
    </row>
    <row r="41" spans="2:89">
      <c r="B41" s="4">
        <v>173</v>
      </c>
      <c r="C41" t="s">
        <v>17</v>
      </c>
      <c r="D41" s="3">
        <v>53.14</v>
      </c>
      <c r="E41" s="3">
        <v>0.15</v>
      </c>
      <c r="F41" s="3">
        <v>3.31</v>
      </c>
      <c r="G41" s="3">
        <v>1.61</v>
      </c>
      <c r="H41" s="3">
        <v>12.13</v>
      </c>
      <c r="I41" s="3">
        <v>26.9</v>
      </c>
      <c r="J41" s="3">
        <v>0.23</v>
      </c>
      <c r="K41" s="3">
        <v>2.48</v>
      </c>
      <c r="L41" s="3">
        <v>0</v>
      </c>
      <c r="M41" s="3">
        <v>0.04</v>
      </c>
      <c r="N41" s="3">
        <v>4.0000000000000001E-3</v>
      </c>
      <c r="O41" s="3">
        <v>2E-3</v>
      </c>
      <c r="Q41" s="13">
        <f t="shared" si="63"/>
        <v>4.4406019727892321E-2</v>
      </c>
      <c r="S41" s="10">
        <f t="shared" si="93"/>
        <v>1.9045739888170237</v>
      </c>
      <c r="T41" s="10">
        <f t="shared" si="1"/>
        <v>0</v>
      </c>
      <c r="U41" s="10">
        <f t="shared" si="91"/>
        <v>0.13983203091086865</v>
      </c>
      <c r="V41" s="10">
        <f t="shared" si="94"/>
        <v>4.5623729792876835E-2</v>
      </c>
      <c r="W41" s="10">
        <f t="shared" si="95"/>
        <v>0.24239366878291874</v>
      </c>
      <c r="X41" s="10">
        <f t="shared" si="96"/>
        <v>1.4372025681181615</v>
      </c>
      <c r="Y41" s="10">
        <f t="shared" si="97"/>
        <v>6.9825676915273261E-3</v>
      </c>
      <c r="Z41" s="10">
        <f t="shared" si="98"/>
        <v>9.5240612250483178E-2</v>
      </c>
      <c r="AA41" s="10">
        <f t="shared" si="99"/>
        <v>0</v>
      </c>
      <c r="AB41" s="10">
        <f t="shared" si="100"/>
        <v>2.7798215527418298E-3</v>
      </c>
      <c r="AC41" s="10">
        <f t="shared" si="101"/>
        <v>2.3067792186228224E-4</v>
      </c>
      <c r="AD41" s="10">
        <f t="shared" si="102"/>
        <v>5.7484765727658676E-5</v>
      </c>
      <c r="AE41" s="10"/>
      <c r="AF41" s="11">
        <f t="shared" si="12"/>
        <v>60.09</v>
      </c>
      <c r="AG41" s="11">
        <f t="shared" si="13"/>
        <v>79.87</v>
      </c>
      <c r="AH41" s="11">
        <f t="shared" si="14"/>
        <v>101.96000000000001</v>
      </c>
      <c r="AI41" s="11">
        <f t="shared" si="15"/>
        <v>152</v>
      </c>
      <c r="AJ41" s="12">
        <f t="shared" si="16"/>
        <v>71.849999999999994</v>
      </c>
      <c r="AK41" s="12">
        <f t="shared" si="17"/>
        <v>40.31</v>
      </c>
      <c r="AL41" s="12">
        <f t="shared" si="18"/>
        <v>70.94</v>
      </c>
      <c r="AM41" s="12">
        <f t="shared" si="19"/>
        <v>56.08</v>
      </c>
      <c r="AN41" s="12">
        <f t="shared" si="20"/>
        <v>94.2</v>
      </c>
      <c r="AO41" s="11">
        <f t="shared" si="21"/>
        <v>61.98</v>
      </c>
      <c r="AP41" s="4">
        <f t="shared" si="22"/>
        <v>74.69</v>
      </c>
      <c r="AQ41" s="12">
        <f t="shared" si="23"/>
        <v>74.930000000000007</v>
      </c>
      <c r="AS41">
        <f t="shared" si="65"/>
        <v>0.88434015643201858</v>
      </c>
      <c r="AT41">
        <f t="shared" si="66"/>
        <v>1.8780518342306246E-3</v>
      </c>
      <c r="AU41">
        <f t="shared" si="67"/>
        <v>3.2463711259317379E-2</v>
      </c>
      <c r="AV41">
        <f t="shared" si="68"/>
        <v>1.0592105263157896E-2</v>
      </c>
      <c r="AW41">
        <f t="shared" si="69"/>
        <v>0.1688239387613083</v>
      </c>
      <c r="AX41">
        <f t="shared" si="70"/>
        <v>0.66732820640039681</v>
      </c>
      <c r="AY41">
        <f t="shared" si="71"/>
        <v>3.2421764871722585E-3</v>
      </c>
      <c r="AZ41">
        <f t="shared" si="72"/>
        <v>4.4222539229671898E-2</v>
      </c>
      <c r="BA41">
        <f t="shared" si="73"/>
        <v>0</v>
      </c>
      <c r="BB41">
        <f t="shared" si="74"/>
        <v>6.4536947402387876E-4</v>
      </c>
      <c r="BC41">
        <f t="shared" si="75"/>
        <v>5.3554692729950465E-5</v>
      </c>
      <c r="BD41">
        <f t="shared" si="76"/>
        <v>2.6691578806886425E-5</v>
      </c>
      <c r="BF41">
        <f t="shared" si="103"/>
        <v>1.7686803128640372</v>
      </c>
      <c r="BG41">
        <f t="shared" si="92"/>
        <v>3.7561036684612492E-3</v>
      </c>
      <c r="BH41">
        <f t="shared" si="104"/>
        <v>9.7391133777952138E-2</v>
      </c>
      <c r="BI41">
        <f t="shared" si="105"/>
        <v>3.1776315789473687E-2</v>
      </c>
      <c r="BJ41">
        <f t="shared" si="106"/>
        <v>0.1688239387613083</v>
      </c>
      <c r="BK41">
        <f t="shared" si="107"/>
        <v>0.66732820640039681</v>
      </c>
      <c r="BL41">
        <f t="shared" si="108"/>
        <v>3.2421764871722585E-3</v>
      </c>
      <c r="BM41">
        <f t="shared" si="109"/>
        <v>4.4222539229671898E-2</v>
      </c>
      <c r="BN41">
        <f t="shared" si="110"/>
        <v>0</v>
      </c>
      <c r="BO41">
        <f t="shared" si="111"/>
        <v>6.4536947402387876E-4</v>
      </c>
      <c r="BP41">
        <f t="shared" si="112"/>
        <v>5.3554692729950465E-5</v>
      </c>
      <c r="BQ41">
        <f t="shared" si="113"/>
        <v>2.6691578806886425E-5</v>
      </c>
      <c r="BT41">
        <f t="shared" si="114"/>
        <v>2.7859463427240336</v>
      </c>
      <c r="BV41">
        <f t="shared" si="115"/>
        <v>2.1536667479867324</v>
      </c>
      <c r="BX41">
        <f t="shared" si="79"/>
        <v>3.8091479776340473</v>
      </c>
      <c r="BZ41">
        <f t="shared" si="80"/>
        <v>0.20974804636630298</v>
      </c>
      <c r="CA41">
        <f t="shared" si="81"/>
        <v>6.843559468931526E-2</v>
      </c>
      <c r="CB41">
        <f t="shared" si="82"/>
        <v>0.36359050317437813</v>
      </c>
      <c r="CC41">
        <f t="shared" si="83"/>
        <v>1.4372025681181615</v>
      </c>
      <c r="CD41">
        <f t="shared" si="84"/>
        <v>6.9825676915273261E-3</v>
      </c>
      <c r="CE41">
        <f t="shared" si="85"/>
        <v>9.5240612250483178E-2</v>
      </c>
      <c r="CF41">
        <f t="shared" si="86"/>
        <v>0</v>
      </c>
      <c r="CG41">
        <f t="shared" si="87"/>
        <v>1.3899107763709149E-3</v>
      </c>
      <c r="CH41">
        <f t="shared" si="88"/>
        <v>1.1533896093114112E-4</v>
      </c>
      <c r="CI41">
        <f t="shared" si="89"/>
        <v>5.7484765727658676E-5</v>
      </c>
      <c r="CK41">
        <f t="shared" si="90"/>
        <v>5.9919106044272459</v>
      </c>
    </row>
    <row r="42" spans="2:89">
      <c r="B42" s="4">
        <v>183</v>
      </c>
      <c r="C42" t="s">
        <v>17</v>
      </c>
      <c r="D42" s="3">
        <v>52.99</v>
      </c>
      <c r="E42" s="3">
        <v>0.17</v>
      </c>
      <c r="F42" s="3">
        <v>3.09</v>
      </c>
      <c r="G42" s="3">
        <v>1.63</v>
      </c>
      <c r="H42" s="3">
        <v>12.97</v>
      </c>
      <c r="I42" s="3">
        <v>26.17</v>
      </c>
      <c r="J42" s="3">
        <v>0.25</v>
      </c>
      <c r="K42" s="3">
        <v>2.69</v>
      </c>
      <c r="L42" s="3">
        <v>0</v>
      </c>
      <c r="M42" s="3">
        <v>0.04</v>
      </c>
      <c r="N42" s="3">
        <v>4.0000000000000001E-3</v>
      </c>
      <c r="O42" s="3">
        <v>2E-3</v>
      </c>
      <c r="Q42" s="13">
        <f t="shared" si="63"/>
        <v>3.9223814797365031E-2</v>
      </c>
      <c r="S42" s="10">
        <f t="shared" si="93"/>
        <v>1.9080755640004252</v>
      </c>
      <c r="T42" s="10">
        <f t="shared" si="1"/>
        <v>0</v>
      </c>
      <c r="U42" s="10">
        <f t="shared" si="91"/>
        <v>0.13114825079693981</v>
      </c>
      <c r="V42" s="10">
        <f t="shared" si="94"/>
        <v>4.6406398636406179E-2</v>
      </c>
      <c r="W42" s="10">
        <f t="shared" si="95"/>
        <v>0.26039089766870205</v>
      </c>
      <c r="X42" s="10">
        <f t="shared" si="96"/>
        <v>1.4047362142159157</v>
      </c>
      <c r="Y42" s="10">
        <f t="shared" si="97"/>
        <v>7.6252252754139211E-3</v>
      </c>
      <c r="Z42" s="10">
        <f t="shared" si="98"/>
        <v>0.10378823566275698</v>
      </c>
      <c r="AA42" s="10">
        <f t="shared" si="99"/>
        <v>0</v>
      </c>
      <c r="AB42" s="10">
        <f t="shared" si="100"/>
        <v>2.7928156491144945E-3</v>
      </c>
      <c r="AC42" s="10">
        <f t="shared" si="101"/>
        <v>2.3175621091460214E-4</v>
      </c>
      <c r="AD42" s="10">
        <f t="shared" si="102"/>
        <v>5.7753474553622155E-5</v>
      </c>
      <c r="AE42" s="10"/>
      <c r="AF42" s="11">
        <f t="shared" si="12"/>
        <v>60.09</v>
      </c>
      <c r="AG42" s="11">
        <f t="shared" si="13"/>
        <v>79.87</v>
      </c>
      <c r="AH42" s="11">
        <f t="shared" si="14"/>
        <v>101.96000000000001</v>
      </c>
      <c r="AI42" s="11">
        <f t="shared" si="15"/>
        <v>152</v>
      </c>
      <c r="AJ42" s="12">
        <f t="shared" si="16"/>
        <v>71.849999999999994</v>
      </c>
      <c r="AK42" s="12">
        <f t="shared" si="17"/>
        <v>40.31</v>
      </c>
      <c r="AL42" s="12">
        <f t="shared" si="18"/>
        <v>70.94</v>
      </c>
      <c r="AM42" s="12">
        <f t="shared" si="19"/>
        <v>56.08</v>
      </c>
      <c r="AN42" s="12">
        <f t="shared" si="20"/>
        <v>94.2</v>
      </c>
      <c r="AO42" s="11">
        <f t="shared" si="21"/>
        <v>61.98</v>
      </c>
      <c r="AP42" s="4">
        <f t="shared" si="22"/>
        <v>74.69</v>
      </c>
      <c r="AQ42" s="12">
        <f t="shared" si="23"/>
        <v>74.930000000000007</v>
      </c>
      <c r="AS42">
        <f t="shared" si="65"/>
        <v>0.8818439008154435</v>
      </c>
      <c r="AT42">
        <f t="shared" si="66"/>
        <v>2.1284587454613747E-3</v>
      </c>
      <c r="AU42">
        <f t="shared" si="67"/>
        <v>3.0306002353864256E-2</v>
      </c>
      <c r="AV42">
        <f t="shared" si="68"/>
        <v>1.0723684210526316E-2</v>
      </c>
      <c r="AW42">
        <f t="shared" si="69"/>
        <v>0.18051496172581769</v>
      </c>
      <c r="AX42">
        <f t="shared" si="70"/>
        <v>0.64921855618953117</v>
      </c>
      <c r="AY42">
        <f t="shared" si="71"/>
        <v>3.5241048773611504E-3</v>
      </c>
      <c r="AZ42">
        <f t="shared" si="72"/>
        <v>4.796718972895863E-2</v>
      </c>
      <c r="BA42">
        <f t="shared" si="73"/>
        <v>0</v>
      </c>
      <c r="BB42">
        <f t="shared" si="74"/>
        <v>6.4536947402387876E-4</v>
      </c>
      <c r="BC42">
        <f t="shared" si="75"/>
        <v>5.3554692729950465E-5</v>
      </c>
      <c r="BD42">
        <f t="shared" si="76"/>
        <v>2.6691578806886425E-5</v>
      </c>
      <c r="BF42">
        <f t="shared" si="103"/>
        <v>1.763687801630887</v>
      </c>
      <c r="BG42">
        <f t="shared" si="92"/>
        <v>4.2569174909227493E-3</v>
      </c>
      <c r="BH42">
        <f t="shared" si="104"/>
        <v>9.0918007061592768E-2</v>
      </c>
      <c r="BI42">
        <f t="shared" si="105"/>
        <v>3.2171052631578947E-2</v>
      </c>
      <c r="BJ42">
        <f t="shared" si="106"/>
        <v>0.18051496172581769</v>
      </c>
      <c r="BK42">
        <f t="shared" si="107"/>
        <v>0.64921855618953117</v>
      </c>
      <c r="BL42">
        <f t="shared" si="108"/>
        <v>3.5241048773611504E-3</v>
      </c>
      <c r="BM42">
        <f t="shared" si="109"/>
        <v>4.796718972895863E-2</v>
      </c>
      <c r="BN42">
        <f t="shared" si="110"/>
        <v>0</v>
      </c>
      <c r="BO42">
        <f t="shared" si="111"/>
        <v>6.4536947402387876E-4</v>
      </c>
      <c r="BP42">
        <f t="shared" si="112"/>
        <v>5.3554692729950465E-5</v>
      </c>
      <c r="BQ42">
        <f t="shared" si="113"/>
        <v>2.6691578806886425E-5</v>
      </c>
      <c r="BT42">
        <f t="shared" si="114"/>
        <v>2.7729842070822106</v>
      </c>
      <c r="BV42">
        <f t="shared" si="115"/>
        <v>2.1637339241514542</v>
      </c>
      <c r="BX42">
        <f t="shared" si="79"/>
        <v>3.8161511280008504</v>
      </c>
      <c r="BZ42">
        <f t="shared" si="80"/>
        <v>0.19672237619540975</v>
      </c>
      <c r="CA42">
        <f t="shared" si="81"/>
        <v>6.9609597954609276E-2</v>
      </c>
      <c r="CB42">
        <f t="shared" si="82"/>
        <v>0.39058634650305307</v>
      </c>
      <c r="CC42">
        <f t="shared" si="83"/>
        <v>1.4047362142159157</v>
      </c>
      <c r="CD42">
        <f t="shared" si="84"/>
        <v>7.6252252754139211E-3</v>
      </c>
      <c r="CE42">
        <f t="shared" si="85"/>
        <v>0.10378823566275698</v>
      </c>
      <c r="CF42">
        <f t="shared" si="86"/>
        <v>0</v>
      </c>
      <c r="CG42">
        <f t="shared" si="87"/>
        <v>1.3964078245572473E-3</v>
      </c>
      <c r="CH42">
        <f t="shared" si="88"/>
        <v>1.1587810545730107E-4</v>
      </c>
      <c r="CI42">
        <f t="shared" si="89"/>
        <v>5.7753474553622155E-5</v>
      </c>
      <c r="CK42">
        <f t="shared" si="90"/>
        <v>5.9907891632125763</v>
      </c>
    </row>
    <row r="43" spans="2:89">
      <c r="B43" s="4">
        <v>193</v>
      </c>
      <c r="C43" t="s">
        <v>17</v>
      </c>
      <c r="D43" s="3">
        <v>52.85</v>
      </c>
      <c r="E43" s="3">
        <v>0.18</v>
      </c>
      <c r="F43" s="3">
        <v>2.85</v>
      </c>
      <c r="G43" s="3">
        <v>1.64</v>
      </c>
      <c r="H43" s="3">
        <v>13.84</v>
      </c>
      <c r="I43" s="3">
        <v>25.42</v>
      </c>
      <c r="J43" s="3">
        <v>0.27</v>
      </c>
      <c r="K43" s="3">
        <v>2.92</v>
      </c>
      <c r="L43" s="3">
        <v>0</v>
      </c>
      <c r="M43" s="3">
        <v>0.04</v>
      </c>
      <c r="N43" s="3">
        <v>4.0000000000000001E-3</v>
      </c>
      <c r="O43" s="3">
        <v>2E-3</v>
      </c>
      <c r="Q43" s="13">
        <f t="shared" si="63"/>
        <v>3.3815329892890322E-2</v>
      </c>
      <c r="S43" s="10">
        <f t="shared" si="93"/>
        <v>1.912266532692283</v>
      </c>
      <c r="T43" s="10">
        <f t="shared" si="1"/>
        <v>0</v>
      </c>
      <c r="U43" s="10">
        <f t="shared" si="91"/>
        <v>0.12154879720060735</v>
      </c>
      <c r="V43" s="10">
        <f t="shared" si="94"/>
        <v>4.6917611252588261E-2</v>
      </c>
      <c r="W43" s="10">
        <f t="shared" si="95"/>
        <v>0.27920532398641279</v>
      </c>
      <c r="X43" s="10">
        <f t="shared" si="96"/>
        <v>1.3710976446427434</v>
      </c>
      <c r="Y43" s="10">
        <f t="shared" si="97"/>
        <v>8.2751946243055912E-3</v>
      </c>
      <c r="Z43" s="10">
        <f t="shared" si="98"/>
        <v>0.11320887722650556</v>
      </c>
      <c r="AA43" s="10">
        <f t="shared" si="99"/>
        <v>0</v>
      </c>
      <c r="AB43" s="10">
        <f t="shared" si="100"/>
        <v>2.8063643308988023E-3</v>
      </c>
      <c r="AC43" s="10">
        <f t="shared" si="101"/>
        <v>2.3288052112613167E-4</v>
      </c>
      <c r="AD43" s="10">
        <f t="shared" si="102"/>
        <v>5.80336518180661E-5</v>
      </c>
      <c r="AE43" s="10"/>
      <c r="AF43" s="11">
        <f t="shared" si="12"/>
        <v>60.09</v>
      </c>
      <c r="AG43" s="11">
        <f t="shared" si="13"/>
        <v>79.87</v>
      </c>
      <c r="AH43" s="11">
        <f t="shared" si="14"/>
        <v>101.96000000000001</v>
      </c>
      <c r="AI43" s="11">
        <f t="shared" si="15"/>
        <v>152</v>
      </c>
      <c r="AJ43" s="12">
        <f t="shared" si="16"/>
        <v>71.849999999999994</v>
      </c>
      <c r="AK43" s="12">
        <f t="shared" si="17"/>
        <v>40.31</v>
      </c>
      <c r="AL43" s="12">
        <f t="shared" si="18"/>
        <v>70.94</v>
      </c>
      <c r="AM43" s="12">
        <f t="shared" si="19"/>
        <v>56.08</v>
      </c>
      <c r="AN43" s="12">
        <f t="shared" si="20"/>
        <v>94.2</v>
      </c>
      <c r="AO43" s="11">
        <f t="shared" si="21"/>
        <v>61.98</v>
      </c>
      <c r="AP43" s="4">
        <f t="shared" si="22"/>
        <v>74.69</v>
      </c>
      <c r="AQ43" s="12">
        <f t="shared" si="23"/>
        <v>74.930000000000007</v>
      </c>
      <c r="AS43">
        <f t="shared" si="65"/>
        <v>0.8795140622399733</v>
      </c>
      <c r="AT43">
        <f t="shared" si="66"/>
        <v>2.2536622010767495E-3</v>
      </c>
      <c r="AU43">
        <f t="shared" si="67"/>
        <v>2.7952138093369949E-2</v>
      </c>
      <c r="AV43">
        <f t="shared" si="68"/>
        <v>1.0789473684210526E-2</v>
      </c>
      <c r="AW43">
        <f t="shared" si="69"/>
        <v>0.19262352122477386</v>
      </c>
      <c r="AX43">
        <f t="shared" si="70"/>
        <v>0.63061275117836768</v>
      </c>
      <c r="AY43">
        <f t="shared" si="71"/>
        <v>3.8060332675500428E-3</v>
      </c>
      <c r="AZ43">
        <f t="shared" si="72"/>
        <v>5.2068473609129813E-2</v>
      </c>
      <c r="BA43">
        <f t="shared" si="73"/>
        <v>0</v>
      </c>
      <c r="BB43">
        <f t="shared" si="74"/>
        <v>6.4536947402387876E-4</v>
      </c>
      <c r="BC43">
        <f t="shared" si="75"/>
        <v>5.3554692729950465E-5</v>
      </c>
      <c r="BD43">
        <f t="shared" si="76"/>
        <v>2.6691578806886425E-5</v>
      </c>
      <c r="BF43">
        <f t="shared" si="103"/>
        <v>1.7590281244799466</v>
      </c>
      <c r="BG43">
        <f t="shared" si="92"/>
        <v>4.5073244021534989E-3</v>
      </c>
      <c r="BH43">
        <f t="shared" si="104"/>
        <v>8.3856414280109842E-2</v>
      </c>
      <c r="BI43">
        <f t="shared" si="105"/>
        <v>3.2368421052631574E-2</v>
      </c>
      <c r="BJ43">
        <f t="shared" si="106"/>
        <v>0.19262352122477386</v>
      </c>
      <c r="BK43">
        <f t="shared" si="107"/>
        <v>0.63061275117836768</v>
      </c>
      <c r="BL43">
        <f t="shared" si="108"/>
        <v>3.8060332675500428E-3</v>
      </c>
      <c r="BM43">
        <f t="shared" si="109"/>
        <v>5.2068473609129813E-2</v>
      </c>
      <c r="BN43">
        <f t="shared" si="110"/>
        <v>0</v>
      </c>
      <c r="BO43">
        <f t="shared" si="111"/>
        <v>6.4536947402387876E-4</v>
      </c>
      <c r="BP43">
        <f t="shared" si="112"/>
        <v>5.3554692729950465E-5</v>
      </c>
      <c r="BQ43">
        <f t="shared" si="113"/>
        <v>2.6691578806886425E-5</v>
      </c>
      <c r="BT43">
        <f t="shared" si="114"/>
        <v>2.7595966792402233</v>
      </c>
      <c r="BV43">
        <f t="shared" si="115"/>
        <v>2.1742307653638466</v>
      </c>
      <c r="BX43">
        <f t="shared" si="79"/>
        <v>3.8245330653845659</v>
      </c>
      <c r="BZ43">
        <f t="shared" si="80"/>
        <v>0.18232319580091103</v>
      </c>
      <c r="CA43">
        <f t="shared" si="81"/>
        <v>7.0376416878882395E-2</v>
      </c>
      <c r="CB43">
        <f t="shared" si="82"/>
        <v>0.41880798597961921</v>
      </c>
      <c r="CC43">
        <f t="shared" si="83"/>
        <v>1.3710976446427434</v>
      </c>
      <c r="CD43">
        <f t="shared" si="84"/>
        <v>8.2751946243055912E-3</v>
      </c>
      <c r="CE43">
        <f t="shared" si="85"/>
        <v>0.11320887722650556</v>
      </c>
      <c r="CF43">
        <f t="shared" si="86"/>
        <v>0</v>
      </c>
      <c r="CG43">
        <f t="shared" si="87"/>
        <v>1.4031821654494011E-3</v>
      </c>
      <c r="CH43">
        <f t="shared" si="88"/>
        <v>1.1644026056306584E-4</v>
      </c>
      <c r="CI43">
        <f t="shared" si="89"/>
        <v>5.80336518180661E-5</v>
      </c>
      <c r="CK43">
        <f t="shared" si="90"/>
        <v>5.9902000366153638</v>
      </c>
    </row>
    <row r="44" spans="2:89">
      <c r="B44" s="4">
        <v>203</v>
      </c>
      <c r="C44" t="s">
        <v>17</v>
      </c>
      <c r="D44" s="3">
        <v>52.7</v>
      </c>
      <c r="E44" s="3">
        <v>0.19</v>
      </c>
      <c r="F44" s="3">
        <v>2.6</v>
      </c>
      <c r="G44" s="3">
        <v>1.63</v>
      </c>
      <c r="H44" s="3">
        <v>14.75</v>
      </c>
      <c r="I44" s="3">
        <v>24.61</v>
      </c>
      <c r="J44" s="3">
        <v>0.28999999999999998</v>
      </c>
      <c r="K44" s="3">
        <v>3.19</v>
      </c>
      <c r="L44" s="3">
        <v>0</v>
      </c>
      <c r="M44" s="3">
        <v>0.04</v>
      </c>
      <c r="N44" s="3">
        <v>4.0000000000000001E-3</v>
      </c>
      <c r="O44" s="3">
        <v>2E-3</v>
      </c>
      <c r="Q44" s="13">
        <f t="shared" si="63"/>
        <v>2.8478087395896426E-2</v>
      </c>
      <c r="S44" s="10">
        <f t="shared" si="93"/>
        <v>1.9170005556301482</v>
      </c>
      <c r="T44" s="10">
        <f t="shared" si="1"/>
        <v>0</v>
      </c>
      <c r="U44" s="10">
        <f t="shared" si="91"/>
        <v>0.11147753176574828</v>
      </c>
      <c r="V44" s="10">
        <f t="shared" si="94"/>
        <v>4.6880025547323331E-2</v>
      </c>
      <c r="W44" s="10">
        <f t="shared" si="95"/>
        <v>0.29914917973310939</v>
      </c>
      <c r="X44" s="10">
        <f t="shared" si="96"/>
        <v>1.3344817630037711</v>
      </c>
      <c r="Y44" s="10">
        <f t="shared" si="97"/>
        <v>8.935536667667018E-3</v>
      </c>
      <c r="Z44" s="10">
        <f t="shared" si="98"/>
        <v>0.12433588950155638</v>
      </c>
      <c r="AA44" s="10">
        <f t="shared" si="99"/>
        <v>0</v>
      </c>
      <c r="AB44" s="10">
        <f t="shared" si="100"/>
        <v>2.8213193185979836E-3</v>
      </c>
      <c r="AC44" s="10">
        <f t="shared" si="101"/>
        <v>2.3412153081631143E-4</v>
      </c>
      <c r="AD44" s="10">
        <f t="shared" si="102"/>
        <v>5.8342910505372675E-5</v>
      </c>
      <c r="AE44" s="10"/>
      <c r="AF44" s="11">
        <f t="shared" si="12"/>
        <v>60.09</v>
      </c>
      <c r="AG44" s="11">
        <f t="shared" si="13"/>
        <v>79.87</v>
      </c>
      <c r="AH44" s="11">
        <f t="shared" si="14"/>
        <v>101.96000000000001</v>
      </c>
      <c r="AI44" s="11">
        <f t="shared" si="15"/>
        <v>152</v>
      </c>
      <c r="AJ44" s="12">
        <f t="shared" si="16"/>
        <v>71.849999999999994</v>
      </c>
      <c r="AK44" s="12">
        <f t="shared" si="17"/>
        <v>40.31</v>
      </c>
      <c r="AL44" s="12">
        <f t="shared" si="18"/>
        <v>70.94</v>
      </c>
      <c r="AM44" s="12">
        <f t="shared" si="19"/>
        <v>56.08</v>
      </c>
      <c r="AN44" s="12">
        <f t="shared" si="20"/>
        <v>94.2</v>
      </c>
      <c r="AO44" s="11">
        <f t="shared" si="21"/>
        <v>61.98</v>
      </c>
      <c r="AP44" s="4">
        <f t="shared" si="22"/>
        <v>74.69</v>
      </c>
      <c r="AQ44" s="12">
        <f t="shared" si="23"/>
        <v>74.930000000000007</v>
      </c>
      <c r="AS44">
        <f t="shared" si="65"/>
        <v>0.87701780662339823</v>
      </c>
      <c r="AT44">
        <f t="shared" si="66"/>
        <v>2.3788656566921247E-3</v>
      </c>
      <c r="AU44">
        <f t="shared" si="67"/>
        <v>2.5500196155355041E-2</v>
      </c>
      <c r="AV44">
        <f t="shared" si="68"/>
        <v>1.0723684210526316E-2</v>
      </c>
      <c r="AW44">
        <f t="shared" si="69"/>
        <v>0.20528879610299236</v>
      </c>
      <c r="AX44">
        <f t="shared" si="70"/>
        <v>0.61051848176631107</v>
      </c>
      <c r="AY44">
        <f t="shared" si="71"/>
        <v>4.0879616577389338E-3</v>
      </c>
      <c r="AZ44">
        <f t="shared" si="72"/>
        <v>5.6883024251069898E-2</v>
      </c>
      <c r="BA44">
        <f t="shared" si="73"/>
        <v>0</v>
      </c>
      <c r="BB44">
        <f t="shared" si="74"/>
        <v>6.4536947402387876E-4</v>
      </c>
      <c r="BC44">
        <f t="shared" si="75"/>
        <v>5.3554692729950465E-5</v>
      </c>
      <c r="BD44">
        <f t="shared" si="76"/>
        <v>2.6691578806886425E-5</v>
      </c>
      <c r="BF44">
        <f t="shared" si="103"/>
        <v>1.7540356132467965</v>
      </c>
      <c r="BG44">
        <f t="shared" si="92"/>
        <v>4.7577313133842494E-3</v>
      </c>
      <c r="BH44">
        <f t="shared" si="104"/>
        <v>7.6500588466065125E-2</v>
      </c>
      <c r="BI44">
        <f t="shared" si="105"/>
        <v>3.2171052631578947E-2</v>
      </c>
      <c r="BJ44">
        <f t="shared" si="106"/>
        <v>0.20528879610299236</v>
      </c>
      <c r="BK44">
        <f t="shared" si="107"/>
        <v>0.61051848176631107</v>
      </c>
      <c r="BL44">
        <f t="shared" si="108"/>
        <v>4.0879616577389338E-3</v>
      </c>
      <c r="BM44">
        <f t="shared" si="109"/>
        <v>5.6883024251069898E-2</v>
      </c>
      <c r="BN44">
        <f t="shared" si="110"/>
        <v>0</v>
      </c>
      <c r="BO44">
        <f t="shared" si="111"/>
        <v>6.4536947402387876E-4</v>
      </c>
      <c r="BP44">
        <f t="shared" si="112"/>
        <v>5.3554692729950465E-5</v>
      </c>
      <c r="BQ44">
        <f t="shared" si="113"/>
        <v>2.6691578806886425E-5</v>
      </c>
      <c r="BT44">
        <f t="shared" si="114"/>
        <v>2.7449688651814981</v>
      </c>
      <c r="BV44">
        <f t="shared" si="115"/>
        <v>2.1858171420837875</v>
      </c>
      <c r="BX44">
        <f t="shared" si="79"/>
        <v>3.8340011112602963</v>
      </c>
      <c r="BZ44">
        <f t="shared" si="80"/>
        <v>0.16721629764862242</v>
      </c>
      <c r="CA44">
        <f t="shared" si="81"/>
        <v>7.0320038320985004E-2</v>
      </c>
      <c r="CB44">
        <f t="shared" si="82"/>
        <v>0.44872376959966415</v>
      </c>
      <c r="CC44">
        <f t="shared" si="83"/>
        <v>1.3344817630037711</v>
      </c>
      <c r="CD44">
        <f t="shared" si="84"/>
        <v>8.935536667667018E-3</v>
      </c>
      <c r="CE44">
        <f t="shared" si="85"/>
        <v>0.12433588950155638</v>
      </c>
      <c r="CF44">
        <f t="shared" si="86"/>
        <v>0</v>
      </c>
      <c r="CG44">
        <f t="shared" si="87"/>
        <v>1.4106596592989918E-3</v>
      </c>
      <c r="CH44">
        <f t="shared" si="88"/>
        <v>1.1706076540815571E-4</v>
      </c>
      <c r="CI44">
        <f t="shared" si="89"/>
        <v>5.8342910505372675E-5</v>
      </c>
      <c r="CK44">
        <f t="shared" si="90"/>
        <v>5.9896004693377751</v>
      </c>
    </row>
    <row r="45" spans="2:89">
      <c r="B45" s="4">
        <v>223</v>
      </c>
      <c r="C45" t="s">
        <v>17</v>
      </c>
      <c r="D45" s="3">
        <v>52.31</v>
      </c>
      <c r="E45" s="3">
        <v>0.22</v>
      </c>
      <c r="F45" s="3">
        <v>2.13</v>
      </c>
      <c r="G45" s="3">
        <v>1.57</v>
      </c>
      <c r="H45" s="3">
        <v>16.8</v>
      </c>
      <c r="I45" s="3">
        <v>22.66</v>
      </c>
      <c r="J45" s="3">
        <v>0.34</v>
      </c>
      <c r="K45" s="3">
        <v>3.93</v>
      </c>
      <c r="L45" s="3">
        <v>0</v>
      </c>
      <c r="M45" s="3">
        <v>0.04</v>
      </c>
      <c r="N45" s="3">
        <v>5.0000000000000001E-3</v>
      </c>
      <c r="O45" s="3">
        <v>2E-3</v>
      </c>
      <c r="Q45" s="13">
        <f>IF(U45-(2-S45)&gt;0,U45-(2-S45),0)</f>
        <v>1.8533314261957839E-2</v>
      </c>
      <c r="S45" s="10">
        <f t="shared" si="93"/>
        <v>1.926090340127361</v>
      </c>
      <c r="T45" s="10">
        <f t="shared" si="1"/>
        <v>0</v>
      </c>
      <c r="U45" s="10">
        <f t="shared" si="91"/>
        <v>9.2442974134596817E-2</v>
      </c>
      <c r="V45" s="10">
        <f t="shared" si="94"/>
        <v>4.5706734800897833E-2</v>
      </c>
      <c r="W45" s="10">
        <f t="shared" si="95"/>
        <v>0.3448938000037608</v>
      </c>
      <c r="X45" s="10">
        <f t="shared" si="96"/>
        <v>1.2437733426567383</v>
      </c>
      <c r="Y45" s="10">
        <f t="shared" si="97"/>
        <v>1.0604296689722544E-2</v>
      </c>
      <c r="Z45" s="10">
        <f t="shared" si="98"/>
        <v>0.15505246770232886</v>
      </c>
      <c r="AA45" s="10">
        <f t="shared" si="99"/>
        <v>0</v>
      </c>
      <c r="AB45" s="10">
        <f t="shared" si="100"/>
        <v>2.8558313200422046E-3</v>
      </c>
      <c r="AC45" s="10">
        <f t="shared" si="101"/>
        <v>2.9623180013424796E-4</v>
      </c>
      <c r="AD45" s="10">
        <f t="shared" si="102"/>
        <v>5.9056594560328242E-5</v>
      </c>
      <c r="AE45" s="10"/>
      <c r="AF45" s="11">
        <f t="shared" si="12"/>
        <v>60.09</v>
      </c>
      <c r="AG45" s="11">
        <f t="shared" si="13"/>
        <v>79.87</v>
      </c>
      <c r="AH45" s="11">
        <f t="shared" si="14"/>
        <v>101.96000000000001</v>
      </c>
      <c r="AI45" s="11">
        <f t="shared" si="15"/>
        <v>152</v>
      </c>
      <c r="AJ45" s="12">
        <f t="shared" si="16"/>
        <v>71.849999999999994</v>
      </c>
      <c r="AK45" s="12">
        <f t="shared" si="17"/>
        <v>40.31</v>
      </c>
      <c r="AL45" s="12">
        <f t="shared" si="18"/>
        <v>70.94</v>
      </c>
      <c r="AM45" s="12">
        <f t="shared" si="19"/>
        <v>56.08</v>
      </c>
      <c r="AN45" s="12">
        <f t="shared" si="20"/>
        <v>94.2</v>
      </c>
      <c r="AO45" s="11">
        <f t="shared" si="21"/>
        <v>61.98</v>
      </c>
      <c r="AP45" s="4">
        <f t="shared" si="22"/>
        <v>74.69</v>
      </c>
      <c r="AQ45" s="12">
        <f t="shared" si="23"/>
        <v>74.930000000000007</v>
      </c>
      <c r="AS45">
        <f t="shared" si="65"/>
        <v>0.87052754202030291</v>
      </c>
      <c r="AT45">
        <f t="shared" si="66"/>
        <v>2.7544760235382495E-3</v>
      </c>
      <c r="AU45">
        <f t="shared" si="67"/>
        <v>2.0890545311887013E-2</v>
      </c>
      <c r="AV45">
        <f t="shared" si="68"/>
        <v>1.0328947368421054E-2</v>
      </c>
      <c r="AW45">
        <f t="shared" si="69"/>
        <v>0.23382045929018791</v>
      </c>
      <c r="AX45">
        <f t="shared" si="70"/>
        <v>0.56214338873728598</v>
      </c>
      <c r="AY45">
        <f t="shared" si="71"/>
        <v>4.7927826332111647E-3</v>
      </c>
      <c r="AZ45">
        <f t="shared" si="72"/>
        <v>7.0078459343794586E-2</v>
      </c>
      <c r="BA45">
        <f t="shared" si="73"/>
        <v>0</v>
      </c>
      <c r="BB45">
        <f t="shared" si="74"/>
        <v>6.4536947402387876E-4</v>
      </c>
      <c r="BC45">
        <f t="shared" si="75"/>
        <v>6.6943365912438085E-5</v>
      </c>
      <c r="BD45">
        <f t="shared" si="76"/>
        <v>2.6691578806886425E-5</v>
      </c>
      <c r="BF45">
        <f t="shared" si="103"/>
        <v>1.7410550840406058</v>
      </c>
      <c r="BG45">
        <f t="shared" si="92"/>
        <v>5.5089520470764991E-3</v>
      </c>
      <c r="BH45">
        <f t="shared" si="104"/>
        <v>6.2671635935661038E-2</v>
      </c>
      <c r="BI45">
        <f t="shared" si="105"/>
        <v>3.098684210526316E-2</v>
      </c>
      <c r="BJ45">
        <f t="shared" si="106"/>
        <v>0.23382045929018791</v>
      </c>
      <c r="BK45">
        <f t="shared" si="107"/>
        <v>0.56214338873728598</v>
      </c>
      <c r="BL45">
        <f t="shared" si="108"/>
        <v>4.7927826332111647E-3</v>
      </c>
      <c r="BM45">
        <f t="shared" si="109"/>
        <v>7.0078459343794586E-2</v>
      </c>
      <c r="BN45">
        <f t="shared" si="110"/>
        <v>0</v>
      </c>
      <c r="BO45">
        <f t="shared" si="111"/>
        <v>6.4536947402387876E-4</v>
      </c>
      <c r="BP45">
        <f t="shared" si="112"/>
        <v>6.6943365912438085E-5</v>
      </c>
      <c r="BQ45">
        <f t="shared" si="113"/>
        <v>2.6691578806886425E-5</v>
      </c>
      <c r="BT45">
        <f t="shared" si="114"/>
        <v>2.7117966085518295</v>
      </c>
      <c r="BV45">
        <f t="shared" si="115"/>
        <v>2.2125553152026978</v>
      </c>
      <c r="BX45">
        <f t="shared" si="79"/>
        <v>3.852180680254722</v>
      </c>
      <c r="BZ45">
        <f t="shared" si="80"/>
        <v>0.13866446120189524</v>
      </c>
      <c r="CA45">
        <f t="shared" si="81"/>
        <v>6.8560102201346756E-2</v>
      </c>
      <c r="CB45">
        <f t="shared" si="82"/>
        <v>0.51734070000564125</v>
      </c>
      <c r="CC45">
        <f t="shared" si="83"/>
        <v>1.2437733426567383</v>
      </c>
      <c r="CD45">
        <f t="shared" si="84"/>
        <v>1.0604296689722544E-2</v>
      </c>
      <c r="CE45">
        <f t="shared" si="85"/>
        <v>0.15505246770232886</v>
      </c>
      <c r="CF45">
        <f t="shared" si="86"/>
        <v>0</v>
      </c>
      <c r="CG45">
        <f t="shared" si="87"/>
        <v>1.4279156600211023E-3</v>
      </c>
      <c r="CH45">
        <f t="shared" si="88"/>
        <v>1.4811590006712398E-4</v>
      </c>
      <c r="CI45">
        <f t="shared" si="89"/>
        <v>5.9056594560328242E-5</v>
      </c>
      <c r="CK45">
        <f t="shared" si="90"/>
        <v>5.987811138867043</v>
      </c>
    </row>
    <row r="46" spans="2:89">
      <c r="Q46" s="13"/>
      <c r="T46" s="10"/>
      <c r="AK46" s="12"/>
      <c r="AM46" s="12"/>
    </row>
    <row r="47" spans="2:89">
      <c r="B47" s="4">
        <v>233</v>
      </c>
      <c r="C47" t="s">
        <v>18</v>
      </c>
      <c r="D47" s="2">
        <v>52.08</v>
      </c>
      <c r="E47" s="2">
        <v>0.23</v>
      </c>
      <c r="F47" s="2">
        <v>1.9</v>
      </c>
      <c r="G47" s="2">
        <v>1.51</v>
      </c>
      <c r="H47" s="2">
        <v>17.96</v>
      </c>
      <c r="I47" s="2">
        <v>21.5</v>
      </c>
      <c r="J47" s="2">
        <v>0.37</v>
      </c>
      <c r="K47" s="2">
        <v>4.41</v>
      </c>
      <c r="L47" s="2">
        <v>0</v>
      </c>
      <c r="M47" s="2">
        <v>0.03</v>
      </c>
      <c r="N47" s="2">
        <v>5.0000000000000001E-3</v>
      </c>
      <c r="O47" s="2">
        <v>2E-3</v>
      </c>
      <c r="Q47" s="13">
        <f t="shared" si="63"/>
        <v>1.4320297326771855E-2</v>
      </c>
      <c r="S47" s="10">
        <f t="shared" ref="S47" si="116">BX47*0.5</f>
        <v>1.9312724199556728</v>
      </c>
      <c r="T47" s="10">
        <f t="shared" si="1"/>
        <v>0</v>
      </c>
      <c r="U47" s="10">
        <f>BZ47*(2/3)</f>
        <v>8.3047877371099074E-2</v>
      </c>
      <c r="V47" s="10">
        <f t="shared" ref="V47" si="117">CA47*(2/3)</f>
        <v>4.4272915446341654E-2</v>
      </c>
      <c r="W47" s="10">
        <f t="shared" ref="W47" si="118">CB47*(2/3)</f>
        <v>0.3713325908473073</v>
      </c>
      <c r="X47" s="10">
        <f t="shared" ref="X47" si="119">CC47</f>
        <v>1.1885034006207233</v>
      </c>
      <c r="Y47" s="10">
        <f t="shared" ref="Y47" si="120">CD47</f>
        <v>1.1622118704465551E-2</v>
      </c>
      <c r="Z47" s="10">
        <f t="shared" ref="Z47" si="121">CE47</f>
        <v>0.17522874537080266</v>
      </c>
      <c r="AA47" s="10">
        <f t="shared" ref="AA47" si="122">CF47</f>
        <v>0</v>
      </c>
      <c r="AB47" s="10">
        <f t="shared" ref="AB47" si="123">CG47*2</f>
        <v>2.1571206951539368E-3</v>
      </c>
      <c r="AC47" s="10">
        <f t="shared" ref="AC47" si="124">CH47*2</f>
        <v>2.9834056474682246E-4</v>
      </c>
      <c r="AD47" s="10">
        <f t="shared" ref="AD47" si="125">CI47</f>
        <v>5.9476996612678943E-5</v>
      </c>
      <c r="AE47" s="10"/>
      <c r="AF47" s="11">
        <f t="shared" si="12"/>
        <v>60.09</v>
      </c>
      <c r="AG47" s="11">
        <f t="shared" si="13"/>
        <v>79.87</v>
      </c>
      <c r="AH47" s="11">
        <f t="shared" si="14"/>
        <v>101.96000000000001</v>
      </c>
      <c r="AI47" s="11">
        <f t="shared" si="15"/>
        <v>152</v>
      </c>
      <c r="AJ47" s="12">
        <f t="shared" si="16"/>
        <v>71.849999999999994</v>
      </c>
      <c r="AK47" s="12">
        <f t="shared" si="17"/>
        <v>40.31</v>
      </c>
      <c r="AL47" s="12">
        <f t="shared" si="18"/>
        <v>70.94</v>
      </c>
      <c r="AM47" s="12">
        <f t="shared" si="19"/>
        <v>56.08</v>
      </c>
      <c r="AN47" s="12">
        <f t="shared" si="20"/>
        <v>94.2</v>
      </c>
      <c r="AO47" s="11">
        <f t="shared" si="21"/>
        <v>61.98</v>
      </c>
      <c r="AP47" s="4">
        <f t="shared" si="22"/>
        <v>74.69</v>
      </c>
      <c r="AQ47" s="12">
        <f t="shared" si="23"/>
        <v>74.930000000000007</v>
      </c>
      <c r="AS47">
        <f t="shared" ref="AS47:AS53" si="126">D47/AF47</f>
        <v>0.86669995007488754</v>
      </c>
      <c r="AT47">
        <f t="shared" ref="AT47:AT53" si="127">E47/AG47</f>
        <v>2.8796794791536248E-3</v>
      </c>
      <c r="AU47">
        <f t="shared" ref="AU47:AU53" si="128">F47/AH47</f>
        <v>1.8634758728913296E-2</v>
      </c>
      <c r="AV47">
        <f t="shared" ref="AV47:AV53" si="129">G47/AI47</f>
        <v>9.9342105263157902E-3</v>
      </c>
      <c r="AW47">
        <f t="shared" ref="AW47:AW53" si="130">H47/AJ47</f>
        <v>0.24996520528879612</v>
      </c>
      <c r="AX47">
        <f t="shared" ref="AX47:AX53" si="131">I47/AK47</f>
        <v>0.53336641032001986</v>
      </c>
      <c r="AY47">
        <f t="shared" ref="AY47:AY53" si="132">J47/AL47</f>
        <v>5.2156752184945024E-3</v>
      </c>
      <c r="AZ47">
        <f t="shared" ref="AZ47:AZ53" si="133">K47/AM47</f>
        <v>7.8637660485021396E-2</v>
      </c>
      <c r="BA47">
        <f t="shared" ref="BA47:BA53" si="134">L47/AN47</f>
        <v>0</v>
      </c>
      <c r="BB47">
        <f t="shared" ref="BB47:BB53" si="135">M47/AO47</f>
        <v>4.8402710551790902E-4</v>
      </c>
      <c r="BC47">
        <f t="shared" ref="BC47:BC53" si="136">N47/AP47</f>
        <v>6.6943365912438085E-5</v>
      </c>
      <c r="BD47">
        <f t="shared" ref="BD47:BD53" si="137">O47/AQ47</f>
        <v>2.6691578806886425E-5</v>
      </c>
      <c r="BF47">
        <f t="shared" ref="BF47:BG47" si="138">AS47*2</f>
        <v>1.7333999001497751</v>
      </c>
      <c r="BG47">
        <f t="shared" si="138"/>
        <v>5.7593589583072495E-3</v>
      </c>
      <c r="BH47">
        <f t="shared" ref="BH47" si="139">AU47*3</f>
        <v>5.590427618673989E-2</v>
      </c>
      <c r="BI47">
        <f t="shared" ref="BI47" si="140">AV47*3</f>
        <v>2.9802631578947372E-2</v>
      </c>
      <c r="BJ47">
        <f t="shared" ref="BJ47" si="141">AW47</f>
        <v>0.24996520528879612</v>
      </c>
      <c r="BK47">
        <f t="shared" ref="BK47" si="142">AX47</f>
        <v>0.53336641032001986</v>
      </c>
      <c r="BL47">
        <f t="shared" ref="BL47" si="143">AY47</f>
        <v>5.2156752184945024E-3</v>
      </c>
      <c r="BM47">
        <f t="shared" ref="BM47" si="144">AZ47</f>
        <v>7.8637660485021396E-2</v>
      </c>
      <c r="BN47">
        <f t="shared" ref="BN47" si="145">BA47</f>
        <v>0</v>
      </c>
      <c r="BO47">
        <f t="shared" ref="BO47" si="146">BB47</f>
        <v>4.8402710551790902E-4</v>
      </c>
      <c r="BP47">
        <f t="shared" ref="BP47" si="147">BC47</f>
        <v>6.6943365912438085E-5</v>
      </c>
      <c r="BQ47">
        <f t="shared" ref="BQ47" si="148">BD47</f>
        <v>2.6691578806886425E-5</v>
      </c>
      <c r="BT47">
        <f t="shared" ref="BT47" si="149">SUM(BF47:BR47)</f>
        <v>2.6926287802363387</v>
      </c>
      <c r="BV47">
        <f t="shared" ref="BV47" si="150">6/BT47</f>
        <v>2.2283056780940167</v>
      </c>
      <c r="BX47">
        <f t="shared" ref="BX47:BX53" si="151">$BV47*BF47</f>
        <v>3.8625448399113456</v>
      </c>
      <c r="BZ47">
        <f t="shared" ref="BZ47:BZ53" si="152">$BV47*BH47</f>
        <v>0.12457181605664862</v>
      </c>
      <c r="CA47">
        <f t="shared" ref="CA47:CA53" si="153">$BV47*BI47</f>
        <v>6.6409373169512481E-2</v>
      </c>
      <c r="CB47">
        <f t="shared" ref="CB47:CB53" si="154">$BV47*BJ47</f>
        <v>0.55699888627096095</v>
      </c>
      <c r="CC47">
        <f t="shared" ref="CC47:CC53" si="155">$BV47*BK47</f>
        <v>1.1885034006207233</v>
      </c>
      <c r="CD47">
        <f t="shared" ref="CD47:CD53" si="156">$BV47*BL47</f>
        <v>1.1622118704465551E-2</v>
      </c>
      <c r="CE47">
        <f t="shared" ref="CE47:CE53" si="157">$BV47*BM47</f>
        <v>0.17522874537080266</v>
      </c>
      <c r="CF47">
        <f t="shared" ref="CF47:CF53" si="158">$BV47*BN47</f>
        <v>0</v>
      </c>
      <c r="CG47">
        <f t="shared" ref="CG47:CG53" si="159">$BV47*BO47</f>
        <v>1.0785603475769684E-3</v>
      </c>
      <c r="CH47">
        <f t="shared" ref="CH47:CH53" si="160">$BV47*BP47</f>
        <v>1.4917028237341123E-4</v>
      </c>
      <c r="CI47">
        <f t="shared" ref="CI47:CI53" si="161">$BV47*BQ47</f>
        <v>5.9476996612678943E-5</v>
      </c>
      <c r="CK47">
        <f t="shared" ref="CK47:CK53" si="162">SUM(BX47:CJ47)</f>
        <v>5.9871663877310217</v>
      </c>
    </row>
    <row r="48" spans="2:89">
      <c r="B48" s="4">
        <v>243</v>
      </c>
      <c r="C48" t="s">
        <v>18</v>
      </c>
      <c r="D48" s="2">
        <v>52.03</v>
      </c>
      <c r="E48" s="2">
        <v>0.24</v>
      </c>
      <c r="F48" s="2">
        <v>1.67</v>
      </c>
      <c r="G48" s="2">
        <v>1.28</v>
      </c>
      <c r="H48" s="2">
        <v>18.97</v>
      </c>
      <c r="I48" s="2">
        <v>20.72</v>
      </c>
      <c r="J48" s="2">
        <v>0.39</v>
      </c>
      <c r="K48" s="2">
        <v>4.66</v>
      </c>
      <c r="L48" s="2">
        <v>0</v>
      </c>
      <c r="M48" s="2">
        <v>0.03</v>
      </c>
      <c r="N48" s="2">
        <v>6.0000000000000001E-3</v>
      </c>
      <c r="O48" s="2">
        <v>3.0000000000000001E-3</v>
      </c>
      <c r="Q48" s="13">
        <f t="shared" si="63"/>
        <v>1.2313017888073166E-2</v>
      </c>
      <c r="S48" s="10">
        <f t="shared" ref="S48:S53" si="163">BX48*0.5</f>
        <v>1.9389574152937872</v>
      </c>
      <c r="T48" s="10">
        <f t="shared" si="1"/>
        <v>0</v>
      </c>
      <c r="U48" s="10">
        <f t="shared" ref="U48:U53" si="164">BZ48*(2/3)</f>
        <v>7.3355602594285987E-2</v>
      </c>
      <c r="V48" s="10">
        <f t="shared" ref="V48:V53" si="165">CA48*(2/3)</f>
        <v>3.7714905719575927E-2</v>
      </c>
      <c r="W48" s="10">
        <f t="shared" ref="W48:W53" si="166">CB48*(2/3)</f>
        <v>0.39415400917730081</v>
      </c>
      <c r="X48" s="10">
        <f t="shared" ref="X48:X53" si="167">CC48</f>
        <v>1.1510484435998085</v>
      </c>
      <c r="Y48" s="10">
        <f t="shared" ref="Y48:Y53" si="168">CD48</f>
        <v>1.2310907605989994E-2</v>
      </c>
      <c r="Z48" s="10">
        <f t="shared" ref="Z48:Z53" si="169">CE48</f>
        <v>0.18607779914916486</v>
      </c>
      <c r="AA48" s="10">
        <f t="shared" ref="AA48:AA53" si="170">CF48</f>
        <v>0</v>
      </c>
      <c r="AB48" s="10">
        <f t="shared" ref="AB48:AB53" si="171">CG48*2</f>
        <v>2.167785602226351E-3</v>
      </c>
      <c r="AC48" s="10">
        <f t="shared" ref="AC48:AC53" si="172">CH48*2</f>
        <v>3.5977868958626119E-4</v>
      </c>
      <c r="AD48" s="10">
        <f t="shared" ref="AD48:AD53" si="173">CI48</f>
        <v>8.9656580559181401E-5</v>
      </c>
      <c r="AE48" s="10"/>
      <c r="AF48" s="11">
        <f t="shared" si="12"/>
        <v>60.09</v>
      </c>
      <c r="AG48" s="11">
        <f t="shared" si="13"/>
        <v>79.87</v>
      </c>
      <c r="AH48" s="11">
        <f t="shared" si="14"/>
        <v>101.96000000000001</v>
      </c>
      <c r="AI48" s="11">
        <f t="shared" si="15"/>
        <v>152</v>
      </c>
      <c r="AJ48" s="12">
        <f t="shared" si="16"/>
        <v>71.849999999999994</v>
      </c>
      <c r="AK48" s="12">
        <f t="shared" si="17"/>
        <v>40.31</v>
      </c>
      <c r="AL48" s="12">
        <f t="shared" si="18"/>
        <v>70.94</v>
      </c>
      <c r="AM48" s="12">
        <f t="shared" si="19"/>
        <v>56.08</v>
      </c>
      <c r="AN48" s="12">
        <f t="shared" si="20"/>
        <v>94.2</v>
      </c>
      <c r="AO48" s="11">
        <f t="shared" si="21"/>
        <v>61.98</v>
      </c>
      <c r="AP48" s="4">
        <f t="shared" si="22"/>
        <v>74.69</v>
      </c>
      <c r="AQ48" s="12">
        <f t="shared" si="23"/>
        <v>74.930000000000007</v>
      </c>
      <c r="AS48">
        <f t="shared" si="126"/>
        <v>0.86586786486936262</v>
      </c>
      <c r="AT48">
        <f t="shared" si="127"/>
        <v>3.0048829347689991E-3</v>
      </c>
      <c r="AU48">
        <f t="shared" si="128"/>
        <v>1.6378972145939582E-2</v>
      </c>
      <c r="AV48">
        <f t="shared" si="129"/>
        <v>8.4210526315789472E-3</v>
      </c>
      <c r="AW48">
        <f t="shared" si="130"/>
        <v>0.26402226861517047</v>
      </c>
      <c r="AX48">
        <f t="shared" si="131"/>
        <v>0.51401637310840975</v>
      </c>
      <c r="AY48">
        <f t="shared" si="132"/>
        <v>5.4976036086833947E-3</v>
      </c>
      <c r="AZ48">
        <f t="shared" si="133"/>
        <v>8.3095577746077037E-2</v>
      </c>
      <c r="BA48">
        <f t="shared" si="134"/>
        <v>0</v>
      </c>
      <c r="BB48">
        <f t="shared" si="135"/>
        <v>4.8402710551790902E-4</v>
      </c>
      <c r="BC48">
        <f t="shared" si="136"/>
        <v>8.0332039094925691E-5</v>
      </c>
      <c r="BD48">
        <f t="shared" si="137"/>
        <v>4.0037368210329641E-5</v>
      </c>
      <c r="BF48">
        <f t="shared" ref="BF48:BG53" si="174">AS48*2</f>
        <v>1.7317357297387252</v>
      </c>
      <c r="BG48">
        <f t="shared" si="174"/>
        <v>6.0097658695379983E-3</v>
      </c>
      <c r="BH48">
        <f t="shared" ref="BH48:BH53" si="175">AU48*3</f>
        <v>4.9136916437818742E-2</v>
      </c>
      <c r="BI48">
        <f t="shared" ref="BI48:BI53" si="176">AV48*3</f>
        <v>2.5263157894736842E-2</v>
      </c>
      <c r="BJ48">
        <f t="shared" ref="BJ48:BJ53" si="177">AW48</f>
        <v>0.26402226861517047</v>
      </c>
      <c r="BK48">
        <f t="shared" ref="BK48:BK53" si="178">AX48</f>
        <v>0.51401637310840975</v>
      </c>
      <c r="BL48">
        <f t="shared" ref="BL48:BL53" si="179">AY48</f>
        <v>5.4976036086833947E-3</v>
      </c>
      <c r="BM48">
        <f t="shared" ref="BM48:BM53" si="180">AZ48</f>
        <v>8.3095577746077037E-2</v>
      </c>
      <c r="BN48">
        <f t="shared" ref="BN48:BN53" si="181">BA48</f>
        <v>0</v>
      </c>
      <c r="BO48">
        <f t="shared" ref="BO48:BO53" si="182">BB48</f>
        <v>4.8402710551790902E-4</v>
      </c>
      <c r="BP48">
        <f t="shared" ref="BP48:BP53" si="183">BC48</f>
        <v>8.0332039094925691E-5</v>
      </c>
      <c r="BQ48">
        <f t="shared" ref="BQ48:BQ53" si="184">BD48</f>
        <v>4.0037368210329641E-5</v>
      </c>
      <c r="BT48">
        <f t="shared" ref="BT48:BT53" si="185">SUM(BF48:BR48)</f>
        <v>2.6793817895319827</v>
      </c>
      <c r="BV48">
        <f t="shared" ref="BV48:BV53" si="186">6/BT48</f>
        <v>2.2393225270998207</v>
      </c>
      <c r="BX48">
        <f t="shared" si="151"/>
        <v>3.8779148305875744</v>
      </c>
      <c r="BZ48">
        <f t="shared" si="152"/>
        <v>0.11003340389142899</v>
      </c>
      <c r="CA48">
        <f t="shared" si="153"/>
        <v>5.6572358579363893E-2</v>
      </c>
      <c r="CB48">
        <f t="shared" si="154"/>
        <v>0.59123101376595122</v>
      </c>
      <c r="CC48">
        <f t="shared" si="155"/>
        <v>1.1510484435998085</v>
      </c>
      <c r="CD48">
        <f t="shared" si="156"/>
        <v>1.2310907605989994E-2</v>
      </c>
      <c r="CE48">
        <f t="shared" si="157"/>
        <v>0.18607779914916486</v>
      </c>
      <c r="CF48">
        <f t="shared" si="158"/>
        <v>0</v>
      </c>
      <c r="CG48">
        <f t="shared" si="159"/>
        <v>1.0838928011131755E-3</v>
      </c>
      <c r="CH48">
        <f t="shared" si="160"/>
        <v>1.798893447931306E-4</v>
      </c>
      <c r="CI48">
        <f t="shared" si="161"/>
        <v>8.9656580559181401E-5</v>
      </c>
      <c r="CK48">
        <f t="shared" si="162"/>
        <v>5.9865421959057477</v>
      </c>
    </row>
    <row r="49" spans="2:89">
      <c r="B49" s="4">
        <v>253</v>
      </c>
      <c r="C49" t="s">
        <v>18</v>
      </c>
      <c r="D49" s="2">
        <v>51.84</v>
      </c>
      <c r="E49" s="2">
        <v>0.25</v>
      </c>
      <c r="F49" s="2">
        <v>1.49</v>
      </c>
      <c r="G49" s="2">
        <v>1.06</v>
      </c>
      <c r="H49" s="2">
        <v>20.36</v>
      </c>
      <c r="I49" s="2">
        <v>19.59</v>
      </c>
      <c r="J49" s="2">
        <v>0.42</v>
      </c>
      <c r="K49" s="2">
        <v>4.95</v>
      </c>
      <c r="L49" s="2">
        <v>0</v>
      </c>
      <c r="M49" s="2">
        <v>0.03</v>
      </c>
      <c r="N49" s="2">
        <v>6.0000000000000001E-3</v>
      </c>
      <c r="O49" s="2">
        <v>3.0000000000000001E-3</v>
      </c>
      <c r="Q49" s="13">
        <f t="shared" si="63"/>
        <v>1.1442650785415245E-2</v>
      </c>
      <c r="S49" s="10">
        <f t="shared" si="163"/>
        <v>1.9455310565471466</v>
      </c>
      <c r="T49" s="10">
        <f t="shared" si="1"/>
        <v>0</v>
      </c>
      <c r="U49" s="10">
        <f t="shared" si="164"/>
        <v>6.5911594238268603E-2</v>
      </c>
      <c r="V49" s="10">
        <f t="shared" si="165"/>
        <v>3.1453403909598637E-2</v>
      </c>
      <c r="W49" s="10">
        <f t="shared" si="166"/>
        <v>0.42602503532916286</v>
      </c>
      <c r="X49" s="10">
        <f t="shared" si="167"/>
        <v>1.0959658373259793</v>
      </c>
      <c r="Y49" s="10">
        <f t="shared" si="168"/>
        <v>1.3351605300179113E-2</v>
      </c>
      <c r="Z49" s="10">
        <f t="shared" si="169"/>
        <v>0.1990547625829511</v>
      </c>
      <c r="AA49" s="10">
        <f t="shared" si="170"/>
        <v>0</v>
      </c>
      <c r="AB49" s="10">
        <f t="shared" si="171"/>
        <v>2.1831071774183063E-3</v>
      </c>
      <c r="AC49" s="10">
        <f t="shared" si="172"/>
        <v>3.6232155002379602E-4</v>
      </c>
      <c r="AD49" s="10">
        <f t="shared" si="173"/>
        <v>9.02902594797722E-5</v>
      </c>
      <c r="AE49" s="10"/>
      <c r="AF49" s="11">
        <f t="shared" si="12"/>
        <v>60.09</v>
      </c>
      <c r="AG49" s="11">
        <f t="shared" si="13"/>
        <v>79.87</v>
      </c>
      <c r="AH49" s="11">
        <f t="shared" si="14"/>
        <v>101.96000000000001</v>
      </c>
      <c r="AI49" s="11">
        <f t="shared" si="15"/>
        <v>152</v>
      </c>
      <c r="AJ49" s="12">
        <f t="shared" si="16"/>
        <v>71.849999999999994</v>
      </c>
      <c r="AK49" s="12">
        <f t="shared" si="17"/>
        <v>40.31</v>
      </c>
      <c r="AL49" s="12">
        <f t="shared" si="18"/>
        <v>70.94</v>
      </c>
      <c r="AM49" s="12">
        <f t="shared" si="19"/>
        <v>56.08</v>
      </c>
      <c r="AN49" s="12">
        <f t="shared" si="20"/>
        <v>94.2</v>
      </c>
      <c r="AO49" s="11">
        <f t="shared" si="21"/>
        <v>61.98</v>
      </c>
      <c r="AP49" s="4">
        <f t="shared" si="22"/>
        <v>74.69</v>
      </c>
      <c r="AQ49" s="12">
        <f t="shared" si="23"/>
        <v>74.930000000000007</v>
      </c>
      <c r="AS49">
        <f t="shared" si="126"/>
        <v>0.86270594108836751</v>
      </c>
      <c r="AT49">
        <f t="shared" si="127"/>
        <v>3.1300863903843744E-3</v>
      </c>
      <c r="AU49">
        <f t="shared" si="128"/>
        <v>1.4613573950568849E-2</v>
      </c>
      <c r="AV49">
        <f t="shared" si="129"/>
        <v>6.973684210526316E-3</v>
      </c>
      <c r="AW49">
        <f t="shared" si="130"/>
        <v>0.28336812804453726</v>
      </c>
      <c r="AX49">
        <f t="shared" si="131"/>
        <v>0.48598362689159014</v>
      </c>
      <c r="AY49">
        <f t="shared" si="132"/>
        <v>5.9204961939667324E-3</v>
      </c>
      <c r="AZ49">
        <f t="shared" si="133"/>
        <v>8.826676176890158E-2</v>
      </c>
      <c r="BA49">
        <f t="shared" si="134"/>
        <v>0</v>
      </c>
      <c r="BB49">
        <f t="shared" si="135"/>
        <v>4.8402710551790902E-4</v>
      </c>
      <c r="BC49">
        <f t="shared" si="136"/>
        <v>8.0332039094925691E-5</v>
      </c>
      <c r="BD49">
        <f t="shared" si="137"/>
        <v>4.0037368210329641E-5</v>
      </c>
      <c r="BF49">
        <f t="shared" si="174"/>
        <v>1.725411882176735</v>
      </c>
      <c r="BG49">
        <f t="shared" si="174"/>
        <v>6.2601727807687487E-3</v>
      </c>
      <c r="BH49">
        <f t="shared" si="175"/>
        <v>4.3840721851706545E-2</v>
      </c>
      <c r="BI49">
        <f t="shared" si="176"/>
        <v>2.0921052631578948E-2</v>
      </c>
      <c r="BJ49">
        <f t="shared" si="177"/>
        <v>0.28336812804453726</v>
      </c>
      <c r="BK49">
        <f t="shared" si="178"/>
        <v>0.48598362689159014</v>
      </c>
      <c r="BL49">
        <f t="shared" si="179"/>
        <v>5.9204961939667324E-3</v>
      </c>
      <c r="BM49">
        <f t="shared" si="180"/>
        <v>8.826676176890158E-2</v>
      </c>
      <c r="BN49">
        <f t="shared" si="181"/>
        <v>0</v>
      </c>
      <c r="BO49">
        <f t="shared" si="182"/>
        <v>4.8402710551790902E-4</v>
      </c>
      <c r="BP49">
        <f t="shared" si="183"/>
        <v>8.0332039094925691E-5</v>
      </c>
      <c r="BQ49">
        <f t="shared" si="184"/>
        <v>4.0037368210329641E-5</v>
      </c>
      <c r="BT49">
        <f t="shared" si="185"/>
        <v>2.6605772388526083</v>
      </c>
      <c r="BV49">
        <f t="shared" si="186"/>
        <v>2.2551497142731103</v>
      </c>
      <c r="BX49">
        <f t="shared" si="151"/>
        <v>3.8910621130942933</v>
      </c>
      <c r="BZ49">
        <f t="shared" si="152"/>
        <v>9.8867391357402912E-2</v>
      </c>
      <c r="CA49">
        <f t="shared" si="153"/>
        <v>4.7180105864397963E-2</v>
      </c>
      <c r="CB49">
        <f t="shared" si="154"/>
        <v>0.63903755299374432</v>
      </c>
      <c r="CC49">
        <f t="shared" si="155"/>
        <v>1.0959658373259793</v>
      </c>
      <c r="CD49">
        <f t="shared" si="156"/>
        <v>1.3351605300179113E-2</v>
      </c>
      <c r="CE49">
        <f t="shared" si="157"/>
        <v>0.1990547625829511</v>
      </c>
      <c r="CF49">
        <f t="shared" si="158"/>
        <v>0</v>
      </c>
      <c r="CG49">
        <f t="shared" si="159"/>
        <v>1.0915535887091531E-3</v>
      </c>
      <c r="CH49">
        <f t="shared" si="160"/>
        <v>1.8116077501189801E-4</v>
      </c>
      <c r="CI49">
        <f t="shared" si="161"/>
        <v>9.02902594797722E-5</v>
      </c>
      <c r="CK49">
        <f t="shared" si="162"/>
        <v>5.9858823731421476</v>
      </c>
    </row>
    <row r="50" spans="2:89">
      <c r="B50" s="4">
        <v>263</v>
      </c>
      <c r="C50" t="s">
        <v>18</v>
      </c>
      <c r="D50" s="2">
        <v>51.54</v>
      </c>
      <c r="E50" s="2">
        <v>0.26</v>
      </c>
      <c r="F50" s="2">
        <v>1.35</v>
      </c>
      <c r="G50" s="2">
        <v>0.85</v>
      </c>
      <c r="H50" s="2">
        <v>22.01</v>
      </c>
      <c r="I50" s="2">
        <v>18.23</v>
      </c>
      <c r="J50" s="2">
        <v>0.46</v>
      </c>
      <c r="K50" s="2">
        <v>5.25</v>
      </c>
      <c r="L50" s="2">
        <v>0</v>
      </c>
      <c r="M50" s="2">
        <v>0.03</v>
      </c>
      <c r="N50" s="2">
        <v>6.0000000000000001E-3</v>
      </c>
      <c r="O50" s="2">
        <v>3.0000000000000001E-3</v>
      </c>
      <c r="Q50" s="13">
        <f t="shared" si="63"/>
        <v>1.1271291389027355E-2</v>
      </c>
      <c r="S50" s="10">
        <f t="shared" si="163"/>
        <v>1.9510351934726835</v>
      </c>
      <c r="T50" s="10">
        <f t="shared" si="1"/>
        <v>0</v>
      </c>
      <c r="U50" s="10">
        <f t="shared" si="164"/>
        <v>6.023609791634385E-2</v>
      </c>
      <c r="V50" s="10">
        <f t="shared" si="165"/>
        <v>2.5440651374356027E-2</v>
      </c>
      <c r="W50" s="10">
        <f t="shared" si="166"/>
        <v>0.4645419132230032</v>
      </c>
      <c r="X50" s="10">
        <f t="shared" si="167"/>
        <v>1.0287190061185456</v>
      </c>
      <c r="Y50" s="10">
        <f t="shared" si="168"/>
        <v>1.474991578711897E-2</v>
      </c>
      <c r="Z50" s="10">
        <f t="shared" si="169"/>
        <v>0.21294830700612685</v>
      </c>
      <c r="AA50" s="10">
        <f t="shared" si="170"/>
        <v>0</v>
      </c>
      <c r="AB50" s="10">
        <f t="shared" si="171"/>
        <v>2.2020266550322395E-3</v>
      </c>
      <c r="AC50" s="10">
        <f t="shared" si="172"/>
        <v>3.6546153990868447E-4</v>
      </c>
      <c r="AD50" s="10">
        <f t="shared" si="173"/>
        <v>9.1072742612370358E-5</v>
      </c>
      <c r="AE50" s="10"/>
      <c r="AF50" s="11">
        <f t="shared" si="12"/>
        <v>60.09</v>
      </c>
      <c r="AG50" s="11">
        <f t="shared" si="13"/>
        <v>79.87</v>
      </c>
      <c r="AH50" s="11">
        <f t="shared" si="14"/>
        <v>101.96000000000001</v>
      </c>
      <c r="AI50" s="11">
        <f t="shared" si="15"/>
        <v>152</v>
      </c>
      <c r="AJ50" s="12">
        <f t="shared" si="16"/>
        <v>71.849999999999994</v>
      </c>
      <c r="AK50" s="12">
        <f t="shared" si="17"/>
        <v>40.31</v>
      </c>
      <c r="AL50" s="12">
        <f t="shared" si="18"/>
        <v>70.94</v>
      </c>
      <c r="AM50" s="12">
        <f t="shared" si="19"/>
        <v>56.08</v>
      </c>
      <c r="AN50" s="12">
        <f t="shared" si="20"/>
        <v>94.2</v>
      </c>
      <c r="AO50" s="11">
        <f t="shared" si="21"/>
        <v>61.98</v>
      </c>
      <c r="AP50" s="4">
        <f t="shared" si="22"/>
        <v>74.69</v>
      </c>
      <c r="AQ50" s="12">
        <f t="shared" si="23"/>
        <v>74.930000000000007</v>
      </c>
      <c r="AS50">
        <f t="shared" si="126"/>
        <v>0.85771342985521715</v>
      </c>
      <c r="AT50">
        <f t="shared" si="127"/>
        <v>3.2552898459997496E-3</v>
      </c>
      <c r="AU50">
        <f t="shared" si="128"/>
        <v>1.3240486465280503E-2</v>
      </c>
      <c r="AV50">
        <f t="shared" si="129"/>
        <v>5.5921052631578948E-3</v>
      </c>
      <c r="AW50">
        <f t="shared" si="130"/>
        <v>0.30633263743910932</v>
      </c>
      <c r="AX50">
        <f t="shared" si="131"/>
        <v>0.45224510047134703</v>
      </c>
      <c r="AY50">
        <f t="shared" si="132"/>
        <v>6.484352974344517E-3</v>
      </c>
      <c r="AZ50">
        <f t="shared" si="133"/>
        <v>9.3616262482168339E-2</v>
      </c>
      <c r="BA50">
        <f t="shared" si="134"/>
        <v>0</v>
      </c>
      <c r="BB50">
        <f t="shared" si="135"/>
        <v>4.8402710551790902E-4</v>
      </c>
      <c r="BC50">
        <f t="shared" si="136"/>
        <v>8.0332039094925691E-5</v>
      </c>
      <c r="BD50">
        <f t="shared" si="137"/>
        <v>4.0037368210329641E-5</v>
      </c>
      <c r="BF50">
        <f t="shared" si="174"/>
        <v>1.7154268597104343</v>
      </c>
      <c r="BG50">
        <f t="shared" si="174"/>
        <v>6.5105796919994992E-3</v>
      </c>
      <c r="BH50">
        <f t="shared" si="175"/>
        <v>3.9721459395841506E-2</v>
      </c>
      <c r="BI50">
        <f t="shared" si="176"/>
        <v>1.6776315789473684E-2</v>
      </c>
      <c r="BJ50">
        <f t="shared" si="177"/>
        <v>0.30633263743910932</v>
      </c>
      <c r="BK50">
        <f t="shared" si="178"/>
        <v>0.45224510047134703</v>
      </c>
      <c r="BL50">
        <f t="shared" si="179"/>
        <v>6.484352974344517E-3</v>
      </c>
      <c r="BM50">
        <f t="shared" si="180"/>
        <v>9.3616262482168339E-2</v>
      </c>
      <c r="BN50">
        <f t="shared" si="181"/>
        <v>0</v>
      </c>
      <c r="BO50">
        <f t="shared" si="182"/>
        <v>4.8402710551790902E-4</v>
      </c>
      <c r="BP50">
        <f t="shared" si="183"/>
        <v>8.0332039094925691E-5</v>
      </c>
      <c r="BQ50">
        <f t="shared" si="184"/>
        <v>4.0037368210329641E-5</v>
      </c>
      <c r="BT50">
        <f t="shared" si="185"/>
        <v>2.6377179644675413</v>
      </c>
      <c r="BV50">
        <f t="shared" si="186"/>
        <v>2.2746935346483035</v>
      </c>
      <c r="BX50">
        <f t="shared" si="151"/>
        <v>3.902070386945367</v>
      </c>
      <c r="BZ50">
        <f t="shared" si="152"/>
        <v>9.0354146874515776E-2</v>
      </c>
      <c r="CA50">
        <f t="shared" si="153"/>
        <v>3.816097706153404E-2</v>
      </c>
      <c r="CB50">
        <f t="shared" si="154"/>
        <v>0.69681286983450486</v>
      </c>
      <c r="CC50">
        <f t="shared" si="155"/>
        <v>1.0287190061185456</v>
      </c>
      <c r="CD50">
        <f t="shared" si="156"/>
        <v>1.474991578711897E-2</v>
      </c>
      <c r="CE50">
        <f t="shared" si="157"/>
        <v>0.21294830700612685</v>
      </c>
      <c r="CF50">
        <f t="shared" si="158"/>
        <v>0</v>
      </c>
      <c r="CG50">
        <f t="shared" si="159"/>
        <v>1.1010133275161198E-3</v>
      </c>
      <c r="CH50">
        <f t="shared" si="160"/>
        <v>1.8273076995434223E-4</v>
      </c>
      <c r="CI50">
        <f t="shared" si="161"/>
        <v>9.1072742612370358E-5</v>
      </c>
      <c r="CK50">
        <f t="shared" si="162"/>
        <v>5.9851904264677964</v>
      </c>
    </row>
    <row r="51" spans="2:89">
      <c r="B51" s="4">
        <v>383</v>
      </c>
      <c r="C51" t="s">
        <v>18</v>
      </c>
      <c r="D51" s="2">
        <v>46.59</v>
      </c>
      <c r="E51" s="2">
        <v>0.46</v>
      </c>
      <c r="F51" s="2">
        <v>1.0900000000000001</v>
      </c>
      <c r="G51" s="2">
        <v>0.11</v>
      </c>
      <c r="H51" s="2">
        <v>42.11</v>
      </c>
      <c r="I51" s="2">
        <v>3.59</v>
      </c>
      <c r="J51" s="2">
        <v>0.93</v>
      </c>
      <c r="K51" s="2">
        <v>5.07</v>
      </c>
      <c r="L51" s="2">
        <v>0</v>
      </c>
      <c r="M51" s="2">
        <v>0.04</v>
      </c>
      <c r="N51" s="2">
        <v>1.0999999999999999E-2</v>
      </c>
      <c r="O51" s="2">
        <v>5.0000000000000001E-3</v>
      </c>
      <c r="Q51" s="13">
        <f t="shared" si="63"/>
        <v>1.1954039743951442E-2</v>
      </c>
      <c r="S51" s="10">
        <f t="shared" si="163"/>
        <v>1.9579607073396497</v>
      </c>
      <c r="T51" s="10">
        <f t="shared" si="1"/>
        <v>0</v>
      </c>
      <c r="U51" s="10">
        <f t="shared" si="164"/>
        <v>5.3993332404301778E-2</v>
      </c>
      <c r="V51" s="10">
        <f t="shared" si="165"/>
        <v>3.6550435714249587E-3</v>
      </c>
      <c r="W51" s="10">
        <f t="shared" si="166"/>
        <v>0.98668988374311628</v>
      </c>
      <c r="X51" s="10">
        <f t="shared" si="167"/>
        <v>0.22490293137899134</v>
      </c>
      <c r="Y51" s="10">
        <f t="shared" si="168"/>
        <v>3.3105887129753195E-2</v>
      </c>
      <c r="Z51" s="10">
        <f t="shared" si="169"/>
        <v>0.22830394711150712</v>
      </c>
      <c r="AA51" s="10">
        <f t="shared" si="170"/>
        <v>0</v>
      </c>
      <c r="AB51" s="10">
        <f t="shared" si="171"/>
        <v>3.2595067198016589E-3</v>
      </c>
      <c r="AC51" s="10">
        <f t="shared" si="172"/>
        <v>7.4382999445252857E-4</v>
      </c>
      <c r="AD51" s="10">
        <f t="shared" si="173"/>
        <v>1.6851079882332406E-4</v>
      </c>
      <c r="AE51" s="10"/>
      <c r="AF51" s="11">
        <f t="shared" si="12"/>
        <v>60.09</v>
      </c>
      <c r="AG51" s="11">
        <f t="shared" si="13"/>
        <v>79.87</v>
      </c>
      <c r="AH51" s="11">
        <f t="shared" si="14"/>
        <v>101.96000000000001</v>
      </c>
      <c r="AI51" s="11">
        <f t="shared" si="15"/>
        <v>152</v>
      </c>
      <c r="AJ51" s="12">
        <f t="shared" si="16"/>
        <v>71.849999999999994</v>
      </c>
      <c r="AK51" s="12">
        <f t="shared" si="17"/>
        <v>40.31</v>
      </c>
      <c r="AL51" s="12">
        <f t="shared" si="18"/>
        <v>70.94</v>
      </c>
      <c r="AM51" s="12">
        <f t="shared" si="19"/>
        <v>56.08</v>
      </c>
      <c r="AN51" s="12">
        <f t="shared" si="20"/>
        <v>94.2</v>
      </c>
      <c r="AO51" s="11">
        <f t="shared" si="21"/>
        <v>61.98</v>
      </c>
      <c r="AP51" s="4">
        <f t="shared" si="22"/>
        <v>74.69</v>
      </c>
      <c r="AQ51" s="12">
        <f t="shared" si="23"/>
        <v>74.930000000000007</v>
      </c>
      <c r="AS51">
        <f t="shared" si="126"/>
        <v>0.77533699450823768</v>
      </c>
      <c r="AT51">
        <f t="shared" si="127"/>
        <v>5.7593589583072495E-3</v>
      </c>
      <c r="AU51">
        <f t="shared" si="128"/>
        <v>1.0690466849744997E-2</v>
      </c>
      <c r="AV51">
        <f t="shared" si="129"/>
        <v>7.2368421052631583E-4</v>
      </c>
      <c r="AW51">
        <f t="shared" si="130"/>
        <v>0.58608211551844125</v>
      </c>
      <c r="AX51">
        <f t="shared" si="131"/>
        <v>8.9059786653435863E-2</v>
      </c>
      <c r="AY51">
        <f t="shared" si="132"/>
        <v>1.310967014378348E-2</v>
      </c>
      <c r="AZ51">
        <f t="shared" si="133"/>
        <v>9.0406562054208287E-2</v>
      </c>
      <c r="BA51">
        <f t="shared" si="134"/>
        <v>0</v>
      </c>
      <c r="BB51">
        <f t="shared" si="135"/>
        <v>6.4536947402387876E-4</v>
      </c>
      <c r="BC51">
        <f t="shared" si="136"/>
        <v>1.4727540500736376E-4</v>
      </c>
      <c r="BD51">
        <f t="shared" si="137"/>
        <v>6.6728947017216059E-5</v>
      </c>
      <c r="BF51">
        <f t="shared" si="174"/>
        <v>1.5506739890164754</v>
      </c>
      <c r="BG51">
        <f t="shared" si="174"/>
        <v>1.1518717916614499E-2</v>
      </c>
      <c r="BH51">
        <f t="shared" si="175"/>
        <v>3.2071400549234991E-2</v>
      </c>
      <c r="BI51">
        <f t="shared" si="176"/>
        <v>2.1710526315789477E-3</v>
      </c>
      <c r="BJ51">
        <f t="shared" si="177"/>
        <v>0.58608211551844125</v>
      </c>
      <c r="BK51">
        <f t="shared" si="178"/>
        <v>8.9059786653435863E-2</v>
      </c>
      <c r="BL51">
        <f t="shared" si="179"/>
        <v>1.310967014378348E-2</v>
      </c>
      <c r="BM51">
        <f t="shared" si="180"/>
        <v>9.0406562054208287E-2</v>
      </c>
      <c r="BN51">
        <f t="shared" si="181"/>
        <v>0</v>
      </c>
      <c r="BO51">
        <f t="shared" si="182"/>
        <v>6.4536947402387876E-4</v>
      </c>
      <c r="BP51">
        <f t="shared" si="183"/>
        <v>1.4727540500736376E-4</v>
      </c>
      <c r="BQ51">
        <f t="shared" si="184"/>
        <v>6.6728947017216059E-5</v>
      </c>
      <c r="BT51">
        <f t="shared" si="185"/>
        <v>2.3759526683098215</v>
      </c>
      <c r="BV51">
        <f t="shared" si="186"/>
        <v>2.5253028311663348</v>
      </c>
      <c r="BX51">
        <f t="shared" si="151"/>
        <v>3.9159214146792993</v>
      </c>
      <c r="BZ51">
        <f t="shared" si="152"/>
        <v>8.0989998606452673E-2</v>
      </c>
      <c r="CA51">
        <f t="shared" si="153"/>
        <v>5.4825653571374386E-3</v>
      </c>
      <c r="CB51">
        <f t="shared" si="154"/>
        <v>1.4800348256146745</v>
      </c>
      <c r="CC51">
        <f t="shared" si="155"/>
        <v>0.22490293137899134</v>
      </c>
      <c r="CD51">
        <f t="shared" si="156"/>
        <v>3.3105887129753195E-2</v>
      </c>
      <c r="CE51">
        <f t="shared" si="157"/>
        <v>0.22830394711150712</v>
      </c>
      <c r="CF51">
        <f t="shared" si="158"/>
        <v>0</v>
      </c>
      <c r="CG51">
        <f t="shared" si="159"/>
        <v>1.6297533599008295E-3</v>
      </c>
      <c r="CH51">
        <f t="shared" si="160"/>
        <v>3.7191499722626428E-4</v>
      </c>
      <c r="CI51">
        <f t="shared" si="161"/>
        <v>1.6851079882332406E-4</v>
      </c>
      <c r="CK51">
        <f t="shared" si="162"/>
        <v>5.9709117490337658</v>
      </c>
    </row>
    <row r="52" spans="2:89">
      <c r="B52" s="4">
        <v>533</v>
      </c>
      <c r="C52" t="s">
        <v>18</v>
      </c>
      <c r="D52" s="2">
        <v>45.68</v>
      </c>
      <c r="E52" s="2">
        <v>0.39</v>
      </c>
      <c r="F52" s="2">
        <v>1.07</v>
      </c>
      <c r="G52" s="2">
        <v>0.04</v>
      </c>
      <c r="H52" s="2">
        <v>45.94</v>
      </c>
      <c r="I52" s="2">
        <v>0.75</v>
      </c>
      <c r="J52" s="2">
        <v>1.1100000000000001</v>
      </c>
      <c r="K52" s="2">
        <v>4.96</v>
      </c>
      <c r="L52" s="2">
        <v>0</v>
      </c>
      <c r="M52" s="2">
        <v>0.05</v>
      </c>
      <c r="N52" s="2">
        <v>1.2E-2</v>
      </c>
      <c r="O52" s="2">
        <v>5.0000000000000001E-3</v>
      </c>
      <c r="Q52" s="13">
        <f t="shared" si="63"/>
        <v>1.5481115827097783E-2</v>
      </c>
      <c r="S52" s="10">
        <f t="shared" si="163"/>
        <v>1.9613295975791414</v>
      </c>
      <c r="T52" s="10">
        <f t="shared" ref="T52:T53" si="187">BY52*0.5</f>
        <v>0</v>
      </c>
      <c r="U52" s="10">
        <f t="shared" si="164"/>
        <v>5.4151518247956401E-2</v>
      </c>
      <c r="V52" s="10">
        <f t="shared" si="165"/>
        <v>1.3579165766260785E-3</v>
      </c>
      <c r="W52" s="10">
        <f t="shared" si="166"/>
        <v>1.0997643823464061</v>
      </c>
      <c r="X52" s="10">
        <f t="shared" si="167"/>
        <v>4.8003748987649766E-2</v>
      </c>
      <c r="Y52" s="10">
        <f t="shared" si="168"/>
        <v>4.0369975473701726E-2</v>
      </c>
      <c r="Z52" s="10">
        <f t="shared" si="169"/>
        <v>0.22819197250578041</v>
      </c>
      <c r="AA52" s="10">
        <f t="shared" si="170"/>
        <v>0</v>
      </c>
      <c r="AB52" s="10">
        <f t="shared" si="171"/>
        <v>4.162700057421022E-3</v>
      </c>
      <c r="AC52" s="10">
        <f t="shared" si="172"/>
        <v>8.2903997716092092E-4</v>
      </c>
      <c r="AD52" s="10">
        <f t="shared" si="173"/>
        <v>1.7216345226141392E-4</v>
      </c>
      <c r="AE52" s="10"/>
      <c r="AF52" s="11">
        <f t="shared" ref="AF52:AF53" si="188">28.09+16*2</f>
        <v>60.09</v>
      </c>
      <c r="AG52" s="11">
        <f t="shared" ref="AG52:AG53" si="189">47.87+16*2</f>
        <v>79.87</v>
      </c>
      <c r="AH52" s="11">
        <f t="shared" ref="AH52:AH53" si="190">26.98*2+16*3</f>
        <v>101.96000000000001</v>
      </c>
      <c r="AI52" s="11">
        <f t="shared" ref="AI52:AI53" si="191">52*2+16*3</f>
        <v>152</v>
      </c>
      <c r="AJ52" s="12">
        <f t="shared" ref="AJ52:AJ53" si="192">55.85+16</f>
        <v>71.849999999999994</v>
      </c>
      <c r="AK52" s="12">
        <f t="shared" ref="AK52:AK53" si="193">16+24.31</f>
        <v>40.31</v>
      </c>
      <c r="AL52" s="12">
        <f t="shared" ref="AL52:AL53" si="194">16+54.94</f>
        <v>70.94</v>
      </c>
      <c r="AM52" s="12">
        <f t="shared" ref="AM52:AM53" si="195">40.08+16</f>
        <v>56.08</v>
      </c>
      <c r="AN52" s="12">
        <f t="shared" ref="AN52:AN53" si="196">39.1*2+16</f>
        <v>94.2</v>
      </c>
      <c r="AO52" s="11">
        <f t="shared" ref="AO52:AO53" si="197">22.99*2+16</f>
        <v>61.98</v>
      </c>
      <c r="AP52" s="4">
        <f t="shared" ref="AP52:AP53" si="198">16+58.69</f>
        <v>74.69</v>
      </c>
      <c r="AQ52" s="12">
        <f t="shared" ref="AQ52:AQ53" si="199">16+58.93</f>
        <v>74.930000000000007</v>
      </c>
      <c r="AS52">
        <f t="shared" si="126"/>
        <v>0.76019304376768171</v>
      </c>
      <c r="AT52">
        <f t="shared" si="127"/>
        <v>4.8829347689996246E-3</v>
      </c>
      <c r="AU52">
        <f t="shared" si="128"/>
        <v>1.0494311494703805E-2</v>
      </c>
      <c r="AV52">
        <f t="shared" si="129"/>
        <v>2.631578947368421E-4</v>
      </c>
      <c r="AW52">
        <f t="shared" si="130"/>
        <v>0.63938761308281145</v>
      </c>
      <c r="AX52">
        <f t="shared" si="131"/>
        <v>1.8605805011163483E-2</v>
      </c>
      <c r="AY52">
        <f t="shared" si="132"/>
        <v>1.564702565548351E-2</v>
      </c>
      <c r="AZ52">
        <f t="shared" si="133"/>
        <v>8.8445078459343796E-2</v>
      </c>
      <c r="BA52">
        <f t="shared" si="134"/>
        <v>0</v>
      </c>
      <c r="BB52">
        <f t="shared" si="135"/>
        <v>8.067118425298484E-4</v>
      </c>
      <c r="BC52">
        <f t="shared" si="136"/>
        <v>1.6066407818985138E-4</v>
      </c>
      <c r="BD52">
        <f t="shared" si="137"/>
        <v>6.6728947017216059E-5</v>
      </c>
      <c r="BF52">
        <f t="shared" si="174"/>
        <v>1.5203860875353634</v>
      </c>
      <c r="BG52">
        <f t="shared" si="174"/>
        <v>9.7658695379992493E-3</v>
      </c>
      <c r="BH52">
        <f t="shared" si="175"/>
        <v>3.1482934484111415E-2</v>
      </c>
      <c r="BI52">
        <f t="shared" si="176"/>
        <v>7.894736842105263E-4</v>
      </c>
      <c r="BJ52">
        <f t="shared" si="177"/>
        <v>0.63938761308281145</v>
      </c>
      <c r="BK52">
        <f t="shared" si="178"/>
        <v>1.8605805011163483E-2</v>
      </c>
      <c r="BL52">
        <f t="shared" si="179"/>
        <v>1.564702565548351E-2</v>
      </c>
      <c r="BM52">
        <f t="shared" si="180"/>
        <v>8.8445078459343796E-2</v>
      </c>
      <c r="BN52">
        <f t="shared" si="181"/>
        <v>0</v>
      </c>
      <c r="BO52">
        <f t="shared" si="182"/>
        <v>8.067118425298484E-4</v>
      </c>
      <c r="BP52">
        <f t="shared" si="183"/>
        <v>1.6066407818985138E-4</v>
      </c>
      <c r="BQ52">
        <f t="shared" si="184"/>
        <v>6.6728947017216059E-5</v>
      </c>
      <c r="BT52">
        <f t="shared" si="185"/>
        <v>2.3255439923182233</v>
      </c>
      <c r="BV52">
        <f t="shared" si="186"/>
        <v>2.5800414955895494</v>
      </c>
      <c r="BX52">
        <f t="shared" si="151"/>
        <v>3.9226591951582828</v>
      </c>
      <c r="BZ52">
        <f t="shared" si="152"/>
        <v>8.1227277371934609E-2</v>
      </c>
      <c r="CA52">
        <f t="shared" si="153"/>
        <v>2.0368748649391179E-3</v>
      </c>
      <c r="CB52">
        <f t="shared" si="154"/>
        <v>1.6496465735196091</v>
      </c>
      <c r="CC52">
        <f t="shared" si="155"/>
        <v>4.8003748987649766E-2</v>
      </c>
      <c r="CD52">
        <f t="shared" si="156"/>
        <v>4.0369975473701726E-2</v>
      </c>
      <c r="CE52">
        <f t="shared" si="157"/>
        <v>0.22819197250578041</v>
      </c>
      <c r="CF52">
        <f t="shared" si="158"/>
        <v>0</v>
      </c>
      <c r="CG52">
        <f t="shared" si="159"/>
        <v>2.081350028710511E-3</v>
      </c>
      <c r="CH52">
        <f t="shared" si="160"/>
        <v>4.1451998858046046E-4</v>
      </c>
      <c r="CI52">
        <f t="shared" si="161"/>
        <v>1.7216345226141392E-4</v>
      </c>
      <c r="CK52">
        <f t="shared" si="162"/>
        <v>5.9748036513514506</v>
      </c>
    </row>
    <row r="53" spans="2:89">
      <c r="B53" s="4">
        <v>703</v>
      </c>
      <c r="C53" t="s">
        <v>18</v>
      </c>
      <c r="D53" s="2">
        <v>45.49</v>
      </c>
      <c r="E53" s="2">
        <v>0.38</v>
      </c>
      <c r="F53" s="2">
        <v>1.07</v>
      </c>
      <c r="G53" s="2">
        <v>0.01</v>
      </c>
      <c r="H53" s="2">
        <v>46.71</v>
      </c>
      <c r="I53" s="2">
        <v>0.09</v>
      </c>
      <c r="J53" s="2">
        <v>1.23</v>
      </c>
      <c r="K53" s="2">
        <v>4.9400000000000004</v>
      </c>
      <c r="L53" s="2">
        <v>0</v>
      </c>
      <c r="M53" s="2">
        <v>0.06</v>
      </c>
      <c r="N53" s="2">
        <v>1.2E-2</v>
      </c>
      <c r="O53" s="2">
        <v>5.0000000000000001E-3</v>
      </c>
      <c r="Q53" s="13">
        <f t="shared" si="63"/>
        <v>1.7147613599426494E-2</v>
      </c>
      <c r="S53" s="10">
        <f t="shared" si="163"/>
        <v>1.9627310629166985</v>
      </c>
      <c r="T53" s="10">
        <f t="shared" si="187"/>
        <v>0</v>
      </c>
      <c r="U53" s="10">
        <f t="shared" si="164"/>
        <v>5.4416550682727972E-2</v>
      </c>
      <c r="V53" s="10">
        <f t="shared" si="165"/>
        <v>3.411406485250212E-4</v>
      </c>
      <c r="W53" s="10">
        <f t="shared" si="166"/>
        <v>1.1236702914756522</v>
      </c>
      <c r="X53" s="10">
        <f t="shared" si="167"/>
        <v>5.7886431057086194E-3</v>
      </c>
      <c r="Y53" s="10">
        <f t="shared" si="168"/>
        <v>4.4953239109274006E-2</v>
      </c>
      <c r="Z53" s="10">
        <f t="shared" si="169"/>
        <v>0.22838417454036014</v>
      </c>
      <c r="AA53" s="10">
        <f t="shared" si="170"/>
        <v>0</v>
      </c>
      <c r="AB53" s="10">
        <f t="shared" si="171"/>
        <v>5.0196881486740778E-3</v>
      </c>
      <c r="AC53" s="10">
        <f t="shared" si="172"/>
        <v>8.3309752699108129E-4</v>
      </c>
      <c r="AD53" s="10">
        <f t="shared" si="173"/>
        <v>1.7300606758242096E-4</v>
      </c>
      <c r="AE53" s="10"/>
      <c r="AF53" s="11">
        <f t="shared" si="188"/>
        <v>60.09</v>
      </c>
      <c r="AG53" s="11">
        <f t="shared" si="189"/>
        <v>79.87</v>
      </c>
      <c r="AH53" s="11">
        <f t="shared" si="190"/>
        <v>101.96000000000001</v>
      </c>
      <c r="AI53" s="11">
        <f t="shared" si="191"/>
        <v>152</v>
      </c>
      <c r="AJ53" s="12">
        <f t="shared" si="192"/>
        <v>71.849999999999994</v>
      </c>
      <c r="AK53" s="12">
        <f t="shared" si="193"/>
        <v>40.31</v>
      </c>
      <c r="AL53" s="12">
        <f t="shared" si="194"/>
        <v>70.94</v>
      </c>
      <c r="AM53" s="12">
        <f t="shared" si="195"/>
        <v>56.08</v>
      </c>
      <c r="AN53" s="12">
        <f t="shared" si="196"/>
        <v>94.2</v>
      </c>
      <c r="AO53" s="11">
        <f t="shared" si="197"/>
        <v>61.98</v>
      </c>
      <c r="AP53" s="4">
        <f t="shared" si="198"/>
        <v>74.69</v>
      </c>
      <c r="AQ53" s="12">
        <f t="shared" si="199"/>
        <v>74.930000000000007</v>
      </c>
      <c r="AS53">
        <f t="shared" si="126"/>
        <v>0.7570311199866866</v>
      </c>
      <c r="AT53">
        <f t="shared" si="127"/>
        <v>4.7577313133842494E-3</v>
      </c>
      <c r="AU53">
        <f t="shared" si="128"/>
        <v>1.0494311494703805E-2</v>
      </c>
      <c r="AV53">
        <f t="shared" si="129"/>
        <v>6.5789473684210525E-5</v>
      </c>
      <c r="AW53">
        <f t="shared" si="130"/>
        <v>0.65010438413361171</v>
      </c>
      <c r="AX53">
        <f t="shared" si="131"/>
        <v>2.2326966013396176E-3</v>
      </c>
      <c r="AY53">
        <f t="shared" si="132"/>
        <v>1.733859599661686E-2</v>
      </c>
      <c r="AZ53">
        <f t="shared" si="133"/>
        <v>8.8088445078459351E-2</v>
      </c>
      <c r="BA53">
        <f t="shared" si="134"/>
        <v>0</v>
      </c>
      <c r="BB53">
        <f t="shared" si="135"/>
        <v>9.6805421103581804E-4</v>
      </c>
      <c r="BC53">
        <f t="shared" si="136"/>
        <v>1.6066407818985138E-4</v>
      </c>
      <c r="BD53">
        <f t="shared" si="137"/>
        <v>6.6728947017216059E-5</v>
      </c>
      <c r="BF53">
        <f t="shared" si="174"/>
        <v>1.5140622399733732</v>
      </c>
      <c r="BG53">
        <f t="shared" si="174"/>
        <v>9.5154626267684988E-3</v>
      </c>
      <c r="BH53">
        <f t="shared" si="175"/>
        <v>3.1482934484111415E-2</v>
      </c>
      <c r="BI53">
        <f t="shared" si="176"/>
        <v>1.9736842105263157E-4</v>
      </c>
      <c r="BJ53">
        <f t="shared" si="177"/>
        <v>0.65010438413361171</v>
      </c>
      <c r="BK53">
        <f t="shared" si="178"/>
        <v>2.2326966013396176E-3</v>
      </c>
      <c r="BL53">
        <f t="shared" si="179"/>
        <v>1.733859599661686E-2</v>
      </c>
      <c r="BM53">
        <f t="shared" si="180"/>
        <v>8.8088445078459351E-2</v>
      </c>
      <c r="BN53">
        <f t="shared" si="181"/>
        <v>0</v>
      </c>
      <c r="BO53">
        <f t="shared" si="182"/>
        <v>9.6805421103581804E-4</v>
      </c>
      <c r="BP53">
        <f t="shared" si="183"/>
        <v>1.6066407818985138E-4</v>
      </c>
      <c r="BQ53">
        <f t="shared" si="184"/>
        <v>6.6728947017216059E-5</v>
      </c>
      <c r="BT53">
        <f t="shared" si="185"/>
        <v>2.3142175745515763</v>
      </c>
      <c r="BV53">
        <f t="shared" si="186"/>
        <v>2.592668928790161</v>
      </c>
      <c r="BX53">
        <f t="shared" si="151"/>
        <v>3.925462125833397</v>
      </c>
      <c r="BZ53">
        <f t="shared" si="152"/>
        <v>8.1624826024091962E-2</v>
      </c>
      <c r="CA53">
        <f t="shared" si="153"/>
        <v>5.1171097278753181E-4</v>
      </c>
      <c r="CB53">
        <f t="shared" si="154"/>
        <v>1.6855054372134783</v>
      </c>
      <c r="CC53">
        <f t="shared" si="155"/>
        <v>5.7886431057086194E-3</v>
      </c>
      <c r="CD53">
        <f t="shared" si="156"/>
        <v>4.4953239109274006E-2</v>
      </c>
      <c r="CE53">
        <f t="shared" si="157"/>
        <v>0.22838417454036014</v>
      </c>
      <c r="CF53">
        <f t="shared" si="158"/>
        <v>0</v>
      </c>
      <c r="CG53">
        <f t="shared" si="159"/>
        <v>2.5098440743370389E-3</v>
      </c>
      <c r="CH53">
        <f t="shared" si="160"/>
        <v>4.1654876349554064E-4</v>
      </c>
      <c r="CI53">
        <f t="shared" si="161"/>
        <v>1.7300606758242096E-4</v>
      </c>
      <c r="CK53">
        <f t="shared" si="162"/>
        <v>5.975329555704513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8"/>
  <sheetViews>
    <sheetView workbookViewId="0">
      <selection sqref="A1:A2"/>
    </sheetView>
  </sheetViews>
  <sheetFormatPr baseColWidth="10" defaultColWidth="8.83203125" defaultRowHeight="14" x14ac:dyDescent="0"/>
  <cols>
    <col min="1" max="1" width="8.83203125" style="14"/>
    <col min="2" max="2" width="27.6640625" style="14" bestFit="1" customWidth="1"/>
    <col min="3" max="3" width="8.83203125" style="14"/>
    <col min="4" max="5" width="10.5" style="14" bestFit="1" customWidth="1"/>
    <col min="6" max="7" width="8.83203125" style="14"/>
    <col min="8" max="8" width="9.6640625" style="14" customWidth="1"/>
    <col min="9" max="12" width="8.83203125" style="14"/>
    <col min="13" max="13" width="8.6640625" style="14" customWidth="1"/>
    <col min="14" max="15" width="8.83203125" style="14"/>
    <col min="16" max="16" width="9.6640625" style="14" customWidth="1"/>
    <col min="17" max="20" width="8.83203125" style="14"/>
    <col min="21" max="21" width="8.6640625" style="14" customWidth="1"/>
    <col min="22" max="23" width="8.83203125" style="14"/>
    <col min="24" max="24" width="10.83203125" style="14" customWidth="1"/>
    <col min="25" max="16384" width="8.83203125" style="14"/>
  </cols>
  <sheetData>
    <row r="1" spans="1:25" ht="15">
      <c r="A1" s="58" t="s">
        <v>165</v>
      </c>
    </row>
    <row r="2" spans="1:25" ht="15">
      <c r="A2" s="59" t="s">
        <v>164</v>
      </c>
    </row>
    <row r="3" spans="1:25" ht="16">
      <c r="A3" s="17" t="s">
        <v>115</v>
      </c>
    </row>
    <row r="4" spans="1:25">
      <c r="Q4" s="16"/>
      <c r="R4" s="16"/>
      <c r="S4" s="16"/>
    </row>
    <row r="5" spans="1:25" ht="17">
      <c r="A5" s="14" t="s">
        <v>64</v>
      </c>
      <c r="C5" s="14" t="s">
        <v>69</v>
      </c>
    </row>
    <row r="6" spans="1:25">
      <c r="W6" s="19"/>
      <c r="Y6" s="19"/>
    </row>
    <row r="7" spans="1:25" ht="17">
      <c r="A7" s="14" t="s">
        <v>66</v>
      </c>
      <c r="C7" s="14" t="s">
        <v>68</v>
      </c>
      <c r="W7" s="19"/>
      <c r="X7" s="19"/>
      <c r="Y7" s="19"/>
    </row>
    <row r="8" spans="1:25">
      <c r="W8" s="19"/>
      <c r="X8" s="19"/>
      <c r="Y8" s="19"/>
    </row>
    <row r="9" spans="1:25" ht="17">
      <c r="A9" s="14" t="s">
        <v>16</v>
      </c>
      <c r="C9" s="25" t="s">
        <v>71</v>
      </c>
      <c r="W9" s="19"/>
    </row>
    <row r="10" spans="1:25">
      <c r="W10" s="19"/>
    </row>
    <row r="11" spans="1:25">
      <c r="W11" s="19"/>
    </row>
    <row r="12" spans="1:25" ht="17">
      <c r="A12" s="14" t="s">
        <v>64</v>
      </c>
      <c r="C12" s="14" t="s">
        <v>67</v>
      </c>
      <c r="W12" s="19"/>
    </row>
    <row r="13" spans="1:25">
      <c r="W13" s="19"/>
    </row>
    <row r="14" spans="1:25" ht="17">
      <c r="A14" s="14" t="s">
        <v>66</v>
      </c>
      <c r="C14" s="14" t="s">
        <v>65</v>
      </c>
      <c r="W14" s="19"/>
    </row>
    <row r="16" spans="1:25" ht="17">
      <c r="A16" s="14" t="s">
        <v>16</v>
      </c>
      <c r="C16" s="27" t="s">
        <v>72</v>
      </c>
      <c r="D16" s="18"/>
      <c r="E16" s="18"/>
    </row>
    <row r="19" spans="1:15">
      <c r="A19" s="31" t="s">
        <v>116</v>
      </c>
    </row>
    <row r="21" spans="1:15">
      <c r="C21" s="26"/>
      <c r="D21" s="17"/>
    </row>
    <row r="22" spans="1:15">
      <c r="C22" s="16"/>
    </row>
    <row r="23" spans="1:15">
      <c r="C23" s="26"/>
    </row>
    <row r="25" spans="1:15">
      <c r="C25" s="26"/>
      <c r="D25" s="22"/>
      <c r="N25" s="16"/>
      <c r="O25" s="16"/>
    </row>
    <row r="26" spans="1:15">
      <c r="N26" s="16"/>
      <c r="O26" s="16"/>
    </row>
    <row r="27" spans="1:15">
      <c r="A27" s="25"/>
    </row>
    <row r="28" spans="1:15">
      <c r="C28" s="16"/>
      <c r="G28" s="16"/>
      <c r="K28" s="16"/>
      <c r="O28" s="16"/>
    </row>
    <row r="29" spans="1:15">
      <c r="C29" s="16"/>
      <c r="G29" s="16"/>
      <c r="K29" s="16"/>
      <c r="O29" s="16"/>
    </row>
    <row r="30" spans="1:15">
      <c r="A30" s="15"/>
    </row>
    <row r="31" spans="1:15">
      <c r="A31" s="15"/>
    </row>
    <row r="32" spans="1:15">
      <c r="A32" s="15"/>
    </row>
    <row r="33" spans="1:30">
      <c r="A33" s="15"/>
    </row>
    <row r="34" spans="1:30">
      <c r="A34" s="15"/>
    </row>
    <row r="35" spans="1:30">
      <c r="A35" s="15"/>
    </row>
    <row r="36" spans="1:30">
      <c r="A36" s="15"/>
    </row>
    <row r="37" spans="1:30">
      <c r="A37" s="15"/>
    </row>
    <row r="38" spans="1:30">
      <c r="A38" s="15"/>
    </row>
    <row r="39" spans="1:30">
      <c r="A39" s="15"/>
    </row>
    <row r="40" spans="1:30">
      <c r="A40" s="15"/>
    </row>
    <row r="41" spans="1:30">
      <c r="A41" s="15"/>
      <c r="X41" s="17"/>
    </row>
    <row r="42" spans="1:30">
      <c r="A42" s="15"/>
    </row>
    <row r="43" spans="1:30">
      <c r="A43" s="15"/>
      <c r="W43" s="23"/>
      <c r="X43" s="23"/>
      <c r="Y43" s="23"/>
      <c r="Z43" s="23"/>
      <c r="AA43" s="23"/>
      <c r="AB43" s="23"/>
      <c r="AC43" s="23"/>
      <c r="AD43" s="23"/>
    </row>
    <row r="44" spans="1:30">
      <c r="A44" s="15"/>
    </row>
    <row r="45" spans="1:30">
      <c r="A45" s="15"/>
      <c r="W45" s="23"/>
      <c r="X45" s="23"/>
      <c r="Y45" s="23"/>
      <c r="Z45" s="23"/>
      <c r="AA45" s="23"/>
      <c r="AB45" s="23"/>
      <c r="AC45" s="24"/>
      <c r="AD45" s="23"/>
    </row>
    <row r="46" spans="1:30">
      <c r="A46" s="15"/>
      <c r="W46" s="23"/>
      <c r="X46" s="23"/>
      <c r="Y46" s="23"/>
      <c r="Z46" s="23"/>
      <c r="AA46" s="23"/>
      <c r="AB46" s="23"/>
      <c r="AC46" s="24"/>
      <c r="AD46" s="23"/>
    </row>
    <row r="47" spans="1:30">
      <c r="A47" s="15"/>
      <c r="W47" s="23"/>
      <c r="X47" s="23"/>
      <c r="Y47" s="23"/>
      <c r="Z47" s="23"/>
      <c r="AA47" s="23"/>
      <c r="AB47" s="23"/>
      <c r="AC47" s="24"/>
      <c r="AD47" s="23"/>
    </row>
    <row r="48" spans="1:30">
      <c r="A48" s="15"/>
      <c r="W48" s="23"/>
      <c r="X48" s="23"/>
      <c r="Y48" s="23"/>
      <c r="Z48" s="23"/>
      <c r="AA48" s="23"/>
      <c r="AB48" s="23"/>
      <c r="AC48" s="24"/>
      <c r="AD48" s="23"/>
    </row>
    <row r="49" spans="1:30">
      <c r="A49" s="15"/>
      <c r="W49" s="23"/>
      <c r="X49" s="23"/>
      <c r="Y49" s="23"/>
      <c r="Z49" s="23"/>
      <c r="AA49" s="23"/>
      <c r="AB49" s="23"/>
      <c r="AC49" s="24"/>
      <c r="AD49" s="23"/>
    </row>
    <row r="50" spans="1:30">
      <c r="A50" s="15"/>
      <c r="W50" s="23"/>
      <c r="X50" s="23"/>
      <c r="Y50" s="23"/>
      <c r="Z50" s="23"/>
      <c r="AA50" s="23"/>
      <c r="AB50" s="23"/>
      <c r="AC50" s="23"/>
      <c r="AD50" s="23"/>
    </row>
    <row r="51" spans="1:30">
      <c r="A51" s="15"/>
      <c r="W51" s="23"/>
      <c r="X51" s="23"/>
      <c r="Y51" s="23"/>
      <c r="Z51" s="23"/>
      <c r="AA51" s="23"/>
      <c r="AB51" s="23"/>
      <c r="AC51" s="23"/>
      <c r="AD51" s="23"/>
    </row>
    <row r="52" spans="1:30">
      <c r="A52" s="15"/>
      <c r="W52" s="23"/>
      <c r="X52" s="23"/>
      <c r="Y52" s="23"/>
      <c r="Z52" s="23"/>
      <c r="AA52" s="23"/>
      <c r="AB52" s="23"/>
      <c r="AC52" s="23"/>
      <c r="AD52" s="23"/>
    </row>
    <row r="53" spans="1:30">
      <c r="A53" s="15"/>
      <c r="W53" s="23"/>
      <c r="X53" s="23"/>
      <c r="Y53" s="23"/>
      <c r="Z53" s="23"/>
      <c r="AA53" s="23"/>
      <c r="AB53" s="23"/>
      <c r="AC53" s="23"/>
      <c r="AD53" s="23"/>
    </row>
    <row r="54" spans="1:30">
      <c r="A54" s="15"/>
      <c r="W54" s="23"/>
      <c r="X54" s="24"/>
      <c r="Y54" s="23"/>
      <c r="Z54" s="23"/>
      <c r="AA54" s="23"/>
      <c r="AB54" s="23"/>
      <c r="AC54" s="23"/>
      <c r="AD54" s="23"/>
    </row>
    <row r="55" spans="1:30">
      <c r="A55" s="15"/>
      <c r="W55" s="23"/>
      <c r="X55" s="24"/>
      <c r="Y55" s="23"/>
      <c r="Z55" s="23"/>
      <c r="AA55" s="23"/>
      <c r="AB55" s="23"/>
      <c r="AC55" s="23"/>
      <c r="AD55" s="23"/>
    </row>
    <row r="56" spans="1:30">
      <c r="A56" s="15"/>
      <c r="W56" s="23"/>
      <c r="X56" s="23"/>
      <c r="Y56" s="23"/>
      <c r="Z56" s="23"/>
      <c r="AA56" s="23"/>
      <c r="AB56" s="23"/>
      <c r="AC56" s="23"/>
      <c r="AD56" s="23"/>
    </row>
    <row r="57" spans="1:30">
      <c r="A57" s="15"/>
      <c r="W57" s="23"/>
      <c r="X57" s="23"/>
      <c r="Y57" s="23"/>
      <c r="Z57" s="23"/>
      <c r="AA57" s="23"/>
      <c r="AB57" s="23"/>
      <c r="AC57" s="23"/>
      <c r="AD57" s="23"/>
    </row>
    <row r="58" spans="1:30">
      <c r="A58" s="15"/>
      <c r="W58" s="23"/>
      <c r="X58" s="23"/>
    </row>
    <row r="59" spans="1:30">
      <c r="A59" s="15"/>
      <c r="W59" s="23"/>
      <c r="X59" s="23"/>
    </row>
    <row r="60" spans="1:30">
      <c r="A60" s="15"/>
      <c r="W60" s="23"/>
      <c r="X60" s="23"/>
    </row>
    <row r="61" spans="1:30">
      <c r="A61" s="15"/>
      <c r="W61" s="23"/>
      <c r="X61" s="23"/>
    </row>
    <row r="62" spans="1:30">
      <c r="A62" s="15"/>
    </row>
    <row r="63" spans="1:30">
      <c r="A63" s="15"/>
    </row>
    <row r="64" spans="1:30">
      <c r="A64" s="15"/>
      <c r="W64" s="23"/>
      <c r="X64" s="23"/>
    </row>
    <row r="65" spans="1:1">
      <c r="A65" s="15"/>
    </row>
    <row r="66" spans="1:1">
      <c r="A66" s="15"/>
    </row>
    <row r="67" spans="1:1">
      <c r="A67" s="15"/>
    </row>
    <row r="68" spans="1:1">
      <c r="A68" s="15"/>
    </row>
    <row r="69" spans="1:1">
      <c r="A69" s="15"/>
    </row>
    <row r="70" spans="1:1">
      <c r="A70" s="15"/>
    </row>
    <row r="71" spans="1:1">
      <c r="A71" s="15"/>
    </row>
    <row r="72" spans="1:1">
      <c r="A72" s="15"/>
    </row>
    <row r="73" spans="1:1">
      <c r="A73" s="15"/>
    </row>
    <row r="74" spans="1:1">
      <c r="A74" s="15"/>
    </row>
    <row r="75" spans="1:1">
      <c r="A75" s="15"/>
    </row>
    <row r="76" spans="1:1">
      <c r="A76" s="15"/>
    </row>
    <row r="77" spans="1:1">
      <c r="A77" s="15"/>
    </row>
    <row r="78" spans="1:1">
      <c r="A78" s="15"/>
    </row>
    <row r="79" spans="1:1">
      <c r="A79" s="15"/>
    </row>
    <row r="80" spans="1:1">
      <c r="A80" s="15"/>
    </row>
    <row r="81" spans="1:1">
      <c r="A81" s="15"/>
    </row>
    <row r="82" spans="1:1">
      <c r="A82" s="15"/>
    </row>
    <row r="83" spans="1:1">
      <c r="A83" s="15"/>
    </row>
    <row r="84" spans="1:1">
      <c r="A84" s="15"/>
    </row>
    <row r="85" spans="1:1">
      <c r="A85" s="15"/>
    </row>
    <row r="86" spans="1:1">
      <c r="A86" s="15"/>
    </row>
    <row r="87" spans="1:1">
      <c r="A87" s="15"/>
    </row>
    <row r="88" spans="1:1">
      <c r="A88" s="15"/>
    </row>
    <row r="89" spans="1:1">
      <c r="A89" s="15"/>
    </row>
    <row r="90" spans="1:1">
      <c r="A90" s="15"/>
    </row>
    <row r="91" spans="1:1">
      <c r="A91" s="15"/>
    </row>
    <row r="92" spans="1:1">
      <c r="A92" s="15"/>
    </row>
    <row r="93" spans="1:1">
      <c r="A93" s="15"/>
    </row>
    <row r="94" spans="1:1">
      <c r="A94" s="15"/>
    </row>
    <row r="95" spans="1:1">
      <c r="A95" s="15"/>
    </row>
    <row r="96" spans="1:1">
      <c r="A96" s="15"/>
    </row>
    <row r="97" spans="1:1">
      <c r="A97" s="15"/>
    </row>
    <row r="98" spans="1:1">
      <c r="A98" s="15"/>
    </row>
    <row r="99" spans="1:1">
      <c r="A99" s="15"/>
    </row>
    <row r="100" spans="1:1">
      <c r="A100" s="15"/>
    </row>
    <row r="101" spans="1:1">
      <c r="A101" s="15"/>
    </row>
    <row r="102" spans="1:1">
      <c r="A102" s="15"/>
    </row>
    <row r="103" spans="1:1">
      <c r="A103" s="15"/>
    </row>
    <row r="104" spans="1:1">
      <c r="A104" s="15"/>
    </row>
    <row r="105" spans="1:1">
      <c r="A105" s="15"/>
    </row>
    <row r="106" spans="1:1">
      <c r="A106" s="15"/>
    </row>
    <row r="107" spans="1:1">
      <c r="A107" s="15"/>
    </row>
    <row r="108" spans="1:1">
      <c r="A108" s="15"/>
    </row>
    <row r="109" spans="1:1">
      <c r="A109" s="15"/>
    </row>
    <row r="110" spans="1:1">
      <c r="A110" s="15"/>
    </row>
    <row r="111" spans="1:1">
      <c r="A111" s="15"/>
    </row>
    <row r="112" spans="1:1">
      <c r="A112" s="15"/>
    </row>
    <row r="113" spans="1:1">
      <c r="A113" s="15"/>
    </row>
    <row r="114" spans="1:1">
      <c r="A114" s="15"/>
    </row>
    <row r="115" spans="1:1">
      <c r="A115" s="15"/>
    </row>
    <row r="116" spans="1:1">
      <c r="A116" s="15"/>
    </row>
    <row r="117" spans="1:1">
      <c r="A117" s="15"/>
    </row>
    <row r="118" spans="1:1">
      <c r="A118" s="15"/>
    </row>
    <row r="119" spans="1:1">
      <c r="A119" s="15"/>
    </row>
    <row r="120" spans="1:1">
      <c r="A120" s="15"/>
    </row>
    <row r="121" spans="1:1">
      <c r="A121" s="15"/>
    </row>
    <row r="122" spans="1:1">
      <c r="A122" s="15"/>
    </row>
    <row r="123" spans="1:1">
      <c r="A123" s="15"/>
    </row>
    <row r="124" spans="1:1">
      <c r="A124" s="15"/>
    </row>
    <row r="125" spans="1:1">
      <c r="A125" s="15"/>
    </row>
    <row r="126" spans="1:1">
      <c r="A126" s="15"/>
    </row>
    <row r="127" spans="1:1">
      <c r="A127" s="15"/>
    </row>
    <row r="128" spans="1:1">
      <c r="A128" s="15"/>
    </row>
  </sheetData>
  <pageMargins left="0.7" right="0.7" top="0.75" bottom="0.75" header="0.3" footer="0.3"/>
  <pageSetup orientation="portrait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sqref="A1:A2"/>
    </sheetView>
  </sheetViews>
  <sheetFormatPr baseColWidth="10" defaultColWidth="8.83203125" defaultRowHeight="15" x14ac:dyDescent="0"/>
  <sheetData>
    <row r="1" spans="1:6">
      <c r="A1" s="58" t="s">
        <v>165</v>
      </c>
    </row>
    <row r="2" spans="1:6">
      <c r="A2" s="59" t="s">
        <v>164</v>
      </c>
    </row>
    <row r="3" spans="1:6" ht="16" thickBot="1">
      <c r="A3" s="42" t="s">
        <v>162</v>
      </c>
    </row>
    <row r="4" spans="1:6" ht="16" thickBot="1">
      <c r="A4" s="43" t="s">
        <v>136</v>
      </c>
      <c r="B4" s="44" t="s">
        <v>137</v>
      </c>
      <c r="C4" s="44" t="s">
        <v>138</v>
      </c>
      <c r="D4" s="44" t="s">
        <v>139</v>
      </c>
      <c r="E4" s="43" t="s">
        <v>140</v>
      </c>
      <c r="F4" s="44" t="s">
        <v>141</v>
      </c>
    </row>
    <row r="5" spans="1:6">
      <c r="A5" s="45" t="s">
        <v>142</v>
      </c>
      <c r="B5" s="46">
        <v>54.51</v>
      </c>
      <c r="C5" s="46">
        <v>42.1</v>
      </c>
      <c r="D5" s="46">
        <v>39.9</v>
      </c>
      <c r="E5" s="45">
        <v>48.48</v>
      </c>
      <c r="F5" s="46">
        <v>32.54</v>
      </c>
    </row>
    <row r="6" spans="1:6">
      <c r="A6" s="45" t="s">
        <v>143</v>
      </c>
      <c r="B6" s="46">
        <v>0.16</v>
      </c>
      <c r="C6" s="46">
        <v>0.1</v>
      </c>
      <c r="D6" s="46">
        <v>4</v>
      </c>
      <c r="E6" s="45">
        <v>1.1000000000000001</v>
      </c>
      <c r="F6" s="46">
        <v>2.86</v>
      </c>
    </row>
    <row r="7" spans="1:6">
      <c r="A7" s="45" t="s">
        <v>144</v>
      </c>
      <c r="B7" s="46">
        <v>0.75</v>
      </c>
      <c r="C7" s="46">
        <v>16.7</v>
      </c>
      <c r="D7" s="46">
        <v>12.3</v>
      </c>
      <c r="E7" s="45">
        <v>9.8000000000000007</v>
      </c>
      <c r="F7" s="46">
        <v>17.510000000000002</v>
      </c>
    </row>
    <row r="8" spans="1:6">
      <c r="A8" s="45" t="s">
        <v>145</v>
      </c>
      <c r="B8" s="46" t="s">
        <v>146</v>
      </c>
      <c r="C8" s="46" t="s">
        <v>146</v>
      </c>
      <c r="D8" s="46" t="s">
        <v>146</v>
      </c>
      <c r="E8" s="45">
        <v>0.43</v>
      </c>
      <c r="F8" s="46" t="s">
        <v>146</v>
      </c>
    </row>
    <row r="9" spans="1:6">
      <c r="A9" s="45" t="s">
        <v>47</v>
      </c>
      <c r="B9" s="46">
        <v>12.2</v>
      </c>
      <c r="C9" s="46">
        <v>14.2</v>
      </c>
      <c r="D9" s="46">
        <v>19.600000000000001</v>
      </c>
      <c r="E9" s="45">
        <v>9.5399999999999991</v>
      </c>
      <c r="F9" s="46">
        <v>26.58</v>
      </c>
    </row>
    <row r="10" spans="1:6">
      <c r="A10" s="45" t="s">
        <v>60</v>
      </c>
      <c r="B10" s="46">
        <v>0.16</v>
      </c>
      <c r="C10" s="46">
        <v>0.2</v>
      </c>
      <c r="D10" s="46">
        <v>0.4</v>
      </c>
      <c r="E10" s="45">
        <v>0.16</v>
      </c>
      <c r="F10" s="46">
        <v>1.25</v>
      </c>
    </row>
    <row r="11" spans="1:6">
      <c r="A11" s="45" t="s">
        <v>48</v>
      </c>
      <c r="B11" s="46">
        <v>16.350000000000001</v>
      </c>
      <c r="C11" s="46">
        <v>9.9</v>
      </c>
      <c r="D11" s="46">
        <v>8.1999999999999993</v>
      </c>
      <c r="E11" s="45">
        <v>18.350000000000001</v>
      </c>
      <c r="F11" s="46">
        <v>4.9000000000000004</v>
      </c>
    </row>
    <row r="12" spans="1:6">
      <c r="A12" s="45" t="s">
        <v>49</v>
      </c>
      <c r="B12" s="46">
        <v>2.13</v>
      </c>
      <c r="C12" s="46">
        <v>12</v>
      </c>
      <c r="D12" s="46">
        <v>11.6</v>
      </c>
      <c r="E12" s="45">
        <v>9.94</v>
      </c>
      <c r="F12" s="46">
        <v>0.05</v>
      </c>
    </row>
    <row r="13" spans="1:6">
      <c r="A13" s="45" t="s">
        <v>147</v>
      </c>
      <c r="B13" s="46">
        <v>8.69</v>
      </c>
      <c r="C13" s="46">
        <v>1.3</v>
      </c>
      <c r="D13" s="46">
        <v>2.7</v>
      </c>
      <c r="E13" s="45">
        <v>2.48</v>
      </c>
      <c r="F13" s="46">
        <v>0.23</v>
      </c>
    </row>
    <row r="14" spans="1:6">
      <c r="A14" s="45" t="s">
        <v>148</v>
      </c>
      <c r="B14" s="46">
        <v>1.49</v>
      </c>
      <c r="C14" s="46">
        <v>0.6</v>
      </c>
      <c r="D14" s="46">
        <v>1.8</v>
      </c>
      <c r="E14" s="45">
        <v>0.13</v>
      </c>
      <c r="F14" s="46">
        <v>9.0500000000000007</v>
      </c>
    </row>
    <row r="15" spans="1:6">
      <c r="A15" s="45" t="s">
        <v>149</v>
      </c>
      <c r="B15" s="46">
        <v>1.2</v>
      </c>
      <c r="C15" s="46">
        <v>0.4</v>
      </c>
      <c r="D15" s="46" t="s">
        <v>146</v>
      </c>
      <c r="E15" s="45" t="s">
        <v>146</v>
      </c>
      <c r="F15" s="46">
        <v>0.2</v>
      </c>
    </row>
    <row r="16" spans="1:6">
      <c r="A16" s="45" t="s">
        <v>51</v>
      </c>
      <c r="B16" s="46" t="s">
        <v>146</v>
      </c>
      <c r="C16" s="46">
        <v>0.2</v>
      </c>
      <c r="D16" s="46" t="s">
        <v>146</v>
      </c>
      <c r="E16" s="45" t="s">
        <v>146</v>
      </c>
      <c r="F16" s="46">
        <v>0.06</v>
      </c>
    </row>
    <row r="17" spans="1:6">
      <c r="A17" s="45" t="s">
        <v>150</v>
      </c>
      <c r="B17" s="46">
        <v>-0.51</v>
      </c>
      <c r="C17" s="46">
        <v>-0.2</v>
      </c>
      <c r="D17" s="46" t="s">
        <v>146</v>
      </c>
      <c r="E17" s="45" t="s">
        <v>146</v>
      </c>
      <c r="F17" s="46">
        <v>-0.1</v>
      </c>
    </row>
    <row r="18" spans="1:6" ht="16" thickBot="1">
      <c r="A18" s="47" t="s">
        <v>135</v>
      </c>
      <c r="B18" s="48">
        <v>97.13</v>
      </c>
      <c r="C18" s="48">
        <v>97.5</v>
      </c>
      <c r="D18" s="48">
        <v>100.5</v>
      </c>
      <c r="E18" s="47">
        <v>100.41</v>
      </c>
      <c r="F18" s="48">
        <v>95.13</v>
      </c>
    </row>
    <row r="19" spans="1:6" ht="25" thickBot="1">
      <c r="A19" s="49"/>
      <c r="B19" s="55" t="s">
        <v>151</v>
      </c>
      <c r="C19" s="56"/>
      <c r="D19" s="56"/>
      <c r="E19" s="57"/>
      <c r="F19" s="48" t="s">
        <v>152</v>
      </c>
    </row>
    <row r="20" spans="1:6">
      <c r="A20" s="45" t="s">
        <v>153</v>
      </c>
      <c r="B20" s="46"/>
      <c r="C20" s="46"/>
      <c r="D20" s="46"/>
      <c r="E20" s="45"/>
      <c r="F20" s="46"/>
    </row>
    <row r="21" spans="1:6">
      <c r="A21" s="45" t="s">
        <v>33</v>
      </c>
      <c r="B21" s="46">
        <v>7.8540000000000001</v>
      </c>
      <c r="C21" s="46">
        <v>6.173</v>
      </c>
      <c r="D21" s="46">
        <v>6.0060000000000002</v>
      </c>
      <c r="E21" s="45">
        <v>6.52</v>
      </c>
      <c r="F21" s="46">
        <v>2.62</v>
      </c>
    </row>
    <row r="22" spans="1:6">
      <c r="A22" s="45" t="s">
        <v>154</v>
      </c>
      <c r="B22" s="46">
        <v>0.14599999999999999</v>
      </c>
      <c r="C22" s="46">
        <v>1.827</v>
      </c>
      <c r="D22" s="46">
        <v>1.994</v>
      </c>
      <c r="E22" s="45">
        <v>1.48</v>
      </c>
      <c r="F22" s="46">
        <v>1.38</v>
      </c>
    </row>
    <row r="23" spans="1:6">
      <c r="A23" s="45" t="s">
        <v>155</v>
      </c>
      <c r="B23" s="46"/>
      <c r="C23" s="46"/>
      <c r="D23" s="46"/>
      <c r="E23" s="45"/>
      <c r="F23" s="46"/>
    </row>
    <row r="24" spans="1:6">
      <c r="A24" s="45" t="s">
        <v>156</v>
      </c>
      <c r="B24" s="46">
        <v>-1.9E-2</v>
      </c>
      <c r="C24" s="46">
        <v>1.0589999999999999</v>
      </c>
      <c r="D24" s="46">
        <v>0.189</v>
      </c>
      <c r="E24" s="45">
        <v>7.2999999999999995E-2</v>
      </c>
      <c r="F24" s="46">
        <v>0.27</v>
      </c>
    </row>
    <row r="25" spans="1:6">
      <c r="A25" s="45" t="s">
        <v>36</v>
      </c>
      <c r="B25" s="46">
        <v>0</v>
      </c>
      <c r="C25" s="46">
        <v>0</v>
      </c>
      <c r="D25" s="46">
        <v>0</v>
      </c>
      <c r="E25" s="45">
        <v>4.5999999999999999E-2</v>
      </c>
      <c r="F25" s="46">
        <v>0</v>
      </c>
    </row>
    <row r="26" spans="1:6">
      <c r="A26" s="45" t="s">
        <v>34</v>
      </c>
      <c r="B26" s="46">
        <v>1.7000000000000001E-2</v>
      </c>
      <c r="C26" s="46">
        <v>1.0999999999999999E-2</v>
      </c>
      <c r="D26" s="46">
        <v>0.45300000000000001</v>
      </c>
      <c r="E26" s="45">
        <v>0.111</v>
      </c>
      <c r="F26" s="46">
        <v>0.17</v>
      </c>
    </row>
    <row r="27" spans="1:6">
      <c r="A27" s="45" t="s">
        <v>38</v>
      </c>
      <c r="B27" s="46">
        <v>3.512</v>
      </c>
      <c r="C27" s="46">
        <v>2.1640000000000001</v>
      </c>
      <c r="D27" s="46">
        <v>1.84</v>
      </c>
      <c r="E27" s="45">
        <v>3.6789999999999998</v>
      </c>
      <c r="F27" s="46">
        <v>0.59</v>
      </c>
    </row>
    <row r="28" spans="1:6">
      <c r="A28" s="45" t="s">
        <v>37</v>
      </c>
      <c r="B28" s="46">
        <v>1.47</v>
      </c>
      <c r="C28" s="46">
        <v>1.7410000000000001</v>
      </c>
      <c r="D28" s="46">
        <v>2.4670000000000001</v>
      </c>
      <c r="E28" s="45">
        <v>1.073</v>
      </c>
      <c r="F28" s="46">
        <v>1.78</v>
      </c>
    </row>
    <row r="29" spans="1:6">
      <c r="A29" s="45" t="s">
        <v>39</v>
      </c>
      <c r="B29" s="46">
        <v>0.02</v>
      </c>
      <c r="C29" s="46">
        <v>2.5000000000000001E-2</v>
      </c>
      <c r="D29" s="46">
        <v>5.0999999999999997E-2</v>
      </c>
      <c r="E29" s="45">
        <v>1.7999999999999999E-2</v>
      </c>
      <c r="F29" s="46">
        <v>0.08</v>
      </c>
    </row>
    <row r="30" spans="1:6">
      <c r="A30" s="45" t="s">
        <v>157</v>
      </c>
      <c r="B30" s="46"/>
      <c r="C30" s="46"/>
      <c r="D30" s="46"/>
      <c r="E30" s="45"/>
      <c r="F30" s="46"/>
    </row>
    <row r="31" spans="1:6">
      <c r="A31" s="45" t="s">
        <v>40</v>
      </c>
      <c r="B31" s="46">
        <v>0.32900000000000001</v>
      </c>
      <c r="C31" s="46">
        <v>1.885</v>
      </c>
      <c r="D31" s="46">
        <v>1.871</v>
      </c>
      <c r="E31" s="45">
        <v>1.4319999999999999</v>
      </c>
      <c r="F31" s="46"/>
    </row>
    <row r="32" spans="1:6">
      <c r="A32" s="45" t="s">
        <v>42</v>
      </c>
      <c r="B32" s="46">
        <v>1.671</v>
      </c>
      <c r="C32" s="46">
        <v>0.115</v>
      </c>
      <c r="D32" s="46">
        <v>0.129</v>
      </c>
      <c r="E32" s="45">
        <v>0.56799999999999995</v>
      </c>
      <c r="F32" s="46"/>
    </row>
    <row r="33" spans="1:6">
      <c r="A33" s="45" t="s">
        <v>158</v>
      </c>
      <c r="B33" s="46"/>
      <c r="C33" s="46"/>
      <c r="D33" s="46"/>
      <c r="E33" s="45"/>
      <c r="F33" s="46"/>
    </row>
    <row r="34" spans="1:6">
      <c r="A34" s="45" t="s">
        <v>42</v>
      </c>
      <c r="B34" s="46">
        <v>0.75600000000000001</v>
      </c>
      <c r="C34" s="46">
        <v>0.255</v>
      </c>
      <c r="D34" s="46">
        <v>0.65900000000000003</v>
      </c>
      <c r="E34" s="45">
        <v>7.9000000000000001E-2</v>
      </c>
      <c r="F34" s="46">
        <v>0.04</v>
      </c>
    </row>
    <row r="35" spans="1:6">
      <c r="A35" s="45" t="s">
        <v>41</v>
      </c>
      <c r="B35" s="46">
        <v>0.27400000000000002</v>
      </c>
      <c r="C35" s="46">
        <v>0.112</v>
      </c>
      <c r="D35" s="46">
        <v>0.34599999999999997</v>
      </c>
      <c r="E35" s="45">
        <v>2.1999999999999999E-2</v>
      </c>
      <c r="F35" s="46">
        <v>0.93</v>
      </c>
    </row>
    <row r="36" spans="1:6">
      <c r="A36" s="45" t="s">
        <v>159</v>
      </c>
      <c r="B36" s="46"/>
      <c r="C36" s="46"/>
      <c r="D36" s="46"/>
      <c r="E36" s="45"/>
      <c r="F36" s="46"/>
    </row>
    <row r="37" spans="1:6">
      <c r="A37" s="45" t="s">
        <v>149</v>
      </c>
      <c r="B37" s="46">
        <v>0.54700000000000004</v>
      </c>
      <c r="C37" s="46">
        <v>0.185</v>
      </c>
      <c r="D37" s="46" t="s">
        <v>146</v>
      </c>
      <c r="E37" s="45" t="s">
        <v>146</v>
      </c>
      <c r="F37" s="46">
        <v>0.05</v>
      </c>
    </row>
    <row r="38" spans="1:6" ht="16" thickBot="1">
      <c r="A38" s="47" t="s">
        <v>51</v>
      </c>
      <c r="B38" s="48" t="s">
        <v>146</v>
      </c>
      <c r="C38" s="48">
        <v>5.0999999999999997E-2</v>
      </c>
      <c r="D38" s="48" t="s">
        <v>146</v>
      </c>
      <c r="E38" s="47" t="s">
        <v>146</v>
      </c>
      <c r="F38" s="48">
        <v>0.01</v>
      </c>
    </row>
    <row r="39" spans="1:6">
      <c r="A39" s="50" t="s">
        <v>160</v>
      </c>
    </row>
    <row r="40" spans="1:6" ht="22">
      <c r="A40" s="51" t="s">
        <v>161</v>
      </c>
    </row>
    <row r="41" spans="1:6">
      <c r="A41" s="52"/>
    </row>
  </sheetData>
  <mergeCells count="1">
    <mergeCell ref="B19:E19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S1. EPMA data 14321 Ap</vt:lpstr>
      <vt:lpstr>Table S2. LSHA urKREEP</vt:lpstr>
      <vt:lpstr>Table S3. CFHA BSM</vt:lpstr>
      <vt:lpstr>Table S4. LMO Mineral formulae</vt:lpstr>
      <vt:lpstr>Table S5. D equations OH and F</vt:lpstr>
      <vt:lpstr>Table S6. Amphibole and Biotite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</dc:creator>
  <cp:lastModifiedBy>Editorial Assistant</cp:lastModifiedBy>
  <dcterms:created xsi:type="dcterms:W3CDTF">2014-12-06T18:12:41Z</dcterms:created>
  <dcterms:modified xsi:type="dcterms:W3CDTF">2015-05-19T13:46:39Z</dcterms:modified>
</cp:coreProperties>
</file>