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filterPrivacy="1"/>
  <xr:revisionPtr revIDLastSave="0" documentId="13_ncr:1_{5CCC3F46-BD82-7847-8877-2B8F57C0F189}" xr6:coauthVersionLast="47" xr6:coauthVersionMax="47" xr10:uidLastSave="{00000000-0000-0000-0000-000000000000}"/>
  <bookViews>
    <workbookView xWindow="0" yWindow="500" windowWidth="27740" windowHeight="19480" activeTab="2" xr2:uid="{00000000-000D-0000-FFFF-FFFF00000000}"/>
  </bookViews>
  <sheets>
    <sheet name="Table S1" sheetId="1" r:id="rId1"/>
    <sheet name="Table S2" sheetId="2" r:id="rId2"/>
    <sheet name="Table S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16" i="3" l="1"/>
  <c r="AQ17" i="3"/>
  <c r="AQ18" i="3"/>
  <c r="AQ19" i="3"/>
  <c r="AO6" i="3" l="1"/>
  <c r="AO7" i="3"/>
  <c r="AO8" i="3"/>
  <c r="AO9" i="3"/>
  <c r="AO10" i="3"/>
  <c r="AO11" i="3"/>
  <c r="AO12" i="3"/>
  <c r="AO13" i="3"/>
  <c r="AO14" i="3"/>
  <c r="AO15" i="3"/>
  <c r="AO5" i="3"/>
  <c r="AO16" i="3" s="1"/>
  <c r="AN6" i="3"/>
  <c r="AN7" i="3"/>
  <c r="AN8" i="3"/>
  <c r="AN9" i="3"/>
  <c r="AN10" i="3"/>
  <c r="AN11" i="3"/>
  <c r="AN12" i="3"/>
  <c r="AN13" i="3"/>
  <c r="AN14" i="3"/>
  <c r="AN15" i="3"/>
  <c r="AN5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P16" i="3"/>
  <c r="AR16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P17" i="3"/>
  <c r="AR17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P18" i="3"/>
  <c r="AR18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P19" i="3"/>
  <c r="AR19" i="3"/>
  <c r="C19" i="3"/>
  <c r="C18" i="3"/>
  <c r="C17" i="3"/>
  <c r="C16" i="3"/>
  <c r="AN16" i="3" l="1"/>
  <c r="AO19" i="3"/>
  <c r="AN19" i="3"/>
  <c r="AO18" i="3"/>
  <c r="AN18" i="3"/>
  <c r="AO17" i="3"/>
  <c r="AN17" i="3"/>
  <c r="J58" i="2"/>
  <c r="I58" i="2"/>
  <c r="H58" i="2"/>
  <c r="G58" i="2"/>
  <c r="F58" i="2"/>
  <c r="E58" i="2"/>
  <c r="D58" i="2"/>
  <c r="C58" i="2"/>
  <c r="B58" i="2"/>
  <c r="J57" i="2"/>
  <c r="I57" i="2"/>
  <c r="H57" i="2"/>
  <c r="G57" i="2"/>
  <c r="F57" i="2"/>
  <c r="E57" i="2"/>
  <c r="D57" i="2"/>
  <c r="C57" i="2"/>
  <c r="B57" i="2"/>
  <c r="J56" i="2"/>
  <c r="I56" i="2"/>
  <c r="H56" i="2"/>
  <c r="G56" i="2"/>
  <c r="F56" i="2"/>
  <c r="E56" i="2"/>
  <c r="D56" i="2"/>
  <c r="C56" i="2"/>
  <c r="B56" i="2"/>
  <c r="J55" i="2"/>
  <c r="I55" i="2"/>
  <c r="H55" i="2"/>
  <c r="G55" i="2"/>
  <c r="F55" i="2"/>
  <c r="E55" i="2"/>
  <c r="D55" i="2"/>
  <c r="C55" i="2"/>
  <c r="B55" i="2"/>
  <c r="J54" i="2"/>
  <c r="I54" i="2"/>
  <c r="H54" i="2"/>
  <c r="G54" i="2"/>
  <c r="F54" i="2"/>
  <c r="E54" i="2"/>
  <c r="D54" i="2"/>
  <c r="C54" i="2"/>
  <c r="B54" i="2"/>
  <c r="J53" i="2"/>
  <c r="I53" i="2"/>
  <c r="H53" i="2"/>
  <c r="G53" i="2"/>
  <c r="F53" i="2"/>
  <c r="E53" i="2"/>
  <c r="D53" i="2"/>
  <c r="C53" i="2"/>
  <c r="B53" i="2"/>
  <c r="J52" i="2"/>
  <c r="I52" i="2"/>
  <c r="H52" i="2"/>
  <c r="G52" i="2"/>
  <c r="F52" i="2"/>
  <c r="E52" i="2"/>
  <c r="D52" i="2"/>
  <c r="C52" i="2"/>
  <c r="B52" i="2"/>
  <c r="J51" i="2"/>
  <c r="I51" i="2"/>
  <c r="H51" i="2"/>
  <c r="G51" i="2"/>
  <c r="F51" i="2"/>
  <c r="E51" i="2"/>
  <c r="D51" i="2"/>
  <c r="C51" i="2"/>
  <c r="B51" i="2"/>
  <c r="J50" i="2"/>
  <c r="I50" i="2"/>
  <c r="H50" i="2"/>
  <c r="G50" i="2"/>
  <c r="F50" i="2"/>
  <c r="E50" i="2"/>
  <c r="D50" i="2"/>
  <c r="C50" i="2"/>
  <c r="B50" i="2"/>
  <c r="J49" i="2"/>
  <c r="I49" i="2"/>
  <c r="H49" i="2"/>
  <c r="G49" i="2"/>
  <c r="F49" i="2"/>
  <c r="E49" i="2"/>
  <c r="D49" i="2"/>
  <c r="C49" i="2"/>
  <c r="B49" i="2"/>
  <c r="J48" i="2"/>
  <c r="I48" i="2"/>
  <c r="H48" i="2"/>
  <c r="G48" i="2"/>
  <c r="F48" i="2"/>
  <c r="E48" i="2"/>
  <c r="D48" i="2"/>
  <c r="C48" i="2"/>
  <c r="B48" i="2"/>
  <c r="J47" i="2"/>
  <c r="I47" i="2"/>
  <c r="H47" i="2"/>
  <c r="G47" i="2"/>
  <c r="F47" i="2"/>
  <c r="E47" i="2"/>
  <c r="D47" i="2"/>
  <c r="C47" i="2"/>
  <c r="B47" i="2"/>
  <c r="J46" i="2"/>
  <c r="I46" i="2"/>
  <c r="H46" i="2"/>
  <c r="G46" i="2"/>
  <c r="F46" i="2"/>
  <c r="E46" i="2"/>
  <c r="D46" i="2"/>
  <c r="C46" i="2"/>
  <c r="B46" i="2"/>
  <c r="J45" i="2"/>
  <c r="I45" i="2"/>
  <c r="H45" i="2"/>
  <c r="G45" i="2"/>
  <c r="F45" i="2"/>
  <c r="E45" i="2"/>
  <c r="D45" i="2"/>
  <c r="C45" i="2"/>
  <c r="B45" i="2"/>
  <c r="J44" i="2"/>
  <c r="I44" i="2"/>
  <c r="H44" i="2"/>
  <c r="G44" i="2"/>
  <c r="F44" i="2"/>
  <c r="E44" i="2"/>
  <c r="D44" i="2"/>
  <c r="C44" i="2"/>
  <c r="B44" i="2"/>
  <c r="J43" i="2"/>
  <c r="I43" i="2"/>
  <c r="H43" i="2"/>
  <c r="G43" i="2"/>
  <c r="F43" i="2"/>
  <c r="E43" i="2"/>
  <c r="D43" i="2"/>
  <c r="C43" i="2"/>
  <c r="B43" i="2"/>
  <c r="J42" i="2"/>
  <c r="I42" i="2"/>
  <c r="H42" i="2"/>
  <c r="G42" i="2"/>
  <c r="F42" i="2"/>
  <c r="E42" i="2"/>
  <c r="D42" i="2"/>
  <c r="C42" i="2"/>
  <c r="B42" i="2"/>
  <c r="J41" i="2"/>
  <c r="I41" i="2"/>
  <c r="H41" i="2"/>
  <c r="G41" i="2"/>
  <c r="F41" i="2"/>
  <c r="E41" i="2"/>
  <c r="D41" i="2"/>
  <c r="C41" i="2"/>
  <c r="B41" i="2"/>
  <c r="J40" i="2"/>
  <c r="I40" i="2"/>
  <c r="H40" i="2"/>
  <c r="G40" i="2"/>
  <c r="F40" i="2"/>
  <c r="E40" i="2"/>
  <c r="D40" i="2"/>
  <c r="C40" i="2"/>
  <c r="B40" i="2"/>
  <c r="J39" i="2"/>
  <c r="I39" i="2"/>
  <c r="H39" i="2"/>
  <c r="G39" i="2"/>
  <c r="F39" i="2"/>
  <c r="E39" i="2"/>
  <c r="D39" i="2"/>
  <c r="C39" i="2"/>
  <c r="B39" i="2"/>
  <c r="J38" i="2"/>
  <c r="I38" i="2"/>
  <c r="H38" i="2"/>
  <c r="G38" i="2"/>
  <c r="F38" i="2"/>
  <c r="E38" i="2"/>
  <c r="D38" i="2"/>
  <c r="C38" i="2"/>
  <c r="B38" i="2"/>
  <c r="J37" i="2"/>
  <c r="I37" i="2"/>
  <c r="H37" i="2"/>
  <c r="G37" i="2"/>
  <c r="F37" i="2"/>
  <c r="E37" i="2"/>
  <c r="D37" i="2"/>
  <c r="C37" i="2"/>
  <c r="B37" i="2"/>
  <c r="J36" i="2"/>
  <c r="I36" i="2"/>
  <c r="H36" i="2"/>
  <c r="G36" i="2"/>
  <c r="F36" i="2"/>
  <c r="E36" i="2"/>
  <c r="D36" i="2"/>
  <c r="C36" i="2"/>
  <c r="B36" i="2"/>
  <c r="J35" i="2"/>
  <c r="I35" i="2"/>
  <c r="H35" i="2"/>
  <c r="G35" i="2"/>
  <c r="F35" i="2"/>
  <c r="E35" i="2"/>
  <c r="D35" i="2"/>
  <c r="C35" i="2"/>
  <c r="B35" i="2"/>
  <c r="J34" i="2"/>
  <c r="I34" i="2"/>
  <c r="H34" i="2"/>
  <c r="G34" i="2"/>
  <c r="F34" i="2"/>
  <c r="E34" i="2"/>
  <c r="D34" i="2"/>
  <c r="C34" i="2"/>
  <c r="B34" i="2"/>
  <c r="J33" i="2"/>
  <c r="I33" i="2"/>
  <c r="H33" i="2"/>
  <c r="G33" i="2"/>
  <c r="F33" i="2"/>
  <c r="E33" i="2"/>
  <c r="D33" i="2"/>
  <c r="C33" i="2"/>
  <c r="B33" i="2"/>
  <c r="J32" i="2"/>
  <c r="I32" i="2"/>
  <c r="H32" i="2"/>
  <c r="G32" i="2"/>
  <c r="F32" i="2"/>
  <c r="E32" i="2"/>
  <c r="D32" i="2"/>
  <c r="C32" i="2"/>
  <c r="B32" i="2"/>
  <c r="J31" i="2"/>
  <c r="I31" i="2"/>
  <c r="H31" i="2"/>
  <c r="G31" i="2"/>
  <c r="F31" i="2"/>
  <c r="E31" i="2"/>
  <c r="D31" i="2"/>
  <c r="C31" i="2"/>
  <c r="B31" i="2"/>
  <c r="J30" i="2"/>
  <c r="I30" i="2"/>
  <c r="H30" i="2"/>
  <c r="G30" i="2"/>
  <c r="F30" i="2"/>
  <c r="E30" i="2"/>
  <c r="D30" i="2"/>
  <c r="C30" i="2"/>
  <c r="B30" i="2"/>
  <c r="J29" i="2"/>
  <c r="I29" i="2"/>
  <c r="H29" i="2"/>
  <c r="G29" i="2"/>
  <c r="F29" i="2"/>
  <c r="E29" i="2"/>
  <c r="D29" i="2"/>
  <c r="C29" i="2"/>
  <c r="B29" i="2"/>
  <c r="J28" i="2"/>
  <c r="I28" i="2"/>
  <c r="H28" i="2"/>
  <c r="G28" i="2"/>
  <c r="F28" i="2"/>
  <c r="E28" i="2"/>
  <c r="D28" i="2"/>
  <c r="C28" i="2"/>
  <c r="B28" i="2"/>
  <c r="J27" i="2"/>
  <c r="I27" i="2"/>
  <c r="H27" i="2"/>
  <c r="G27" i="2"/>
  <c r="F27" i="2"/>
  <c r="E27" i="2"/>
  <c r="D27" i="2"/>
  <c r="C27" i="2"/>
  <c r="B27" i="2"/>
  <c r="J26" i="2"/>
  <c r="I26" i="2"/>
  <c r="H26" i="2"/>
  <c r="G26" i="2"/>
  <c r="F26" i="2"/>
  <c r="E26" i="2"/>
  <c r="D26" i="2"/>
  <c r="C26" i="2"/>
  <c r="B26" i="2"/>
  <c r="J25" i="2"/>
  <c r="I25" i="2"/>
  <c r="H25" i="2"/>
  <c r="G25" i="2"/>
  <c r="F25" i="2"/>
  <c r="E25" i="2"/>
  <c r="D25" i="2"/>
  <c r="C25" i="2"/>
  <c r="B25" i="2"/>
  <c r="J24" i="2"/>
  <c r="I24" i="2"/>
  <c r="H24" i="2"/>
  <c r="G24" i="2"/>
  <c r="F24" i="2"/>
  <c r="E24" i="2"/>
  <c r="D24" i="2"/>
  <c r="C24" i="2"/>
  <c r="B24" i="2"/>
  <c r="J23" i="2"/>
  <c r="I23" i="2"/>
  <c r="H23" i="2"/>
  <c r="G23" i="2"/>
  <c r="F23" i="2"/>
  <c r="E23" i="2"/>
  <c r="D23" i="2"/>
  <c r="C23" i="2"/>
  <c r="B23" i="2"/>
  <c r="J22" i="2"/>
  <c r="I22" i="2"/>
  <c r="H22" i="2"/>
  <c r="G22" i="2"/>
  <c r="F22" i="2"/>
  <c r="E22" i="2"/>
  <c r="D22" i="2"/>
  <c r="C22" i="2"/>
  <c r="B22" i="2"/>
  <c r="J21" i="2"/>
  <c r="I21" i="2"/>
  <c r="H21" i="2"/>
  <c r="G21" i="2"/>
  <c r="F21" i="2"/>
  <c r="E21" i="2"/>
  <c r="D21" i="2"/>
  <c r="C21" i="2"/>
  <c r="B21" i="2"/>
  <c r="J20" i="2"/>
  <c r="I20" i="2"/>
  <c r="H20" i="2"/>
  <c r="G20" i="2"/>
  <c r="F20" i="2"/>
  <c r="E20" i="2"/>
  <c r="D20" i="2"/>
  <c r="C20" i="2"/>
  <c r="B20" i="2"/>
  <c r="J19" i="2"/>
  <c r="I19" i="2"/>
  <c r="H19" i="2"/>
  <c r="G19" i="2"/>
  <c r="F19" i="2"/>
  <c r="E19" i="2"/>
  <c r="D19" i="2"/>
  <c r="C19" i="2"/>
  <c r="B19" i="2"/>
  <c r="J18" i="2"/>
  <c r="I18" i="2"/>
  <c r="H18" i="2"/>
  <c r="G18" i="2"/>
  <c r="F18" i="2"/>
  <c r="E18" i="2"/>
  <c r="D18" i="2"/>
  <c r="C18" i="2"/>
  <c r="B18" i="2"/>
  <c r="J17" i="2"/>
  <c r="I17" i="2"/>
  <c r="H17" i="2"/>
  <c r="G17" i="2"/>
  <c r="F17" i="2"/>
  <c r="E17" i="2"/>
  <c r="D17" i="2"/>
  <c r="C17" i="2"/>
  <c r="B17" i="2"/>
  <c r="J16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J14" i="2"/>
  <c r="I14" i="2"/>
  <c r="H14" i="2"/>
  <c r="G14" i="2"/>
  <c r="F14" i="2"/>
  <c r="E14" i="2"/>
  <c r="D14" i="2"/>
  <c r="C14" i="2"/>
  <c r="B14" i="2"/>
  <c r="J13" i="2"/>
  <c r="I13" i="2"/>
  <c r="H13" i="2"/>
  <c r="G13" i="2"/>
  <c r="F13" i="2"/>
  <c r="E13" i="2"/>
  <c r="D13" i="2"/>
  <c r="C13" i="2"/>
  <c r="B13" i="2"/>
  <c r="J12" i="2"/>
  <c r="I12" i="2"/>
  <c r="H12" i="2"/>
  <c r="G12" i="2"/>
  <c r="F12" i="2"/>
  <c r="E12" i="2"/>
  <c r="D12" i="2"/>
  <c r="C12" i="2"/>
  <c r="B12" i="2"/>
  <c r="J11" i="2"/>
  <c r="I11" i="2"/>
  <c r="H11" i="2"/>
  <c r="G11" i="2"/>
  <c r="F11" i="2"/>
  <c r="E11" i="2"/>
  <c r="D11" i="2"/>
  <c r="C11" i="2"/>
  <c r="B11" i="2"/>
  <c r="J10" i="2"/>
  <c r="I10" i="2"/>
  <c r="H10" i="2"/>
  <c r="G10" i="2"/>
  <c r="F10" i="2"/>
  <c r="E10" i="2"/>
  <c r="D10" i="2"/>
  <c r="C10" i="2"/>
  <c r="B10" i="2"/>
  <c r="J9" i="2"/>
  <c r="I9" i="2"/>
  <c r="H9" i="2"/>
  <c r="G9" i="2"/>
  <c r="F9" i="2"/>
  <c r="E9" i="2"/>
  <c r="D9" i="2"/>
  <c r="C9" i="2"/>
  <c r="B9" i="2"/>
  <c r="J8" i="2"/>
  <c r="I8" i="2"/>
  <c r="H8" i="2"/>
  <c r="G8" i="2"/>
  <c r="F8" i="2"/>
  <c r="E8" i="2"/>
  <c r="D8" i="2"/>
  <c r="C8" i="2"/>
  <c r="B8" i="2"/>
  <c r="J7" i="2"/>
  <c r="I7" i="2"/>
  <c r="H7" i="2"/>
  <c r="G7" i="2"/>
  <c r="F7" i="2"/>
  <c r="E7" i="2"/>
  <c r="D7" i="2"/>
  <c r="C7" i="2"/>
  <c r="B7" i="2"/>
  <c r="J6" i="2"/>
  <c r="I6" i="2"/>
  <c r="H6" i="2"/>
  <c r="G6" i="2"/>
  <c r="F6" i="2"/>
  <c r="E6" i="2"/>
  <c r="D6" i="2"/>
  <c r="C6" i="2"/>
  <c r="B6" i="2"/>
  <c r="J5" i="2"/>
  <c r="I5" i="2"/>
  <c r="H5" i="2"/>
  <c r="G5" i="2"/>
  <c r="F5" i="2"/>
  <c r="E5" i="2"/>
  <c r="D5" i="2"/>
  <c r="C5" i="2"/>
  <c r="B5" i="2"/>
  <c r="K14" i="2" l="1"/>
  <c r="K46" i="2"/>
  <c r="C59" i="2"/>
  <c r="J62" i="2"/>
  <c r="K22" i="2"/>
  <c r="K36" i="2"/>
  <c r="K38" i="2"/>
  <c r="K12" i="2"/>
  <c r="F60" i="2"/>
  <c r="K9" i="2"/>
  <c r="K13" i="2"/>
  <c r="K17" i="2"/>
  <c r="K33" i="2"/>
  <c r="K37" i="2"/>
  <c r="K41" i="2"/>
  <c r="K57" i="2"/>
  <c r="G60" i="2"/>
  <c r="K10" i="2"/>
  <c r="K24" i="2"/>
  <c r="K26" i="2"/>
  <c r="K34" i="2"/>
  <c r="K48" i="2"/>
  <c r="K50" i="2"/>
  <c r="K58" i="2"/>
  <c r="K7" i="2"/>
  <c r="K11" i="2"/>
  <c r="K27" i="2"/>
  <c r="K31" i="2"/>
  <c r="K35" i="2"/>
  <c r="K51" i="2"/>
  <c r="K55" i="2"/>
  <c r="H61" i="2"/>
  <c r="K18" i="2"/>
  <c r="K20" i="2"/>
  <c r="K28" i="2"/>
  <c r="K42" i="2"/>
  <c r="K44" i="2"/>
  <c r="K52" i="2"/>
  <c r="I61" i="2"/>
  <c r="B59" i="2"/>
  <c r="J59" i="2"/>
  <c r="K21" i="2"/>
  <c r="K25" i="2"/>
  <c r="K29" i="2"/>
  <c r="K45" i="2"/>
  <c r="K49" i="2"/>
  <c r="K53" i="2"/>
  <c r="K15" i="2"/>
  <c r="K19" i="2"/>
  <c r="K23" i="2"/>
  <c r="K39" i="2"/>
  <c r="K43" i="2"/>
  <c r="K47" i="2"/>
  <c r="D59" i="2"/>
  <c r="E59" i="2"/>
  <c r="K6" i="2"/>
  <c r="K8" i="2"/>
  <c r="K16" i="2"/>
  <c r="K30" i="2"/>
  <c r="K32" i="2"/>
  <c r="K40" i="2"/>
  <c r="K54" i="2"/>
  <c r="K56" i="2"/>
  <c r="F59" i="2"/>
  <c r="H60" i="2"/>
  <c r="J61" i="2"/>
  <c r="G59" i="2"/>
  <c r="I60" i="2"/>
  <c r="I59" i="2"/>
  <c r="C62" i="2"/>
  <c r="H59" i="2"/>
  <c r="B61" i="2"/>
  <c r="D62" i="2"/>
  <c r="K5" i="2"/>
  <c r="C61" i="2"/>
  <c r="E62" i="2"/>
  <c r="B62" i="2"/>
  <c r="B60" i="2"/>
  <c r="D61" i="2"/>
  <c r="F62" i="2"/>
  <c r="J60" i="2"/>
  <c r="C60" i="2"/>
  <c r="E61" i="2"/>
  <c r="G62" i="2"/>
  <c r="D60" i="2"/>
  <c r="H62" i="2"/>
  <c r="F61" i="2"/>
  <c r="E60" i="2"/>
  <c r="G61" i="2"/>
  <c r="I62" i="2"/>
  <c r="K62" i="2" l="1"/>
  <c r="K59" i="2"/>
  <c r="K60" i="2"/>
  <c r="K61" i="2"/>
  <c r="M28" i="1" l="1"/>
  <c r="L28" i="1"/>
  <c r="K28" i="1"/>
  <c r="J28" i="1"/>
  <c r="I28" i="1"/>
  <c r="H28" i="1"/>
  <c r="G28" i="1"/>
  <c r="F28" i="1"/>
  <c r="E28" i="1"/>
  <c r="D28" i="1"/>
  <c r="C28" i="1"/>
  <c r="M27" i="1"/>
  <c r="L27" i="1"/>
  <c r="K27" i="1"/>
  <c r="J27" i="1"/>
  <c r="I27" i="1"/>
  <c r="H27" i="1"/>
  <c r="G27" i="1"/>
  <c r="F27" i="1"/>
  <c r="E27" i="1"/>
  <c r="D27" i="1"/>
  <c r="C27" i="1"/>
  <c r="M26" i="1"/>
  <c r="L26" i="1"/>
  <c r="K26" i="1"/>
  <c r="J26" i="1"/>
  <c r="I26" i="1"/>
  <c r="H26" i="1"/>
  <c r="G26" i="1"/>
  <c r="F26" i="1"/>
  <c r="E26" i="1"/>
  <c r="D26" i="1"/>
  <c r="C26" i="1"/>
  <c r="M25" i="1"/>
  <c r="L25" i="1"/>
  <c r="K25" i="1"/>
  <c r="J25" i="1"/>
  <c r="I25" i="1"/>
  <c r="H25" i="1"/>
  <c r="G25" i="1"/>
  <c r="F25" i="1"/>
  <c r="E25" i="1"/>
  <c r="D25" i="1"/>
  <c r="C25" i="1"/>
  <c r="M24" i="1"/>
  <c r="L24" i="1"/>
  <c r="K24" i="1"/>
  <c r="J24" i="1"/>
  <c r="I24" i="1"/>
  <c r="H24" i="1"/>
  <c r="G24" i="1"/>
  <c r="F24" i="1"/>
  <c r="E24" i="1"/>
  <c r="D24" i="1"/>
  <c r="C24" i="1"/>
  <c r="M23" i="1"/>
  <c r="L23" i="1"/>
  <c r="K23" i="1"/>
  <c r="J23" i="1"/>
  <c r="I23" i="1"/>
  <c r="H23" i="1"/>
  <c r="G23" i="1"/>
  <c r="F23" i="1"/>
  <c r="E23" i="1"/>
  <c r="D23" i="1"/>
  <c r="C23" i="1"/>
  <c r="M22" i="1"/>
  <c r="L22" i="1"/>
  <c r="K22" i="1"/>
  <c r="J22" i="1"/>
  <c r="I22" i="1"/>
  <c r="H22" i="1"/>
  <c r="G22" i="1"/>
  <c r="F22" i="1"/>
  <c r="E22" i="1"/>
  <c r="D22" i="1"/>
  <c r="C22" i="1"/>
  <c r="M21" i="1"/>
  <c r="L21" i="1"/>
  <c r="K21" i="1"/>
  <c r="J21" i="1"/>
  <c r="I21" i="1"/>
  <c r="H21" i="1"/>
  <c r="G21" i="1"/>
  <c r="F21" i="1"/>
  <c r="E21" i="1"/>
  <c r="D21" i="1"/>
  <c r="C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28" i="1" l="1"/>
  <c r="N24" i="1"/>
  <c r="N21" i="1"/>
  <c r="N22" i="1"/>
  <c r="N23" i="1"/>
  <c r="N25" i="1"/>
  <c r="N26" i="1"/>
  <c r="N27" i="1"/>
</calcChain>
</file>

<file path=xl/sharedStrings.xml><?xml version="1.0" encoding="utf-8"?>
<sst xmlns="http://schemas.openxmlformats.org/spreadsheetml/2006/main" count="210" uniqueCount="173">
  <si>
    <t>Sample ID</t>
    <phoneticPr fontId="3" type="noConversion"/>
  </si>
  <si>
    <t>Lithology</t>
    <phoneticPr fontId="3" type="noConversion"/>
  </si>
  <si>
    <r>
      <t>TiO</t>
    </r>
    <r>
      <rPr>
        <b/>
        <vertAlign val="subscript"/>
        <sz val="12"/>
        <color theme="1"/>
        <rFont val="Times New Roman"/>
        <family val="1"/>
      </rPr>
      <t>2</t>
    </r>
    <phoneticPr fontId="3" type="noConversion"/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</si>
  <si>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phoneticPr fontId="3" type="noConversion"/>
  </si>
  <si>
    <r>
      <t>TFe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phoneticPr fontId="3" type="noConversion"/>
  </si>
  <si>
    <t>FeO</t>
  </si>
  <si>
    <t>MnO</t>
  </si>
  <si>
    <t>MgO</t>
  </si>
  <si>
    <t>CaO</t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</si>
  <si>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phoneticPr fontId="3" type="noConversion"/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</si>
  <si>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O </t>
    </r>
    <phoneticPr fontId="3" type="noConversion"/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</si>
  <si>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 </t>
    </r>
    <phoneticPr fontId="3" type="noConversion"/>
  </si>
  <si>
    <t>Fe(II)/TFe</t>
    <phoneticPr fontId="3" type="noConversion"/>
  </si>
  <si>
    <t>1909TLZ02</t>
    <phoneticPr fontId="3" type="noConversion"/>
  </si>
  <si>
    <t>Green siltstone</t>
    <phoneticPr fontId="3" type="noConversion"/>
  </si>
  <si>
    <t>1909TLZ03</t>
    <phoneticPr fontId="3" type="noConversion"/>
  </si>
  <si>
    <t>1909TLZ05</t>
    <phoneticPr fontId="3" type="noConversion"/>
  </si>
  <si>
    <t>Green siltstone</t>
    <phoneticPr fontId="3" type="noConversion"/>
  </si>
  <si>
    <t>1909TLZ08</t>
    <phoneticPr fontId="3" type="noConversion"/>
  </si>
  <si>
    <t>1909TLZ11</t>
    <phoneticPr fontId="3" type="noConversion"/>
  </si>
  <si>
    <t>1909TLZ12</t>
    <phoneticPr fontId="3" type="noConversion"/>
  </si>
  <si>
    <t>1909TLZ14</t>
    <phoneticPr fontId="3" type="noConversion"/>
  </si>
  <si>
    <t>1909TLZ15</t>
    <phoneticPr fontId="3" type="noConversion"/>
  </si>
  <si>
    <t>1909TLZ17</t>
    <phoneticPr fontId="3" type="noConversion"/>
  </si>
  <si>
    <t>1909TLZ01</t>
    <phoneticPr fontId="3" type="noConversion"/>
  </si>
  <si>
    <t>Gray siltstone</t>
    <phoneticPr fontId="3" type="noConversion"/>
  </si>
  <si>
    <t>1909TLZ04</t>
    <phoneticPr fontId="3" type="noConversion"/>
  </si>
  <si>
    <t>1909TLZ07</t>
    <phoneticPr fontId="3" type="noConversion"/>
  </si>
  <si>
    <t>Gray siltstone</t>
    <phoneticPr fontId="3" type="noConversion"/>
  </si>
  <si>
    <t>1909TLZ09</t>
    <phoneticPr fontId="3" type="noConversion"/>
  </si>
  <si>
    <t>1909TLZ10</t>
    <phoneticPr fontId="3" type="noConversion"/>
  </si>
  <si>
    <t>1909TLZ13</t>
    <phoneticPr fontId="3" type="noConversion"/>
  </si>
  <si>
    <t>1909TLZ19</t>
    <phoneticPr fontId="3" type="noConversion"/>
  </si>
  <si>
    <t>Average</t>
    <phoneticPr fontId="3" type="noConversion"/>
  </si>
  <si>
    <t>Stdev</t>
    <phoneticPr fontId="3" type="noConversion"/>
  </si>
  <si>
    <t>Min</t>
    <phoneticPr fontId="3" type="noConversion"/>
  </si>
  <si>
    <t>Max</t>
    <phoneticPr fontId="3" type="noConversion"/>
  </si>
  <si>
    <t>Min</t>
    <phoneticPr fontId="3" type="noConversion"/>
  </si>
  <si>
    <t>Max</t>
    <phoneticPr fontId="3" type="noConversion"/>
  </si>
  <si>
    <t>Serial No.</t>
    <phoneticPr fontId="7" type="noConversion"/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</si>
  <si>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phoneticPr fontId="7" type="noConversion"/>
  </si>
  <si>
    <t>MgO</t>
    <phoneticPr fontId="7" type="noConversion"/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</si>
  <si>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phoneticPr fontId="7" type="noConversion"/>
  </si>
  <si>
    <r>
      <t>SiO</t>
    </r>
    <r>
      <rPr>
        <b/>
        <vertAlign val="subscript"/>
        <sz val="12"/>
        <color theme="1"/>
        <rFont val="Times New Roman"/>
        <family val="1"/>
      </rPr>
      <t>2</t>
    </r>
    <phoneticPr fontId="7" type="noConversion"/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</si>
  <si>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phoneticPr fontId="7" type="noConversion"/>
  </si>
  <si>
    <t>CaO</t>
    <phoneticPr fontId="7" type="noConversion"/>
  </si>
  <si>
    <r>
      <t>TiO</t>
    </r>
    <r>
      <rPr>
        <b/>
        <vertAlign val="subscript"/>
        <sz val="12"/>
        <color theme="1"/>
        <rFont val="Times New Roman"/>
        <family val="1"/>
      </rPr>
      <t>2</t>
    </r>
    <phoneticPr fontId="7" type="noConversion"/>
  </si>
  <si>
    <t>MnO</t>
    <phoneticPr fontId="7" type="noConversion"/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</si>
  <si>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phoneticPr fontId="7" type="noConversion"/>
  </si>
  <si>
    <t>Total</t>
    <phoneticPr fontId="7" type="noConversion"/>
  </si>
  <si>
    <t>No. 01</t>
    <phoneticPr fontId="7" type="noConversion"/>
  </si>
  <si>
    <t>No. 02</t>
    <phoneticPr fontId="7" type="noConversion"/>
  </si>
  <si>
    <t>No. 03</t>
  </si>
  <si>
    <t>No. 04</t>
  </si>
  <si>
    <t>No. 05</t>
  </si>
  <si>
    <t>No. 06</t>
  </si>
  <si>
    <t>No. 07</t>
  </si>
  <si>
    <t>No. 08</t>
  </si>
  <si>
    <t>No. 09</t>
  </si>
  <si>
    <t>No. 10</t>
  </si>
  <si>
    <t>No. 11</t>
  </si>
  <si>
    <t>No. 12</t>
  </si>
  <si>
    <t>No. 13</t>
  </si>
  <si>
    <t>No. 14</t>
  </si>
  <si>
    <t>No. 15</t>
  </si>
  <si>
    <t>No. 16</t>
  </si>
  <si>
    <t>No. 17</t>
  </si>
  <si>
    <t>No. 18</t>
  </si>
  <si>
    <t>No. 19</t>
  </si>
  <si>
    <t>No. 20</t>
  </si>
  <si>
    <t>No. 21</t>
  </si>
  <si>
    <t>No. 22</t>
  </si>
  <si>
    <t>No. 23</t>
  </si>
  <si>
    <t>No. 24</t>
  </si>
  <si>
    <t>No. 25</t>
  </si>
  <si>
    <t>No. 26</t>
  </si>
  <si>
    <t>No. 27</t>
  </si>
  <si>
    <t>No. 28</t>
  </si>
  <si>
    <t>No. 29</t>
  </si>
  <si>
    <t>No. 30</t>
  </si>
  <si>
    <t>No. 31</t>
  </si>
  <si>
    <t>No. 32</t>
  </si>
  <si>
    <t>No. 33</t>
  </si>
  <si>
    <t>No. 34</t>
  </si>
  <si>
    <t>No. 35</t>
  </si>
  <si>
    <t>No. 36</t>
  </si>
  <si>
    <t>No. 37</t>
  </si>
  <si>
    <t>No. 38</t>
  </si>
  <si>
    <t>No. 39</t>
  </si>
  <si>
    <t>No. 40</t>
  </si>
  <si>
    <t>No. 41</t>
  </si>
  <si>
    <t>No. 42</t>
  </si>
  <si>
    <t>No. 43</t>
  </si>
  <si>
    <t>No. 44</t>
  </si>
  <si>
    <t>No. 45</t>
  </si>
  <si>
    <t>No. 46</t>
  </si>
  <si>
    <t>No. 47</t>
  </si>
  <si>
    <t>No. 48</t>
  </si>
  <si>
    <t>No. 49</t>
  </si>
  <si>
    <t>No. 50</t>
  </si>
  <si>
    <t>No. 51</t>
  </si>
  <si>
    <t>No. 52</t>
  </si>
  <si>
    <t>No. 53</t>
  </si>
  <si>
    <t>No. 54</t>
    <phoneticPr fontId="7" type="noConversion"/>
  </si>
  <si>
    <t>Average</t>
    <phoneticPr fontId="7" type="noConversion"/>
  </si>
  <si>
    <t>Stdev</t>
    <phoneticPr fontId="7" type="noConversion"/>
  </si>
  <si>
    <t>Min</t>
    <phoneticPr fontId="7" type="noConversion"/>
  </si>
  <si>
    <t>Max</t>
    <phoneticPr fontId="7" type="noConversion"/>
  </si>
  <si>
    <t>Sample ID</t>
    <phoneticPr fontId="7" type="noConversion"/>
  </si>
  <si>
    <t>Lithology</t>
    <phoneticPr fontId="7" type="noConversion"/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</si>
  <si>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phoneticPr fontId="7" type="noConversion"/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</si>
  <si>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phoneticPr fontId="7" type="noConversion"/>
  </si>
  <si>
    <r>
      <t>SiO</t>
    </r>
    <r>
      <rPr>
        <b/>
        <vertAlign val="subscript"/>
        <sz val="12"/>
        <color theme="1"/>
        <rFont val="Times New Roman"/>
        <family val="1"/>
      </rPr>
      <t>2</t>
    </r>
    <phoneticPr fontId="7" type="noConversion"/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</si>
  <si>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phoneticPr fontId="7" type="noConversion"/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</si>
  <si>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phoneticPr fontId="7" type="noConversion"/>
  </si>
  <si>
    <r>
      <t>TiO</t>
    </r>
    <r>
      <rPr>
        <b/>
        <vertAlign val="subscript"/>
        <sz val="12"/>
        <color theme="1"/>
        <rFont val="Times New Roman"/>
        <family val="1"/>
      </rPr>
      <t>2</t>
    </r>
    <phoneticPr fontId="7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</si>
  <si>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</si>
  <si>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</si>
  <si>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</si>
  <si>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</si>
  <si>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</si>
  <si>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</si>
  <si>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</si>
  <si>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</si>
  <si>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</si>
  <si>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</si>
  <si>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</si>
  <si>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</si>
  <si>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</si>
  <si>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</si>
  <si>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</si>
  <si>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Th</t>
  </si>
  <si>
    <t>U</t>
  </si>
  <si>
    <t>Sc</t>
  </si>
  <si>
    <t>V</t>
  </si>
  <si>
    <t>Cr</t>
  </si>
  <si>
    <t>Co</t>
  </si>
  <si>
    <t>Ni</t>
  </si>
  <si>
    <t>Cu</t>
  </si>
  <si>
    <t>Zn</t>
  </si>
  <si>
    <t>Zr</t>
  </si>
  <si>
    <t>Mo</t>
  </si>
  <si>
    <t>Ba</t>
  </si>
  <si>
    <t>Ce/Ce*</t>
  </si>
  <si>
    <t>Eu/Eu*</t>
  </si>
  <si>
    <t>1909TLZ-7BQ_01</t>
  </si>
  <si>
    <t>Green siltstone</t>
    <phoneticPr fontId="7" type="noConversion"/>
  </si>
  <si>
    <t>1909TLZ-7BQ_06</t>
  </si>
  <si>
    <t>Green siltstone</t>
    <phoneticPr fontId="7" type="noConversion"/>
  </si>
  <si>
    <t>1909TLZ-7BQ_07</t>
  </si>
  <si>
    <t>1909TLZ-7BQ_08</t>
  </si>
  <si>
    <t>1909TLZ-7BQ_10</t>
  </si>
  <si>
    <t>1909TLZ-5_01</t>
  </si>
  <si>
    <t>1909TLZ-5_05</t>
  </si>
  <si>
    <t>1909TLZ-5_06</t>
  </si>
  <si>
    <t>1909TLZ-5_07</t>
  </si>
  <si>
    <t>1909TLZ-5_08</t>
  </si>
  <si>
    <t>1909TLZ-5_09</t>
  </si>
  <si>
    <t>Gray siltstone</t>
    <phoneticPr fontId="7" type="noConversion"/>
  </si>
  <si>
    <t>Gray siltstone</t>
    <phoneticPr fontId="7" type="noConversion"/>
  </si>
  <si>
    <r>
      <t>SiO</t>
    </r>
    <r>
      <rPr>
        <b/>
        <vertAlign val="subscript"/>
        <sz val="12"/>
        <color theme="1"/>
        <rFont val="Times New Roman"/>
        <family val="1"/>
      </rPr>
      <t>2</t>
    </r>
    <phoneticPr fontId="3" type="noConversion"/>
  </si>
  <si>
    <t>Average</t>
    <phoneticPr fontId="3" type="noConversion"/>
  </si>
  <si>
    <t>Stdev</t>
    <phoneticPr fontId="3" type="noConversion"/>
  </si>
  <si>
    <t>Min</t>
    <phoneticPr fontId="3" type="noConversion"/>
  </si>
  <si>
    <t>Max</t>
    <phoneticPr fontId="3" type="noConversion"/>
  </si>
  <si>
    <t>REE</t>
    <phoneticPr fontId="3" type="noConversion"/>
  </si>
  <si>
    <t>Y/Ho</t>
    <phoneticPr fontId="3" type="noConversion"/>
  </si>
  <si>
    <r>
      <t>Pr</t>
    </r>
    <r>
      <rPr>
        <b/>
        <vertAlign val="subscript"/>
        <sz val="12"/>
        <color theme="1"/>
        <rFont val="Times New Roman"/>
        <family val="1"/>
      </rPr>
      <t>SN</t>
    </r>
    <r>
      <rPr>
        <b/>
        <sz val="12"/>
        <color theme="1"/>
        <rFont val="Times New Roman"/>
        <family val="1"/>
      </rPr>
      <t>/Yb</t>
    </r>
    <r>
      <rPr>
        <b/>
        <vertAlign val="subscript"/>
        <sz val="12"/>
        <color theme="1"/>
        <rFont val="Times New Roman"/>
        <family val="1"/>
      </rPr>
      <t>SN</t>
    </r>
    <phoneticPr fontId="3" type="noConversion"/>
  </si>
  <si>
    <t>Table S1. Contents of major elements (wt%) in the green and gray siltstones from the lower Xiamaling Formation, Jixian</t>
    <phoneticPr fontId="3" type="noConversion"/>
  </si>
  <si>
    <t>Table S2. Quantitative EDS analysis result of clay minerals in the Xiamaling siltstone (wt%)</t>
    <phoneticPr fontId="7" type="noConversion"/>
  </si>
  <si>
    <t>Table S3. Major and trace element analysis result of clay minerals in the Xiamaling siltstone</t>
    <phoneticPr fontId="7" type="noConversion"/>
  </si>
  <si>
    <t>American Mineralogist: January 2022 Online Materials AM-22-17904</t>
  </si>
  <si>
    <t>MA ET AL.: XIAMALING GLAUCONITE-BERTHIERINE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</si>
</sst>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9"/>
      <name val="Calibri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TDJ%20&#25991;&#31456;&#24402;&#24635;/2020%20&#25991;&#31456;-10-&#19979;&#39532;&#23725;&#32452;&#19968;&#27573;&#33258;&#29983;&#30913;&#32511;&#27877;&#30707;&#65288;&#27748;&#20908;&#26480;+&#39532;&#22362;&#30333;&#65289;/Fig.%207-Chemical%20features/20190920%20Table%20S2-EDS%20analysis%20resu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S2"/>
      <sheetName val="氧化物百分含量"/>
      <sheetName val="原子质量百分含量"/>
      <sheetName val="去负值"/>
      <sheetName val="原始数据"/>
      <sheetName val="含磷"/>
    </sheetNames>
    <sheetDataSet>
      <sheetData sheetId="0" refreshError="1"/>
      <sheetData sheetId="1" refreshError="1"/>
      <sheetData sheetId="2">
        <row r="3">
          <cell r="C3">
            <v>0</v>
          </cell>
          <cell r="D3">
            <v>4.34</v>
          </cell>
          <cell r="E3">
            <v>12.29</v>
          </cell>
          <cell r="F3">
            <v>13.03</v>
          </cell>
          <cell r="G3">
            <v>0</v>
          </cell>
          <cell r="H3">
            <v>0.17</v>
          </cell>
          <cell r="I3">
            <v>0.03</v>
          </cell>
          <cell r="J3">
            <v>0</v>
          </cell>
          <cell r="K3">
            <v>27.83</v>
          </cell>
        </row>
        <row r="4">
          <cell r="C4">
            <v>0</v>
          </cell>
          <cell r="D4">
            <v>4.17</v>
          </cell>
          <cell r="E4">
            <v>12.96</v>
          </cell>
          <cell r="F4">
            <v>14.69</v>
          </cell>
          <cell r="G4">
            <v>0.19</v>
          </cell>
          <cell r="H4">
            <v>0.33</v>
          </cell>
          <cell r="I4">
            <v>0</v>
          </cell>
          <cell r="J4">
            <v>0</v>
          </cell>
          <cell r="K4">
            <v>25.91</v>
          </cell>
        </row>
        <row r="5">
          <cell r="C5">
            <v>0.01</v>
          </cell>
          <cell r="D5">
            <v>3.55</v>
          </cell>
          <cell r="E5">
            <v>12.42</v>
          </cell>
          <cell r="F5">
            <v>13.34</v>
          </cell>
          <cell r="G5">
            <v>7.0000000000000007E-2</v>
          </cell>
          <cell r="H5">
            <v>0.33</v>
          </cell>
          <cell r="I5">
            <v>0.02</v>
          </cell>
          <cell r="J5">
            <v>0.01</v>
          </cell>
          <cell r="K5">
            <v>28.73</v>
          </cell>
        </row>
        <row r="6">
          <cell r="C6">
            <v>0</v>
          </cell>
          <cell r="D6">
            <v>2.78</v>
          </cell>
          <cell r="E6">
            <v>12.6</v>
          </cell>
          <cell r="F6">
            <v>11.84</v>
          </cell>
          <cell r="G6">
            <v>7.0000000000000007E-2</v>
          </cell>
          <cell r="H6">
            <v>0</v>
          </cell>
          <cell r="I6">
            <v>0</v>
          </cell>
          <cell r="J6">
            <v>0</v>
          </cell>
          <cell r="K6">
            <v>29.53</v>
          </cell>
        </row>
        <row r="7">
          <cell r="C7">
            <v>0</v>
          </cell>
          <cell r="D7">
            <v>3.43</v>
          </cell>
          <cell r="E7">
            <v>12.22</v>
          </cell>
          <cell r="F7">
            <v>14.34</v>
          </cell>
          <cell r="G7">
            <v>0.73</v>
          </cell>
          <cell r="H7">
            <v>0.31</v>
          </cell>
          <cell r="I7">
            <v>7.0000000000000007E-2</v>
          </cell>
          <cell r="J7">
            <v>0</v>
          </cell>
          <cell r="K7">
            <v>24.41</v>
          </cell>
        </row>
        <row r="8">
          <cell r="C8">
            <v>0</v>
          </cell>
          <cell r="D8">
            <v>2.87</v>
          </cell>
          <cell r="E8">
            <v>13.12</v>
          </cell>
          <cell r="F8">
            <v>12.21</v>
          </cell>
          <cell r="G8">
            <v>0.24</v>
          </cell>
          <cell r="H8">
            <v>0</v>
          </cell>
          <cell r="I8">
            <v>7.0000000000000007E-2</v>
          </cell>
          <cell r="J8">
            <v>0</v>
          </cell>
          <cell r="K8">
            <v>28.76</v>
          </cell>
        </row>
        <row r="10">
          <cell r="C10">
            <v>0</v>
          </cell>
          <cell r="D10">
            <v>2.58</v>
          </cell>
          <cell r="E10">
            <v>12.99</v>
          </cell>
          <cell r="F10">
            <v>13.13</v>
          </cell>
          <cell r="G10">
            <v>0.48</v>
          </cell>
          <cell r="H10">
            <v>0</v>
          </cell>
          <cell r="I10">
            <v>0.08</v>
          </cell>
          <cell r="J10">
            <v>0.01</v>
          </cell>
          <cell r="K10">
            <v>28.75</v>
          </cell>
        </row>
        <row r="11">
          <cell r="C11">
            <v>0.06</v>
          </cell>
          <cell r="D11">
            <v>3.95</v>
          </cell>
          <cell r="E11">
            <v>11.87</v>
          </cell>
          <cell r="F11">
            <v>14.37</v>
          </cell>
          <cell r="G11">
            <v>0.12</v>
          </cell>
          <cell r="H11">
            <v>0.41</v>
          </cell>
          <cell r="I11">
            <v>0</v>
          </cell>
          <cell r="J11">
            <v>0</v>
          </cell>
          <cell r="K11">
            <v>25.01</v>
          </cell>
        </row>
        <row r="12">
          <cell r="C12">
            <v>0</v>
          </cell>
          <cell r="D12">
            <v>3.79</v>
          </cell>
          <cell r="E12">
            <v>11.34</v>
          </cell>
          <cell r="F12">
            <v>12.97</v>
          </cell>
          <cell r="G12">
            <v>0.04</v>
          </cell>
          <cell r="H12">
            <v>0.23</v>
          </cell>
          <cell r="I12">
            <v>0.03</v>
          </cell>
          <cell r="J12">
            <v>0.03</v>
          </cell>
          <cell r="K12">
            <v>26.92</v>
          </cell>
        </row>
        <row r="13">
          <cell r="C13">
            <v>0.04</v>
          </cell>
          <cell r="D13">
            <v>2.74</v>
          </cell>
          <cell r="E13">
            <v>12.68</v>
          </cell>
          <cell r="F13">
            <v>11.98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30.28</v>
          </cell>
        </row>
        <row r="14">
          <cell r="C14">
            <v>0.04</v>
          </cell>
          <cell r="D14">
            <v>4.04</v>
          </cell>
          <cell r="E14">
            <v>13.43</v>
          </cell>
          <cell r="F14">
            <v>15.36</v>
          </cell>
          <cell r="G14">
            <v>0.42</v>
          </cell>
          <cell r="H14">
            <v>0.33</v>
          </cell>
          <cell r="I14">
            <v>0.02</v>
          </cell>
          <cell r="J14">
            <v>0</v>
          </cell>
          <cell r="K14">
            <v>24.93</v>
          </cell>
        </row>
        <row r="15">
          <cell r="C15">
            <v>0</v>
          </cell>
          <cell r="D15">
            <v>2.61</v>
          </cell>
          <cell r="E15">
            <v>13.19</v>
          </cell>
          <cell r="F15">
            <v>13.33</v>
          </cell>
          <cell r="G15">
            <v>0.16</v>
          </cell>
          <cell r="H15">
            <v>0</v>
          </cell>
          <cell r="I15">
            <v>0.02</v>
          </cell>
          <cell r="J15">
            <v>0</v>
          </cell>
          <cell r="K15">
            <v>29.67</v>
          </cell>
        </row>
        <row r="16">
          <cell r="C16">
            <v>0</v>
          </cell>
          <cell r="D16">
            <v>4.03</v>
          </cell>
          <cell r="E16">
            <v>12.46</v>
          </cell>
          <cell r="F16">
            <v>14.06</v>
          </cell>
          <cell r="G16">
            <v>0.19</v>
          </cell>
          <cell r="H16">
            <v>0.36</v>
          </cell>
          <cell r="I16">
            <v>0</v>
          </cell>
          <cell r="J16">
            <v>0.04</v>
          </cell>
          <cell r="K16">
            <v>26.67</v>
          </cell>
        </row>
        <row r="17">
          <cell r="C17">
            <v>0.11</v>
          </cell>
          <cell r="D17">
            <v>2.4</v>
          </cell>
          <cell r="E17">
            <v>13.2</v>
          </cell>
          <cell r="F17">
            <v>14.38</v>
          </cell>
          <cell r="G17">
            <v>1.1100000000000001</v>
          </cell>
          <cell r="H17">
            <v>0.01</v>
          </cell>
          <cell r="I17">
            <v>0.11</v>
          </cell>
          <cell r="J17">
            <v>0</v>
          </cell>
          <cell r="K17">
            <v>26.22</v>
          </cell>
        </row>
        <row r="18">
          <cell r="C18">
            <v>0</v>
          </cell>
          <cell r="D18">
            <v>3.86</v>
          </cell>
          <cell r="E18">
            <v>12.2</v>
          </cell>
          <cell r="F18">
            <v>14.03</v>
          </cell>
          <cell r="G18">
            <v>0</v>
          </cell>
          <cell r="H18">
            <v>0.33</v>
          </cell>
          <cell r="I18">
            <v>0.01</v>
          </cell>
          <cell r="J18">
            <v>0</v>
          </cell>
          <cell r="K18">
            <v>26.48</v>
          </cell>
        </row>
        <row r="19">
          <cell r="C19">
            <v>0</v>
          </cell>
          <cell r="D19">
            <v>2.91</v>
          </cell>
          <cell r="E19">
            <v>12.79</v>
          </cell>
          <cell r="F19">
            <v>12.23</v>
          </cell>
          <cell r="G19">
            <v>0.15</v>
          </cell>
          <cell r="H19">
            <v>0</v>
          </cell>
          <cell r="I19">
            <v>0.03</v>
          </cell>
          <cell r="J19">
            <v>0</v>
          </cell>
          <cell r="K19">
            <v>29.6</v>
          </cell>
        </row>
        <row r="20">
          <cell r="C20">
            <v>0</v>
          </cell>
          <cell r="D20">
            <v>2.68</v>
          </cell>
          <cell r="E20">
            <v>12.16</v>
          </cell>
          <cell r="F20">
            <v>12.3</v>
          </cell>
          <cell r="G20">
            <v>0.15</v>
          </cell>
          <cell r="H20">
            <v>0</v>
          </cell>
          <cell r="I20">
            <v>0.04</v>
          </cell>
          <cell r="J20">
            <v>0.02</v>
          </cell>
          <cell r="K20">
            <v>30.53</v>
          </cell>
        </row>
        <row r="21">
          <cell r="C21">
            <v>0.01</v>
          </cell>
          <cell r="D21">
            <v>3.46</v>
          </cell>
          <cell r="E21">
            <v>12.52</v>
          </cell>
          <cell r="F21">
            <v>14.73</v>
          </cell>
          <cell r="G21">
            <v>1.0900000000000001</v>
          </cell>
          <cell r="H21">
            <v>0.32</v>
          </cell>
          <cell r="I21">
            <v>0.01</v>
          </cell>
          <cell r="J21">
            <v>0</v>
          </cell>
          <cell r="K21">
            <v>23.06</v>
          </cell>
        </row>
        <row r="22">
          <cell r="C22">
            <v>0.12</v>
          </cell>
          <cell r="D22">
            <v>2.42</v>
          </cell>
          <cell r="E22">
            <v>13.13</v>
          </cell>
          <cell r="F22">
            <v>13.24</v>
          </cell>
          <cell r="G22">
            <v>0.44</v>
          </cell>
          <cell r="H22">
            <v>0.09</v>
          </cell>
          <cell r="I22">
            <v>0.05</v>
          </cell>
          <cell r="J22">
            <v>0</v>
          </cell>
          <cell r="K22">
            <v>28.81</v>
          </cell>
        </row>
        <row r="23">
          <cell r="C23">
            <v>0</v>
          </cell>
          <cell r="D23">
            <v>4.17</v>
          </cell>
          <cell r="E23">
            <v>12.35</v>
          </cell>
          <cell r="F23">
            <v>13.94</v>
          </cell>
          <cell r="G23">
            <v>7.0000000000000007E-2</v>
          </cell>
          <cell r="H23">
            <v>0.35</v>
          </cell>
          <cell r="I23">
            <v>0.01</v>
          </cell>
          <cell r="J23">
            <v>0</v>
          </cell>
          <cell r="K23">
            <v>26.59</v>
          </cell>
        </row>
        <row r="24">
          <cell r="C24">
            <v>0.04</v>
          </cell>
          <cell r="D24">
            <v>4.03</v>
          </cell>
          <cell r="E24">
            <v>13.44</v>
          </cell>
          <cell r="F24">
            <v>13.13</v>
          </cell>
          <cell r="G24">
            <v>0</v>
          </cell>
          <cell r="H24">
            <v>7.0000000000000007E-2</v>
          </cell>
          <cell r="I24">
            <v>0.14000000000000001</v>
          </cell>
          <cell r="J24">
            <v>0</v>
          </cell>
          <cell r="K24">
            <v>28.4</v>
          </cell>
        </row>
        <row r="25">
          <cell r="C25">
            <v>0</v>
          </cell>
          <cell r="D25">
            <v>3.55</v>
          </cell>
          <cell r="E25">
            <v>11.94</v>
          </cell>
          <cell r="F25">
            <v>14.99</v>
          </cell>
          <cell r="G25">
            <v>0.57999999999999996</v>
          </cell>
          <cell r="H25">
            <v>0.43</v>
          </cell>
          <cell r="I25">
            <v>0</v>
          </cell>
          <cell r="J25">
            <v>0.01</v>
          </cell>
          <cell r="K25">
            <v>23.13</v>
          </cell>
        </row>
        <row r="26">
          <cell r="C26">
            <v>0.04</v>
          </cell>
          <cell r="D26">
            <v>3.82</v>
          </cell>
          <cell r="E26">
            <v>11.81</v>
          </cell>
          <cell r="F26">
            <v>12.69</v>
          </cell>
          <cell r="G26">
            <v>0.12</v>
          </cell>
          <cell r="H26">
            <v>0.28999999999999998</v>
          </cell>
          <cell r="I26">
            <v>0.06</v>
          </cell>
          <cell r="J26">
            <v>0.01</v>
          </cell>
          <cell r="K26">
            <v>26.89</v>
          </cell>
        </row>
        <row r="27">
          <cell r="C27">
            <v>0</v>
          </cell>
          <cell r="D27">
            <v>2.71</v>
          </cell>
          <cell r="E27">
            <v>12.4</v>
          </cell>
          <cell r="F27">
            <v>11.98</v>
          </cell>
          <cell r="G27">
            <v>0</v>
          </cell>
          <cell r="H27">
            <v>0.03</v>
          </cell>
          <cell r="I27">
            <v>0.01</v>
          </cell>
          <cell r="J27">
            <v>0</v>
          </cell>
          <cell r="K27">
            <v>30</v>
          </cell>
        </row>
        <row r="28">
          <cell r="C28">
            <v>0.06</v>
          </cell>
          <cell r="D28">
            <v>3.47</v>
          </cell>
          <cell r="E28">
            <v>11.84</v>
          </cell>
          <cell r="F28">
            <v>12.64</v>
          </cell>
          <cell r="G28">
            <v>0.16</v>
          </cell>
          <cell r="H28">
            <v>0.28999999999999998</v>
          </cell>
          <cell r="I28">
            <v>0.08</v>
          </cell>
          <cell r="J28">
            <v>0</v>
          </cell>
          <cell r="K28">
            <v>28.13</v>
          </cell>
        </row>
        <row r="29">
          <cell r="C29">
            <v>0.02</v>
          </cell>
          <cell r="D29">
            <v>2.72</v>
          </cell>
          <cell r="E29">
            <v>12.6</v>
          </cell>
          <cell r="F29">
            <v>12.6</v>
          </cell>
          <cell r="G29">
            <v>0.05</v>
          </cell>
          <cell r="H29">
            <v>0.01</v>
          </cell>
          <cell r="I29">
            <v>0.03</v>
          </cell>
          <cell r="J29">
            <v>0</v>
          </cell>
          <cell r="K29">
            <v>30.31</v>
          </cell>
        </row>
        <row r="31">
          <cell r="C31">
            <v>0.09</v>
          </cell>
          <cell r="D31">
            <v>2.72</v>
          </cell>
          <cell r="E31">
            <v>13.55</v>
          </cell>
          <cell r="F31">
            <v>12.05</v>
          </cell>
          <cell r="G31">
            <v>0</v>
          </cell>
          <cell r="H31">
            <v>0.03</v>
          </cell>
          <cell r="I31">
            <v>0.04</v>
          </cell>
          <cell r="J31">
            <v>0</v>
          </cell>
          <cell r="K31">
            <v>30.82</v>
          </cell>
        </row>
        <row r="33">
          <cell r="C33">
            <v>0.16</v>
          </cell>
          <cell r="D33">
            <v>2.84</v>
          </cell>
          <cell r="E33">
            <v>14.83</v>
          </cell>
          <cell r="F33">
            <v>16.5</v>
          </cell>
          <cell r="G33">
            <v>2.1</v>
          </cell>
          <cell r="H33">
            <v>0.23</v>
          </cell>
          <cell r="I33">
            <v>0.08</v>
          </cell>
          <cell r="J33">
            <v>0.01</v>
          </cell>
          <cell r="K33">
            <v>18.57</v>
          </cell>
        </row>
        <row r="34">
          <cell r="C34">
            <v>0.01</v>
          </cell>
          <cell r="D34">
            <v>2.38</v>
          </cell>
          <cell r="E34">
            <v>12.69</v>
          </cell>
          <cell r="F34">
            <v>13.64</v>
          </cell>
          <cell r="G34">
            <v>0.36</v>
          </cell>
          <cell r="H34">
            <v>0</v>
          </cell>
          <cell r="I34">
            <v>0.12</v>
          </cell>
          <cell r="J34">
            <v>0</v>
          </cell>
          <cell r="K34">
            <v>29.12</v>
          </cell>
        </row>
        <row r="35">
          <cell r="C35">
            <v>0.05</v>
          </cell>
          <cell r="D35">
            <v>3.22</v>
          </cell>
          <cell r="E35">
            <v>13.39</v>
          </cell>
          <cell r="F35">
            <v>17.77</v>
          </cell>
          <cell r="G35">
            <v>2.1</v>
          </cell>
          <cell r="H35">
            <v>0.33</v>
          </cell>
          <cell r="I35">
            <v>0.03</v>
          </cell>
          <cell r="J35">
            <v>0</v>
          </cell>
          <cell r="K35">
            <v>19.25</v>
          </cell>
        </row>
        <row r="36">
          <cell r="C36">
            <v>0.12</v>
          </cell>
          <cell r="D36">
            <v>2.42</v>
          </cell>
          <cell r="E36">
            <v>13.13</v>
          </cell>
          <cell r="F36">
            <v>13.24</v>
          </cell>
          <cell r="G36">
            <v>0.44</v>
          </cell>
          <cell r="H36">
            <v>0.09</v>
          </cell>
          <cell r="I36">
            <v>0.05</v>
          </cell>
          <cell r="J36">
            <v>0</v>
          </cell>
          <cell r="K36">
            <v>28.81</v>
          </cell>
        </row>
        <row r="37">
          <cell r="C37">
            <v>0</v>
          </cell>
          <cell r="D37">
            <v>3.49</v>
          </cell>
          <cell r="E37">
            <v>11.72</v>
          </cell>
          <cell r="F37">
            <v>12.63</v>
          </cell>
          <cell r="G37">
            <v>0.15</v>
          </cell>
          <cell r="H37">
            <v>0.3</v>
          </cell>
          <cell r="I37">
            <v>0</v>
          </cell>
          <cell r="J37">
            <v>0.03</v>
          </cell>
          <cell r="K37">
            <v>27.62</v>
          </cell>
        </row>
        <row r="39">
          <cell r="C39">
            <v>0.04</v>
          </cell>
          <cell r="D39">
            <v>3.97</v>
          </cell>
          <cell r="E39">
            <v>12.59</v>
          </cell>
          <cell r="F39">
            <v>13.27</v>
          </cell>
          <cell r="G39">
            <v>0.11</v>
          </cell>
          <cell r="H39">
            <v>0.25</v>
          </cell>
          <cell r="I39">
            <v>0.05</v>
          </cell>
          <cell r="J39">
            <v>0</v>
          </cell>
          <cell r="K39">
            <v>26.91</v>
          </cell>
        </row>
        <row r="40">
          <cell r="C40">
            <v>0</v>
          </cell>
          <cell r="D40">
            <v>2.59</v>
          </cell>
          <cell r="E40">
            <v>12.43</v>
          </cell>
          <cell r="F40">
            <v>12.09</v>
          </cell>
          <cell r="G40">
            <v>0.13</v>
          </cell>
          <cell r="H40">
            <v>0.05</v>
          </cell>
          <cell r="I40">
            <v>0.1</v>
          </cell>
          <cell r="J40">
            <v>0.03</v>
          </cell>
          <cell r="K40">
            <v>30.84</v>
          </cell>
        </row>
        <row r="41">
          <cell r="C41">
            <v>0.06</v>
          </cell>
          <cell r="D41">
            <v>3.89</v>
          </cell>
          <cell r="E41">
            <v>12.07</v>
          </cell>
          <cell r="F41">
            <v>14.23</v>
          </cell>
          <cell r="G41">
            <v>0.06</v>
          </cell>
          <cell r="H41">
            <v>0.39</v>
          </cell>
          <cell r="I41">
            <v>0.03</v>
          </cell>
          <cell r="J41">
            <v>0.03</v>
          </cell>
          <cell r="K41">
            <v>25.55</v>
          </cell>
        </row>
        <row r="42">
          <cell r="C42">
            <v>0</v>
          </cell>
          <cell r="D42">
            <v>2.57</v>
          </cell>
          <cell r="E42">
            <v>14.48</v>
          </cell>
          <cell r="F42">
            <v>16.37</v>
          </cell>
          <cell r="G42">
            <v>1.77</v>
          </cell>
          <cell r="H42">
            <v>0.03</v>
          </cell>
          <cell r="I42">
            <v>0</v>
          </cell>
          <cell r="J42">
            <v>0</v>
          </cell>
          <cell r="K42">
            <v>22.48</v>
          </cell>
        </row>
        <row r="43">
          <cell r="C43">
            <v>0.02</v>
          </cell>
          <cell r="D43">
            <v>4.0199999999999996</v>
          </cell>
          <cell r="E43">
            <v>12.97</v>
          </cell>
          <cell r="F43">
            <v>13.08</v>
          </cell>
          <cell r="G43">
            <v>0</v>
          </cell>
          <cell r="H43">
            <v>0.1</v>
          </cell>
          <cell r="I43">
            <v>0.03</v>
          </cell>
          <cell r="J43">
            <v>0.01</v>
          </cell>
          <cell r="K43">
            <v>28.02</v>
          </cell>
        </row>
        <row r="44">
          <cell r="C44">
            <v>0.01</v>
          </cell>
          <cell r="D44">
            <v>3.59</v>
          </cell>
          <cell r="E44">
            <v>11.98</v>
          </cell>
          <cell r="F44">
            <v>16.2</v>
          </cell>
          <cell r="G44">
            <v>0.66</v>
          </cell>
          <cell r="H44">
            <v>0.46</v>
          </cell>
          <cell r="I44">
            <v>0.12</v>
          </cell>
          <cell r="J44">
            <v>0.03</v>
          </cell>
          <cell r="K44">
            <v>22.65</v>
          </cell>
        </row>
        <row r="45">
          <cell r="C45">
            <v>0</v>
          </cell>
          <cell r="D45">
            <v>3.51</v>
          </cell>
          <cell r="E45">
            <v>11.72</v>
          </cell>
          <cell r="F45">
            <v>13.57</v>
          </cell>
          <cell r="G45">
            <v>0.28999999999999998</v>
          </cell>
          <cell r="H45">
            <v>0.31</v>
          </cell>
          <cell r="I45">
            <v>0.04</v>
          </cell>
          <cell r="J45">
            <v>0</v>
          </cell>
          <cell r="K45">
            <v>26.81</v>
          </cell>
        </row>
        <row r="46">
          <cell r="C46">
            <v>0.04</v>
          </cell>
          <cell r="D46">
            <v>2.76</v>
          </cell>
          <cell r="E46">
            <v>12.41</v>
          </cell>
          <cell r="F46">
            <v>12.59</v>
          </cell>
          <cell r="G46">
            <v>0.33</v>
          </cell>
          <cell r="H46">
            <v>0.02</v>
          </cell>
          <cell r="I46">
            <v>0.02</v>
          </cell>
          <cell r="J46">
            <v>0.01</v>
          </cell>
          <cell r="K46">
            <v>29.31</v>
          </cell>
        </row>
        <row r="47">
          <cell r="C47">
            <v>0</v>
          </cell>
          <cell r="D47">
            <v>3.62</v>
          </cell>
          <cell r="E47">
            <v>11.46</v>
          </cell>
          <cell r="F47">
            <v>12.95</v>
          </cell>
          <cell r="G47">
            <v>0.06</v>
          </cell>
          <cell r="H47">
            <v>0.33</v>
          </cell>
          <cell r="I47">
            <v>0.01</v>
          </cell>
          <cell r="J47">
            <v>0</v>
          </cell>
          <cell r="K47">
            <v>27.95</v>
          </cell>
        </row>
        <row r="48">
          <cell r="C48">
            <v>0.09</v>
          </cell>
          <cell r="D48">
            <v>3.07</v>
          </cell>
          <cell r="E48">
            <v>13.59</v>
          </cell>
          <cell r="F48">
            <v>12.7</v>
          </cell>
          <cell r="G48">
            <v>0.08</v>
          </cell>
          <cell r="H48">
            <v>0.01</v>
          </cell>
          <cell r="I48">
            <v>0.06</v>
          </cell>
          <cell r="J48">
            <v>0.01</v>
          </cell>
          <cell r="K48">
            <v>29.4</v>
          </cell>
        </row>
        <row r="49">
          <cell r="C49">
            <v>0.04</v>
          </cell>
          <cell r="D49">
            <v>3.65</v>
          </cell>
          <cell r="E49">
            <v>11.44</v>
          </cell>
          <cell r="F49">
            <v>13.62</v>
          </cell>
          <cell r="G49">
            <v>0.01</v>
          </cell>
          <cell r="H49">
            <v>0.37</v>
          </cell>
          <cell r="I49">
            <v>0.01</v>
          </cell>
          <cell r="J49">
            <v>0</v>
          </cell>
          <cell r="K49">
            <v>26.72</v>
          </cell>
        </row>
        <row r="50">
          <cell r="C50">
            <v>0.05</v>
          </cell>
          <cell r="D50">
            <v>2.66</v>
          </cell>
          <cell r="E50">
            <v>13.2</v>
          </cell>
          <cell r="F50">
            <v>12.9</v>
          </cell>
          <cell r="G50">
            <v>0.21</v>
          </cell>
          <cell r="H50">
            <v>0.05</v>
          </cell>
          <cell r="I50">
            <v>0</v>
          </cell>
          <cell r="J50">
            <v>0.03</v>
          </cell>
          <cell r="K50">
            <v>30</v>
          </cell>
        </row>
        <row r="51">
          <cell r="C51">
            <v>0.04</v>
          </cell>
          <cell r="D51">
            <v>3.6</v>
          </cell>
          <cell r="E51">
            <v>11.72</v>
          </cell>
          <cell r="F51">
            <v>12.73</v>
          </cell>
          <cell r="G51">
            <v>0.05</v>
          </cell>
          <cell r="H51">
            <v>0.28000000000000003</v>
          </cell>
          <cell r="I51">
            <v>0.01</v>
          </cell>
          <cell r="J51">
            <v>0</v>
          </cell>
          <cell r="K51">
            <v>27.23</v>
          </cell>
        </row>
        <row r="52">
          <cell r="C52">
            <v>0.12</v>
          </cell>
          <cell r="D52">
            <v>3.53</v>
          </cell>
          <cell r="E52">
            <v>12.07</v>
          </cell>
          <cell r="F52">
            <v>12.71</v>
          </cell>
          <cell r="G52">
            <v>0</v>
          </cell>
          <cell r="H52">
            <v>0.14000000000000001</v>
          </cell>
          <cell r="I52">
            <v>0.02</v>
          </cell>
          <cell r="J52">
            <v>0</v>
          </cell>
          <cell r="K52">
            <v>27.26</v>
          </cell>
        </row>
        <row r="54">
          <cell r="C54">
            <v>0.06</v>
          </cell>
          <cell r="D54">
            <v>3.96</v>
          </cell>
          <cell r="E54">
            <v>13.15</v>
          </cell>
          <cell r="F54">
            <v>14.96</v>
          </cell>
          <cell r="G54">
            <v>0.33</v>
          </cell>
          <cell r="H54">
            <v>0.33</v>
          </cell>
          <cell r="I54">
            <v>0</v>
          </cell>
          <cell r="J54">
            <v>0.02</v>
          </cell>
          <cell r="K54">
            <v>25.37</v>
          </cell>
        </row>
        <row r="55">
          <cell r="C55">
            <v>0</v>
          </cell>
          <cell r="D55">
            <v>2.84</v>
          </cell>
          <cell r="E55">
            <v>13.06</v>
          </cell>
          <cell r="F55">
            <v>12.97</v>
          </cell>
          <cell r="G55">
            <v>0.08</v>
          </cell>
          <cell r="H55">
            <v>0.04</v>
          </cell>
          <cell r="I55">
            <v>0</v>
          </cell>
          <cell r="J55">
            <v>0</v>
          </cell>
          <cell r="K55">
            <v>30.55</v>
          </cell>
        </row>
        <row r="56">
          <cell r="C56">
            <v>0</v>
          </cell>
          <cell r="D56">
            <v>3.79</v>
          </cell>
          <cell r="E56">
            <v>12.08</v>
          </cell>
          <cell r="F56">
            <v>12.59</v>
          </cell>
          <cell r="G56">
            <v>0.06</v>
          </cell>
          <cell r="H56">
            <v>0.27</v>
          </cell>
          <cell r="I56">
            <v>0.04</v>
          </cell>
          <cell r="J56">
            <v>0</v>
          </cell>
          <cell r="K56">
            <v>29.48</v>
          </cell>
        </row>
        <row r="57">
          <cell r="C57">
            <v>0.01</v>
          </cell>
          <cell r="D57">
            <v>2.5099999999999998</v>
          </cell>
          <cell r="E57">
            <v>12.51</v>
          </cell>
          <cell r="F57">
            <v>13.34</v>
          </cell>
          <cell r="G57">
            <v>0.74</v>
          </cell>
          <cell r="H57">
            <v>0.09</v>
          </cell>
          <cell r="I57">
            <v>0.01</v>
          </cell>
          <cell r="J57">
            <v>0.01</v>
          </cell>
          <cell r="K57">
            <v>27.57</v>
          </cell>
        </row>
        <row r="58">
          <cell r="C58">
            <v>0</v>
          </cell>
          <cell r="D58">
            <v>3.86</v>
          </cell>
          <cell r="E58">
            <v>12.2</v>
          </cell>
          <cell r="F58">
            <v>14.03</v>
          </cell>
          <cell r="G58">
            <v>0</v>
          </cell>
          <cell r="H58">
            <v>0.33</v>
          </cell>
          <cell r="I58">
            <v>0.01</v>
          </cell>
          <cell r="J58">
            <v>0</v>
          </cell>
          <cell r="K58">
            <v>26.48</v>
          </cell>
        </row>
        <row r="60">
          <cell r="C60">
            <v>0.13</v>
          </cell>
          <cell r="D60">
            <v>2.62</v>
          </cell>
          <cell r="E60">
            <v>12.51</v>
          </cell>
          <cell r="F60">
            <v>21.51</v>
          </cell>
          <cell r="G60">
            <v>4.1100000000000003</v>
          </cell>
          <cell r="H60">
            <v>0.26</v>
          </cell>
          <cell r="I60">
            <v>0.09</v>
          </cell>
          <cell r="J60">
            <v>0</v>
          </cell>
          <cell r="K60">
            <v>12.63</v>
          </cell>
        </row>
        <row r="61">
          <cell r="C61">
            <v>0.05</v>
          </cell>
          <cell r="D61">
            <v>2.64</v>
          </cell>
          <cell r="E61">
            <v>12.53</v>
          </cell>
          <cell r="F61">
            <v>11.71</v>
          </cell>
          <cell r="G61">
            <v>0.22</v>
          </cell>
          <cell r="H61">
            <v>0.01</v>
          </cell>
          <cell r="I61">
            <v>0</v>
          </cell>
          <cell r="J61">
            <v>0</v>
          </cell>
          <cell r="K61">
            <v>29.25</v>
          </cell>
        </row>
        <row r="62">
          <cell r="C62">
            <v>0</v>
          </cell>
          <cell r="D62">
            <v>3.86</v>
          </cell>
          <cell r="E62">
            <v>12.45</v>
          </cell>
          <cell r="F62">
            <v>14.78</v>
          </cell>
          <cell r="G62">
            <v>0.24</v>
          </cell>
          <cell r="H62">
            <v>0.36</v>
          </cell>
          <cell r="I62">
            <v>0.02</v>
          </cell>
          <cell r="J62">
            <v>0</v>
          </cell>
          <cell r="K62">
            <v>26.94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workbookViewId="0">
      <selection activeCell="A31" sqref="A31"/>
    </sheetView>
  </sheetViews>
  <sheetFormatPr baseColWidth="10" defaultColWidth="9" defaultRowHeight="16" x14ac:dyDescent="0.2"/>
  <cols>
    <col min="1" max="1" width="12.1640625" style="14" bestFit="1" customWidth="1"/>
    <col min="2" max="2" width="16.5" style="1" bestFit="1" customWidth="1"/>
    <col min="3" max="3" width="6.5" style="1" bestFit="1" customWidth="1"/>
    <col min="4" max="4" width="6.1640625" style="1" bestFit="1" customWidth="1"/>
    <col min="5" max="5" width="7" style="1" bestFit="1" customWidth="1"/>
    <col min="6" max="6" width="8.6640625" style="1" bestFit="1" customWidth="1"/>
    <col min="7" max="9" width="6.5" style="1" bestFit="1" customWidth="1"/>
    <col min="10" max="10" width="6" style="1" bestFit="1" customWidth="1"/>
    <col min="11" max="11" width="6.83203125" style="1" bestFit="1" customWidth="1"/>
    <col min="12" max="12" width="5.6640625" style="1" bestFit="1" customWidth="1"/>
    <col min="13" max="13" width="6.1640625" style="1" bestFit="1" customWidth="1"/>
    <col min="14" max="14" width="11.5" style="1" bestFit="1" customWidth="1"/>
    <col min="15" max="16384" width="9" style="1"/>
  </cols>
  <sheetData>
    <row r="1" spans="1:14" x14ac:dyDescent="0.2">
      <c r="A1" s="31" t="s">
        <v>171</v>
      </c>
    </row>
    <row r="2" spans="1:14" x14ac:dyDescent="0.2">
      <c r="A2" s="31" t="s">
        <v>172</v>
      </c>
    </row>
    <row r="3" spans="1:14" x14ac:dyDescent="0.2">
      <c r="A3" s="32" t="s">
        <v>168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s="3" customFormat="1" ht="18" x14ac:dyDescent="0.2">
      <c r="A4" s="2" t="s">
        <v>0</v>
      </c>
      <c r="B4" s="2" t="s">
        <v>1</v>
      </c>
      <c r="C4" s="2" t="s">
        <v>160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</row>
    <row r="5" spans="1:14" x14ac:dyDescent="0.2">
      <c r="A5" s="4" t="s">
        <v>13</v>
      </c>
      <c r="B5" s="4" t="s">
        <v>14</v>
      </c>
      <c r="C5" s="5">
        <v>53.99</v>
      </c>
      <c r="D5" s="5">
        <v>1.0946880000000001</v>
      </c>
      <c r="E5" s="5">
        <v>16.14</v>
      </c>
      <c r="F5" s="5">
        <v>17.010000000000002</v>
      </c>
      <c r="G5" s="5">
        <v>7.3</v>
      </c>
      <c r="H5" s="5">
        <v>2.4192000000000002E-2</v>
      </c>
      <c r="I5" s="5">
        <v>2.52</v>
      </c>
      <c r="J5" s="5">
        <v>0.39600000000000002</v>
      </c>
      <c r="K5" s="5">
        <v>0.08</v>
      </c>
      <c r="L5" s="5">
        <v>2.61</v>
      </c>
      <c r="M5" s="5">
        <v>0.15</v>
      </c>
      <c r="N5" s="5">
        <f>(56/(56+16)*G5)/(56*2/(56*2+16*3)*F5)</f>
        <v>0.47684368672022998</v>
      </c>
    </row>
    <row r="6" spans="1:14" x14ac:dyDescent="0.2">
      <c r="A6" s="4" t="s">
        <v>15</v>
      </c>
      <c r="B6" s="4" t="s">
        <v>14</v>
      </c>
      <c r="C6" s="5">
        <v>44.74</v>
      </c>
      <c r="D6" s="5">
        <v>0.41411999999999999</v>
      </c>
      <c r="E6" s="5">
        <v>17.309999999999999</v>
      </c>
      <c r="F6" s="5">
        <v>21.59</v>
      </c>
      <c r="G6" s="5">
        <v>8.1</v>
      </c>
      <c r="H6" s="5">
        <v>0.02</v>
      </c>
      <c r="I6" s="5">
        <v>3.06</v>
      </c>
      <c r="J6" s="5">
        <v>0.51</v>
      </c>
      <c r="K6" s="5">
        <v>0.06</v>
      </c>
      <c r="L6" s="5">
        <v>1.73</v>
      </c>
      <c r="M6" s="5">
        <v>0.08</v>
      </c>
      <c r="N6" s="5">
        <f t="shared" ref="N6:N20" si="0">(56/(56+16)*G6)/(56*2/(56*2+16*3)*F6)</f>
        <v>0.41685965724872626</v>
      </c>
    </row>
    <row r="7" spans="1:14" x14ac:dyDescent="0.2">
      <c r="A7" s="4" t="s">
        <v>16</v>
      </c>
      <c r="B7" s="4" t="s">
        <v>17</v>
      </c>
      <c r="C7" s="5">
        <v>44.35</v>
      </c>
      <c r="D7" s="5">
        <v>0.88</v>
      </c>
      <c r="E7" s="5">
        <v>20.57</v>
      </c>
      <c r="F7" s="5">
        <v>17.46</v>
      </c>
      <c r="G7" s="5">
        <v>4.7</v>
      </c>
      <c r="H7" s="5">
        <v>0.05</v>
      </c>
      <c r="I7" s="5">
        <v>2.4645000000000001</v>
      </c>
      <c r="J7" s="5">
        <v>0.21390000000000001</v>
      </c>
      <c r="K7" s="5">
        <v>0.1116</v>
      </c>
      <c r="L7" s="5">
        <v>4.0910700000000002</v>
      </c>
      <c r="M7" s="5">
        <v>0.09</v>
      </c>
      <c r="N7" s="5">
        <f t="shared" si="0"/>
        <v>0.2990963472063129</v>
      </c>
    </row>
    <row r="8" spans="1:14" x14ac:dyDescent="0.2">
      <c r="A8" s="4" t="s">
        <v>18</v>
      </c>
      <c r="B8" s="4" t="s">
        <v>17</v>
      </c>
      <c r="C8" s="5">
        <v>46.65</v>
      </c>
      <c r="D8" s="5">
        <v>0.87736499999999995</v>
      </c>
      <c r="E8" s="5">
        <v>20.94</v>
      </c>
      <c r="F8" s="5">
        <v>16.97</v>
      </c>
      <c r="G8" s="5">
        <v>9.4</v>
      </c>
      <c r="H8" s="5">
        <v>2.2504E-2</v>
      </c>
      <c r="I8" s="5">
        <v>2.75</v>
      </c>
      <c r="J8" s="5">
        <v>0.235516</v>
      </c>
      <c r="K8" s="5">
        <v>0.121347</v>
      </c>
      <c r="L8" s="5">
        <v>4.2</v>
      </c>
      <c r="M8" s="5">
        <v>0.09</v>
      </c>
      <c r="N8" s="5">
        <f t="shared" si="0"/>
        <v>0.61546520002619021</v>
      </c>
    </row>
    <row r="9" spans="1:14" x14ac:dyDescent="0.2">
      <c r="A9" s="4" t="s">
        <v>19</v>
      </c>
      <c r="B9" s="4" t="s">
        <v>17</v>
      </c>
      <c r="C9" s="5">
        <v>55.12</v>
      </c>
      <c r="D9" s="5">
        <v>0.50536499999999995</v>
      </c>
      <c r="E9" s="5">
        <v>13.989990000000001</v>
      </c>
      <c r="F9" s="5">
        <v>19.510000000000002</v>
      </c>
      <c r="G9" s="5">
        <v>8</v>
      </c>
      <c r="H9" s="5">
        <v>1.5225000000000001E-2</v>
      </c>
      <c r="I9" s="5">
        <v>2.78</v>
      </c>
      <c r="J9" s="5">
        <v>0.41621999999999998</v>
      </c>
      <c r="K9" s="5">
        <v>9.1139999999999999E-2</v>
      </c>
      <c r="L9" s="5">
        <v>1.7118150000000001</v>
      </c>
      <c r="M9" s="5">
        <v>8.7465000000000001E-2</v>
      </c>
      <c r="N9" s="5">
        <f t="shared" si="0"/>
        <v>0.45560681132182929</v>
      </c>
    </row>
    <row r="10" spans="1:14" x14ac:dyDescent="0.2">
      <c r="A10" s="4" t="s">
        <v>20</v>
      </c>
      <c r="B10" s="4" t="s">
        <v>14</v>
      </c>
      <c r="C10" s="5">
        <v>44.94</v>
      </c>
      <c r="D10" s="5">
        <v>0.64704600000000001</v>
      </c>
      <c r="E10" s="5">
        <v>18.559999999999999</v>
      </c>
      <c r="F10" s="5">
        <v>22.36</v>
      </c>
      <c r="G10" s="5">
        <v>8</v>
      </c>
      <c r="H10" s="5">
        <v>2.0084999999999999E-2</v>
      </c>
      <c r="I10" s="5">
        <v>3.23</v>
      </c>
      <c r="J10" s="5">
        <v>0.56485200000000002</v>
      </c>
      <c r="K10" s="5">
        <v>9.3317999999999998E-2</v>
      </c>
      <c r="L10" s="5">
        <v>2.4140109999999999</v>
      </c>
      <c r="M10" s="5">
        <v>0.09</v>
      </c>
      <c r="N10" s="5">
        <f t="shared" si="0"/>
        <v>0.39753528125621151</v>
      </c>
    </row>
    <row r="11" spans="1:14" x14ac:dyDescent="0.2">
      <c r="A11" s="4" t="s">
        <v>21</v>
      </c>
      <c r="B11" s="4" t="s">
        <v>14</v>
      </c>
      <c r="C11" s="5">
        <v>42.45</v>
      </c>
      <c r="D11" s="5">
        <v>0.282642</v>
      </c>
      <c r="E11" s="5">
        <v>14.39</v>
      </c>
      <c r="F11" s="5">
        <v>30.76</v>
      </c>
      <c r="G11" s="5">
        <v>9</v>
      </c>
      <c r="H11" s="5">
        <v>0.05</v>
      </c>
      <c r="I11" s="5">
        <v>3.39</v>
      </c>
      <c r="J11" s="5">
        <v>0.53856000000000004</v>
      </c>
      <c r="K11" s="5">
        <v>5.3448000000000002E-2</v>
      </c>
      <c r="L11" s="5">
        <v>0.46614</v>
      </c>
      <c r="M11" s="5">
        <v>0.15</v>
      </c>
      <c r="N11" s="5">
        <f t="shared" si="0"/>
        <v>0.32509752925877761</v>
      </c>
    </row>
    <row r="12" spans="1:14" x14ac:dyDescent="0.2">
      <c r="A12" s="4" t="s">
        <v>22</v>
      </c>
      <c r="B12" s="4" t="s">
        <v>14</v>
      </c>
      <c r="C12" s="5">
        <v>46.37</v>
      </c>
      <c r="D12" s="5">
        <v>0.78596900000000003</v>
      </c>
      <c r="E12" s="5">
        <v>17.809999999999999</v>
      </c>
      <c r="F12" s="5">
        <v>23.65</v>
      </c>
      <c r="G12" s="5">
        <v>12.4</v>
      </c>
      <c r="H12" s="5">
        <v>0.02</v>
      </c>
      <c r="I12" s="5">
        <v>3.49</v>
      </c>
      <c r="J12" s="5">
        <v>0.41154800000000002</v>
      </c>
      <c r="K12" s="5">
        <v>9.8914000000000002E-2</v>
      </c>
      <c r="L12" s="5">
        <v>2.325164</v>
      </c>
      <c r="M12" s="5">
        <v>0.174675</v>
      </c>
      <c r="N12" s="5">
        <f t="shared" si="0"/>
        <v>0.58256988489546635</v>
      </c>
    </row>
    <row r="13" spans="1:14" x14ac:dyDescent="0.2">
      <c r="A13" s="4" t="s">
        <v>23</v>
      </c>
      <c r="B13" s="4" t="s">
        <v>17</v>
      </c>
      <c r="C13" s="5">
        <v>32.32</v>
      </c>
      <c r="D13" s="5">
        <v>0.77070000000000005</v>
      </c>
      <c r="E13" s="5">
        <v>22.05</v>
      </c>
      <c r="F13" s="5">
        <v>31.39</v>
      </c>
      <c r="G13" s="5">
        <v>11.2</v>
      </c>
      <c r="H13" s="5">
        <v>3.15E-2</v>
      </c>
      <c r="I13" s="5">
        <v>3.73</v>
      </c>
      <c r="J13" s="5">
        <v>0.49740000000000001</v>
      </c>
      <c r="K13" s="5">
        <v>0.1018</v>
      </c>
      <c r="L13" s="5">
        <v>1.6631</v>
      </c>
      <c r="M13" s="5">
        <v>0.18579999999999999</v>
      </c>
      <c r="N13" s="5">
        <f t="shared" si="0"/>
        <v>0.39644614349934515</v>
      </c>
    </row>
    <row r="14" spans="1:14" x14ac:dyDescent="0.2">
      <c r="A14" s="6" t="s">
        <v>24</v>
      </c>
      <c r="B14" s="6" t="s">
        <v>25</v>
      </c>
      <c r="C14" s="7">
        <v>58.49</v>
      </c>
      <c r="D14" s="7">
        <v>0.81559999999999999</v>
      </c>
      <c r="E14" s="7">
        <v>13.68</v>
      </c>
      <c r="F14" s="7">
        <v>19.41</v>
      </c>
      <c r="G14" s="7">
        <v>15.8</v>
      </c>
      <c r="H14" s="7">
        <v>2.4E-2</v>
      </c>
      <c r="I14" s="7">
        <v>1.92</v>
      </c>
      <c r="J14" s="7">
        <v>8.2299999999999998E-2</v>
      </c>
      <c r="K14" s="7">
        <v>7.0000000000000007E-2</v>
      </c>
      <c r="L14" s="7">
        <v>1.86</v>
      </c>
      <c r="M14" s="7">
        <v>0.06</v>
      </c>
      <c r="N14" s="7">
        <f t="shared" si="0"/>
        <v>0.90445932795237283</v>
      </c>
    </row>
    <row r="15" spans="1:14" x14ac:dyDescent="0.2">
      <c r="A15" s="6" t="s">
        <v>26</v>
      </c>
      <c r="B15" s="6" t="s">
        <v>25</v>
      </c>
      <c r="C15" s="7">
        <v>57.03</v>
      </c>
      <c r="D15" s="7">
        <v>0.57589999999999997</v>
      </c>
      <c r="E15" s="7">
        <v>14.2616</v>
      </c>
      <c r="F15" s="7">
        <v>21.36</v>
      </c>
      <c r="G15" s="7">
        <v>15</v>
      </c>
      <c r="H15" s="7">
        <v>0.05</v>
      </c>
      <c r="I15" s="7">
        <v>2.1230000000000002</v>
      </c>
      <c r="J15" s="7">
        <v>9.5200000000000007E-2</v>
      </c>
      <c r="K15" s="7">
        <v>7.0000000000000007E-2</v>
      </c>
      <c r="L15" s="7">
        <v>1.8290999999999999</v>
      </c>
      <c r="M15" s="7">
        <v>0.11</v>
      </c>
      <c r="N15" s="7">
        <f t="shared" si="0"/>
        <v>0.78027465667915108</v>
      </c>
    </row>
    <row r="16" spans="1:14" x14ac:dyDescent="0.2">
      <c r="A16" s="6" t="s">
        <v>27</v>
      </c>
      <c r="B16" s="6" t="s">
        <v>28</v>
      </c>
      <c r="C16" s="7">
        <v>54.82</v>
      </c>
      <c r="D16" s="7">
        <v>0.496527</v>
      </c>
      <c r="E16" s="7">
        <v>13.309229999999999</v>
      </c>
      <c r="F16" s="7">
        <v>23.38</v>
      </c>
      <c r="G16" s="7">
        <v>14</v>
      </c>
      <c r="H16" s="7">
        <v>6.4355999999999997E-2</v>
      </c>
      <c r="I16" s="7">
        <v>2.13</v>
      </c>
      <c r="J16" s="7">
        <v>0.117552</v>
      </c>
      <c r="K16" s="7">
        <v>8.4816000000000003E-2</v>
      </c>
      <c r="L16" s="7">
        <v>1.249455</v>
      </c>
      <c r="M16" s="7">
        <v>0.09</v>
      </c>
      <c r="N16" s="7">
        <f t="shared" si="0"/>
        <v>0.66533599467731208</v>
      </c>
    </row>
    <row r="17" spans="1:14" x14ac:dyDescent="0.2">
      <c r="A17" s="6" t="s">
        <v>29</v>
      </c>
      <c r="B17" s="6" t="s">
        <v>25</v>
      </c>
      <c r="C17" s="7">
        <v>53.56</v>
      </c>
      <c r="D17" s="7">
        <v>0.51</v>
      </c>
      <c r="E17" s="7">
        <v>13.8</v>
      </c>
      <c r="F17" s="7">
        <v>25.72</v>
      </c>
      <c r="G17" s="7">
        <v>14.2</v>
      </c>
      <c r="H17" s="7">
        <v>0.05</v>
      </c>
      <c r="I17" s="7">
        <v>2.46</v>
      </c>
      <c r="J17" s="7">
        <v>0.16</v>
      </c>
      <c r="K17" s="7">
        <v>0.08</v>
      </c>
      <c r="L17" s="7">
        <v>1.4</v>
      </c>
      <c r="M17" s="7">
        <v>0.11</v>
      </c>
      <c r="N17" s="7">
        <f t="shared" si="0"/>
        <v>0.61344392604112674</v>
      </c>
    </row>
    <row r="18" spans="1:14" x14ac:dyDescent="0.2">
      <c r="A18" s="6" t="s">
        <v>30</v>
      </c>
      <c r="B18" s="6" t="s">
        <v>25</v>
      </c>
      <c r="C18" s="7">
        <v>52.94</v>
      </c>
      <c r="D18" s="7">
        <v>0.51944299999999999</v>
      </c>
      <c r="E18" s="7">
        <v>13.73</v>
      </c>
      <c r="F18" s="7">
        <v>21.82</v>
      </c>
      <c r="G18" s="7">
        <v>14.4</v>
      </c>
      <c r="H18" s="7">
        <v>3.3329999999999999E-2</v>
      </c>
      <c r="I18" s="7">
        <v>1.9304129999999999</v>
      </c>
      <c r="J18" s="7">
        <v>6.9690000000000002E-2</v>
      </c>
      <c r="K18" s="7">
        <v>7.6558000000000001E-2</v>
      </c>
      <c r="L18" s="7">
        <v>1.521666</v>
      </c>
      <c r="M18" s="7">
        <v>0.11443300000000001</v>
      </c>
      <c r="N18" s="7">
        <f t="shared" si="0"/>
        <v>0.73327222731439057</v>
      </c>
    </row>
    <row r="19" spans="1:14" x14ac:dyDescent="0.2">
      <c r="A19" s="6" t="s">
        <v>31</v>
      </c>
      <c r="B19" s="6" t="s">
        <v>25</v>
      </c>
      <c r="C19" s="7">
        <v>47.85</v>
      </c>
      <c r="D19" s="7">
        <v>0.74144100000000002</v>
      </c>
      <c r="E19" s="7">
        <v>19.3</v>
      </c>
      <c r="F19" s="7">
        <v>21.82</v>
      </c>
      <c r="G19" s="7">
        <v>15.6</v>
      </c>
      <c r="H19" s="7">
        <v>0.03</v>
      </c>
      <c r="I19" s="7">
        <v>2.4300000000000002</v>
      </c>
      <c r="J19" s="7">
        <v>7.6558000000000001E-2</v>
      </c>
      <c r="K19" s="7">
        <v>0.101303</v>
      </c>
      <c r="L19" s="7">
        <v>3.178874</v>
      </c>
      <c r="M19" s="7">
        <v>0.11</v>
      </c>
      <c r="N19" s="7">
        <f t="shared" si="0"/>
        <v>0.79437824625725639</v>
      </c>
    </row>
    <row r="20" spans="1:14" x14ac:dyDescent="0.2">
      <c r="A20" s="6" t="s">
        <v>32</v>
      </c>
      <c r="B20" s="6" t="s">
        <v>25</v>
      </c>
      <c r="C20" s="7">
        <v>52.052999999999997</v>
      </c>
      <c r="D20" s="7">
        <v>0.5746</v>
      </c>
      <c r="E20" s="7">
        <v>15.237</v>
      </c>
      <c r="F20" s="7">
        <v>25.3995</v>
      </c>
      <c r="G20" s="7">
        <v>15.6</v>
      </c>
      <c r="H20" s="7">
        <v>4.0599999999999997E-2</v>
      </c>
      <c r="I20" s="7">
        <v>2.2094999999999998</v>
      </c>
      <c r="J20" s="7">
        <v>0.10829999999999999</v>
      </c>
      <c r="K20" s="7">
        <v>7.7899999999999997E-2</v>
      </c>
      <c r="L20" s="7">
        <v>1.4478</v>
      </c>
      <c r="M20" s="7">
        <v>0.10580000000000001</v>
      </c>
      <c r="N20" s="7">
        <f t="shared" si="0"/>
        <v>0.68242813178737116</v>
      </c>
    </row>
    <row r="21" spans="1:14" x14ac:dyDescent="0.2">
      <c r="A21" s="8" t="s">
        <v>33</v>
      </c>
      <c r="B21" s="8" t="s">
        <v>14</v>
      </c>
      <c r="C21" s="9">
        <f>AVERAGE(C5:C13)</f>
        <v>45.658888888888889</v>
      </c>
      <c r="D21" s="9">
        <f t="shared" ref="D21:N21" si="1">AVERAGE(D5:D13)</f>
        <v>0.69532166666666662</v>
      </c>
      <c r="E21" s="9">
        <f t="shared" si="1"/>
        <v>17.973332222222226</v>
      </c>
      <c r="F21" s="9">
        <f t="shared" si="1"/>
        <v>22.299999999999997</v>
      </c>
      <c r="G21" s="9">
        <f t="shared" si="1"/>
        <v>8.6777777777777789</v>
      </c>
      <c r="H21" s="9">
        <f t="shared" si="1"/>
        <v>2.8167333333333329E-2</v>
      </c>
      <c r="I21" s="9">
        <f t="shared" si="1"/>
        <v>3.0460555555555557</v>
      </c>
      <c r="J21" s="9">
        <f t="shared" si="1"/>
        <v>0.42044400000000004</v>
      </c>
      <c r="K21" s="9">
        <f t="shared" si="1"/>
        <v>9.0174111111111122E-2</v>
      </c>
      <c r="L21" s="9">
        <f t="shared" si="1"/>
        <v>2.3568111111111114</v>
      </c>
      <c r="M21" s="9">
        <f t="shared" si="1"/>
        <v>0.12199333333333333</v>
      </c>
      <c r="N21" s="9">
        <f t="shared" si="1"/>
        <v>0.44061339349256545</v>
      </c>
    </row>
    <row r="22" spans="1:14" x14ac:dyDescent="0.2">
      <c r="A22" s="4" t="s">
        <v>34</v>
      </c>
      <c r="B22" s="4" t="s">
        <v>17</v>
      </c>
      <c r="C22" s="5">
        <f>STDEV(C5:C13)</f>
        <v>6.6304721635122847</v>
      </c>
      <c r="D22" s="5">
        <f t="shared" ref="D22:N22" si="2">STDEV(D5:D13)</f>
        <v>0.25700951398002797</v>
      </c>
      <c r="E22" s="5">
        <f t="shared" si="2"/>
        <v>2.8513654550661194</v>
      </c>
      <c r="F22" s="5">
        <f t="shared" si="2"/>
        <v>5.5241809347630886</v>
      </c>
      <c r="G22" s="5">
        <f t="shared" si="2"/>
        <v>2.2309066418038235</v>
      </c>
      <c r="H22" s="5">
        <f t="shared" si="2"/>
        <v>1.312703663246205E-2</v>
      </c>
      <c r="I22" s="5">
        <f t="shared" si="2"/>
        <v>0.44589379652309385</v>
      </c>
      <c r="J22" s="5">
        <f t="shared" si="2"/>
        <v>0.12564873767770224</v>
      </c>
      <c r="K22" s="5">
        <f t="shared" si="2"/>
        <v>2.2405296251357811E-2</v>
      </c>
      <c r="L22" s="5">
        <f t="shared" si="2"/>
        <v>1.1904915824267135</v>
      </c>
      <c r="M22" s="5">
        <f t="shared" si="2"/>
        <v>4.248788275791112E-2</v>
      </c>
      <c r="N22" s="5">
        <f t="shared" si="2"/>
        <v>0.10606833611855906</v>
      </c>
    </row>
    <row r="23" spans="1:14" x14ac:dyDescent="0.2">
      <c r="A23" s="4" t="s">
        <v>35</v>
      </c>
      <c r="B23" s="4" t="s">
        <v>14</v>
      </c>
      <c r="C23" s="5">
        <f>MIN(C5:C13)</f>
        <v>32.32</v>
      </c>
      <c r="D23" s="5">
        <f t="shared" ref="D23:N23" si="3">MIN(D5:D13)</f>
        <v>0.282642</v>
      </c>
      <c r="E23" s="5">
        <f t="shared" si="3"/>
        <v>13.989990000000001</v>
      </c>
      <c r="F23" s="5">
        <f t="shared" si="3"/>
        <v>16.97</v>
      </c>
      <c r="G23" s="5">
        <f t="shared" si="3"/>
        <v>4.7</v>
      </c>
      <c r="H23" s="5">
        <f t="shared" si="3"/>
        <v>1.5225000000000001E-2</v>
      </c>
      <c r="I23" s="5">
        <f t="shared" si="3"/>
        <v>2.4645000000000001</v>
      </c>
      <c r="J23" s="5">
        <f t="shared" si="3"/>
        <v>0.21390000000000001</v>
      </c>
      <c r="K23" s="5">
        <f t="shared" si="3"/>
        <v>5.3448000000000002E-2</v>
      </c>
      <c r="L23" s="5">
        <f t="shared" si="3"/>
        <v>0.46614</v>
      </c>
      <c r="M23" s="5">
        <f t="shared" si="3"/>
        <v>0.08</v>
      </c>
      <c r="N23" s="5">
        <f t="shared" si="3"/>
        <v>0.2990963472063129</v>
      </c>
    </row>
    <row r="24" spans="1:14" x14ac:dyDescent="0.2">
      <c r="A24" s="4" t="s">
        <v>36</v>
      </c>
      <c r="B24" s="4" t="s">
        <v>17</v>
      </c>
      <c r="C24" s="5">
        <f>MAX(C5:C13)</f>
        <v>55.12</v>
      </c>
      <c r="D24" s="5">
        <f t="shared" ref="D24:N24" si="4">MAX(D5:D13)</f>
        <v>1.0946880000000001</v>
      </c>
      <c r="E24" s="5">
        <f t="shared" si="4"/>
        <v>22.05</v>
      </c>
      <c r="F24" s="5">
        <f t="shared" si="4"/>
        <v>31.39</v>
      </c>
      <c r="G24" s="5">
        <f t="shared" si="4"/>
        <v>12.4</v>
      </c>
      <c r="H24" s="5">
        <f t="shared" si="4"/>
        <v>0.05</v>
      </c>
      <c r="I24" s="5">
        <f t="shared" si="4"/>
        <v>3.73</v>
      </c>
      <c r="J24" s="5">
        <f t="shared" si="4"/>
        <v>0.56485200000000002</v>
      </c>
      <c r="K24" s="5">
        <f t="shared" si="4"/>
        <v>0.121347</v>
      </c>
      <c r="L24" s="5">
        <f t="shared" si="4"/>
        <v>4.2</v>
      </c>
      <c r="M24" s="5">
        <f t="shared" si="4"/>
        <v>0.18579999999999999</v>
      </c>
      <c r="N24" s="5">
        <f t="shared" si="4"/>
        <v>0.61546520002619021</v>
      </c>
    </row>
    <row r="25" spans="1:14" x14ac:dyDescent="0.2">
      <c r="A25" s="10" t="s">
        <v>33</v>
      </c>
      <c r="B25" s="10" t="s">
        <v>25</v>
      </c>
      <c r="C25" s="11">
        <f>AVERAGE(C14:C20)</f>
        <v>53.820428571428579</v>
      </c>
      <c r="D25" s="11">
        <f t="shared" ref="D25:N25" si="5">AVERAGE(D14:D20)</f>
        <v>0.60478728571428575</v>
      </c>
      <c r="E25" s="11">
        <f t="shared" si="5"/>
        <v>14.759690000000001</v>
      </c>
      <c r="F25" s="11">
        <f t="shared" si="5"/>
        <v>22.701357142857141</v>
      </c>
      <c r="G25" s="11">
        <f t="shared" si="5"/>
        <v>14.942857142857141</v>
      </c>
      <c r="H25" s="11">
        <f t="shared" si="5"/>
        <v>4.1755142857142866E-2</v>
      </c>
      <c r="I25" s="11">
        <f t="shared" si="5"/>
        <v>2.1718447142857142</v>
      </c>
      <c r="J25" s="11">
        <f t="shared" si="5"/>
        <v>0.10137142857142857</v>
      </c>
      <c r="K25" s="11">
        <f t="shared" si="5"/>
        <v>8.0082428571428568E-2</v>
      </c>
      <c r="L25" s="11">
        <f t="shared" si="5"/>
        <v>1.7838421428571429</v>
      </c>
      <c r="M25" s="11">
        <f t="shared" si="5"/>
        <v>0.10003328571428571</v>
      </c>
      <c r="N25" s="11">
        <f t="shared" si="5"/>
        <v>0.73908464438699728</v>
      </c>
    </row>
    <row r="26" spans="1:14" x14ac:dyDescent="0.2">
      <c r="A26" s="6" t="s">
        <v>34</v>
      </c>
      <c r="B26" s="6" t="s">
        <v>25</v>
      </c>
      <c r="C26" s="7">
        <f>STDEV(C14:C20)</f>
        <v>3.48133565637974</v>
      </c>
      <c r="D26" s="7">
        <f t="shared" ref="D26:N26" si="6">STDEV(D14:D20)</f>
        <v>0.12439892264232634</v>
      </c>
      <c r="E26" s="7">
        <f t="shared" si="6"/>
        <v>2.0952789981368412</v>
      </c>
      <c r="F26" s="7">
        <f t="shared" si="6"/>
        <v>2.2744445240227646</v>
      </c>
      <c r="G26" s="7">
        <f t="shared" si="6"/>
        <v>0.74578178858864363</v>
      </c>
      <c r="H26" s="7">
        <f t="shared" si="6"/>
        <v>1.3979150849611349E-2</v>
      </c>
      <c r="I26" s="7">
        <f t="shared" si="6"/>
        <v>0.21484388121510806</v>
      </c>
      <c r="J26" s="7">
        <f t="shared" si="6"/>
        <v>3.1006317780183337E-2</v>
      </c>
      <c r="K26" s="7">
        <f t="shared" si="6"/>
        <v>1.0748809761351034E-2</v>
      </c>
      <c r="L26" s="7">
        <f t="shared" si="6"/>
        <v>0.65428424455339695</v>
      </c>
      <c r="M26" s="7">
        <f t="shared" si="6"/>
        <v>1.9330216990627931E-2</v>
      </c>
      <c r="N26" s="7">
        <f t="shared" si="6"/>
        <v>9.7100449310159459E-2</v>
      </c>
    </row>
    <row r="27" spans="1:14" x14ac:dyDescent="0.2">
      <c r="A27" s="6" t="s">
        <v>37</v>
      </c>
      <c r="B27" s="6" t="s">
        <v>25</v>
      </c>
      <c r="C27" s="7">
        <f>MIN(C14:C20)</f>
        <v>47.85</v>
      </c>
      <c r="D27" s="7">
        <f t="shared" ref="D27:N27" si="7">MIN(D14:D20)</f>
        <v>0.496527</v>
      </c>
      <c r="E27" s="7">
        <f t="shared" si="7"/>
        <v>13.309229999999999</v>
      </c>
      <c r="F27" s="7">
        <f t="shared" si="7"/>
        <v>19.41</v>
      </c>
      <c r="G27" s="7">
        <f t="shared" si="7"/>
        <v>14</v>
      </c>
      <c r="H27" s="7">
        <f t="shared" si="7"/>
        <v>2.4E-2</v>
      </c>
      <c r="I27" s="7">
        <f t="shared" si="7"/>
        <v>1.92</v>
      </c>
      <c r="J27" s="7">
        <f t="shared" si="7"/>
        <v>6.9690000000000002E-2</v>
      </c>
      <c r="K27" s="7">
        <f t="shared" si="7"/>
        <v>7.0000000000000007E-2</v>
      </c>
      <c r="L27" s="7">
        <f t="shared" si="7"/>
        <v>1.249455</v>
      </c>
      <c r="M27" s="7">
        <f t="shared" si="7"/>
        <v>0.06</v>
      </c>
      <c r="N27" s="7">
        <f t="shared" si="7"/>
        <v>0.61344392604112674</v>
      </c>
    </row>
    <row r="28" spans="1:14" x14ac:dyDescent="0.2">
      <c r="A28" s="12" t="s">
        <v>38</v>
      </c>
      <c r="B28" s="12" t="s">
        <v>28</v>
      </c>
      <c r="C28" s="13">
        <f>MAX(C14:C20)</f>
        <v>58.49</v>
      </c>
      <c r="D28" s="13">
        <f t="shared" ref="D28:N28" si="8">MAX(D14:D20)</f>
        <v>0.81559999999999999</v>
      </c>
      <c r="E28" s="13">
        <f t="shared" si="8"/>
        <v>19.3</v>
      </c>
      <c r="F28" s="13">
        <f t="shared" si="8"/>
        <v>25.72</v>
      </c>
      <c r="G28" s="13">
        <f t="shared" si="8"/>
        <v>15.8</v>
      </c>
      <c r="H28" s="13">
        <f t="shared" si="8"/>
        <v>6.4355999999999997E-2</v>
      </c>
      <c r="I28" s="13">
        <f t="shared" si="8"/>
        <v>2.46</v>
      </c>
      <c r="J28" s="13">
        <f t="shared" si="8"/>
        <v>0.16</v>
      </c>
      <c r="K28" s="13">
        <f t="shared" si="8"/>
        <v>0.101303</v>
      </c>
      <c r="L28" s="13">
        <f t="shared" si="8"/>
        <v>3.178874</v>
      </c>
      <c r="M28" s="13">
        <f t="shared" si="8"/>
        <v>0.11443300000000001</v>
      </c>
      <c r="N28" s="13">
        <f t="shared" si="8"/>
        <v>0.90445932795237283</v>
      </c>
    </row>
  </sheetData>
  <mergeCells count="1">
    <mergeCell ref="A3:N3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"/>
  <sheetViews>
    <sheetView workbookViewId="0">
      <selection activeCell="A3" sqref="A3:K3"/>
    </sheetView>
  </sheetViews>
  <sheetFormatPr baseColWidth="10" defaultColWidth="8.83203125" defaultRowHeight="16" x14ac:dyDescent="0.2"/>
  <cols>
    <col min="1" max="1" width="10.6640625" style="1" bestFit="1" customWidth="1"/>
    <col min="2" max="10" width="8.83203125" style="1"/>
    <col min="11" max="11" width="8.1640625" style="1" bestFit="1" customWidth="1"/>
    <col min="12" max="16384" width="8.83203125" style="1"/>
  </cols>
  <sheetData>
    <row r="1" spans="1:11" x14ac:dyDescent="0.2">
      <c r="A1" s="31" t="s">
        <v>171</v>
      </c>
    </row>
    <row r="2" spans="1:11" x14ac:dyDescent="0.2">
      <c r="A2" s="31" t="s">
        <v>172</v>
      </c>
    </row>
    <row r="3" spans="1:11" x14ac:dyDescent="0.2">
      <c r="A3" s="32" t="s">
        <v>169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8" x14ac:dyDescent="0.2">
      <c r="A4" s="2" t="s">
        <v>39</v>
      </c>
      <c r="B4" s="2" t="s">
        <v>40</v>
      </c>
      <c r="C4" s="2" t="s">
        <v>41</v>
      </c>
      <c r="D4" s="2" t="s">
        <v>42</v>
      </c>
      <c r="E4" s="2" t="s">
        <v>43</v>
      </c>
      <c r="F4" s="2" t="s">
        <v>44</v>
      </c>
      <c r="G4" s="2" t="s">
        <v>45</v>
      </c>
      <c r="H4" s="2" t="s">
        <v>46</v>
      </c>
      <c r="I4" s="2" t="s">
        <v>47</v>
      </c>
      <c r="J4" s="2" t="s">
        <v>48</v>
      </c>
      <c r="K4" s="2" t="s">
        <v>49</v>
      </c>
    </row>
    <row r="5" spans="1:11" x14ac:dyDescent="0.2">
      <c r="A5" s="14" t="s">
        <v>50</v>
      </c>
      <c r="B5" s="15">
        <f>[1]原子质量百分含量!C3/22.99*(22.99*2+15.99)/2</f>
        <v>0</v>
      </c>
      <c r="C5" s="15">
        <f>[1]原子质量百分含量!D3/24.31*(24.31+15.99)</f>
        <v>7.1946524064171111</v>
      </c>
      <c r="D5" s="15">
        <f>[1]原子质量百分含量!E3/26.98*(26.98*2+15.99*3)/2</f>
        <v>23.215709785025947</v>
      </c>
      <c r="E5" s="15">
        <f>[1]原子质量百分含量!F3/28.09*(28.09+15.99*2)</f>
        <v>27.86443930224279</v>
      </c>
      <c r="F5" s="15">
        <f>[1]原子质量百分含量!G3/39.1*(39.1*2+15.99)/2</f>
        <v>0</v>
      </c>
      <c r="G5" s="15">
        <f>[1]原子质量百分含量!H3/40.08*(40.08+15.99)</f>
        <v>0.23782185628742517</v>
      </c>
      <c r="H5" s="15">
        <f>[1]原子质量百分含量!I3/46.88*(46.88+15.99*2)</f>
        <v>5.0465017064846414E-2</v>
      </c>
      <c r="I5" s="15">
        <f>[1]原子质量百分含量!J3/54.94*(54.94+15.99)</f>
        <v>0</v>
      </c>
      <c r="J5" s="15">
        <f>[1]原子质量百分含量!K3/55.85*(55.85*2+15.99*3)/2</f>
        <v>39.781701880035811</v>
      </c>
      <c r="K5" s="15">
        <f t="shared" ref="K5:K58" si="0">SUM(B5:J5)</f>
        <v>98.344790247073917</v>
      </c>
    </row>
    <row r="6" spans="1:11" x14ac:dyDescent="0.2">
      <c r="A6" s="14" t="s">
        <v>51</v>
      </c>
      <c r="B6" s="15">
        <f>[1]原子质量百分含量!C13/22.99*(22.99*2+15.99)/2</f>
        <v>5.3910395824271429E-2</v>
      </c>
      <c r="C6" s="15">
        <f>[1]原子质量百分含量!D13/24.31*(24.31+15.99)</f>
        <v>4.5422459893048126</v>
      </c>
      <c r="D6" s="15">
        <f>[1]原子质量百分含量!E13/26.98*(26.98*2+15.99*3)/2</f>
        <v>23.952416604892512</v>
      </c>
      <c r="E6" s="15">
        <f>[1]原子质量百分含量!F13/28.09*(28.09+15.99*2)</f>
        <v>25.619031683873267</v>
      </c>
      <c r="F6" s="15">
        <f>[1]原子质量百分含量!G13/39.1*(39.1*2+15.99)/2</f>
        <v>0</v>
      </c>
      <c r="G6" s="15">
        <f>[1]原子质量百分含量!H13/40.08*(40.08+15.99)</f>
        <v>0</v>
      </c>
      <c r="H6" s="15">
        <f>[1]原子质量百分含量!I13/46.88*(46.88+15.99*2)</f>
        <v>0</v>
      </c>
      <c r="I6" s="15">
        <f>[1]原子质量百分含量!J13/54.94*(54.94+15.99)</f>
        <v>0</v>
      </c>
      <c r="J6" s="15">
        <f>[1]原子质量百分含量!K13/55.85*(55.85*2+15.99*3)/2</f>
        <v>43.283863921217552</v>
      </c>
      <c r="K6" s="15">
        <f t="shared" si="0"/>
        <v>97.451468595112416</v>
      </c>
    </row>
    <row r="7" spans="1:11" x14ac:dyDescent="0.2">
      <c r="A7" s="14" t="s">
        <v>52</v>
      </c>
      <c r="B7" s="15">
        <f>[1]原子质量百分含量!C18/22.99*(22.99*2+15.99)/2</f>
        <v>0</v>
      </c>
      <c r="C7" s="15">
        <f>[1]原子质量百分含量!D18/24.31*(24.31+15.99)</f>
        <v>6.3989304812834229</v>
      </c>
      <c r="D7" s="15">
        <f>[1]原子质量百分含量!E18/26.98*(26.98*2+15.99*3)/2</f>
        <v>23.045700518902891</v>
      </c>
      <c r="E7" s="15">
        <f>[1]原子质量百分含量!F18/28.09*(28.09+15.99*2)</f>
        <v>30.002922748309008</v>
      </c>
      <c r="F7" s="15">
        <f>[1]原子质量百分含量!G18/39.1*(39.1*2+15.99)/2</f>
        <v>0</v>
      </c>
      <c r="G7" s="15">
        <f>[1]原子质量百分含量!H18/40.08*(40.08+15.99)</f>
        <v>0.46165419161676652</v>
      </c>
      <c r="H7" s="15">
        <f>[1]原子质量百分含量!I18/46.88*(46.88+15.99*2)</f>
        <v>1.6821672354948806E-2</v>
      </c>
      <c r="I7" s="15">
        <f>[1]原子质量百分含量!J18/54.94*(54.94+15.99)</f>
        <v>0</v>
      </c>
      <c r="J7" s="15">
        <f>[1]原子质量百分含量!K18/55.85*(55.85*2+15.99*3)/2</f>
        <v>37.851939122649959</v>
      </c>
      <c r="K7" s="15">
        <f t="shared" si="0"/>
        <v>97.777968735117</v>
      </c>
    </row>
    <row r="8" spans="1:11" x14ac:dyDescent="0.2">
      <c r="A8" s="14" t="s">
        <v>53</v>
      </c>
      <c r="B8" s="15">
        <f>[1]原子质量百分含量!C24/22.99*(22.99*2+15.99)/2</f>
        <v>5.3910395824271429E-2</v>
      </c>
      <c r="C8" s="15">
        <f>[1]原子质量百分含量!D24/24.31*(24.31+15.99)</f>
        <v>6.6807486631016051</v>
      </c>
      <c r="D8" s="15">
        <f>[1]原子质量百分含量!E24/26.98*(26.98*2+15.99*3)/2</f>
        <v>25.388050407709414</v>
      </c>
      <c r="E8" s="15">
        <f>[1]原子质量百分含量!F24/28.09*(28.09+15.99*2)</f>
        <v>28.078287646849414</v>
      </c>
      <c r="F8" s="15">
        <f>[1]原子质量百分含量!G24/39.1*(39.1*2+15.99)/2</f>
        <v>0</v>
      </c>
      <c r="G8" s="15">
        <f>[1]原子质量百分含量!H24/40.08*(40.08+15.99)</f>
        <v>9.7926646706586837E-2</v>
      </c>
      <c r="H8" s="15">
        <f>[1]原子质量百分含量!I24/46.88*(46.88+15.99*2)</f>
        <v>0.23550341296928329</v>
      </c>
      <c r="I8" s="15">
        <f>[1]原子质量百分含量!J24/54.94*(54.94+15.99)</f>
        <v>0</v>
      </c>
      <c r="J8" s="15">
        <f>[1]原子质量百分含量!K24/55.85*(55.85*2+15.99*3)/2</f>
        <v>40.596490599820946</v>
      </c>
      <c r="K8" s="15">
        <f t="shared" si="0"/>
        <v>101.13091777298152</v>
      </c>
    </row>
    <row r="9" spans="1:11" x14ac:dyDescent="0.2">
      <c r="A9" s="14" t="s">
        <v>54</v>
      </c>
      <c r="B9" s="15">
        <f>[1]原子质量百分含量!C27/22.99*(22.99*2+15.99)/2</f>
        <v>0</v>
      </c>
      <c r="C9" s="15">
        <f>[1]原子质量百分含量!D27/24.31*(24.31+15.99)</f>
        <v>4.4925133689839569</v>
      </c>
      <c r="D9" s="15">
        <f>[1]原子质量百分含量!E27/26.98*(26.98*2+15.99*3)/2</f>
        <v>23.423498888065236</v>
      </c>
      <c r="E9" s="15">
        <f>[1]原子质量百分含量!F27/28.09*(28.09+15.99*2)</f>
        <v>25.619031683873267</v>
      </c>
      <c r="F9" s="15">
        <f>[1]原子质量百分含量!G27/39.1*(39.1*2+15.99)/2</f>
        <v>0</v>
      </c>
      <c r="G9" s="15">
        <f>[1]原子质量百分含量!H27/40.08*(40.08+15.99)</f>
        <v>4.1968562874251499E-2</v>
      </c>
      <c r="H9" s="15">
        <f>[1]原子质量百分含量!I27/46.88*(46.88+15.99*2)</f>
        <v>1.6821672354948806E-2</v>
      </c>
      <c r="I9" s="15">
        <f>[1]原子质量百分含量!J27/54.94*(54.94+15.99)</f>
        <v>0</v>
      </c>
      <c r="J9" s="15">
        <f>[1]原子质量百分含量!K27/55.85*(55.85*2+15.99*3)/2</f>
        <v>42.883616830796775</v>
      </c>
      <c r="K9" s="15">
        <f t="shared" si="0"/>
        <v>96.477451006948442</v>
      </c>
    </row>
    <row r="10" spans="1:11" x14ac:dyDescent="0.2">
      <c r="A10" s="14" t="s">
        <v>55</v>
      </c>
      <c r="B10" s="15">
        <f>[1]原子质量百分含量!C31/22.99*(22.99*2+15.99)/2</f>
        <v>0.1212983906046107</v>
      </c>
      <c r="C10" s="15">
        <f>[1]原子质量百分含量!D31/24.31*(24.31+15.99)</f>
        <v>4.5090909090909097</v>
      </c>
      <c r="D10" s="15">
        <f>[1]原子质量百分含量!E31/26.98*(26.98*2+15.99*3)/2</f>
        <v>25.595839510748704</v>
      </c>
      <c r="E10" s="15">
        <f>[1]原子质量百分含量!F31/28.09*(28.09+15.99*2)</f>
        <v>25.768725525097899</v>
      </c>
      <c r="F10" s="15">
        <f>[1]原子质量百分含量!G31/39.1*(39.1*2+15.99)/2</f>
        <v>0</v>
      </c>
      <c r="G10" s="15">
        <f>[1]原子质量百分含量!H31/40.08*(40.08+15.99)</f>
        <v>4.1968562874251499E-2</v>
      </c>
      <c r="H10" s="15">
        <f>[1]原子质量百分含量!I31/46.88*(46.88+15.99*2)</f>
        <v>6.7286689419795223E-2</v>
      </c>
      <c r="I10" s="15">
        <f>[1]原子质量百分含量!J31/54.94*(54.94+15.99)</f>
        <v>0</v>
      </c>
      <c r="J10" s="15">
        <f>[1]原子质量百分含量!K31/55.85*(55.85*2+15.99*3)/2</f>
        <v>44.055769024171894</v>
      </c>
      <c r="K10" s="15">
        <f t="shared" si="0"/>
        <v>100.15997861200806</v>
      </c>
    </row>
    <row r="11" spans="1:11" x14ac:dyDescent="0.2">
      <c r="A11" s="14" t="s">
        <v>56</v>
      </c>
      <c r="B11" s="15">
        <f>[1]原子质量百分含量!C43/22.99*(22.99*2+15.99)/2</f>
        <v>2.6955197912135714E-2</v>
      </c>
      <c r="C11" s="15">
        <f>[1]原子质量百分含量!D43/24.31*(24.31+15.99)</f>
        <v>6.6641711229946514</v>
      </c>
      <c r="D11" s="15">
        <f>[1]原子质量百分含量!E43/26.98*(26.98*2+15.99*3)/2</f>
        <v>24.500224240177911</v>
      </c>
      <c r="E11" s="15">
        <f>[1]原子质量百分含量!F43/28.09*(28.09+15.99*2)</f>
        <v>27.971363474546102</v>
      </c>
      <c r="F11" s="15">
        <f>[1]原子质量百分含量!G43/39.1*(39.1*2+15.99)/2</f>
        <v>0</v>
      </c>
      <c r="G11" s="15">
        <f>[1]原子质量百分含量!H43/40.08*(40.08+15.99)</f>
        <v>0.13989520958083834</v>
      </c>
      <c r="H11" s="15">
        <f>[1]原子质量百分含量!I43/46.88*(46.88+15.99*2)</f>
        <v>5.0465017064846414E-2</v>
      </c>
      <c r="I11" s="15">
        <f>[1]原子质量百分含量!J43/54.94*(54.94+15.99)</f>
        <v>1.291044776119403E-2</v>
      </c>
      <c r="J11" s="15">
        <f>[1]原子质量百分含量!K43/55.85*(55.85*2+15.99*3)/2</f>
        <v>40.053298119964197</v>
      </c>
      <c r="K11" s="15">
        <f t="shared" si="0"/>
        <v>99.419282830001862</v>
      </c>
    </row>
    <row r="12" spans="1:11" x14ac:dyDescent="0.2">
      <c r="A12" s="14" t="s">
        <v>57</v>
      </c>
      <c r="B12" s="15">
        <f>[1]原子质量百分含量!C52/22.99*(22.99*2+15.99)/2</f>
        <v>0.16173118747281426</v>
      </c>
      <c r="C12" s="15">
        <f>[1]原子质量百分含量!D52/24.31*(24.31+15.99)</f>
        <v>5.8518716577540104</v>
      </c>
      <c r="D12" s="15">
        <f>[1]原子质量百分含量!E52/26.98*(26.98*2+15.99*3)/2</f>
        <v>22.800131578947369</v>
      </c>
      <c r="E12" s="15">
        <f>[1]原子质量百分含量!F52/28.09*(28.09+15.99*2)</f>
        <v>27.180124599501607</v>
      </c>
      <c r="F12" s="15">
        <f>[1]原子质量百分含量!G52/39.1*(39.1*2+15.99)/2</f>
        <v>0</v>
      </c>
      <c r="G12" s="15">
        <f>[1]原子质量百分含量!H52/40.08*(40.08+15.99)</f>
        <v>0.19585329341317367</v>
      </c>
      <c r="H12" s="15">
        <f>[1]原子质量百分含量!I52/46.88*(46.88+15.99*2)</f>
        <v>3.3643344709897612E-2</v>
      </c>
      <c r="I12" s="15">
        <f>[1]原子质量百分含量!J52/54.94*(54.94+15.99)</f>
        <v>0</v>
      </c>
      <c r="J12" s="15">
        <f>[1]原子质量百分含量!K52/55.85*(55.85*2+15.99*3)/2</f>
        <v>38.966913160250677</v>
      </c>
      <c r="K12" s="15">
        <f t="shared" si="0"/>
        <v>95.190268822049546</v>
      </c>
    </row>
    <row r="13" spans="1:11" x14ac:dyDescent="0.2">
      <c r="A13" s="14" t="s">
        <v>58</v>
      </c>
      <c r="B13" s="15">
        <f>[1]原子质量百分含量!C58/22.99*(22.99*2+15.99)/2</f>
        <v>0</v>
      </c>
      <c r="C13" s="15">
        <f>[1]原子质量百分含量!D58/24.31*(24.31+15.99)</f>
        <v>6.3989304812834229</v>
      </c>
      <c r="D13" s="15">
        <f>[1]原子质量百分含量!E58/26.98*(26.98*2+15.99*3)/2</f>
        <v>23.045700518902891</v>
      </c>
      <c r="E13" s="15">
        <f>[1]原子质量百分含量!F58/28.09*(28.09+15.99*2)</f>
        <v>30.002922748309008</v>
      </c>
      <c r="F13" s="15">
        <f>[1]原子质量百分含量!G58/39.1*(39.1*2+15.99)/2</f>
        <v>0</v>
      </c>
      <c r="G13" s="15">
        <f>[1]原子质量百分含量!H58/40.08*(40.08+15.99)</f>
        <v>0.46165419161676652</v>
      </c>
      <c r="H13" s="15">
        <f>[1]原子质量百分含量!I58/46.88*(46.88+15.99*2)</f>
        <v>1.6821672354948806E-2</v>
      </c>
      <c r="I13" s="15">
        <f>[1]原子质量百分含量!J58/54.94*(54.94+15.99)</f>
        <v>0</v>
      </c>
      <c r="J13" s="15">
        <f>[1]原子质量百分含量!K58/55.85*(55.85*2+15.99*3)/2</f>
        <v>37.851939122649959</v>
      </c>
      <c r="K13" s="15">
        <f t="shared" si="0"/>
        <v>97.777968735117</v>
      </c>
    </row>
    <row r="14" spans="1:11" x14ac:dyDescent="0.2">
      <c r="A14" s="14" t="s">
        <v>59</v>
      </c>
      <c r="B14" s="15">
        <f>[1]原子质量百分含量!C49/22.99*(22.99*2+15.99)/2</f>
        <v>5.3910395824271429E-2</v>
      </c>
      <c r="C14" s="15">
        <f>[1]原子质量百分含量!D49/24.31*(24.31+15.99)</f>
        <v>6.0508021390374331</v>
      </c>
      <c r="D14" s="15">
        <f>[1]原子质量百分含量!E49/26.98*(26.98*2+15.99*3)/2</f>
        <v>21.610066716085989</v>
      </c>
      <c r="E14" s="15">
        <f>[1]原子质量百分含量!F49/28.09*(28.09+15.99*2)</f>
        <v>29.126144535421858</v>
      </c>
      <c r="F14" s="15">
        <f>[1]原子质量百分含量!G49/39.1*(39.1*2+15.99)/2</f>
        <v>1.2044757033248081E-2</v>
      </c>
      <c r="G14" s="15">
        <f>[1]原子质量百分含量!H49/40.08*(40.08+15.99)</f>
        <v>0.51761227544910182</v>
      </c>
      <c r="H14" s="15">
        <f>[1]原子质量百分含量!I49/46.88*(46.88+15.99*2)</f>
        <v>1.6821672354948806E-2</v>
      </c>
      <c r="I14" s="15">
        <f>[1]原子质量百分含量!J49/54.94*(54.94+15.99)</f>
        <v>0</v>
      </c>
      <c r="J14" s="15">
        <f>[1]原子质量百分含量!K49/55.85*(55.85*2+15.99*3)/2</f>
        <v>38.195008057296334</v>
      </c>
      <c r="K14" s="15">
        <f t="shared" si="0"/>
        <v>95.582410548503191</v>
      </c>
    </row>
    <row r="15" spans="1:11" x14ac:dyDescent="0.2">
      <c r="A15" s="14" t="s">
        <v>60</v>
      </c>
      <c r="B15" s="15">
        <f>[1]原子质量百分含量!C12/22.99*(22.99*2+15.99)/2</f>
        <v>0</v>
      </c>
      <c r="C15" s="15">
        <f>[1]原子质量百分含量!D12/24.31*(24.31+15.99)</f>
        <v>6.2828877005347596</v>
      </c>
      <c r="D15" s="15">
        <f>[1]原子质量百分含量!E12/26.98*(26.98*2+15.99*3)/2</f>
        <v>21.421167531504818</v>
      </c>
      <c r="E15" s="15">
        <f>[1]原子质量百分含量!F12/28.09*(28.09+15.99*2)</f>
        <v>27.736130295478819</v>
      </c>
      <c r="F15" s="15">
        <f>[1]原子质量百分含量!G12/39.1*(39.1*2+15.99)/2</f>
        <v>4.8179028132992324E-2</v>
      </c>
      <c r="G15" s="15">
        <f>[1]原子质量百分含量!H12/40.08*(40.08+15.99)</f>
        <v>0.32175898203592818</v>
      </c>
      <c r="H15" s="15">
        <f>[1]原子质量百分含量!I12/46.88*(46.88+15.99*2)</f>
        <v>5.0465017064846414E-2</v>
      </c>
      <c r="I15" s="15">
        <f>[1]原子质量百分含量!J12/54.94*(54.94+15.99)</f>
        <v>3.873134328358209E-2</v>
      </c>
      <c r="J15" s="15">
        <f>[1]原子质量百分含量!K12/55.85*(55.85*2+15.99*3)/2</f>
        <v>38.480898836168308</v>
      </c>
      <c r="K15" s="15">
        <f t="shared" si="0"/>
        <v>94.38021873420405</v>
      </c>
    </row>
    <row r="16" spans="1:11" x14ac:dyDescent="0.2">
      <c r="A16" s="14" t="s">
        <v>61</v>
      </c>
      <c r="B16" s="15">
        <f>[1]原子质量百分含量!C29/22.99*(22.99*2+15.99)/2</f>
        <v>2.6955197912135714E-2</v>
      </c>
      <c r="C16" s="15">
        <f>[1]原子质量百分含量!D29/24.31*(24.31+15.99)</f>
        <v>4.5090909090909097</v>
      </c>
      <c r="D16" s="15">
        <f>[1]原子质量百分含量!E29/26.98*(26.98*2+15.99*3)/2</f>
        <v>23.801297257227574</v>
      </c>
      <c r="E16" s="15">
        <f>[1]原子质量百分含量!F29/28.09*(28.09+15.99*2)</f>
        <v>26.944891420434317</v>
      </c>
      <c r="F16" s="15">
        <f>[1]原子质量百分含量!G29/39.1*(39.1*2+15.99)/2</f>
        <v>6.0223785166240412E-2</v>
      </c>
      <c r="G16" s="15">
        <f>[1]原子质量百分含量!H29/40.08*(40.08+15.99)</f>
        <v>1.3989520958083835E-2</v>
      </c>
      <c r="H16" s="15">
        <f>[1]原子质量百分含量!I29/46.88*(46.88+15.99*2)</f>
        <v>5.0465017064846414E-2</v>
      </c>
      <c r="I16" s="15">
        <f>[1]原子质量百分含量!J29/54.94*(54.94+15.99)</f>
        <v>0</v>
      </c>
      <c r="J16" s="15">
        <f>[1]原子质量百分含量!K29/55.85*(55.85*2+15.99*3)/2</f>
        <v>43.326747538048345</v>
      </c>
      <c r="K16" s="15">
        <f t="shared" si="0"/>
        <v>98.733660645902461</v>
      </c>
    </row>
    <row r="17" spans="1:11" x14ac:dyDescent="0.2">
      <c r="A17" s="14" t="s">
        <v>62</v>
      </c>
      <c r="B17" s="15">
        <f>[1]原子质量百分含量!C51/22.99*(22.99*2+15.99)/2</f>
        <v>5.3910395824271429E-2</v>
      </c>
      <c r="C17" s="15">
        <f>[1]原子质量百分含量!D51/24.31*(24.31+15.99)</f>
        <v>5.9679144385026746</v>
      </c>
      <c r="D17" s="15">
        <f>[1]原子质量百分含量!E51/26.98*(26.98*2+15.99*3)/2</f>
        <v>22.138984432913272</v>
      </c>
      <c r="E17" s="15">
        <f>[1]原子质量百分含量!F51/28.09*(28.09+15.99*2)</f>
        <v>27.222894268422927</v>
      </c>
      <c r="F17" s="15">
        <f>[1]原子质量百分含量!G51/39.1*(39.1*2+15.99)/2</f>
        <v>6.0223785166240412E-2</v>
      </c>
      <c r="G17" s="15">
        <f>[1]原子质量百分含量!H51/40.08*(40.08+15.99)</f>
        <v>0.39170658682634735</v>
      </c>
      <c r="H17" s="15">
        <f>[1]原子质量百分含量!I51/46.88*(46.88+15.99*2)</f>
        <v>1.6821672354948806E-2</v>
      </c>
      <c r="I17" s="15">
        <f>[1]原子质量百分含量!J51/54.94*(54.94+15.99)</f>
        <v>0</v>
      </c>
      <c r="J17" s="15">
        <f>[1]原子质量百分含量!K51/55.85*(55.85*2+15.99*3)/2</f>
        <v>38.924029543419877</v>
      </c>
      <c r="K17" s="15">
        <f t="shared" si="0"/>
        <v>94.776485123430561</v>
      </c>
    </row>
    <row r="18" spans="1:11" x14ac:dyDescent="0.2">
      <c r="A18" s="14" t="s">
        <v>63</v>
      </c>
      <c r="B18" s="15">
        <f>[1]原子质量百分含量!C41/22.99*(22.99*2+15.99)/2</f>
        <v>8.0865593736407129E-2</v>
      </c>
      <c r="C18" s="15">
        <f>[1]原子质量百分含量!D41/24.31*(24.31+15.99)</f>
        <v>6.4486631016042777</v>
      </c>
      <c r="D18" s="15">
        <f>[1]原子质量百分含量!E41/26.98*(26.98*2+15.99*3)/2</f>
        <v>22.800131578947369</v>
      </c>
      <c r="E18" s="15">
        <f>[1]原子质量百分含量!F41/28.09*(28.09+15.99*2)</f>
        <v>30.43061943752225</v>
      </c>
      <c r="F18" s="15">
        <f>[1]原子质量百分含量!G41/39.1*(39.1*2+15.99)/2</f>
        <v>7.2268542199488486E-2</v>
      </c>
      <c r="G18" s="15">
        <f>[1]原子质量百分含量!H41/40.08*(40.08+15.99)</f>
        <v>0.54559131736526945</v>
      </c>
      <c r="H18" s="15">
        <f>[1]原子质量百分含量!I41/46.88*(46.88+15.99*2)</f>
        <v>5.0465017064846414E-2</v>
      </c>
      <c r="I18" s="15">
        <f>[1]原子质量百分含量!J41/54.94*(54.94+15.99)</f>
        <v>3.873134328358209E-2</v>
      </c>
      <c r="J18" s="15">
        <f>[1]原子质量百分含量!K41/55.85*(55.85*2+15.99*3)/2</f>
        <v>36.522547000895258</v>
      </c>
      <c r="K18" s="15">
        <f t="shared" si="0"/>
        <v>96.989882932618741</v>
      </c>
    </row>
    <row r="19" spans="1:11" x14ac:dyDescent="0.2">
      <c r="A19" s="14" t="s">
        <v>64</v>
      </c>
      <c r="B19" s="15">
        <f>[1]原子质量百分含量!C47/22.99*(22.99*2+15.99)/2</f>
        <v>0</v>
      </c>
      <c r="C19" s="15">
        <f>[1]原子质量百分含量!D47/24.31*(24.31+15.99)</f>
        <v>6.0010695187165775</v>
      </c>
      <c r="D19" s="15">
        <f>[1]原子质量百分含量!E47/26.98*(26.98*2+15.99*3)/2</f>
        <v>21.647846553002225</v>
      </c>
      <c r="E19" s="15">
        <f>[1]原子质量百分含量!F47/28.09*(28.09+15.99*2)</f>
        <v>27.693360626557492</v>
      </c>
      <c r="F19" s="15">
        <f>[1]原子质量百分含量!G47/39.1*(39.1*2+15.99)/2</f>
        <v>7.2268542199488486E-2</v>
      </c>
      <c r="G19" s="15">
        <f>[1]原子质量百分含量!H47/40.08*(40.08+15.99)</f>
        <v>0.46165419161676652</v>
      </c>
      <c r="H19" s="15">
        <f>[1]原子质量百分含量!I47/46.88*(46.88+15.99*2)</f>
        <v>1.6821672354948806E-2</v>
      </c>
      <c r="I19" s="15">
        <f>[1]原子质量百分含量!J47/54.94*(54.94+15.99)</f>
        <v>0</v>
      </c>
      <c r="J19" s="15">
        <f>[1]原子质量百分含量!K47/55.85*(55.85*2+15.99*3)/2</f>
        <v>39.953236347359002</v>
      </c>
      <c r="K19" s="15">
        <f t="shared" si="0"/>
        <v>95.846257451806508</v>
      </c>
    </row>
    <row r="20" spans="1:11" x14ac:dyDescent="0.2">
      <c r="A20" s="14" t="s">
        <v>65</v>
      </c>
      <c r="B20" s="15">
        <f>[1]原子质量百分含量!C56/22.99*(22.99*2+15.99)/2</f>
        <v>0</v>
      </c>
      <c r="C20" s="15">
        <f>[1]原子质量百分含量!D56/24.31*(24.31+15.99)</f>
        <v>6.2828877005347596</v>
      </c>
      <c r="D20" s="15">
        <f>[1]原子质量百分含量!E56/26.98*(26.98*2+15.99*3)/2</f>
        <v>22.819021497405487</v>
      </c>
      <c r="E20" s="15">
        <f>[1]原子质量百分含量!F56/28.09*(28.09+15.99*2)</f>
        <v>26.923506585973655</v>
      </c>
      <c r="F20" s="15">
        <f>[1]原子质量百分含量!G56/39.1*(39.1*2+15.99)/2</f>
        <v>7.2268542199488486E-2</v>
      </c>
      <c r="G20" s="15">
        <f>[1]原子质量百分含量!H56/40.08*(40.08+15.99)</f>
        <v>0.37771706586826354</v>
      </c>
      <c r="H20" s="15">
        <f>[1]原子质量百分含量!I56/46.88*(46.88+15.99*2)</f>
        <v>6.7286689419795223E-2</v>
      </c>
      <c r="I20" s="15">
        <f>[1]原子质量百分含量!J56/54.94*(54.94+15.99)</f>
        <v>0</v>
      </c>
      <c r="J20" s="15">
        <f>[1]原子质量百分含量!K56/55.85*(55.85*2+15.99*3)/2</f>
        <v>42.14030080572963</v>
      </c>
      <c r="K20" s="15">
        <f t="shared" si="0"/>
        <v>98.682988887131074</v>
      </c>
    </row>
    <row r="21" spans="1:11" x14ac:dyDescent="0.2">
      <c r="A21" s="14" t="s">
        <v>66</v>
      </c>
      <c r="B21" s="15">
        <f>[1]原子质量百分含量!C5/22.99*(22.99*2+15.99)/2</f>
        <v>1.3477598956067857E-2</v>
      </c>
      <c r="C21" s="15">
        <f>[1]原子质量百分含量!D5/24.31*(24.31+15.99)</f>
        <v>5.8850267379679142</v>
      </c>
      <c r="D21" s="15">
        <f>[1]原子质量百分含量!E5/26.98*(26.98*2+15.99*3)/2</f>
        <v>23.461278724981469</v>
      </c>
      <c r="E21" s="15">
        <f>[1]原子质量百分含量!F5/28.09*(28.09+15.99*2)</f>
        <v>28.527369170523318</v>
      </c>
      <c r="F21" s="15">
        <f>[1]原子质量百分含量!G5/39.1*(39.1*2+15.99)/2</f>
        <v>8.4313299232736574E-2</v>
      </c>
      <c r="G21" s="15">
        <f>[1]原子质量百分含量!H5/40.08*(40.08+15.99)</f>
        <v>0.46165419161676652</v>
      </c>
      <c r="H21" s="15">
        <f>[1]原子质量百分含量!I5/46.88*(46.88+15.99*2)</f>
        <v>3.3643344709897612E-2</v>
      </c>
      <c r="I21" s="15">
        <f>[1]原子质量百分含量!J5/54.94*(54.94+15.99)</f>
        <v>1.291044776119403E-2</v>
      </c>
      <c r="J21" s="15">
        <f>[1]原子质量百分含量!K5/55.85*(55.85*2+15.99*3)/2</f>
        <v>41.06821038495972</v>
      </c>
      <c r="K21" s="15">
        <f t="shared" si="0"/>
        <v>99.547883900709081</v>
      </c>
    </row>
    <row r="22" spans="1:11" x14ac:dyDescent="0.2">
      <c r="A22" s="14" t="s">
        <v>67</v>
      </c>
      <c r="B22" s="15">
        <f>[1]原子质量百分含量!C6/22.99*(22.99*2+15.99)/2</f>
        <v>0</v>
      </c>
      <c r="C22" s="15">
        <f>[1]原子质量百分含量!D6/24.31*(24.31+15.99)</f>
        <v>4.6085561497326202</v>
      </c>
      <c r="D22" s="15">
        <f>[1]原子质量百分含量!E6/26.98*(26.98*2+15.99*3)/2</f>
        <v>23.801297257227574</v>
      </c>
      <c r="E22" s="15">
        <f>[1]原子质量百分含量!F6/28.09*(28.09+15.99*2)</f>
        <v>25.319644001423995</v>
      </c>
      <c r="F22" s="15">
        <f>[1]原子质量百分含量!G6/39.1*(39.1*2+15.99)/2</f>
        <v>8.4313299232736574E-2</v>
      </c>
      <c r="G22" s="15">
        <f>[1]原子质量百分含量!H6/40.08*(40.08+15.99)</f>
        <v>0</v>
      </c>
      <c r="H22" s="15">
        <f>[1]原子质量百分含量!I6/46.88*(46.88+15.99*2)</f>
        <v>0</v>
      </c>
      <c r="I22" s="15">
        <f>[1]原子质量百分含量!J6/54.94*(54.94+15.99)</f>
        <v>0</v>
      </c>
      <c r="J22" s="15">
        <f>[1]原子质量百分含量!K6/55.85*(55.85*2+15.99*3)/2</f>
        <v>42.211773500447634</v>
      </c>
      <c r="K22" s="15">
        <f t="shared" si="0"/>
        <v>96.025584208064572</v>
      </c>
    </row>
    <row r="23" spans="1:11" x14ac:dyDescent="0.2">
      <c r="A23" s="14" t="s">
        <v>68</v>
      </c>
      <c r="B23" s="15">
        <f>[1]原子质量百分含量!C23/22.99*(22.99*2+15.99)/2</f>
        <v>0</v>
      </c>
      <c r="C23" s="15">
        <f>[1]原子质量百分含量!D23/24.31*(24.31+15.99)</f>
        <v>6.9128342245989307</v>
      </c>
      <c r="D23" s="15">
        <f>[1]原子质量百分含量!E23/26.98*(26.98*2+15.99*3)/2</f>
        <v>23.329049295774649</v>
      </c>
      <c r="E23" s="15">
        <f>[1]原子质量百分含量!F23/28.09*(28.09+15.99*2)</f>
        <v>29.810459238163045</v>
      </c>
      <c r="F23" s="15">
        <f>[1]原子质量百分含量!G23/39.1*(39.1*2+15.99)/2</f>
        <v>8.4313299232736574E-2</v>
      </c>
      <c r="G23" s="15">
        <f>[1]原子质量百分含量!H23/40.08*(40.08+15.99)</f>
        <v>0.48963323353293414</v>
      </c>
      <c r="H23" s="15">
        <f>[1]原子质量百分含量!I23/46.88*(46.88+15.99*2)</f>
        <v>1.6821672354948806E-2</v>
      </c>
      <c r="I23" s="15">
        <f>[1]原子质量百分含量!J23/54.94*(54.94+15.99)</f>
        <v>0</v>
      </c>
      <c r="J23" s="15">
        <f>[1]原子质量百分含量!K23/55.85*(55.85*2+15.99*3)/2</f>
        <v>38.009179051029541</v>
      </c>
      <c r="K23" s="15">
        <f t="shared" si="0"/>
        <v>98.652290014686798</v>
      </c>
    </row>
    <row r="24" spans="1:11" x14ac:dyDescent="0.2">
      <c r="A24" s="14" t="s">
        <v>69</v>
      </c>
      <c r="B24" s="15">
        <f>[1]原子质量百分含量!C48/22.99*(22.99*2+15.99)/2</f>
        <v>0.1212983906046107</v>
      </c>
      <c r="C24" s="15">
        <f>[1]原子质量百分含量!D48/24.31*(24.31+15.99)</f>
        <v>5.0893048128342242</v>
      </c>
      <c r="D24" s="15">
        <f>[1]原子质量百分含量!E48/26.98*(26.98*2+15.99*3)/2</f>
        <v>25.671399184581173</v>
      </c>
      <c r="E24" s="15">
        <f>[1]原子质量百分含量!F48/28.09*(28.09+15.99*2)</f>
        <v>27.158739765040938</v>
      </c>
      <c r="F24" s="15">
        <f>[1]原子质量百分含量!G48/39.1*(39.1*2+15.99)/2</f>
        <v>9.6358056265984648E-2</v>
      </c>
      <c r="G24" s="15">
        <f>[1]原子质量百分含量!H48/40.08*(40.08+15.99)</f>
        <v>1.3989520958083835E-2</v>
      </c>
      <c r="H24" s="15">
        <f>[1]原子质量百分含量!I48/46.88*(46.88+15.99*2)</f>
        <v>0.10093003412969283</v>
      </c>
      <c r="I24" s="15">
        <f>[1]原子质量百分含量!J48/54.94*(54.94+15.99)</f>
        <v>1.291044776119403E-2</v>
      </c>
      <c r="J24" s="15">
        <f>[1]原子质量百分含量!K48/55.85*(55.85*2+15.99*3)/2</f>
        <v>42.025944494180841</v>
      </c>
      <c r="K24" s="15">
        <f t="shared" si="0"/>
        <v>100.29087470635675</v>
      </c>
    </row>
    <row r="25" spans="1:11" x14ac:dyDescent="0.2">
      <c r="A25" s="14" t="s">
        <v>70</v>
      </c>
      <c r="B25" s="15">
        <f>[1]原子质量百分含量!C55/22.99*(22.99*2+15.99)/2</f>
        <v>0</v>
      </c>
      <c r="C25" s="15">
        <f>[1]原子质量百分含量!D55/24.31*(24.31+15.99)</f>
        <v>4.7080213903743315</v>
      </c>
      <c r="D25" s="15">
        <f>[1]原子质量百分含量!E55/26.98*(26.98*2+15.99*3)/2</f>
        <v>24.670233506300967</v>
      </c>
      <c r="E25" s="15">
        <f>[1]原子质量百分含量!F55/28.09*(28.09+15.99*2)</f>
        <v>27.736130295478819</v>
      </c>
      <c r="F25" s="15">
        <f>[1]原子质量百分含量!G55/39.1*(39.1*2+15.99)/2</f>
        <v>9.6358056265984648E-2</v>
      </c>
      <c r="G25" s="15">
        <f>[1]原子质量百分含量!H55/40.08*(40.08+15.99)</f>
        <v>5.5958083832335338E-2</v>
      </c>
      <c r="H25" s="15">
        <f>[1]原子质量百分含量!I55/46.88*(46.88+15.99*2)</f>
        <v>0</v>
      </c>
      <c r="I25" s="15">
        <f>[1]原子质量百分含量!J55/54.94*(54.94+15.99)</f>
        <v>0</v>
      </c>
      <c r="J25" s="15">
        <f>[1]原子质量百分含量!K55/55.85*(55.85*2+15.99*3)/2</f>
        <v>43.66981647269472</v>
      </c>
      <c r="K25" s="15">
        <f t="shared" si="0"/>
        <v>100.93651780494716</v>
      </c>
    </row>
    <row r="26" spans="1:11" x14ac:dyDescent="0.2">
      <c r="A26" s="14" t="s">
        <v>71</v>
      </c>
      <c r="B26" s="15">
        <f>[1]原子质量百分含量!C39/22.99*(22.99*2+15.99)/2</f>
        <v>5.3910395824271429E-2</v>
      </c>
      <c r="C26" s="15">
        <f>[1]原子质量百分含量!D39/24.31*(24.31+15.99)</f>
        <v>6.5812834224598937</v>
      </c>
      <c r="D26" s="15">
        <f>[1]原子质量百分含量!E39/26.98*(26.98*2+15.99*3)/2</f>
        <v>23.78240733876946</v>
      </c>
      <c r="E26" s="15">
        <f>[1]原子质量百分含量!F39/28.09*(28.09+15.99*2)</f>
        <v>28.377675329298683</v>
      </c>
      <c r="F26" s="15">
        <f>[1]原子质量百分含量!G39/39.1*(39.1*2+15.99)/2</f>
        <v>0.13249232736572888</v>
      </c>
      <c r="G26" s="15">
        <f>[1]原子质量百分含量!H39/40.08*(40.08+15.99)</f>
        <v>0.3497380239520958</v>
      </c>
      <c r="H26" s="15">
        <f>[1]原子质量百分含量!I39/46.88*(46.88+15.99*2)</f>
        <v>8.4108361774744025E-2</v>
      </c>
      <c r="I26" s="15">
        <f>[1]原子质量百分含量!J39/54.94*(54.94+15.99)</f>
        <v>0</v>
      </c>
      <c r="J26" s="15">
        <f>[1]原子质量百分含量!K39/55.85*(55.85*2+15.99*3)/2</f>
        <v>38.466604297224713</v>
      </c>
      <c r="K26" s="15">
        <f t="shared" si="0"/>
        <v>97.82821949666959</v>
      </c>
    </row>
    <row r="27" spans="1:11" x14ac:dyDescent="0.2">
      <c r="A27" s="14" t="s">
        <v>72</v>
      </c>
      <c r="B27" s="15">
        <f>[1]原子质量百分含量!C11/22.99*(22.99*2+15.99)/2</f>
        <v>8.0865593736407129E-2</v>
      </c>
      <c r="C27" s="15">
        <f>[1]原子质量百分含量!D11/24.31*(24.31+15.99)</f>
        <v>6.5481283422459891</v>
      </c>
      <c r="D27" s="15">
        <f>[1]原子质量百分含量!E11/26.98*(26.98*2+15.99*3)/2</f>
        <v>22.422333209785027</v>
      </c>
      <c r="E27" s="15">
        <f>[1]原子质量百分含量!F11/28.09*(28.09+15.99*2)</f>
        <v>30.730007119971518</v>
      </c>
      <c r="F27" s="15">
        <f>[1]原子质量百分含量!G11/39.1*(39.1*2+15.99)/2</f>
        <v>0.14453708439897697</v>
      </c>
      <c r="G27" s="15">
        <f>[1]原子质量百分含量!H11/40.08*(40.08+15.99)</f>
        <v>0.57357035928143707</v>
      </c>
      <c r="H27" s="15">
        <f>[1]原子质量百分含量!I11/46.88*(46.88+15.99*2)</f>
        <v>0</v>
      </c>
      <c r="I27" s="15">
        <f>[1]原子质量百分含量!J11/54.94*(54.94+15.99)</f>
        <v>0</v>
      </c>
      <c r="J27" s="15">
        <f>[1]原子质量百分含量!K11/55.85*(55.85*2+15.99*3)/2</f>
        <v>35.750641897940916</v>
      </c>
      <c r="K27" s="15">
        <f t="shared" si="0"/>
        <v>96.250083607360267</v>
      </c>
    </row>
    <row r="28" spans="1:11" x14ac:dyDescent="0.2">
      <c r="A28" s="14" t="s">
        <v>73</v>
      </c>
      <c r="B28" s="15">
        <f>[1]原子质量百分含量!C26/22.99*(22.99*2+15.99)/2</f>
        <v>5.3910395824271429E-2</v>
      </c>
      <c r="C28" s="15">
        <f>[1]原子质量百分含量!D26/24.31*(24.31+15.99)</f>
        <v>6.3326203208556144</v>
      </c>
      <c r="D28" s="15">
        <f>[1]原子质量百分含量!E26/26.98*(26.98*2+15.99*3)/2</f>
        <v>22.308993699036325</v>
      </c>
      <c r="E28" s="15">
        <f>[1]原子质量百分含量!F26/28.09*(28.09+15.99*2)</f>
        <v>27.137354930580276</v>
      </c>
      <c r="F28" s="15">
        <f>[1]原子质量百分含量!G26/39.1*(39.1*2+15.99)/2</f>
        <v>0.14453708439897697</v>
      </c>
      <c r="G28" s="15">
        <f>[1]原子质量百分含量!H26/40.08*(40.08+15.99)</f>
        <v>0.4056961077844311</v>
      </c>
      <c r="H28" s="15">
        <f>[1]原子质量百分含量!I26/46.88*(46.88+15.99*2)</f>
        <v>0.10093003412969283</v>
      </c>
      <c r="I28" s="15">
        <f>[1]原子质量百分含量!J26/54.94*(54.94+15.99)</f>
        <v>1.291044776119403E-2</v>
      </c>
      <c r="J28" s="15">
        <f>[1]原子质量百分含量!K26/55.85*(55.85*2+15.99*3)/2</f>
        <v>38.438015219337515</v>
      </c>
      <c r="K28" s="15">
        <f t="shared" si="0"/>
        <v>94.934968239708297</v>
      </c>
    </row>
    <row r="29" spans="1:11" x14ac:dyDescent="0.2">
      <c r="A29" s="14" t="s">
        <v>74</v>
      </c>
      <c r="B29" s="15">
        <f>[1]原子质量百分含量!C40/22.99*(22.99*2+15.99)/2</f>
        <v>0</v>
      </c>
      <c r="C29" s="15">
        <f>[1]原子质量百分含量!D40/24.31*(24.31+15.99)</f>
        <v>4.2935828877005351</v>
      </c>
      <c r="D29" s="15">
        <f>[1]原子质量百分含量!E40/26.98*(26.98*2+15.99*3)/2</f>
        <v>23.480168643439587</v>
      </c>
      <c r="E29" s="15">
        <f>[1]原子质量百分含量!F40/28.09*(28.09+15.99*2)</f>
        <v>25.854264862940546</v>
      </c>
      <c r="F29" s="15">
        <f>[1]原子质量百分含量!G40/39.1*(39.1*2+15.99)/2</f>
        <v>0.15658184143222506</v>
      </c>
      <c r="G29" s="15">
        <f>[1]原子质量百分含量!H40/40.08*(40.08+15.99)</f>
        <v>6.9947604790419171E-2</v>
      </c>
      <c r="H29" s="15">
        <f>[1]原子质量百分含量!I40/46.88*(46.88+15.99*2)</f>
        <v>0.16821672354948805</v>
      </c>
      <c r="I29" s="15">
        <f>[1]原子质量百分含量!J40/54.94*(54.94+15.99)</f>
        <v>3.873134328358209E-2</v>
      </c>
      <c r="J29" s="15">
        <f>[1]原子质量百分含量!K40/55.85*(55.85*2+15.99*3)/2</f>
        <v>44.084358102059092</v>
      </c>
      <c r="K29" s="15">
        <f t="shared" si="0"/>
        <v>98.14585200919548</v>
      </c>
    </row>
    <row r="30" spans="1:11" x14ac:dyDescent="0.2">
      <c r="A30" s="14" t="s">
        <v>75</v>
      </c>
      <c r="B30" s="15">
        <f>[1]原子质量百分含量!C19/22.99*(22.99*2+15.99)/2</f>
        <v>0</v>
      </c>
      <c r="C30" s="15">
        <f>[1]原子质量百分含量!D19/24.31*(24.31+15.99)</f>
        <v>4.8240641711229948</v>
      </c>
      <c r="D30" s="15">
        <f>[1]原子质量百分含量!E19/26.98*(26.98*2+15.99*3)/2</f>
        <v>24.160205707931802</v>
      </c>
      <c r="E30" s="15">
        <f>[1]原子质量百分含量!F19/28.09*(28.09+15.99*2)</f>
        <v>26.153652545389821</v>
      </c>
      <c r="F30" s="15">
        <f>[1]原子质量百分含量!G19/39.1*(39.1*2+15.99)/2</f>
        <v>0.18067135549872121</v>
      </c>
      <c r="G30" s="15">
        <f>[1]原子质量百分含量!H19/40.08*(40.08+15.99)</f>
        <v>0</v>
      </c>
      <c r="H30" s="15">
        <f>[1]原子质量百分含量!I19/46.88*(46.88+15.99*2)</f>
        <v>5.0465017064846414E-2</v>
      </c>
      <c r="I30" s="15">
        <f>[1]原子质量百分含量!J19/54.94*(54.94+15.99)</f>
        <v>0</v>
      </c>
      <c r="J30" s="15">
        <f>[1]原子质量百分含量!K19/55.85*(55.85*2+15.99*3)/2</f>
        <v>42.311835273052829</v>
      </c>
      <c r="K30" s="15">
        <f t="shared" si="0"/>
        <v>97.680894070061015</v>
      </c>
    </row>
    <row r="31" spans="1:11" x14ac:dyDescent="0.2">
      <c r="A31" s="14" t="s">
        <v>76</v>
      </c>
      <c r="B31" s="15">
        <f>[1]原子质量百分含量!C20/22.99*(22.99*2+15.99)/2</f>
        <v>0</v>
      </c>
      <c r="C31" s="15">
        <f>[1]原子质量百分含量!D20/24.31*(24.31+15.99)</f>
        <v>4.4427807486631012</v>
      </c>
      <c r="D31" s="15">
        <f>[1]原子质量百分含量!E20/26.98*(26.98*2+15.99*3)/2</f>
        <v>22.970140845070425</v>
      </c>
      <c r="E31" s="15">
        <f>[1]原子质量百分含量!F20/28.09*(28.09+15.99*2)</f>
        <v>26.303346386614454</v>
      </c>
      <c r="F31" s="15">
        <f>[1]原子质量百分含量!G20/39.1*(39.1*2+15.99)/2</f>
        <v>0.18067135549872121</v>
      </c>
      <c r="G31" s="15">
        <f>[1]原子质量百分含量!H20/40.08*(40.08+15.99)</f>
        <v>0</v>
      </c>
      <c r="H31" s="15">
        <f>[1]原子质量百分含量!I20/46.88*(46.88+15.99*2)</f>
        <v>6.7286689419795223E-2</v>
      </c>
      <c r="I31" s="15">
        <f>[1]原子质量百分含量!J20/54.94*(54.94+15.99)</f>
        <v>2.582089552238806E-2</v>
      </c>
      <c r="J31" s="15">
        <f>[1]原子质量百分含量!K20/55.85*(55.85*2+15.99*3)/2</f>
        <v>43.64122739480753</v>
      </c>
      <c r="K31" s="15">
        <f t="shared" si="0"/>
        <v>97.631274315596414</v>
      </c>
    </row>
    <row r="32" spans="1:11" x14ac:dyDescent="0.2">
      <c r="A32" s="14" t="s">
        <v>77</v>
      </c>
      <c r="B32" s="15">
        <f>[1]原子质量百分含量!C37/22.99*(22.99*2+15.99)/2</f>
        <v>0</v>
      </c>
      <c r="C32" s="15">
        <f>[1]原子质量百分含量!D37/24.31*(24.31+15.99)</f>
        <v>5.7855614973262037</v>
      </c>
      <c r="D32" s="15">
        <f>[1]原子质量百分含量!E37/26.98*(26.98*2+15.99*3)/2</f>
        <v>22.138984432913272</v>
      </c>
      <c r="E32" s="15">
        <f>[1]原子质量百分含量!F37/28.09*(28.09+15.99*2)</f>
        <v>27.009045923816306</v>
      </c>
      <c r="F32" s="15">
        <f>[1]原子质量百分含量!G37/39.1*(39.1*2+15.99)/2</f>
        <v>0.18067135549872121</v>
      </c>
      <c r="G32" s="15">
        <f>[1]原子质量百分含量!H37/40.08*(40.08+15.99)</f>
        <v>0.41968562874251497</v>
      </c>
      <c r="H32" s="15">
        <f>[1]原子质量百分含量!I37/46.88*(46.88+15.99*2)</f>
        <v>0</v>
      </c>
      <c r="I32" s="15">
        <f>[1]原子质量百分含量!J37/54.94*(54.94+15.99)</f>
        <v>3.873134328358209E-2</v>
      </c>
      <c r="J32" s="15">
        <f>[1]原子质量百分含量!K37/55.85*(55.85*2+15.99*3)/2</f>
        <v>39.481516562220236</v>
      </c>
      <c r="K32" s="15">
        <f t="shared" si="0"/>
        <v>95.05419674380083</v>
      </c>
    </row>
    <row r="33" spans="1:11" x14ac:dyDescent="0.2">
      <c r="A33" s="14" t="s">
        <v>78</v>
      </c>
      <c r="B33" s="15">
        <f>[1]原子质量百分含量!C15/22.99*(22.99*2+15.99)/2</f>
        <v>0</v>
      </c>
      <c r="C33" s="15">
        <f>[1]原子质量百分含量!D15/24.31*(24.31+15.99)</f>
        <v>4.326737967914438</v>
      </c>
      <c r="D33" s="15">
        <f>[1]原子质量百分含量!E15/26.98*(26.98*2+15.99*3)/2</f>
        <v>24.915802446256489</v>
      </c>
      <c r="E33" s="15">
        <f>[1]原子质量百分含量!F15/28.09*(28.09+15.99*2)</f>
        <v>28.505984336062657</v>
      </c>
      <c r="F33" s="15">
        <f>[1]原子质量百分含量!G15/39.1*(39.1*2+15.99)/2</f>
        <v>0.1927161125319693</v>
      </c>
      <c r="G33" s="15">
        <f>[1]原子质量百分含量!H15/40.08*(40.08+15.99)</f>
        <v>0</v>
      </c>
      <c r="H33" s="15">
        <f>[1]原子质量百分含量!I15/46.88*(46.88+15.99*2)</f>
        <v>3.3643344709897612E-2</v>
      </c>
      <c r="I33" s="15">
        <f>[1]原子质量百分含量!J15/54.94*(54.94+15.99)</f>
        <v>0</v>
      </c>
      <c r="J33" s="15">
        <f>[1]原子质量百分含量!K15/55.85*(55.85*2+15.99*3)/2</f>
        <v>42.411897045658016</v>
      </c>
      <c r="K33" s="15">
        <f t="shared" si="0"/>
        <v>100.38678125313348</v>
      </c>
    </row>
    <row r="34" spans="1:11" x14ac:dyDescent="0.2">
      <c r="A34" s="14" t="s">
        <v>79</v>
      </c>
      <c r="B34" s="15">
        <f>[1]原子质量百分含量!C28/22.99*(22.99*2+15.99)/2</f>
        <v>8.0865593736407129E-2</v>
      </c>
      <c r="C34" s="15">
        <f>[1]原子质量百分含量!D28/24.31*(24.31+15.99)</f>
        <v>5.7524064171122991</v>
      </c>
      <c r="D34" s="15">
        <f>[1]原子质量百分含量!E28/26.98*(26.98*2+15.99*3)/2</f>
        <v>22.365663454410676</v>
      </c>
      <c r="E34" s="15">
        <f>[1]原子质量百分含量!F28/28.09*(28.09+15.99*2)</f>
        <v>27.030430758276967</v>
      </c>
      <c r="F34" s="15">
        <f>[1]原子质量百分含量!G28/39.1*(39.1*2+15.99)/2</f>
        <v>0.1927161125319693</v>
      </c>
      <c r="G34" s="15">
        <f>[1]原子质量百分含量!H28/40.08*(40.08+15.99)</f>
        <v>0.4056961077844311</v>
      </c>
      <c r="H34" s="15">
        <f>[1]原子质量百分含量!I28/46.88*(46.88+15.99*2)</f>
        <v>0.13457337883959045</v>
      </c>
      <c r="I34" s="15">
        <f>[1]原子质量百分含量!J28/54.94*(54.94+15.99)</f>
        <v>0</v>
      </c>
      <c r="J34" s="15">
        <f>[1]原子质量百分含量!K28/55.85*(55.85*2+15.99*3)/2</f>
        <v>40.210538048343778</v>
      </c>
      <c r="K34" s="15">
        <f t="shared" si="0"/>
        <v>96.172889871036119</v>
      </c>
    </row>
    <row r="35" spans="1:11" x14ac:dyDescent="0.2">
      <c r="A35" s="14" t="s">
        <v>80</v>
      </c>
      <c r="B35" s="15">
        <f>[1]原子质量百分含量!C4/22.99*(22.99*2+15.99)/2</f>
        <v>0</v>
      </c>
      <c r="C35" s="15">
        <f>[1]原子质量百分含量!D4/24.31*(24.31+15.99)</f>
        <v>6.9128342245989307</v>
      </c>
      <c r="D35" s="15">
        <f>[1]原子质量百分含量!E4/26.98*(26.98*2+15.99*3)/2</f>
        <v>24.481334321719796</v>
      </c>
      <c r="E35" s="15">
        <f>[1]原子质量百分含量!F4/28.09*(28.09+15.99*2)</f>
        <v>31.414321822712711</v>
      </c>
      <c r="F35" s="15">
        <f>[1]原子质量百分含量!G4/39.1*(39.1*2+15.99)/2</f>
        <v>0.22885038363171356</v>
      </c>
      <c r="G35" s="15">
        <f>[1]原子质量百分含量!H4/40.08*(40.08+15.99)</f>
        <v>0.46165419161676652</v>
      </c>
      <c r="H35" s="15">
        <f>[1]原子质量百分含量!I4/46.88*(46.88+15.99*2)</f>
        <v>0</v>
      </c>
      <c r="I35" s="15">
        <f>[1]原子质量百分含量!J4/54.94*(54.94+15.99)</f>
        <v>0</v>
      </c>
      <c r="J35" s="15">
        <f>[1]原子质量百分含量!K4/55.85*(55.85*2+15.99*3)/2</f>
        <v>37.037150402864818</v>
      </c>
      <c r="K35" s="15">
        <f t="shared" si="0"/>
        <v>100.53614534714474</v>
      </c>
    </row>
    <row r="36" spans="1:11" x14ac:dyDescent="0.2">
      <c r="A36" s="14" t="s">
        <v>81</v>
      </c>
      <c r="B36" s="15">
        <f>[1]原子质量百分含量!C16/22.99*(22.99*2+15.99)/2</f>
        <v>0</v>
      </c>
      <c r="C36" s="15">
        <f>[1]原子质量百分含量!D16/24.31*(24.31+15.99)</f>
        <v>6.6807486631016051</v>
      </c>
      <c r="D36" s="15">
        <f>[1]原子质量百分含量!E16/26.98*(26.98*2+15.99*3)/2</f>
        <v>23.536838398813938</v>
      </c>
      <c r="E36" s="15">
        <f>[1]原子质量百分含量!F16/28.09*(28.09+15.99*2)</f>
        <v>30.067077251690993</v>
      </c>
      <c r="F36" s="15">
        <f>[1]原子质量百分含量!G16/39.1*(39.1*2+15.99)/2</f>
        <v>0.22885038363171356</v>
      </c>
      <c r="G36" s="15">
        <f>[1]原子质量百分含量!H16/40.08*(40.08+15.99)</f>
        <v>0.5036227544910179</v>
      </c>
      <c r="H36" s="15">
        <f>[1]原子质量百分含量!I16/46.88*(46.88+15.99*2)</f>
        <v>0</v>
      </c>
      <c r="I36" s="15">
        <f>[1]原子质量百分含量!J16/54.94*(54.94+15.99)</f>
        <v>5.164179104477612E-2</v>
      </c>
      <c r="J36" s="15">
        <f>[1]原子质量百分含量!K16/55.85*(55.85*2+15.99*3)/2</f>
        <v>38.123535362578345</v>
      </c>
      <c r="K36" s="15">
        <f t="shared" si="0"/>
        <v>99.192314605352394</v>
      </c>
    </row>
    <row r="37" spans="1:11" x14ac:dyDescent="0.2">
      <c r="A37" s="14" t="s">
        <v>82</v>
      </c>
      <c r="B37" s="15">
        <f>[1]原子质量百分含量!C50/22.99*(22.99*2+15.99)/2</f>
        <v>6.7387994780339286E-2</v>
      </c>
      <c r="C37" s="15">
        <f>[1]原子质量百分含量!D50/24.31*(24.31+15.99)</f>
        <v>4.4096256684491983</v>
      </c>
      <c r="D37" s="15">
        <f>[1]原子质量百分含量!E50/26.98*(26.98*2+15.99*3)/2</f>
        <v>24.934692364714603</v>
      </c>
      <c r="E37" s="15">
        <f>[1]原子质量百分含量!F50/28.09*(28.09+15.99*2)</f>
        <v>27.586436454254184</v>
      </c>
      <c r="F37" s="15">
        <f>[1]原子质量百分含量!G50/39.1*(39.1*2+15.99)/2</f>
        <v>0.25293989769820974</v>
      </c>
      <c r="G37" s="15">
        <f>[1]原子质量百分含量!H50/40.08*(40.08+15.99)</f>
        <v>6.9947604790419171E-2</v>
      </c>
      <c r="H37" s="15">
        <f>[1]原子质量百分含量!I50/46.88*(46.88+15.99*2)</f>
        <v>0</v>
      </c>
      <c r="I37" s="15">
        <f>[1]原子质量百分含量!J50/54.94*(54.94+15.99)</f>
        <v>3.873134328358209E-2</v>
      </c>
      <c r="J37" s="15">
        <f>[1]原子质量百分含量!K50/55.85*(55.85*2+15.99*3)/2</f>
        <v>42.883616830796775</v>
      </c>
      <c r="K37" s="15">
        <f t="shared" si="0"/>
        <v>100.24337815876731</v>
      </c>
    </row>
    <row r="38" spans="1:11" x14ac:dyDescent="0.2">
      <c r="A38" s="14" t="s">
        <v>83</v>
      </c>
      <c r="B38" s="15">
        <f>[1]原子质量百分含量!C61/22.99*(22.99*2+15.99)/2</f>
        <v>6.7387994780339286E-2</v>
      </c>
      <c r="C38" s="15">
        <f>[1]原子质量百分含量!D61/24.31*(24.31+15.99)</f>
        <v>4.3764705882352946</v>
      </c>
      <c r="D38" s="15">
        <f>[1]原子质量百分含量!E61/26.98*(26.98*2+15.99*3)/2</f>
        <v>23.669067828020754</v>
      </c>
      <c r="E38" s="15">
        <f>[1]原子质量百分含量!F61/28.09*(28.09+15.99*2)</f>
        <v>25.041641153435389</v>
      </c>
      <c r="F38" s="15">
        <f>[1]原子质量百分含量!G61/39.1*(39.1*2+15.99)/2</f>
        <v>0.26498465473145777</v>
      </c>
      <c r="G38" s="15">
        <f>[1]原子质量百分含量!H61/40.08*(40.08+15.99)</f>
        <v>1.3989520958083835E-2</v>
      </c>
      <c r="H38" s="15">
        <f>[1]原子质量百分含量!I61/46.88*(46.88+15.99*2)</f>
        <v>0</v>
      </c>
      <c r="I38" s="15">
        <f>[1]原子质量百分含量!J61/54.94*(54.94+15.99)</f>
        <v>0</v>
      </c>
      <c r="J38" s="15">
        <f>[1]原子质量百分含量!K61/55.85*(55.85*2+15.99*3)/2</f>
        <v>41.811526410026858</v>
      </c>
      <c r="K38" s="15">
        <f t="shared" si="0"/>
        <v>95.245068150188175</v>
      </c>
    </row>
    <row r="39" spans="1:11" x14ac:dyDescent="0.2">
      <c r="A39" s="14" t="s">
        <v>84</v>
      </c>
      <c r="B39" s="15">
        <f>[1]原子质量百分含量!C8/22.99*(22.99*2+15.99)/2</f>
        <v>0</v>
      </c>
      <c r="C39" s="15">
        <f>[1]原子质量百分含量!D8/24.31*(24.31+15.99)</f>
        <v>4.7577540106951872</v>
      </c>
      <c r="D39" s="15">
        <f>[1]原子质量百分含量!E8/26.98*(26.98*2+15.99*3)/2</f>
        <v>24.783573017049665</v>
      </c>
      <c r="E39" s="15">
        <f>[1]原子质量百分含量!F8/28.09*(28.09+15.99*2)</f>
        <v>26.110882876468498</v>
      </c>
      <c r="F39" s="15">
        <f>[1]原子质量百分含量!G8/39.1*(39.1*2+15.99)/2</f>
        <v>0.28907416879795395</v>
      </c>
      <c r="G39" s="15">
        <f>[1]原子质量百分含量!H8/40.08*(40.08+15.99)</f>
        <v>0</v>
      </c>
      <c r="H39" s="15">
        <f>[1]原子质量百分含量!I8/46.88*(46.88+15.99*2)</f>
        <v>0.11775170648464164</v>
      </c>
      <c r="I39" s="15">
        <f>[1]原子质量百分含量!J8/54.94*(54.94+15.99)</f>
        <v>0</v>
      </c>
      <c r="J39" s="15">
        <f>[1]原子质量百分含量!K8/55.85*(55.85*2+15.99*3)/2</f>
        <v>41.111094001790512</v>
      </c>
      <c r="K39" s="15">
        <f t="shared" si="0"/>
        <v>97.170129781286448</v>
      </c>
    </row>
    <row r="40" spans="1:11" x14ac:dyDescent="0.2">
      <c r="A40" s="14" t="s">
        <v>85</v>
      </c>
      <c r="B40" s="16">
        <f>[1]原子质量百分含量!C62/22.99*(22.99*2+15.99)/2</f>
        <v>0</v>
      </c>
      <c r="C40" s="16">
        <f>[1]原子质量百分含量!D62/24.31*(24.31+15.99)</f>
        <v>6.3989304812834229</v>
      </c>
      <c r="D40" s="16">
        <f>[1]原子质量百分含量!E62/26.98*(26.98*2+15.99*3)/2</f>
        <v>23.51794848035582</v>
      </c>
      <c r="E40" s="16">
        <f>[1]原子质量百分含量!F62/28.09*(28.09+15.99*2)</f>
        <v>31.606785332858671</v>
      </c>
      <c r="F40" s="16">
        <f>[1]原子质量百分含量!G62/39.1*(39.1*2+15.99)/2</f>
        <v>0.28907416879795395</v>
      </c>
      <c r="G40" s="16">
        <f>[1]原子质量百分含量!H62/40.08*(40.08+15.99)</f>
        <v>0.5036227544910179</v>
      </c>
      <c r="H40" s="16">
        <f>[1]原子质量百分含量!I62/46.88*(46.88+15.99*2)</f>
        <v>3.3643344709897612E-2</v>
      </c>
      <c r="I40" s="16">
        <f>[1]原子质量百分含量!J62/54.94*(54.94+15.99)</f>
        <v>0</v>
      </c>
      <c r="J40" s="16">
        <f>[1]原子质量百分含量!K62/55.85*(55.85*2+15.99*3)/2</f>
        <v>38.509487914055512</v>
      </c>
      <c r="K40" s="16">
        <f t="shared" si="0"/>
        <v>100.8594924765523</v>
      </c>
    </row>
    <row r="41" spans="1:11" x14ac:dyDescent="0.2">
      <c r="A41" s="14" t="s">
        <v>86</v>
      </c>
      <c r="B41" s="15">
        <f>[1]原子质量百分含量!C45/22.99*(22.99*2+15.99)/2</f>
        <v>0</v>
      </c>
      <c r="C41" s="15">
        <f>[1]原子质量百分含量!D45/24.31*(24.31+15.99)</f>
        <v>5.8187165775401066</v>
      </c>
      <c r="D41" s="15">
        <f>[1]原子质量百分含量!E45/26.98*(26.98*2+15.99*3)/2</f>
        <v>22.138984432913272</v>
      </c>
      <c r="E41" s="15">
        <f>[1]原子质量百分含量!F45/28.09*(28.09+15.99*2)</f>
        <v>29.019220363118549</v>
      </c>
      <c r="F41" s="15">
        <f>[1]原子质量百分含量!G45/39.1*(39.1*2+15.99)/2</f>
        <v>0.34929795396419433</v>
      </c>
      <c r="G41" s="15">
        <f>[1]原子质量百分含量!H45/40.08*(40.08+15.99)</f>
        <v>0.43367514970059884</v>
      </c>
      <c r="H41" s="15">
        <f>[1]原子质量百分含量!I45/46.88*(46.88+15.99*2)</f>
        <v>6.7286689419795223E-2</v>
      </c>
      <c r="I41" s="15">
        <f>[1]原子质量百分含量!J45/54.94*(54.94+15.99)</f>
        <v>0</v>
      </c>
      <c r="J41" s="15">
        <f>[1]原子质量百分含量!K45/55.85*(55.85*2+15.99*3)/2</f>
        <v>38.323658907788719</v>
      </c>
      <c r="K41" s="15">
        <f t="shared" si="0"/>
        <v>96.150840074445227</v>
      </c>
    </row>
    <row r="42" spans="1:11" x14ac:dyDescent="0.2">
      <c r="A42" s="14" t="s">
        <v>87</v>
      </c>
      <c r="B42" s="15">
        <f>[1]原子质量百分含量!C46/22.99*(22.99*2+15.99)/2</f>
        <v>5.3910395824271429E-2</v>
      </c>
      <c r="C42" s="15">
        <f>[1]原子质量百分含量!D46/24.31*(24.31+15.99)</f>
        <v>4.5754010695187155</v>
      </c>
      <c r="D42" s="15">
        <f>[1]原子质量百分含量!E46/26.98*(26.98*2+15.99*3)/2</f>
        <v>23.442388806523354</v>
      </c>
      <c r="E42" s="15">
        <f>[1]原子质量百分含量!F46/28.09*(28.09+15.99*2)</f>
        <v>26.923506585973655</v>
      </c>
      <c r="F42" s="15">
        <f>[1]原子质量百分含量!G46/39.1*(39.1*2+15.99)/2</f>
        <v>0.39747698209718674</v>
      </c>
      <c r="G42" s="15">
        <f>[1]原子质量百分含量!H46/40.08*(40.08+15.99)</f>
        <v>2.7979041916167669E-2</v>
      </c>
      <c r="H42" s="15">
        <f>[1]原子质量百分含量!I46/46.88*(46.88+15.99*2)</f>
        <v>3.3643344709897612E-2</v>
      </c>
      <c r="I42" s="15">
        <f>[1]原子质量百分含量!J46/54.94*(54.94+15.99)</f>
        <v>1.291044776119403E-2</v>
      </c>
      <c r="J42" s="15">
        <f>[1]原子质量百分含量!K46/55.85*(55.85*2+15.99*3)/2</f>
        <v>41.89729364368845</v>
      </c>
      <c r="K42" s="15">
        <f t="shared" si="0"/>
        <v>97.36451031801289</v>
      </c>
    </row>
    <row r="43" spans="1:11" x14ac:dyDescent="0.2">
      <c r="A43" s="14" t="s">
        <v>88</v>
      </c>
      <c r="B43" s="15">
        <f>[1]原子质量百分含量!C54/22.99*(22.99*2+15.99)/2</f>
        <v>8.0865593736407129E-2</v>
      </c>
      <c r="C43" s="15">
        <f>[1]原子质量百分含量!D54/24.31*(24.31+15.99)</f>
        <v>6.5647058823529409</v>
      </c>
      <c r="D43" s="15">
        <f>[1]原子质量百分含量!E54/26.98*(26.98*2+15.99*3)/2</f>
        <v>24.84024277242402</v>
      </c>
      <c r="E43" s="15">
        <f>[1]原子质量百分含量!F54/28.09*(28.09+15.99*2)</f>
        <v>31.991712353150593</v>
      </c>
      <c r="F43" s="15">
        <f>[1]原子质量百分含量!G54/39.1*(39.1*2+15.99)/2</f>
        <v>0.39747698209718674</v>
      </c>
      <c r="G43" s="15">
        <f>[1]原子质量百分含量!H54/40.08*(40.08+15.99)</f>
        <v>0.46165419161676652</v>
      </c>
      <c r="H43" s="15">
        <f>[1]原子质量百分含量!I54/46.88*(46.88+15.99*2)</f>
        <v>0</v>
      </c>
      <c r="I43" s="15">
        <f>[1]原子质量百分含量!J54/54.94*(54.94+15.99)</f>
        <v>2.582089552238806E-2</v>
      </c>
      <c r="J43" s="15">
        <f>[1]原子质量百分含量!K54/55.85*(55.85*2+15.99*3)/2</f>
        <v>36.265245299910482</v>
      </c>
      <c r="K43" s="15">
        <f t="shared" si="0"/>
        <v>100.62772397081079</v>
      </c>
    </row>
    <row r="44" spans="1:11" x14ac:dyDescent="0.2">
      <c r="A44" s="14" t="s">
        <v>89</v>
      </c>
      <c r="B44" s="15">
        <f>[1]原子质量百分含量!C34/22.99*(22.99*2+15.99)/2</f>
        <v>1.3477598956067857E-2</v>
      </c>
      <c r="C44" s="15">
        <f>[1]原子质量百分含量!D34/24.31*(24.31+15.99)</f>
        <v>3.9454545454545453</v>
      </c>
      <c r="D44" s="15">
        <f>[1]原子质量百分含量!E34/26.98*(26.98*2+15.99*3)/2</f>
        <v>23.971306523350631</v>
      </c>
      <c r="E44" s="15">
        <f>[1]原子质量百分含量!F34/28.09*(28.09+15.99*2)</f>
        <v>29.168914204343181</v>
      </c>
      <c r="F44" s="15">
        <f>[1]原子质量百分含量!G34/39.1*(39.1*2+15.99)/2</f>
        <v>0.43361125319693089</v>
      </c>
      <c r="G44" s="15">
        <f>[1]原子质量百分含量!H34/40.08*(40.08+15.99)</f>
        <v>0</v>
      </c>
      <c r="H44" s="15">
        <f>[1]原子质量百分含量!I34/46.88*(46.88+15.99*2)</f>
        <v>0.20186006825938566</v>
      </c>
      <c r="I44" s="15">
        <f>[1]原子质量百分含量!J34/54.94*(54.94+15.99)</f>
        <v>0</v>
      </c>
      <c r="J44" s="15">
        <f>[1]原子质量百分含量!K34/55.85*(55.85*2+15.99*3)/2</f>
        <v>41.625697403760078</v>
      </c>
      <c r="K44" s="15">
        <f t="shared" si="0"/>
        <v>99.360321597320819</v>
      </c>
    </row>
    <row r="45" spans="1:11" x14ac:dyDescent="0.2">
      <c r="A45" s="14" t="s">
        <v>90</v>
      </c>
      <c r="B45" s="15">
        <f>[1]原子质量百分含量!C14/22.99*(22.99*2+15.99)/2</f>
        <v>5.3910395824271429E-2</v>
      </c>
      <c r="C45" s="15">
        <f>[1]原子质量百分含量!D14/24.31*(24.31+15.99)</f>
        <v>6.6973262032085561</v>
      </c>
      <c r="D45" s="15">
        <f>[1]原子质量百分含量!E14/26.98*(26.98*2+15.99*3)/2</f>
        <v>25.369160489251296</v>
      </c>
      <c r="E45" s="15">
        <f>[1]原子质量百分含量!F14/28.09*(28.09+15.99*2)</f>
        <v>32.847105731577074</v>
      </c>
      <c r="F45" s="15">
        <f>[1]原子质量百分含量!G14/39.1*(39.1*2+15.99)/2</f>
        <v>0.50587979539641947</v>
      </c>
      <c r="G45" s="15">
        <f>[1]原子质量百分含量!H14/40.08*(40.08+15.99)</f>
        <v>0.46165419161676652</v>
      </c>
      <c r="H45" s="15">
        <f>[1]原子质量百分含量!I14/46.88*(46.88+15.99*2)</f>
        <v>3.3643344709897612E-2</v>
      </c>
      <c r="I45" s="15">
        <f>[1]原子质量百分含量!J14/54.94*(54.94+15.99)</f>
        <v>0</v>
      </c>
      <c r="J45" s="15">
        <f>[1]原子质量百分含量!K14/55.85*(55.85*2+15.99*3)/2</f>
        <v>35.636285586392127</v>
      </c>
      <c r="K45" s="15">
        <f t="shared" si="0"/>
        <v>101.60496573797641</v>
      </c>
    </row>
    <row r="46" spans="1:11" x14ac:dyDescent="0.2">
      <c r="A46" s="14" t="s">
        <v>91</v>
      </c>
      <c r="B46" s="15">
        <f>[1]原子质量百分含量!C22/22.99*(22.99*2+15.99)/2</f>
        <v>0.16173118747281426</v>
      </c>
      <c r="C46" s="15">
        <f>[1]原子质量百分含量!D22/24.31*(24.31+15.99)</f>
        <v>4.0117647058823529</v>
      </c>
      <c r="D46" s="15">
        <f>[1]原子质量百分含量!E22/26.98*(26.98*2+15.99*3)/2</f>
        <v>24.802462935507787</v>
      </c>
      <c r="E46" s="15">
        <f>[1]原子质量百分含量!F22/28.09*(28.09+15.99*2)</f>
        <v>28.313520825916697</v>
      </c>
      <c r="F46" s="15">
        <f>[1]原子质量百分含量!G22/39.1*(39.1*2+15.99)/2</f>
        <v>0.52996930946291554</v>
      </c>
      <c r="G46" s="15">
        <f>[1]原子质量百分含量!H22/40.08*(40.08+15.99)</f>
        <v>0.12590568862275447</v>
      </c>
      <c r="H46" s="15">
        <f>[1]原子质量百分含量!I22/46.88*(46.88+15.99*2)</f>
        <v>8.4108361774744025E-2</v>
      </c>
      <c r="I46" s="15">
        <f>[1]原子质量百分含量!J22/54.94*(54.94+15.99)</f>
        <v>0</v>
      </c>
      <c r="J46" s="15">
        <f>[1]原子质量百分含量!K22/55.85*(55.85*2+15.99*3)/2</f>
        <v>41.182566696508502</v>
      </c>
      <c r="K46" s="15">
        <f t="shared" si="0"/>
        <v>99.212029711148574</v>
      </c>
    </row>
    <row r="47" spans="1:11" x14ac:dyDescent="0.2">
      <c r="A47" s="14" t="s">
        <v>92</v>
      </c>
      <c r="B47" s="15">
        <f>[1]原子质量百分含量!C36/22.99*(22.99*2+15.99)/2</f>
        <v>0.16173118747281426</v>
      </c>
      <c r="C47" s="15">
        <f>[1]原子质量百分含量!D36/24.31*(24.31+15.99)</f>
        <v>4.0117647058823529</v>
      </c>
      <c r="D47" s="15">
        <f>[1]原子质量百分含量!E36/26.98*(26.98*2+15.99*3)/2</f>
        <v>24.802462935507787</v>
      </c>
      <c r="E47" s="15">
        <f>[1]原子质量百分含量!F36/28.09*(28.09+15.99*2)</f>
        <v>28.313520825916697</v>
      </c>
      <c r="F47" s="15">
        <f>[1]原子质量百分含量!G36/39.1*(39.1*2+15.99)/2</f>
        <v>0.52996930946291554</v>
      </c>
      <c r="G47" s="15">
        <f>[1]原子质量百分含量!H36/40.08*(40.08+15.99)</f>
        <v>0.12590568862275447</v>
      </c>
      <c r="H47" s="15">
        <f>[1]原子质量百分含量!I36/46.88*(46.88+15.99*2)</f>
        <v>8.4108361774744025E-2</v>
      </c>
      <c r="I47" s="15">
        <f>[1]原子质量百分含量!J36/54.94*(54.94+15.99)</f>
        <v>0</v>
      </c>
      <c r="J47" s="15">
        <f>[1]原子质量百分含量!K36/55.85*(55.85*2+15.99*3)/2</f>
        <v>41.182566696508502</v>
      </c>
      <c r="K47" s="15">
        <f t="shared" si="0"/>
        <v>99.212029711148574</v>
      </c>
    </row>
    <row r="48" spans="1:11" x14ac:dyDescent="0.2">
      <c r="A48" s="14" t="s">
        <v>93</v>
      </c>
      <c r="B48" s="15">
        <f>[1]原子质量百分含量!C10/22.99*(22.99*2+15.99)/2</f>
        <v>0</v>
      </c>
      <c r="C48" s="15">
        <f>[1]原子质量百分含量!D10/24.31*(24.31+15.99)</f>
        <v>4.2770053475935832</v>
      </c>
      <c r="D48" s="15">
        <f>[1]原子质量百分含量!E10/26.98*(26.98*2+15.99*3)/2</f>
        <v>24.538004077094147</v>
      </c>
      <c r="E48" s="15">
        <f>[1]原子质量百分含量!F10/28.09*(28.09+15.99*2)</f>
        <v>28.078287646849414</v>
      </c>
      <c r="F48" s="15">
        <f>[1]原子质量百分含量!G10/39.1*(39.1*2+15.99)/2</f>
        <v>0.57814833759590789</v>
      </c>
      <c r="G48" s="15">
        <f>[1]原子质量百分含量!H10/40.08*(40.08+15.99)</f>
        <v>0</v>
      </c>
      <c r="H48" s="15">
        <f>[1]原子质量百分含量!I10/46.88*(46.88+15.99*2)</f>
        <v>0.13457337883959045</v>
      </c>
      <c r="I48" s="15">
        <f>[1]原子质量百分含量!J10/54.94*(54.94+15.99)</f>
        <v>1.291044776119403E-2</v>
      </c>
      <c r="J48" s="15">
        <f>[1]原子质量百分含量!K10/55.85*(55.85*2+15.99*3)/2</f>
        <v>41.096799462846917</v>
      </c>
      <c r="K48" s="15">
        <f t="shared" si="0"/>
        <v>98.715728698580762</v>
      </c>
    </row>
    <row r="49" spans="1:11" x14ac:dyDescent="0.2">
      <c r="A49" s="14" t="s">
        <v>94</v>
      </c>
      <c r="B49" s="15">
        <f>[1]原子质量百分含量!C25/22.99*(22.99*2+15.99)/2</f>
        <v>0</v>
      </c>
      <c r="C49" s="15">
        <f>[1]原子质量百分含量!D25/24.31*(24.31+15.99)</f>
        <v>5.8850267379679142</v>
      </c>
      <c r="D49" s="15">
        <f>[1]原子质量百分含量!E25/26.98*(26.98*2+15.99*3)/2</f>
        <v>22.554562638991847</v>
      </c>
      <c r="E49" s="15">
        <f>[1]原子质量百分含量!F25/28.09*(28.09+15.99*2)</f>
        <v>32.055866856532575</v>
      </c>
      <c r="F49" s="15">
        <f>[1]原子质量百分含量!G25/39.1*(39.1*2+15.99)/2</f>
        <v>0.69859590792838866</v>
      </c>
      <c r="G49" s="15">
        <f>[1]原子质量百分含量!H25/40.08*(40.08+15.99)</f>
        <v>0.6015494011976048</v>
      </c>
      <c r="H49" s="15">
        <f>[1]原子质量百分含量!I25/46.88*(46.88+15.99*2)</f>
        <v>0</v>
      </c>
      <c r="I49" s="15">
        <f>[1]原子质量百分含量!J25/54.94*(54.94+15.99)</f>
        <v>1.291044776119403E-2</v>
      </c>
      <c r="J49" s="15">
        <f>[1]原子质量百分含量!K25/55.85*(55.85*2+15.99*3)/2</f>
        <v>33.063268576544317</v>
      </c>
      <c r="K49" s="15">
        <f t="shared" si="0"/>
        <v>94.871780566923832</v>
      </c>
    </row>
    <row r="50" spans="1:11" x14ac:dyDescent="0.2">
      <c r="A50" s="14" t="s">
        <v>95</v>
      </c>
      <c r="B50" s="15">
        <f>[1]原子质量百分含量!C44/22.99*(22.99*2+15.99)/2</f>
        <v>1.3477598956067857E-2</v>
      </c>
      <c r="C50" s="15">
        <f>[1]原子质量百分含量!D44/24.31*(24.31+15.99)</f>
        <v>5.9513368983957218</v>
      </c>
      <c r="D50" s="15">
        <f>[1]原子质量百分含量!E44/26.98*(26.98*2+15.99*3)/2</f>
        <v>22.630122312824316</v>
      </c>
      <c r="E50" s="15">
        <f>[1]原子质量百分含量!F44/28.09*(28.09+15.99*2)</f>
        <v>34.643431826272696</v>
      </c>
      <c r="F50" s="15">
        <f>[1]原子质量百分含量!G44/39.1*(39.1*2+15.99)/2</f>
        <v>0.79495396419437347</v>
      </c>
      <c r="G50" s="15">
        <f>[1]原子质量百分含量!H44/40.08*(40.08+15.99)</f>
        <v>0.64351796407185635</v>
      </c>
      <c r="H50" s="15">
        <f>[1]原子质量百分含量!I44/46.88*(46.88+15.99*2)</f>
        <v>0.20186006825938566</v>
      </c>
      <c r="I50" s="15">
        <f>[1]原子质量百分含量!J44/54.94*(54.94+15.99)</f>
        <v>3.873134328358209E-2</v>
      </c>
      <c r="J50" s="15">
        <f>[1]原子质量百分含量!K44/55.85*(55.85*2+15.99*3)/2</f>
        <v>32.377130707251567</v>
      </c>
      <c r="K50" s="15">
        <f t="shared" si="0"/>
        <v>97.294562683509582</v>
      </c>
    </row>
    <row r="51" spans="1:11" x14ac:dyDescent="0.2">
      <c r="A51" s="14" t="s">
        <v>96</v>
      </c>
      <c r="B51" s="15">
        <f>[1]原子质量百分含量!C7/22.99*(22.99*2+15.99)/2</f>
        <v>0</v>
      </c>
      <c r="C51" s="15">
        <f>[1]原子质量百分含量!D7/24.31*(24.31+15.99)</f>
        <v>5.6860962566844924</v>
      </c>
      <c r="D51" s="15">
        <f>[1]原子质量百分含量!E7/26.98*(26.98*2+15.99*3)/2</f>
        <v>23.083480355819127</v>
      </c>
      <c r="E51" s="15">
        <f>[1]原子质量百分含量!F7/28.09*(28.09+15.99*2)</f>
        <v>30.665852616589532</v>
      </c>
      <c r="F51" s="15">
        <f>[1]原子质量百分含量!G7/39.1*(39.1*2+15.99)/2</f>
        <v>0.87926726342710981</v>
      </c>
      <c r="G51" s="15">
        <f>[1]原子质量百分含量!H7/40.08*(40.08+15.99)</f>
        <v>0.43367514970059884</v>
      </c>
      <c r="H51" s="15">
        <f>[1]原子质量百分含量!I7/46.88*(46.88+15.99*2)</f>
        <v>0.11775170648464164</v>
      </c>
      <c r="I51" s="15">
        <f>[1]原子质量百分含量!J7/54.94*(54.94+15.99)</f>
        <v>0</v>
      </c>
      <c r="J51" s="15">
        <f>[1]原子质量百分含量!K7/55.85*(55.85*2+15.99*3)/2</f>
        <v>34.892969561324982</v>
      </c>
      <c r="K51" s="15">
        <f t="shared" si="0"/>
        <v>95.759092910030489</v>
      </c>
    </row>
    <row r="52" spans="1:11" x14ac:dyDescent="0.2">
      <c r="A52" s="14" t="s">
        <v>97</v>
      </c>
      <c r="B52" s="15">
        <f>[1]原子质量百分含量!C57/22.99*(22.99*2+15.99)/2</f>
        <v>1.3477598956067857E-2</v>
      </c>
      <c r="C52" s="15">
        <f>[1]原子质量百分含量!D57/24.31*(24.31+15.99)</f>
        <v>4.1609625668449191</v>
      </c>
      <c r="D52" s="15">
        <f>[1]原子质量百分含量!E57/26.98*(26.98*2+15.99*3)/2</f>
        <v>23.631287991104525</v>
      </c>
      <c r="E52" s="15">
        <f>[1]原子质量百分含量!F57/28.09*(28.09+15.99*2)</f>
        <v>28.527369170523318</v>
      </c>
      <c r="F52" s="15">
        <f>[1]原子质量百分含量!G57/39.1*(39.1*2+15.99)/2</f>
        <v>0.89131202046035796</v>
      </c>
      <c r="G52" s="15">
        <f>[1]原子质量百分含量!H57/40.08*(40.08+15.99)</f>
        <v>0.12590568862275447</v>
      </c>
      <c r="H52" s="15">
        <f>[1]原子质量百分含量!I57/46.88*(46.88+15.99*2)</f>
        <v>1.6821672354948806E-2</v>
      </c>
      <c r="I52" s="15">
        <f>[1]原子质量百分含量!J57/54.94*(54.94+15.99)</f>
        <v>1.291044776119403E-2</v>
      </c>
      <c r="J52" s="15">
        <f>[1]原子质量百分含量!K57/55.85*(55.85*2+15.99*3)/2</f>
        <v>39.410043867502239</v>
      </c>
      <c r="K52" s="15">
        <f t="shared" si="0"/>
        <v>96.790091024130334</v>
      </c>
    </row>
    <row r="53" spans="1:11" x14ac:dyDescent="0.2">
      <c r="A53" s="14" t="s">
        <v>98</v>
      </c>
      <c r="B53" s="15">
        <f>[1]原子质量百分含量!C21/22.99*(22.99*2+15.99)/2</f>
        <v>1.3477598956067857E-2</v>
      </c>
      <c r="C53" s="15">
        <f>[1]原子质量百分含量!D21/24.31*(24.31+15.99)</f>
        <v>5.735828877005348</v>
      </c>
      <c r="D53" s="15">
        <f>[1]原子质量百分含量!E21/26.98*(26.98*2+15.99*3)/2</f>
        <v>23.65017790956264</v>
      </c>
      <c r="E53" s="15">
        <f>[1]原子质量百分含量!F21/28.09*(28.09+15.99*2)</f>
        <v>31.499861160555358</v>
      </c>
      <c r="F53" s="15">
        <f>[1]原子质量百分含量!G21/39.1*(39.1*2+15.99)/2</f>
        <v>1.3128785166240411</v>
      </c>
      <c r="G53" s="15">
        <f>[1]原子质量百分含量!H21/40.08*(40.08+15.99)</f>
        <v>0.44766467065868271</v>
      </c>
      <c r="H53" s="15">
        <f>[1]原子质量百分含量!I21/46.88*(46.88+15.99*2)</f>
        <v>1.6821672354948806E-2</v>
      </c>
      <c r="I53" s="15">
        <f>[1]原子质量百分含量!J21/54.94*(54.94+15.99)</f>
        <v>0</v>
      </c>
      <c r="J53" s="15">
        <f>[1]原子质量百分含量!K21/55.85*(55.85*2+15.99*3)/2</f>
        <v>32.963206803939123</v>
      </c>
      <c r="K53" s="15">
        <f t="shared" si="0"/>
        <v>95.639917209656204</v>
      </c>
    </row>
    <row r="54" spans="1:11" x14ac:dyDescent="0.2">
      <c r="A54" s="14" t="s">
        <v>99</v>
      </c>
      <c r="B54" s="15">
        <f>[1]原子质量百分含量!C17/22.99*(22.99*2+15.99)/2</f>
        <v>0.14825358851674644</v>
      </c>
      <c r="C54" s="15">
        <f>[1]原子质量百分含量!D17/24.31*(24.31+15.99)</f>
        <v>3.9786096256684487</v>
      </c>
      <c r="D54" s="15">
        <f>[1]原子质量百分含量!E17/26.98*(26.98*2+15.99*3)/2</f>
        <v>24.934692364714603</v>
      </c>
      <c r="E54" s="15">
        <f>[1]原子质量百分含量!F17/28.09*(28.09+15.99*2)</f>
        <v>30.751391954432187</v>
      </c>
      <c r="F54" s="15">
        <f>[1]原子质量百分含量!G17/39.1*(39.1*2+15.99)/2</f>
        <v>1.3369680306905372</v>
      </c>
      <c r="G54" s="15">
        <f>[1]原子质量百分含量!H17/40.08*(40.08+15.99)</f>
        <v>1.3989520958083835E-2</v>
      </c>
      <c r="H54" s="15">
        <f>[1]原子质量百分含量!I17/46.88*(46.88+15.99*2)</f>
        <v>0.18503839590443685</v>
      </c>
      <c r="I54" s="15">
        <f>[1]原子质量百分含量!J17/54.94*(54.94+15.99)</f>
        <v>0</v>
      </c>
      <c r="J54" s="15">
        <f>[1]原子质量百分含量!K17/55.85*(55.85*2+15.99*3)/2</f>
        <v>37.480281110116387</v>
      </c>
      <c r="K54" s="15">
        <f t="shared" si="0"/>
        <v>98.829224591001434</v>
      </c>
    </row>
    <row r="55" spans="1:11" x14ac:dyDescent="0.2">
      <c r="A55" s="14" t="s">
        <v>100</v>
      </c>
      <c r="B55" s="15">
        <f>[1]原子质量百分含量!C42/22.99*(22.99*2+15.99)/2</f>
        <v>0</v>
      </c>
      <c r="C55" s="15">
        <f>[1]原子质量百分含量!D42/24.31*(24.31+15.99)</f>
        <v>4.2604278074866304</v>
      </c>
      <c r="D55" s="15">
        <f>[1]原子质量百分含量!E42/26.98*(26.98*2+15.99*3)/2</f>
        <v>27.352601927353597</v>
      </c>
      <c r="E55" s="15">
        <f>[1]原子质量百分含量!F42/28.09*(28.09+15.99*2)</f>
        <v>35.006974012103953</v>
      </c>
      <c r="F55" s="15">
        <f>[1]原子质量百分含量!G42/39.1*(39.1*2+15.99)/2</f>
        <v>2.1319219948849102</v>
      </c>
      <c r="G55" s="15">
        <f>[1]原子质量百分含量!H42/40.08*(40.08+15.99)</f>
        <v>4.1968562874251499E-2</v>
      </c>
      <c r="H55" s="15">
        <f>[1]原子质量百分含量!I42/46.88*(46.88+15.99*2)</f>
        <v>0</v>
      </c>
      <c r="I55" s="15">
        <f>[1]原子质量百分含量!J42/54.94*(54.94+15.99)</f>
        <v>0</v>
      </c>
      <c r="J55" s="15">
        <f>[1]原子质量百分含量!K42/55.85*(55.85*2+15.99*3)/2</f>
        <v>32.134123545210386</v>
      </c>
      <c r="K55" s="15">
        <f t="shared" si="0"/>
        <v>100.92801784991372</v>
      </c>
    </row>
    <row r="56" spans="1:11" x14ac:dyDescent="0.2">
      <c r="A56" s="14" t="s">
        <v>101</v>
      </c>
      <c r="B56" s="15">
        <f>[1]原子质量百分含量!C33/22.99*(22.99*2+15.99)/2</f>
        <v>0.21564158329708571</v>
      </c>
      <c r="C56" s="15">
        <f>[1]原子质量百分含量!D33/24.31*(24.31+15.99)</f>
        <v>4.7080213903743315</v>
      </c>
      <c r="D56" s="15">
        <f>[1]原子质量百分含量!E33/26.98*(26.98*2+15.99*3)/2</f>
        <v>28.013749073387697</v>
      </c>
      <c r="E56" s="15">
        <f>[1]原子质量百分含量!F33/28.09*(28.09+15.99*2)</f>
        <v>35.284976860092563</v>
      </c>
      <c r="F56" s="15">
        <f>[1]原子质量百分含量!G33/39.1*(39.1*2+15.99)/2</f>
        <v>2.529398976982097</v>
      </c>
      <c r="G56" s="15">
        <f>[1]原子质量百分含量!H33/40.08*(40.08+15.99)</f>
        <v>0.32175898203592818</v>
      </c>
      <c r="H56" s="15">
        <f>[1]原子质量百分含量!I33/46.88*(46.88+15.99*2)</f>
        <v>0.13457337883959045</v>
      </c>
      <c r="I56" s="15">
        <f>[1]原子质量百分含量!J33/54.94*(54.94+15.99)</f>
        <v>1.291044776119403E-2</v>
      </c>
      <c r="J56" s="15">
        <f>[1]原子质量百分含量!K33/55.85*(55.85*2+15.99*3)/2</f>
        <v>26.544958818263208</v>
      </c>
      <c r="K56" s="15">
        <f t="shared" si="0"/>
        <v>97.765989511033695</v>
      </c>
    </row>
    <row r="57" spans="1:11" x14ac:dyDescent="0.2">
      <c r="A57" s="14" t="s">
        <v>102</v>
      </c>
      <c r="B57" s="15">
        <f>[1]原子质量百分含量!C35/22.99*(22.99*2+15.99)/2</f>
        <v>6.7387994780339286E-2</v>
      </c>
      <c r="C57" s="15">
        <f>[1]原子质量百分含量!D35/24.31*(24.31+15.99)</f>
        <v>5.3379679144385026</v>
      </c>
      <c r="D57" s="15">
        <f>[1]原子质量百分含量!E35/26.98*(26.98*2+15.99*3)/2</f>
        <v>25.293600815418831</v>
      </c>
      <c r="E57" s="15">
        <f>[1]原子质量百分含量!F35/28.09*(28.09+15.99*2)</f>
        <v>38.000850836596655</v>
      </c>
      <c r="F57" s="15">
        <f>[1]原子质量百分含量!G35/39.1*(39.1*2+15.99)/2</f>
        <v>2.529398976982097</v>
      </c>
      <c r="G57" s="15">
        <f>[1]原子质量百分含量!H35/40.08*(40.08+15.99)</f>
        <v>0.46165419161676652</v>
      </c>
      <c r="H57" s="15">
        <f>[1]原子质量百分含量!I35/46.88*(46.88+15.99*2)</f>
        <v>5.0465017064846414E-2</v>
      </c>
      <c r="I57" s="15">
        <f>[1]原子质量百分含量!J35/54.94*(54.94+15.99)</f>
        <v>0</v>
      </c>
      <c r="J57" s="15">
        <f>[1]原子质量百分含量!K35/55.85*(55.85*2+15.99*3)/2</f>
        <v>27.516987466427931</v>
      </c>
      <c r="K57" s="15">
        <f t="shared" si="0"/>
        <v>99.258313213325977</v>
      </c>
    </row>
    <row r="58" spans="1:11" x14ac:dyDescent="0.2">
      <c r="A58" s="17" t="s">
        <v>103</v>
      </c>
      <c r="B58" s="16">
        <f>[1]原子质量百分含量!C60/22.99*(22.99*2+15.99)/2</f>
        <v>0.17520878642888213</v>
      </c>
      <c r="C58" s="16">
        <f>[1]原子质量百分含量!D60/24.31*(24.31+15.99)</f>
        <v>4.3433155080213908</v>
      </c>
      <c r="D58" s="16">
        <f>[1]原子质量百分含量!E60/26.98*(26.98*2+15.99*3)/2</f>
        <v>23.631287991104525</v>
      </c>
      <c r="E58" s="16">
        <f>[1]原子质量百分含量!F60/28.09*(28.09+15.99*2)</f>
        <v>45.998778924884306</v>
      </c>
      <c r="F58" s="16">
        <f>[1]原子质量百分含量!G60/39.1*(39.1*2+15.99)/2</f>
        <v>4.9503951406649618</v>
      </c>
      <c r="G58" s="16">
        <f>[1]原子质量百分含量!H60/40.08*(40.08+15.99)</f>
        <v>0.36372754491017967</v>
      </c>
      <c r="H58" s="16">
        <f>[1]原子质量百分含量!I60/46.88*(46.88+15.99*2)</f>
        <v>0.15139505119453922</v>
      </c>
      <c r="I58" s="16">
        <f>[1]原子质量百分含量!J60/54.94*(54.94+15.99)</f>
        <v>0</v>
      </c>
      <c r="J58" s="16">
        <f>[1]原子质量百分含量!K60/55.85*(55.85*2+15.99*3)/2</f>
        <v>18.054002685765447</v>
      </c>
      <c r="K58" s="16">
        <f t="shared" si="0"/>
        <v>97.668111632974245</v>
      </c>
    </row>
    <row r="59" spans="1:11" x14ac:dyDescent="0.2">
      <c r="A59" s="18" t="s">
        <v>104</v>
      </c>
      <c r="B59" s="29">
        <f>AVERAGE(B5:B58)</f>
        <v>4.342781885844086E-2</v>
      </c>
      <c r="C59" s="29">
        <f t="shared" ref="C59:K59" si="1">AVERAGE(C5:C58)</f>
        <v>5.4417310358486812</v>
      </c>
      <c r="D59" s="29">
        <f t="shared" si="1"/>
        <v>23.78310696537903</v>
      </c>
      <c r="E59" s="29">
        <f t="shared" si="1"/>
        <v>29.236236831348968</v>
      </c>
      <c r="F59" s="29">
        <f t="shared" si="1"/>
        <v>0.47554485175712802</v>
      </c>
      <c r="G59" s="29">
        <f t="shared" si="1"/>
        <v>0.26295118097139064</v>
      </c>
      <c r="H59" s="29">
        <f t="shared" si="1"/>
        <v>5.9498878144355956E-2</v>
      </c>
      <c r="I59" s="29">
        <f t="shared" si="1"/>
        <v>8.3678828081813171E-3</v>
      </c>
      <c r="J59" s="29">
        <f t="shared" si="1"/>
        <v>38.625432507709142</v>
      </c>
      <c r="K59" s="29">
        <f t="shared" si="1"/>
        <v>97.936297952825342</v>
      </c>
    </row>
    <row r="60" spans="1:11" x14ac:dyDescent="0.2">
      <c r="A60" s="18" t="s">
        <v>105</v>
      </c>
      <c r="B60" s="29">
        <f>STDEV(B5:B58)</f>
        <v>5.673936374228733E-2</v>
      </c>
      <c r="C60" s="29">
        <f t="shared" ref="C60:K60" si="2">STDEV(C5:C58)</f>
        <v>0.99399109296407751</v>
      </c>
      <c r="D60" s="29">
        <f t="shared" si="2"/>
        <v>1.3294944208120179</v>
      </c>
      <c r="E60" s="29">
        <f t="shared" si="2"/>
        <v>3.592996596026405</v>
      </c>
      <c r="F60" s="29">
        <f t="shared" si="2"/>
        <v>0.85052142607703474</v>
      </c>
      <c r="G60" s="29">
        <f t="shared" si="2"/>
        <v>0.21367698198216173</v>
      </c>
      <c r="H60" s="29">
        <f t="shared" si="2"/>
        <v>6.1457051560750812E-2</v>
      </c>
      <c r="I60" s="29">
        <f t="shared" si="2"/>
        <v>1.4221941297300455E-2</v>
      </c>
      <c r="J60" s="29">
        <f t="shared" si="2"/>
        <v>4.7836176261962811</v>
      </c>
      <c r="K60" s="29">
        <f t="shared" si="2"/>
        <v>1.9703462926519006</v>
      </c>
    </row>
    <row r="61" spans="1:11" x14ac:dyDescent="0.2">
      <c r="A61" s="18" t="s">
        <v>106</v>
      </c>
      <c r="B61" s="29">
        <f>MIN(B5:B58)</f>
        <v>0</v>
      </c>
      <c r="C61" s="29">
        <f t="shared" ref="C61:K61" si="3">MIN(C5:C58)</f>
        <v>3.9454545454545453</v>
      </c>
      <c r="D61" s="29">
        <f t="shared" si="3"/>
        <v>21.421167531504818</v>
      </c>
      <c r="E61" s="29">
        <f t="shared" si="3"/>
        <v>25.041641153435389</v>
      </c>
      <c r="F61" s="29">
        <f t="shared" si="3"/>
        <v>0</v>
      </c>
      <c r="G61" s="29">
        <f t="shared" si="3"/>
        <v>0</v>
      </c>
      <c r="H61" s="29">
        <f t="shared" si="3"/>
        <v>0</v>
      </c>
      <c r="I61" s="29">
        <f t="shared" si="3"/>
        <v>0</v>
      </c>
      <c r="J61" s="29">
        <f t="shared" si="3"/>
        <v>18.054002685765447</v>
      </c>
      <c r="K61" s="29">
        <f t="shared" si="3"/>
        <v>94.38021873420405</v>
      </c>
    </row>
    <row r="62" spans="1:11" x14ac:dyDescent="0.2">
      <c r="A62" s="19" t="s">
        <v>107</v>
      </c>
      <c r="B62" s="30">
        <f>MAX(B5:B58)</f>
        <v>0.21564158329708571</v>
      </c>
      <c r="C62" s="30">
        <f t="shared" ref="C62:K62" si="4">MAX(C5:C58)</f>
        <v>7.1946524064171111</v>
      </c>
      <c r="D62" s="30">
        <f t="shared" si="4"/>
        <v>28.013749073387697</v>
      </c>
      <c r="E62" s="30">
        <f t="shared" si="4"/>
        <v>45.998778924884306</v>
      </c>
      <c r="F62" s="30">
        <f t="shared" si="4"/>
        <v>4.9503951406649618</v>
      </c>
      <c r="G62" s="30">
        <f t="shared" si="4"/>
        <v>0.64351796407185635</v>
      </c>
      <c r="H62" s="30">
        <f t="shared" si="4"/>
        <v>0.23550341296928329</v>
      </c>
      <c r="I62" s="30">
        <f t="shared" si="4"/>
        <v>5.164179104477612E-2</v>
      </c>
      <c r="J62" s="30">
        <f t="shared" si="4"/>
        <v>44.084358102059092</v>
      </c>
      <c r="K62" s="30">
        <f t="shared" si="4"/>
        <v>101.60496573797641</v>
      </c>
    </row>
  </sheetData>
  <mergeCells count="1">
    <mergeCell ref="A3:K3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19"/>
  <sheetViews>
    <sheetView tabSelected="1" zoomScaleNormal="100" workbookViewId="0">
      <selection sqref="A1:A2"/>
    </sheetView>
  </sheetViews>
  <sheetFormatPr baseColWidth="10" defaultColWidth="8.83203125" defaultRowHeight="16" x14ac:dyDescent="0.2"/>
  <cols>
    <col min="1" max="1" width="21.83203125" style="14" bestFit="1" customWidth="1"/>
    <col min="2" max="2" width="17.33203125" style="14" bestFit="1" customWidth="1"/>
    <col min="3" max="3" width="8" style="14" bestFit="1" customWidth="1"/>
    <col min="4" max="4" width="7.5" style="14" bestFit="1" customWidth="1"/>
    <col min="5" max="5" width="8.5" style="14" bestFit="1" customWidth="1"/>
    <col min="6" max="6" width="7.83203125" style="14" bestFit="1" customWidth="1"/>
    <col min="7" max="7" width="7.33203125" style="14" bestFit="1" customWidth="1"/>
    <col min="8" max="8" width="6.83203125" style="14" bestFit="1" customWidth="1"/>
    <col min="9" max="9" width="7.33203125" style="14" bestFit="1" customWidth="1"/>
    <col min="10" max="10" width="7.1640625" style="14" bestFit="1" customWidth="1"/>
    <col min="11" max="13" width="7.83203125" style="14" bestFit="1" customWidth="1"/>
    <col min="14" max="14" width="9" style="14" bestFit="1" customWidth="1"/>
    <col min="15" max="17" width="7.83203125" style="14" bestFit="1" customWidth="1"/>
    <col min="18" max="18" width="6.5" style="14" bestFit="1" customWidth="1"/>
    <col min="19" max="19" width="7.83203125" style="14" bestFit="1" customWidth="1"/>
    <col min="20" max="20" width="6.5" style="14" bestFit="1" customWidth="1"/>
    <col min="21" max="22" width="7.83203125" style="14" bestFit="1" customWidth="1"/>
    <col min="23" max="27" width="6.5" style="14" bestFit="1" customWidth="1"/>
    <col min="28" max="28" width="7.83203125" style="14" bestFit="1" customWidth="1"/>
    <col min="29" max="29" width="6.5" style="14" bestFit="1" customWidth="1"/>
    <col min="30" max="30" width="7.83203125" style="14" bestFit="1" customWidth="1"/>
    <col min="31" max="31" width="9" style="14" bestFit="1" customWidth="1"/>
    <col min="32" max="32" width="7.83203125" style="14" bestFit="1" customWidth="1"/>
    <col min="33" max="33" width="9" style="14" bestFit="1" customWidth="1"/>
    <col min="34" max="35" width="7.83203125" style="14" bestFit="1" customWidth="1"/>
    <col min="36" max="37" width="9" style="14" bestFit="1" customWidth="1"/>
    <col min="38" max="38" width="6.5" style="14" bestFit="1" customWidth="1"/>
    <col min="39" max="39" width="9" style="14" bestFit="1" customWidth="1"/>
    <col min="40" max="41" width="9" style="14" customWidth="1"/>
    <col min="42" max="42" width="10.1640625" style="14" bestFit="1" customWidth="1"/>
    <col min="43" max="43" width="13" style="14" bestFit="1" customWidth="1"/>
    <col min="44" max="44" width="9.5" style="14" bestFit="1" customWidth="1"/>
    <col min="45" max="16384" width="8.83203125" style="14"/>
  </cols>
  <sheetData>
    <row r="1" spans="1:44" x14ac:dyDescent="0.2">
      <c r="A1" s="31" t="s">
        <v>171</v>
      </c>
    </row>
    <row r="2" spans="1:44" x14ac:dyDescent="0.2">
      <c r="A2" s="31" t="s">
        <v>172</v>
      </c>
    </row>
    <row r="3" spans="1:44" x14ac:dyDescent="0.2">
      <c r="A3" s="32" t="s">
        <v>170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</row>
    <row r="4" spans="1:44" s="18" customFormat="1" ht="18" x14ac:dyDescent="0.2">
      <c r="A4" s="19" t="s">
        <v>108</v>
      </c>
      <c r="B4" s="19" t="s">
        <v>109</v>
      </c>
      <c r="C4" s="19" t="s">
        <v>110</v>
      </c>
      <c r="D4" s="19" t="s">
        <v>7</v>
      </c>
      <c r="E4" s="19" t="s">
        <v>111</v>
      </c>
      <c r="F4" s="19" t="s">
        <v>112</v>
      </c>
      <c r="G4" s="19" t="s">
        <v>113</v>
      </c>
      <c r="H4" s="19" t="s">
        <v>114</v>
      </c>
      <c r="I4" s="19" t="s">
        <v>8</v>
      </c>
      <c r="J4" s="19" t="s">
        <v>115</v>
      </c>
      <c r="K4" s="19" t="s">
        <v>6</v>
      </c>
      <c r="L4" s="19" t="s">
        <v>5</v>
      </c>
      <c r="M4" s="19" t="s">
        <v>116</v>
      </c>
      <c r="N4" s="19" t="s">
        <v>117</v>
      </c>
      <c r="O4" s="19" t="s">
        <v>118</v>
      </c>
      <c r="P4" s="19" t="s">
        <v>119</v>
      </c>
      <c r="Q4" s="19" t="s">
        <v>120</v>
      </c>
      <c r="R4" s="19" t="s">
        <v>121</v>
      </c>
      <c r="S4" s="19" t="s">
        <v>122</v>
      </c>
      <c r="T4" s="19" t="s">
        <v>123</v>
      </c>
      <c r="U4" s="19" t="s">
        <v>124</v>
      </c>
      <c r="V4" s="19" t="s">
        <v>125</v>
      </c>
      <c r="W4" s="19" t="s">
        <v>126</v>
      </c>
      <c r="X4" s="19" t="s">
        <v>127</v>
      </c>
      <c r="Y4" s="19" t="s">
        <v>128</v>
      </c>
      <c r="Z4" s="19" t="s">
        <v>129</v>
      </c>
      <c r="AA4" s="19" t="s">
        <v>130</v>
      </c>
      <c r="AB4" s="19" t="s">
        <v>131</v>
      </c>
      <c r="AC4" s="19" t="s">
        <v>132</v>
      </c>
      <c r="AD4" s="19" t="s">
        <v>133</v>
      </c>
      <c r="AE4" s="19" t="s">
        <v>134</v>
      </c>
      <c r="AF4" s="19" t="s">
        <v>135</v>
      </c>
      <c r="AG4" s="19" t="s">
        <v>136</v>
      </c>
      <c r="AH4" s="19" t="s">
        <v>137</v>
      </c>
      <c r="AI4" s="19" t="s">
        <v>138</v>
      </c>
      <c r="AJ4" s="19" t="s">
        <v>139</v>
      </c>
      <c r="AK4" s="19" t="s">
        <v>140</v>
      </c>
      <c r="AL4" s="19" t="s">
        <v>141</v>
      </c>
      <c r="AM4" s="19" t="s">
        <v>142</v>
      </c>
      <c r="AN4" s="19" t="s">
        <v>165</v>
      </c>
      <c r="AO4" s="19" t="s">
        <v>166</v>
      </c>
      <c r="AP4" s="19" t="s">
        <v>143</v>
      </c>
      <c r="AQ4" s="19" t="s">
        <v>167</v>
      </c>
      <c r="AR4" s="19" t="s">
        <v>144</v>
      </c>
    </row>
    <row r="5" spans="1:44" s="21" customFormat="1" x14ac:dyDescent="0.2">
      <c r="A5" s="21" t="s">
        <v>145</v>
      </c>
      <c r="B5" s="21" t="s">
        <v>146</v>
      </c>
      <c r="C5" s="22">
        <v>5.4593949758640632E-2</v>
      </c>
      <c r="D5" s="22">
        <v>2.401070452772339</v>
      </c>
      <c r="E5" s="22">
        <v>24.959498204980751</v>
      </c>
      <c r="F5" s="22">
        <v>49.058300269980045</v>
      </c>
      <c r="G5" s="22">
        <v>5.9489744083966775E-2</v>
      </c>
      <c r="H5" s="22">
        <v>3.7105762270338811</v>
      </c>
      <c r="I5" s="22">
        <v>0.29648063300476185</v>
      </c>
      <c r="J5" s="22">
        <v>0.53121796129360499</v>
      </c>
      <c r="K5" s="22">
        <v>2.7217126645615819E-2</v>
      </c>
      <c r="L5" s="22">
        <v>18.137089782825466</v>
      </c>
      <c r="M5" s="22">
        <v>37.003493723565235</v>
      </c>
      <c r="N5" s="22">
        <v>97.326912390859974</v>
      </c>
      <c r="O5" s="22">
        <v>10.256060022008228</v>
      </c>
      <c r="P5" s="22">
        <v>43.108828930776141</v>
      </c>
      <c r="Q5" s="22">
        <v>7.141823023584104</v>
      </c>
      <c r="R5" s="22">
        <v>1.7410372419982414</v>
      </c>
      <c r="S5" s="22">
        <v>7.2711643453664614</v>
      </c>
      <c r="T5" s="22">
        <v>1.3201627263596416</v>
      </c>
      <c r="U5" s="22">
        <v>7.5152784277013343</v>
      </c>
      <c r="V5" s="22">
        <v>35.51342047936059</v>
      </c>
      <c r="W5" s="22">
        <v>1.4452870587647517</v>
      </c>
      <c r="X5" s="22">
        <v>4.0167862960119018</v>
      </c>
      <c r="Y5" s="22">
        <v>0.66313599714447169</v>
      </c>
      <c r="Z5" s="22">
        <v>3.4531180784732594</v>
      </c>
      <c r="AA5" s="22">
        <v>0.54177928137684483</v>
      </c>
      <c r="AB5" s="22">
        <v>12.485315574153411</v>
      </c>
      <c r="AC5" s="22">
        <v>2.6379662036376477</v>
      </c>
      <c r="AD5" s="22">
        <v>17.53945991054573</v>
      </c>
      <c r="AE5" s="22">
        <v>101.74244999107501</v>
      </c>
      <c r="AF5" s="22">
        <v>61.40054064447073</v>
      </c>
      <c r="AG5" s="22">
        <v>72.89655638625878</v>
      </c>
      <c r="AH5" s="22">
        <v>65.106723433429238</v>
      </c>
      <c r="AI5" s="22">
        <v>5.6975983331721789</v>
      </c>
      <c r="AJ5" s="22">
        <v>142.04935476159008</v>
      </c>
      <c r="AK5" s="22">
        <v>123.84719142169091</v>
      </c>
      <c r="AL5" s="22">
        <v>1.0075769232534413</v>
      </c>
      <c r="AM5" s="22">
        <v>194.50099855844516</v>
      </c>
      <c r="AN5" s="22">
        <f>SUM(M5:AA5)-V5</f>
        <v>222.80486754399055</v>
      </c>
      <c r="AO5" s="22">
        <f>V5/W5</f>
        <v>24.571880211612054</v>
      </c>
      <c r="AP5" s="22">
        <v>1.1525153140311999</v>
      </c>
      <c r="AQ5" s="22">
        <v>0.9485441050900385</v>
      </c>
      <c r="AR5" s="22">
        <v>1.1289411155136868</v>
      </c>
    </row>
    <row r="6" spans="1:44" s="21" customFormat="1" x14ac:dyDescent="0.2">
      <c r="A6" s="21" t="s">
        <v>147</v>
      </c>
      <c r="B6" s="21" t="s">
        <v>148</v>
      </c>
      <c r="C6" s="22">
        <v>0</v>
      </c>
      <c r="D6" s="22">
        <v>3.8992236128468964</v>
      </c>
      <c r="E6" s="22">
        <v>30.564820911346668</v>
      </c>
      <c r="F6" s="22">
        <v>29.112984934992696</v>
      </c>
      <c r="G6" s="22">
        <v>1.6419950809667086E-2</v>
      </c>
      <c r="H6" s="22">
        <v>0.37761542135795939</v>
      </c>
      <c r="I6" s="22">
        <v>0.24046445231267374</v>
      </c>
      <c r="J6" s="22">
        <v>0.32382788928830081</v>
      </c>
      <c r="K6" s="22">
        <v>3.1081738376527151E-2</v>
      </c>
      <c r="L6" s="22">
        <v>34.353257662063214</v>
      </c>
      <c r="M6" s="22">
        <v>6.5913367742100863</v>
      </c>
      <c r="N6" s="22">
        <v>16.312935884912708</v>
      </c>
      <c r="O6" s="22">
        <v>1.7649588499842057</v>
      </c>
      <c r="P6" s="22">
        <v>7.3729442730246522</v>
      </c>
      <c r="Q6" s="22">
        <v>2.7440043983196158</v>
      </c>
      <c r="R6" s="22">
        <v>0.42070653059129887</v>
      </c>
      <c r="S6" s="22">
        <v>1.8842984880123859</v>
      </c>
      <c r="T6" s="22">
        <v>0.39578130006895806</v>
      </c>
      <c r="U6" s="22">
        <v>2.5242968683178284</v>
      </c>
      <c r="V6" s="22">
        <v>9.1638425409608306</v>
      </c>
      <c r="W6" s="22">
        <v>0.4717718659997342</v>
      </c>
      <c r="X6" s="22">
        <v>1.1246782605279135</v>
      </c>
      <c r="Y6" s="22">
        <v>0.16122701381104151</v>
      </c>
      <c r="Z6" s="22">
        <v>1.0305957994198331</v>
      </c>
      <c r="AA6" s="22">
        <v>0.18054369825240482</v>
      </c>
      <c r="AB6" s="22">
        <v>4.6070457336956805</v>
      </c>
      <c r="AC6" s="22">
        <v>0.66476654868157325</v>
      </c>
      <c r="AD6" s="22">
        <v>6.7828413318964129</v>
      </c>
      <c r="AE6" s="22">
        <v>162.7547940905792</v>
      </c>
      <c r="AF6" s="22">
        <v>32.482206131357216</v>
      </c>
      <c r="AG6" s="22">
        <v>182.05911083555168</v>
      </c>
      <c r="AH6" s="22">
        <v>82.024355461904321</v>
      </c>
      <c r="AI6" s="22">
        <v>6.5002986238887619</v>
      </c>
      <c r="AJ6" s="22">
        <v>0</v>
      </c>
      <c r="AK6" s="22">
        <v>30.03960455190709</v>
      </c>
      <c r="AL6" s="22">
        <v>0.76422632464270024</v>
      </c>
      <c r="AM6" s="22">
        <v>37.163508549018644</v>
      </c>
      <c r="AN6" s="22">
        <f t="shared" ref="AN6:AN15" si="0">SUM(M6:AA6)-V6</f>
        <v>42.98008000545267</v>
      </c>
      <c r="AO6" s="22">
        <f t="shared" ref="AO6:AO15" si="1">V6/W6</f>
        <v>19.424309081131163</v>
      </c>
      <c r="AP6" s="22">
        <v>1.1156103977519793</v>
      </c>
      <c r="AQ6" s="22">
        <v>0.54693362093193998</v>
      </c>
      <c r="AR6" s="22">
        <v>0.77771933257003123</v>
      </c>
    </row>
    <row r="7" spans="1:44" s="21" customFormat="1" x14ac:dyDescent="0.2">
      <c r="A7" s="21" t="s">
        <v>149</v>
      </c>
      <c r="B7" s="21" t="s">
        <v>146</v>
      </c>
      <c r="C7" s="22">
        <v>7.6820371403135438E-3</v>
      </c>
      <c r="D7" s="22">
        <v>3.5325838680882988</v>
      </c>
      <c r="E7" s="22">
        <v>27.222881498885673</v>
      </c>
      <c r="F7" s="22">
        <v>34.807208396707018</v>
      </c>
      <c r="G7" s="22">
        <v>1.2457450934601757E-2</v>
      </c>
      <c r="H7" s="22">
        <v>0.16978603685451862</v>
      </c>
      <c r="I7" s="22">
        <v>0.26935817097239972</v>
      </c>
      <c r="J7" s="22">
        <v>0.80981925175458036</v>
      </c>
      <c r="K7" s="22">
        <v>3.1623962819089434E-2</v>
      </c>
      <c r="L7" s="22">
        <v>31.95906011844162</v>
      </c>
      <c r="M7" s="22">
        <v>4.3922917361568672</v>
      </c>
      <c r="N7" s="22">
        <v>17.11225616785417</v>
      </c>
      <c r="O7" s="22">
        <v>1.3352369649510645</v>
      </c>
      <c r="P7" s="22">
        <v>6.0368709127618994</v>
      </c>
      <c r="Q7" s="22">
        <v>1.3513910757617746</v>
      </c>
      <c r="R7" s="22">
        <v>0.24853189615808141</v>
      </c>
      <c r="S7" s="22">
        <v>2.1091891992887053</v>
      </c>
      <c r="T7" s="22">
        <v>0.51292914584041549</v>
      </c>
      <c r="U7" s="22">
        <v>2.7389789592884179</v>
      </c>
      <c r="V7" s="22">
        <v>10.247349443387265</v>
      </c>
      <c r="W7" s="22">
        <v>0.28404417955063138</v>
      </c>
      <c r="X7" s="22">
        <v>0.71093354288299504</v>
      </c>
      <c r="Y7" s="22">
        <v>0.10499775352517379</v>
      </c>
      <c r="Z7" s="22">
        <v>1.0606326405323354</v>
      </c>
      <c r="AA7" s="22">
        <v>0.17078366020506058</v>
      </c>
      <c r="AB7" s="22">
        <v>3.6890478294421563</v>
      </c>
      <c r="AC7" s="22">
        <v>0.791316243945279</v>
      </c>
      <c r="AD7" s="22">
        <v>8.3914852833207281</v>
      </c>
      <c r="AE7" s="22">
        <v>161.9675470089532</v>
      </c>
      <c r="AF7" s="22">
        <v>35.495065694966641</v>
      </c>
      <c r="AG7" s="22">
        <v>158.74487424662655</v>
      </c>
      <c r="AH7" s="22">
        <v>56.6081243031159</v>
      </c>
      <c r="AI7" s="22">
        <v>8.2512541232289482</v>
      </c>
      <c r="AJ7" s="22">
        <v>219.6681415621193</v>
      </c>
      <c r="AK7" s="22">
        <v>25.917059358120348</v>
      </c>
      <c r="AL7" s="22">
        <v>0.45199707872726602</v>
      </c>
      <c r="AM7" s="22">
        <v>13.953092226069018</v>
      </c>
      <c r="AN7" s="22">
        <f t="shared" si="0"/>
        <v>38.169067834757598</v>
      </c>
      <c r="AO7" s="22">
        <f t="shared" si="1"/>
        <v>36.076604208538818</v>
      </c>
      <c r="AP7" s="22">
        <v>1.6742145413653853</v>
      </c>
      <c r="AQ7" s="22">
        <v>0.40205157100399891</v>
      </c>
      <c r="AR7" s="22">
        <v>0.60089176510369102</v>
      </c>
    </row>
    <row r="8" spans="1:44" s="21" customFormat="1" x14ac:dyDescent="0.2">
      <c r="A8" s="21" t="s">
        <v>150</v>
      </c>
      <c r="B8" s="21" t="s">
        <v>146</v>
      </c>
      <c r="C8" s="22">
        <v>1.3630644145595035E-2</v>
      </c>
      <c r="D8" s="22">
        <v>1.8077440417968305</v>
      </c>
      <c r="E8" s="22">
        <v>19.023098481107127</v>
      </c>
      <c r="F8" s="22">
        <v>63.907049821526101</v>
      </c>
      <c r="G8" s="22">
        <v>3.4825216561457158E-2</v>
      </c>
      <c r="H8" s="22">
        <v>1.9179080640325816</v>
      </c>
      <c r="I8" s="22">
        <v>0.48595620721927862</v>
      </c>
      <c r="J8" s="22">
        <v>1.018420011582182</v>
      </c>
      <c r="K8" s="22">
        <v>2.0689681290064207E-2</v>
      </c>
      <c r="L8" s="22">
        <v>11.100376311558785</v>
      </c>
      <c r="M8" s="22">
        <v>16.656445200365905</v>
      </c>
      <c r="N8" s="22">
        <v>43.753162424524952</v>
      </c>
      <c r="O8" s="22">
        <v>3.8935013690323377</v>
      </c>
      <c r="P8" s="22">
        <v>13.666399242116613</v>
      </c>
      <c r="Q8" s="22">
        <v>2.0481753494045143</v>
      </c>
      <c r="R8" s="22">
        <v>0.88559995255468016</v>
      </c>
      <c r="S8" s="22">
        <v>4.1419349456717898</v>
      </c>
      <c r="T8" s="22">
        <v>0.88616528498186342</v>
      </c>
      <c r="U8" s="22">
        <v>5.9437322612526966</v>
      </c>
      <c r="V8" s="22">
        <v>31.992277959785671</v>
      </c>
      <c r="W8" s="22">
        <v>1.1228664504776695</v>
      </c>
      <c r="X8" s="22">
        <v>3.1174552192702683</v>
      </c>
      <c r="Y8" s="22">
        <v>0.43281497997411694</v>
      </c>
      <c r="Z8" s="22">
        <v>3.4139174413798883</v>
      </c>
      <c r="AA8" s="22">
        <v>0.50828197614107196</v>
      </c>
      <c r="AB8" s="22">
        <v>10.529984457118397</v>
      </c>
      <c r="AC8" s="22">
        <v>2.4905064729054307</v>
      </c>
      <c r="AD8" s="22">
        <v>11.796417581749472</v>
      </c>
      <c r="AE8" s="22">
        <v>75.950885078437565</v>
      </c>
      <c r="AF8" s="22">
        <v>39.141564863107121</v>
      </c>
      <c r="AG8" s="22">
        <v>50.649460619705678</v>
      </c>
      <c r="AH8" s="22">
        <v>45.47011969690238</v>
      </c>
      <c r="AI8" s="22">
        <v>18.447735668423018</v>
      </c>
      <c r="AJ8" s="22">
        <v>112.8297149927522</v>
      </c>
      <c r="AK8" s="22">
        <v>137.45970307244525</v>
      </c>
      <c r="AL8" s="22">
        <v>1.1012286722114812</v>
      </c>
      <c r="AM8" s="22">
        <v>176.79042235336428</v>
      </c>
      <c r="AN8" s="22">
        <f t="shared" si="0"/>
        <v>100.47045209714835</v>
      </c>
      <c r="AO8" s="22">
        <f t="shared" si="1"/>
        <v>28.491614426787883</v>
      </c>
      <c r="AP8" s="22">
        <v>1.139702577070872</v>
      </c>
      <c r="AQ8" s="22">
        <v>0.36423000693489205</v>
      </c>
      <c r="AR8" s="22">
        <v>1.3077266421159635</v>
      </c>
    </row>
    <row r="9" spans="1:44" s="21" customFormat="1" x14ac:dyDescent="0.2">
      <c r="A9" s="21" t="s">
        <v>151</v>
      </c>
      <c r="B9" s="21" t="s">
        <v>148</v>
      </c>
      <c r="C9" s="22">
        <v>2.1173765681222909E-2</v>
      </c>
      <c r="D9" s="22">
        <v>2.858645292207179</v>
      </c>
      <c r="E9" s="22">
        <v>25.205979625797298</v>
      </c>
      <c r="F9" s="22">
        <v>51.220036085728935</v>
      </c>
      <c r="G9" s="22">
        <v>6.7018157631174954E-2</v>
      </c>
      <c r="H9" s="22">
        <v>2.5832528778674031</v>
      </c>
      <c r="I9" s="22">
        <v>0.42513576281148219</v>
      </c>
      <c r="J9" s="22">
        <v>0.16273119084567497</v>
      </c>
      <c r="K9" s="22">
        <v>2.0768527702496785E-2</v>
      </c>
      <c r="L9" s="22">
        <v>16.738624493555378</v>
      </c>
      <c r="M9" s="22">
        <v>50.330377505061307</v>
      </c>
      <c r="N9" s="22">
        <v>112.38970685092772</v>
      </c>
      <c r="O9" s="22">
        <v>13.366748616040443</v>
      </c>
      <c r="P9" s="22">
        <v>52.344412456032416</v>
      </c>
      <c r="Q9" s="22">
        <v>16.203581899518067</v>
      </c>
      <c r="R9" s="22">
        <v>3.2122772336506134</v>
      </c>
      <c r="S9" s="22">
        <v>17.669791062505656</v>
      </c>
      <c r="T9" s="22">
        <v>3.6373799367061981</v>
      </c>
      <c r="U9" s="22">
        <v>19.283178713830893</v>
      </c>
      <c r="V9" s="22">
        <v>99.96795815807306</v>
      </c>
      <c r="W9" s="22">
        <v>4.7538516045368668</v>
      </c>
      <c r="X9" s="22">
        <v>9.9557968482108414</v>
      </c>
      <c r="Y9" s="22">
        <v>1.128806267042731</v>
      </c>
      <c r="Z9" s="22">
        <v>8.9290324812651445</v>
      </c>
      <c r="AA9" s="22">
        <v>0.77617358044707996</v>
      </c>
      <c r="AB9" s="22">
        <v>33.633872636285346</v>
      </c>
      <c r="AC9" s="22">
        <v>2.7454466543085947</v>
      </c>
      <c r="AD9" s="22">
        <v>19.390460177673429</v>
      </c>
      <c r="AE9" s="22">
        <v>86.392488825593475</v>
      </c>
      <c r="AF9" s="22">
        <v>44.772932283381984</v>
      </c>
      <c r="AG9" s="22">
        <v>54.938420059648038</v>
      </c>
      <c r="AH9" s="22">
        <v>58.119543736167969</v>
      </c>
      <c r="AI9" s="22">
        <v>0</v>
      </c>
      <c r="AJ9" s="22">
        <v>119.88508518881737</v>
      </c>
      <c r="AK9" s="22">
        <v>201.79620051962485</v>
      </c>
      <c r="AL9" s="22">
        <v>0.36291641719189049</v>
      </c>
      <c r="AM9" s="22">
        <v>181.24381647800701</v>
      </c>
      <c r="AN9" s="22">
        <f t="shared" si="0"/>
        <v>313.98111505577606</v>
      </c>
      <c r="AO9" s="22">
        <f t="shared" si="1"/>
        <v>21.028834400860987</v>
      </c>
      <c r="AP9" s="22">
        <v>0.95137984807600917</v>
      </c>
      <c r="AQ9" s="22">
        <v>0.47809013495298236</v>
      </c>
      <c r="AR9" s="22">
        <v>0.8461858590865784</v>
      </c>
    </row>
    <row r="10" spans="1:44" x14ac:dyDescent="0.2">
      <c r="A10" s="14" t="s">
        <v>152</v>
      </c>
      <c r="B10" s="14" t="s">
        <v>158</v>
      </c>
      <c r="C10" s="20">
        <v>6.0853164938419371E-2</v>
      </c>
      <c r="D10" s="20">
        <v>1.6210065627140391</v>
      </c>
      <c r="E10" s="20">
        <v>20.671247988122879</v>
      </c>
      <c r="F10" s="20">
        <v>40.599051032793923</v>
      </c>
      <c r="G10" s="20">
        <v>3.2356844015127756E-2</v>
      </c>
      <c r="H10" s="20">
        <v>5.0364315239975035</v>
      </c>
      <c r="I10" s="20">
        <v>0.36490132998239339</v>
      </c>
      <c r="J10" s="20">
        <v>0.47015048597773401</v>
      </c>
      <c r="K10" s="20">
        <v>1.3079822790771569E-2</v>
      </c>
      <c r="L10" s="20">
        <v>29.917061193272669</v>
      </c>
      <c r="M10" s="20">
        <v>45.16532844050618</v>
      </c>
      <c r="N10" s="20">
        <v>93.044376857526601</v>
      </c>
      <c r="O10" s="20">
        <v>6.7428177811201309</v>
      </c>
      <c r="P10" s="20">
        <v>27.631302185710577</v>
      </c>
      <c r="Q10" s="20">
        <v>3.3946618197656515</v>
      </c>
      <c r="R10" s="20">
        <v>0.64416427109585195</v>
      </c>
      <c r="S10" s="20">
        <v>3.9013236135297027</v>
      </c>
      <c r="T10" s="20">
        <v>0.56750094738830614</v>
      </c>
      <c r="U10" s="20">
        <v>3.7004509340799192</v>
      </c>
      <c r="V10" s="20">
        <v>22.834406253627485</v>
      </c>
      <c r="W10" s="20">
        <v>0.99719117143614266</v>
      </c>
      <c r="X10" s="20">
        <v>2.7220371998866373</v>
      </c>
      <c r="Y10" s="20">
        <v>0.33161061668523578</v>
      </c>
      <c r="Z10" s="20">
        <v>2.6612062002472907</v>
      </c>
      <c r="AA10" s="20">
        <v>0.47311960501889372</v>
      </c>
      <c r="AB10" s="20">
        <v>12.859497908729166</v>
      </c>
      <c r="AC10" s="20">
        <v>3.6665671856396718</v>
      </c>
      <c r="AD10" s="20">
        <v>21.28297591989541</v>
      </c>
      <c r="AE10" s="20">
        <v>88.3092891145875</v>
      </c>
      <c r="AF10" s="20">
        <v>82.241790868728202</v>
      </c>
      <c r="AG10" s="20">
        <v>15.393680730316955</v>
      </c>
      <c r="AH10" s="20">
        <v>44.680083916602001</v>
      </c>
      <c r="AI10" s="20">
        <v>14.279725608604828</v>
      </c>
      <c r="AJ10" s="20">
        <v>39.237845419348304</v>
      </c>
      <c r="AK10" s="20">
        <v>109.61524830698428</v>
      </c>
      <c r="AL10" s="20">
        <v>1.8048073323742875</v>
      </c>
      <c r="AM10" s="20">
        <v>246.43019938439284</v>
      </c>
      <c r="AN10" s="22">
        <f t="shared" si="0"/>
        <v>191.97709164399714</v>
      </c>
      <c r="AO10" s="22">
        <f t="shared" si="1"/>
        <v>22.898724846050982</v>
      </c>
      <c r="AP10" s="20">
        <v>1.6338691720077927</v>
      </c>
      <c r="AQ10" s="20">
        <v>0.8091914801757133</v>
      </c>
      <c r="AR10" s="20">
        <v>0.91336827007979204</v>
      </c>
    </row>
    <row r="11" spans="1:44" x14ac:dyDescent="0.2">
      <c r="A11" s="14" t="s">
        <v>153</v>
      </c>
      <c r="B11" s="14" t="s">
        <v>158</v>
      </c>
      <c r="C11" s="20">
        <v>0.10258219548327274</v>
      </c>
      <c r="D11" s="20">
        <v>1.3437183339042691</v>
      </c>
      <c r="E11" s="20">
        <v>17.123449716485766</v>
      </c>
      <c r="F11" s="20">
        <v>33.561175805216926</v>
      </c>
      <c r="G11" s="20">
        <v>2.0656746869044566E-2</v>
      </c>
      <c r="H11" s="20">
        <v>3.3721664787129693</v>
      </c>
      <c r="I11" s="20">
        <v>0.26772973734981698</v>
      </c>
      <c r="J11" s="20">
        <v>1.2344084503789914</v>
      </c>
      <c r="K11" s="20">
        <v>1.3066576787418727E-2</v>
      </c>
      <c r="L11" s="20">
        <v>41.637185006368469</v>
      </c>
      <c r="M11" s="20">
        <v>16.121803314240438</v>
      </c>
      <c r="N11" s="20">
        <v>38.504694770272998</v>
      </c>
      <c r="O11" s="20">
        <v>3.5096790349622284</v>
      </c>
      <c r="P11" s="20">
        <v>9.9841245183814866</v>
      </c>
      <c r="Q11" s="20">
        <v>1.738578725111195</v>
      </c>
      <c r="R11" s="20">
        <v>0.4699235743098803</v>
      </c>
      <c r="S11" s="20">
        <v>1.5823699455748765</v>
      </c>
      <c r="T11" s="20">
        <v>0.33695147967247963</v>
      </c>
      <c r="U11" s="20">
        <v>3.4883406111362585</v>
      </c>
      <c r="V11" s="20">
        <v>14.818039336940599</v>
      </c>
      <c r="W11" s="20">
        <v>0.51037645779205687</v>
      </c>
      <c r="X11" s="20">
        <v>1.6484911953348524</v>
      </c>
      <c r="Y11" s="20">
        <v>0.28196299932615965</v>
      </c>
      <c r="Z11" s="20">
        <v>2.0785430250042944</v>
      </c>
      <c r="AA11" s="20">
        <v>0.27741415641828904</v>
      </c>
      <c r="AB11" s="20">
        <v>11.560655098511941</v>
      </c>
      <c r="AC11" s="20">
        <v>2.6648301824824587</v>
      </c>
      <c r="AD11" s="20">
        <v>12.621431918726913</v>
      </c>
      <c r="AE11" s="20">
        <v>100.77987648805725</v>
      </c>
      <c r="AF11" s="20">
        <v>49.793223030915442</v>
      </c>
      <c r="AG11" s="20">
        <v>21.310672005734858</v>
      </c>
      <c r="AH11" s="20">
        <v>32.102489863162994</v>
      </c>
      <c r="AI11" s="20">
        <v>13.319549363533257</v>
      </c>
      <c r="AJ11" s="20">
        <v>61.669206700476906</v>
      </c>
      <c r="AK11" s="20">
        <v>90.488444767024845</v>
      </c>
      <c r="AL11" s="20">
        <v>0.62123041001269719</v>
      </c>
      <c r="AM11" s="20">
        <v>222.2262473134291</v>
      </c>
      <c r="AN11" s="22">
        <f t="shared" si="0"/>
        <v>80.533253807537491</v>
      </c>
      <c r="AO11" s="22">
        <f t="shared" si="1"/>
        <v>29.033547905099347</v>
      </c>
      <c r="AP11" s="20">
        <v>0.90177359004204183</v>
      </c>
      <c r="AQ11" s="20">
        <v>0.53925823699368181</v>
      </c>
      <c r="AR11" s="20">
        <v>1.2281298062232513</v>
      </c>
    </row>
    <row r="12" spans="1:44" x14ac:dyDescent="0.2">
      <c r="A12" s="14" t="s">
        <v>154</v>
      </c>
      <c r="B12" s="14" t="s">
        <v>158</v>
      </c>
      <c r="C12" s="20">
        <v>4.6403954689922491E-2</v>
      </c>
      <c r="D12" s="20">
        <v>1.7251443428763931</v>
      </c>
      <c r="E12" s="20">
        <v>18.621065596213793</v>
      </c>
      <c r="F12" s="20">
        <v>29.593879711310265</v>
      </c>
      <c r="G12" s="20">
        <v>6.4821079496535289E-2</v>
      </c>
      <c r="H12" s="20">
        <v>4.0985254961923898</v>
      </c>
      <c r="I12" s="20">
        <v>0.39769514926971861</v>
      </c>
      <c r="J12" s="20">
        <v>0.99288717326583753</v>
      </c>
      <c r="K12" s="20">
        <v>1.9126314347934652E-2</v>
      </c>
      <c r="L12" s="20">
        <v>42.859251313053349</v>
      </c>
      <c r="M12" s="20">
        <v>69.077179172077322</v>
      </c>
      <c r="N12" s="20">
        <v>159.24634343838457</v>
      </c>
      <c r="O12" s="20">
        <v>14.36001779592651</v>
      </c>
      <c r="P12" s="20">
        <v>42.723452028661768</v>
      </c>
      <c r="Q12" s="20">
        <v>5.5588218154623306</v>
      </c>
      <c r="R12" s="20">
        <v>1.2656855915877188</v>
      </c>
      <c r="S12" s="20">
        <v>7.5918795732123519</v>
      </c>
      <c r="T12" s="20">
        <v>1.0145985050896753</v>
      </c>
      <c r="U12" s="20">
        <v>5.645428235832977</v>
      </c>
      <c r="V12" s="20">
        <v>33.126775160450208</v>
      </c>
      <c r="W12" s="20">
        <v>1.2963889099200829</v>
      </c>
      <c r="X12" s="20">
        <v>3.5617044102017932</v>
      </c>
      <c r="Y12" s="20">
        <v>0.41251031099982916</v>
      </c>
      <c r="Z12" s="20">
        <v>3.9158289270130902</v>
      </c>
      <c r="AA12" s="20">
        <v>0.52466608565363893</v>
      </c>
      <c r="AB12" s="20">
        <v>26.459550255475207</v>
      </c>
      <c r="AC12" s="20">
        <v>6.3815986814175352</v>
      </c>
      <c r="AD12" s="20">
        <v>15.963578784611341</v>
      </c>
      <c r="AE12" s="20">
        <v>92.5023338885877</v>
      </c>
      <c r="AF12" s="20">
        <v>68.932268995883319</v>
      </c>
      <c r="AG12" s="20">
        <v>16.837225562164434</v>
      </c>
      <c r="AH12" s="20">
        <v>26.195237978729224</v>
      </c>
      <c r="AI12" s="20">
        <v>17.295479986472685</v>
      </c>
      <c r="AJ12" s="20">
        <v>75.494850278553301</v>
      </c>
      <c r="AK12" s="20">
        <v>153.78428301100911</v>
      </c>
      <c r="AL12" s="20">
        <v>0.79190891180832657</v>
      </c>
      <c r="AM12" s="20">
        <v>213.55896740430583</v>
      </c>
      <c r="AN12" s="22">
        <f t="shared" si="0"/>
        <v>316.19450480002371</v>
      </c>
      <c r="AO12" s="22">
        <f t="shared" si="1"/>
        <v>25.55311520097186</v>
      </c>
      <c r="AP12" s="20">
        <v>0.95331074951677086</v>
      </c>
      <c r="AQ12" s="20">
        <v>1.1711692809166252</v>
      </c>
      <c r="AR12" s="20">
        <v>1.0597148207119018</v>
      </c>
    </row>
    <row r="13" spans="1:44" x14ac:dyDescent="0.2">
      <c r="A13" s="14" t="s">
        <v>155</v>
      </c>
      <c r="B13" s="14" t="s">
        <v>158</v>
      </c>
      <c r="C13" s="20">
        <v>5.6678166181551096E-2</v>
      </c>
      <c r="D13" s="20">
        <v>1.3364312497206052</v>
      </c>
      <c r="E13" s="20">
        <v>17.923913405222603</v>
      </c>
      <c r="F13" s="20">
        <v>25.094193761685975</v>
      </c>
      <c r="G13" s="20">
        <v>6.1156662372503841E-2</v>
      </c>
      <c r="H13" s="20">
        <v>3.6817700656375609</v>
      </c>
      <c r="I13" s="20">
        <v>0.26968878862711471</v>
      </c>
      <c r="J13" s="20">
        <v>0.74378044042174341</v>
      </c>
      <c r="K13" s="20">
        <v>2.2620829086288905E-2</v>
      </c>
      <c r="L13" s="20">
        <v>49.078015499936001</v>
      </c>
      <c r="M13" s="20">
        <v>77.527002542966201</v>
      </c>
      <c r="N13" s="20">
        <v>204.25655126869486</v>
      </c>
      <c r="O13" s="20">
        <v>14.298692342570213</v>
      </c>
      <c r="P13" s="20">
        <v>44.798714814780851</v>
      </c>
      <c r="Q13" s="20">
        <v>5.7956371075429294</v>
      </c>
      <c r="R13" s="20">
        <v>1.1634434493780603</v>
      </c>
      <c r="S13" s="20">
        <v>7.2920340337662148</v>
      </c>
      <c r="T13" s="20">
        <v>0.93722058864228408</v>
      </c>
      <c r="U13" s="20">
        <v>5.8436878056731612</v>
      </c>
      <c r="V13" s="20">
        <v>33.242326570957708</v>
      </c>
      <c r="W13" s="20">
        <v>1.3610526587571814</v>
      </c>
      <c r="X13" s="20">
        <v>4.1187047155669259</v>
      </c>
      <c r="Y13" s="20">
        <v>0.58796010799270826</v>
      </c>
      <c r="Z13" s="20">
        <v>3.6774380748959672</v>
      </c>
      <c r="AA13" s="20">
        <v>0.4584410009419102</v>
      </c>
      <c r="AB13" s="20">
        <v>25.420774950090564</v>
      </c>
      <c r="AC13" s="20">
        <v>6.1159614621618932</v>
      </c>
      <c r="AD13" s="20">
        <v>13.868840843687176</v>
      </c>
      <c r="AE13" s="20">
        <v>86.580656346838055</v>
      </c>
      <c r="AF13" s="20">
        <v>60.154383817721602</v>
      </c>
      <c r="AG13" s="20">
        <v>12.516182540770423</v>
      </c>
      <c r="AH13" s="20">
        <v>17.067891746851174</v>
      </c>
      <c r="AI13" s="20">
        <v>12.508368222090587</v>
      </c>
      <c r="AJ13" s="20">
        <v>68.208089134590082</v>
      </c>
      <c r="AK13" s="20">
        <v>160.82598503807108</v>
      </c>
      <c r="AL13" s="20">
        <v>1.1827671094702412</v>
      </c>
      <c r="AM13" s="20">
        <v>225.95496224940584</v>
      </c>
      <c r="AN13" s="22">
        <f t="shared" si="0"/>
        <v>372.11658051216949</v>
      </c>
      <c r="AO13" s="22">
        <f t="shared" si="1"/>
        <v>24.423982685072808</v>
      </c>
      <c r="AP13" s="20">
        <v>1.2931757371158625</v>
      </c>
      <c r="AQ13" s="20">
        <v>1.2417648382556001</v>
      </c>
      <c r="AR13" s="20">
        <v>0.97815619984058999</v>
      </c>
    </row>
    <row r="14" spans="1:44" x14ac:dyDescent="0.2">
      <c r="A14" s="14" t="s">
        <v>156</v>
      </c>
      <c r="B14" s="14" t="s">
        <v>159</v>
      </c>
      <c r="C14" s="20">
        <v>7.508798424438666E-2</v>
      </c>
      <c r="D14" s="20">
        <v>1.1253477886936141</v>
      </c>
      <c r="E14" s="20">
        <v>13.264858137276434</v>
      </c>
      <c r="F14" s="20">
        <v>35.558152464377585</v>
      </c>
      <c r="G14" s="20">
        <v>2.2450299972147619E-2</v>
      </c>
      <c r="H14" s="20">
        <v>2.3909088603230919</v>
      </c>
      <c r="I14" s="20">
        <v>0.33287067247661783</v>
      </c>
      <c r="J14" s="20">
        <v>0.33242548004718719</v>
      </c>
      <c r="K14" s="20">
        <v>1.8401430341454535E-2</v>
      </c>
      <c r="L14" s="20">
        <v>45.466610158168614</v>
      </c>
      <c r="M14" s="20">
        <v>24.547111491240734</v>
      </c>
      <c r="N14" s="20">
        <v>64.92298264074492</v>
      </c>
      <c r="O14" s="20">
        <v>3.9908813038712729</v>
      </c>
      <c r="P14" s="20">
        <v>13.212794435204358</v>
      </c>
      <c r="Q14" s="20">
        <v>1.8457194164764081</v>
      </c>
      <c r="R14" s="20">
        <v>0.4495211827327964</v>
      </c>
      <c r="S14" s="20">
        <v>4.0011739123279151</v>
      </c>
      <c r="T14" s="20">
        <v>0.42163422744705187</v>
      </c>
      <c r="U14" s="20">
        <v>2.2379540281726156</v>
      </c>
      <c r="V14" s="20">
        <v>11.066870961161406</v>
      </c>
      <c r="W14" s="20">
        <v>0.50084002814068307</v>
      </c>
      <c r="X14" s="20">
        <v>1.3451932459896252</v>
      </c>
      <c r="Y14" s="20">
        <v>0.16021886121556259</v>
      </c>
      <c r="Z14" s="20">
        <v>1.6755061630254955</v>
      </c>
      <c r="AA14" s="20">
        <v>0.24624878378607254</v>
      </c>
      <c r="AB14" s="20">
        <v>8.4705374345266158</v>
      </c>
      <c r="AC14" s="20">
        <v>2.3728212295597921</v>
      </c>
      <c r="AD14" s="20">
        <v>11.298449687259023</v>
      </c>
      <c r="AE14" s="20">
        <v>65.725614870852013</v>
      </c>
      <c r="AF14" s="20">
        <v>40.539567902619289</v>
      </c>
      <c r="AG14" s="20">
        <v>15.784510182192788</v>
      </c>
      <c r="AH14" s="20">
        <v>19.334853213283196</v>
      </c>
      <c r="AI14" s="20">
        <v>7.5952493612450951</v>
      </c>
      <c r="AJ14" s="20">
        <v>54.367629507136066</v>
      </c>
      <c r="AK14" s="20">
        <v>49.076310949463505</v>
      </c>
      <c r="AL14" s="20">
        <v>0.15118572985657022</v>
      </c>
      <c r="AM14" s="20">
        <v>175.65681415862116</v>
      </c>
      <c r="AN14" s="22">
        <f t="shared" si="0"/>
        <v>119.55777972037552</v>
      </c>
      <c r="AO14" s="22">
        <f t="shared" si="1"/>
        <v>22.096618359850396</v>
      </c>
      <c r="AP14" s="20">
        <v>1.5561955195575039</v>
      </c>
      <c r="AQ14" s="20">
        <v>0.76069609418019168</v>
      </c>
      <c r="AR14" s="20">
        <v>1.031489025651716</v>
      </c>
    </row>
    <row r="15" spans="1:44" s="17" customFormat="1" x14ac:dyDescent="0.2">
      <c r="A15" s="17" t="s">
        <v>157</v>
      </c>
      <c r="B15" s="17" t="s">
        <v>158</v>
      </c>
      <c r="C15" s="27">
        <v>4.0426743608916182E-2</v>
      </c>
      <c r="D15" s="27">
        <v>1.580974050383831</v>
      </c>
      <c r="E15" s="27">
        <v>14.296900302515063</v>
      </c>
      <c r="F15" s="27">
        <v>32.257076515452916</v>
      </c>
      <c r="G15" s="27">
        <v>4.0547517513789932E-2</v>
      </c>
      <c r="H15" s="27">
        <v>3.3890982595971142</v>
      </c>
      <c r="I15" s="27">
        <v>0.3083078969597749</v>
      </c>
      <c r="J15" s="27">
        <v>0.46836662749731728</v>
      </c>
      <c r="K15" s="27">
        <v>1.8772453748820524E-2</v>
      </c>
      <c r="L15" s="27">
        <v>46.099330570800284</v>
      </c>
      <c r="M15" s="27">
        <v>33.542260089508275</v>
      </c>
      <c r="N15" s="27">
        <v>78.25896635949465</v>
      </c>
      <c r="O15" s="27">
        <v>7.0784610649985042</v>
      </c>
      <c r="P15" s="27">
        <v>21.375796621617781</v>
      </c>
      <c r="Q15" s="27">
        <v>4.1703617913891575</v>
      </c>
      <c r="R15" s="27">
        <v>1.0893176099992881</v>
      </c>
      <c r="S15" s="27">
        <v>6.1893186216899672</v>
      </c>
      <c r="T15" s="27">
        <v>1.2009422180654434</v>
      </c>
      <c r="U15" s="27">
        <v>7.8176137445008651</v>
      </c>
      <c r="V15" s="27">
        <v>36.489849048377124</v>
      </c>
      <c r="W15" s="27">
        <v>1.4035560582069897</v>
      </c>
      <c r="X15" s="27">
        <v>4.983630388367879</v>
      </c>
      <c r="Y15" s="27">
        <v>0.73307064672856836</v>
      </c>
      <c r="Z15" s="27">
        <v>5.2455793737034231</v>
      </c>
      <c r="AA15" s="27">
        <v>0.89732348842762177</v>
      </c>
      <c r="AB15" s="27">
        <v>25.710342723772929</v>
      </c>
      <c r="AC15" s="27">
        <v>6.0053357571823547</v>
      </c>
      <c r="AD15" s="27">
        <v>11.716127873497353</v>
      </c>
      <c r="AE15" s="27">
        <v>81.065614920698437</v>
      </c>
      <c r="AF15" s="27">
        <v>49.85809743228112</v>
      </c>
      <c r="AG15" s="27">
        <v>23.219338324599555</v>
      </c>
      <c r="AH15" s="27">
        <v>28.404340650833309</v>
      </c>
      <c r="AI15" s="27">
        <v>11.528749894326593</v>
      </c>
      <c r="AJ15" s="27">
        <v>75.610911816422671</v>
      </c>
      <c r="AK15" s="27">
        <v>278.23952437913829</v>
      </c>
      <c r="AL15" s="27">
        <v>5.4673875478008067E-2</v>
      </c>
      <c r="AM15" s="27">
        <v>152.51806968254135</v>
      </c>
      <c r="AN15" s="28">
        <f t="shared" si="0"/>
        <v>173.98619807669846</v>
      </c>
      <c r="AO15" s="28">
        <f t="shared" si="1"/>
        <v>25.998141531298764</v>
      </c>
      <c r="AP15" s="27">
        <v>0.96468907960024619</v>
      </c>
      <c r="AQ15" s="27">
        <v>0.43095685119204585</v>
      </c>
      <c r="AR15" s="27">
        <v>0.99065825963649567</v>
      </c>
    </row>
    <row r="16" spans="1:44" s="18" customFormat="1" x14ac:dyDescent="0.2">
      <c r="A16" s="18" t="s">
        <v>161</v>
      </c>
      <c r="C16" s="23">
        <f>AVERAGE(C5:C15)</f>
        <v>4.355569144293097E-2</v>
      </c>
      <c r="D16" s="23">
        <f t="shared" ref="D16:AR16" si="2">AVERAGE(D5:D15)</f>
        <v>2.1119899632731176</v>
      </c>
      <c r="E16" s="23">
        <f t="shared" si="2"/>
        <v>20.807064897086732</v>
      </c>
      <c r="F16" s="23">
        <f t="shared" si="2"/>
        <v>38.615373527252032</v>
      </c>
      <c r="G16" s="23">
        <f t="shared" si="2"/>
        <v>3.9290879114546977E-2</v>
      </c>
      <c r="H16" s="23">
        <f t="shared" si="2"/>
        <v>2.7934581192369974</v>
      </c>
      <c r="I16" s="23">
        <f t="shared" si="2"/>
        <v>0.33259898190782117</v>
      </c>
      <c r="J16" s="23">
        <f t="shared" si="2"/>
        <v>0.64436681475937763</v>
      </c>
      <c r="K16" s="23">
        <f t="shared" si="2"/>
        <v>2.1495314903316576E-2</v>
      </c>
      <c r="L16" s="23">
        <f t="shared" si="2"/>
        <v>33.395078373640352</v>
      </c>
      <c r="M16" s="23">
        <f t="shared" si="2"/>
        <v>34.632239089990776</v>
      </c>
      <c r="N16" s="23">
        <f t="shared" si="2"/>
        <v>84.10262627765438</v>
      </c>
      <c r="O16" s="23">
        <f t="shared" si="2"/>
        <v>7.3270050132241042</v>
      </c>
      <c r="P16" s="23">
        <f t="shared" si="2"/>
        <v>25.659603674460779</v>
      </c>
      <c r="Q16" s="23">
        <f t="shared" si="2"/>
        <v>4.7266142202123405</v>
      </c>
      <c r="R16" s="23">
        <f t="shared" si="2"/>
        <v>1.0536553212778645</v>
      </c>
      <c r="S16" s="23">
        <f t="shared" si="2"/>
        <v>5.7849525219041844</v>
      </c>
      <c r="T16" s="23">
        <f t="shared" si="2"/>
        <v>1.0210242145693016</v>
      </c>
      <c r="U16" s="23">
        <f t="shared" si="2"/>
        <v>6.0671764172533607</v>
      </c>
      <c r="V16" s="23">
        <f t="shared" si="2"/>
        <v>30.769374173916535</v>
      </c>
      <c r="W16" s="23">
        <f t="shared" si="2"/>
        <v>1.2861114948711627</v>
      </c>
      <c r="X16" s="23">
        <f t="shared" si="2"/>
        <v>3.3914010292956034</v>
      </c>
      <c r="Y16" s="23">
        <f t="shared" si="2"/>
        <v>0.45439232313141803</v>
      </c>
      <c r="Z16" s="23">
        <f t="shared" si="2"/>
        <v>3.3764907459054569</v>
      </c>
      <c r="AA16" s="23">
        <f t="shared" si="2"/>
        <v>0.45952502878808077</v>
      </c>
      <c r="AB16" s="23">
        <f t="shared" si="2"/>
        <v>15.94787496380013</v>
      </c>
      <c r="AC16" s="23">
        <f t="shared" si="2"/>
        <v>3.3215560565383844</v>
      </c>
      <c r="AD16" s="23">
        <f t="shared" si="2"/>
        <v>13.695642664805728</v>
      </c>
      <c r="AE16" s="23">
        <f t="shared" si="2"/>
        <v>100.34286823856904</v>
      </c>
      <c r="AF16" s="23">
        <f t="shared" si="2"/>
        <v>51.346512878675703</v>
      </c>
      <c r="AG16" s="23">
        <f t="shared" si="2"/>
        <v>56.759093772142705</v>
      </c>
      <c r="AH16" s="23">
        <f t="shared" si="2"/>
        <v>43.192160363725606</v>
      </c>
      <c r="AI16" s="23">
        <f t="shared" si="2"/>
        <v>10.493091744089632</v>
      </c>
      <c r="AJ16" s="23">
        <f t="shared" si="2"/>
        <v>88.092802669255107</v>
      </c>
      <c r="AK16" s="23">
        <f t="shared" si="2"/>
        <v>123.73541412504359</v>
      </c>
      <c r="AL16" s="23">
        <f t="shared" si="2"/>
        <v>0.75404716227517354</v>
      </c>
      <c r="AM16" s="23">
        <f t="shared" si="2"/>
        <v>167.27246348705455</v>
      </c>
      <c r="AN16" s="23">
        <f t="shared" ref="AN16" si="3">AVERAGE(AN5:AN15)</f>
        <v>179.3428173725388</v>
      </c>
      <c r="AO16" s="23">
        <f t="shared" ref="AO16" si="4">AVERAGE(AO5:AO15)</f>
        <v>25.417942987025004</v>
      </c>
      <c r="AP16" s="23">
        <f t="shared" si="2"/>
        <v>1.2124033205577875</v>
      </c>
      <c r="AQ16" s="23">
        <f t="shared" si="2"/>
        <v>0.69935329278433722</v>
      </c>
      <c r="AR16" s="23">
        <f t="shared" si="2"/>
        <v>0.98754373604851786</v>
      </c>
    </row>
    <row r="17" spans="1:44" s="18" customFormat="1" x14ac:dyDescent="0.2">
      <c r="A17" s="18" t="s">
        <v>162</v>
      </c>
      <c r="C17" s="23">
        <f>STDEV(C5:C15)</f>
        <v>3.109668479516179E-2</v>
      </c>
      <c r="D17" s="23">
        <f t="shared" ref="D17:AR17" si="5">STDEV(D5:D15)</f>
        <v>0.93721961031778134</v>
      </c>
      <c r="E17" s="23">
        <f t="shared" si="5"/>
        <v>5.496343719220766</v>
      </c>
      <c r="F17" s="23">
        <f t="shared" si="5"/>
        <v>11.644151850014591</v>
      </c>
      <c r="G17" s="23">
        <f t="shared" si="5"/>
        <v>2.061613463696324E-2</v>
      </c>
      <c r="H17" s="23">
        <f t="shared" si="5"/>
        <v>1.5082040981925227</v>
      </c>
      <c r="I17" s="23">
        <f t="shared" si="5"/>
        <v>7.7402193665562502E-2</v>
      </c>
      <c r="J17" s="23">
        <f t="shared" si="5"/>
        <v>0.33955036083392087</v>
      </c>
      <c r="K17" s="23">
        <f t="shared" si="5"/>
        <v>6.2780139571106596E-3</v>
      </c>
      <c r="L17" s="23">
        <f t="shared" si="5"/>
        <v>13.164161890574032</v>
      </c>
      <c r="M17" s="23">
        <f t="shared" si="5"/>
        <v>24.205009540522742</v>
      </c>
      <c r="N17" s="23">
        <f t="shared" si="5"/>
        <v>58.592618124415957</v>
      </c>
      <c r="O17" s="23">
        <f t="shared" si="5"/>
        <v>4.9785228335102767</v>
      </c>
      <c r="P17" s="23">
        <f t="shared" si="5"/>
        <v>17.205254395692371</v>
      </c>
      <c r="Q17" s="23">
        <f t="shared" si="5"/>
        <v>4.2567327001833233</v>
      </c>
      <c r="R17" s="23">
        <f t="shared" si="5"/>
        <v>0.84503957133161667</v>
      </c>
      <c r="S17" s="23">
        <f t="shared" si="5"/>
        <v>4.5274217129652223</v>
      </c>
      <c r="T17" s="23">
        <f t="shared" si="5"/>
        <v>0.93136563112950499</v>
      </c>
      <c r="U17" s="23">
        <f t="shared" si="5"/>
        <v>4.8021914338168257</v>
      </c>
      <c r="V17" s="23">
        <f t="shared" si="5"/>
        <v>25.397622109555464</v>
      </c>
      <c r="W17" s="23">
        <f t="shared" si="5"/>
        <v>1.2274323327457659</v>
      </c>
      <c r="X17" s="23">
        <f t="shared" si="5"/>
        <v>2.5815944822070107</v>
      </c>
      <c r="Y17" s="23">
        <f t="shared" si="5"/>
        <v>0.30585902696449024</v>
      </c>
      <c r="Z17" s="23">
        <f t="shared" si="5"/>
        <v>2.2509777915018807</v>
      </c>
      <c r="AA17" s="23">
        <f t="shared" si="5"/>
        <v>0.23352931949961608</v>
      </c>
      <c r="AB17" s="23">
        <f t="shared" si="5"/>
        <v>10.066101007523072</v>
      </c>
      <c r="AC17" s="23">
        <f t="shared" si="5"/>
        <v>2.0193102729025156</v>
      </c>
      <c r="AD17" s="23">
        <f t="shared" si="5"/>
        <v>4.4754211055445126</v>
      </c>
      <c r="AE17" s="23">
        <f t="shared" si="5"/>
        <v>32.326811570950476</v>
      </c>
      <c r="AF17" s="23">
        <f t="shared" si="5"/>
        <v>15.372574278496501</v>
      </c>
      <c r="AG17" s="23">
        <f t="shared" si="5"/>
        <v>59.770364159865743</v>
      </c>
      <c r="AH17" s="23">
        <f t="shared" si="5"/>
        <v>20.689634163376464</v>
      </c>
      <c r="AI17" s="23">
        <f t="shared" si="5"/>
        <v>5.4724554474866229</v>
      </c>
      <c r="AJ17" s="23">
        <f t="shared" si="5"/>
        <v>58.769629633319781</v>
      </c>
      <c r="AK17" s="23">
        <f t="shared" si="5"/>
        <v>75.932915809471936</v>
      </c>
      <c r="AL17" s="23">
        <f t="shared" si="5"/>
        <v>0.50878973059042409</v>
      </c>
      <c r="AM17" s="23">
        <f t="shared" si="5"/>
        <v>75.247780176075977</v>
      </c>
      <c r="AN17" s="23">
        <f t="shared" ref="AN17:AO17" si="6">STDEV(AN5:AN15)</f>
        <v>115.83527168158656</v>
      </c>
      <c r="AO17" s="23">
        <f t="shared" si="6"/>
        <v>4.5907665390229235</v>
      </c>
      <c r="AP17" s="23">
        <f t="shared" si="5"/>
        <v>0.28757200081285528</v>
      </c>
      <c r="AQ17" s="23">
        <f t="shared" ref="AQ17" si="7">STDEV(AQ5:AQ15)</f>
        <v>0.31069216075869305</v>
      </c>
      <c r="AR17" s="23">
        <f t="shared" si="5"/>
        <v>0.20165309953334659</v>
      </c>
    </row>
    <row r="18" spans="1:44" s="18" customFormat="1" x14ac:dyDescent="0.2">
      <c r="A18" s="24" t="s">
        <v>163</v>
      </c>
      <c r="B18" s="24"/>
      <c r="C18" s="25">
        <f>MIN(C5:C15)</f>
        <v>0</v>
      </c>
      <c r="D18" s="25">
        <f t="shared" ref="D18:AR18" si="8">MIN(D5:D15)</f>
        <v>1.1253477886936141</v>
      </c>
      <c r="E18" s="25">
        <f t="shared" si="8"/>
        <v>13.264858137276434</v>
      </c>
      <c r="F18" s="25">
        <f t="shared" si="8"/>
        <v>25.094193761685975</v>
      </c>
      <c r="G18" s="25">
        <f t="shared" si="8"/>
        <v>1.2457450934601757E-2</v>
      </c>
      <c r="H18" s="25">
        <f t="shared" si="8"/>
        <v>0.16978603685451862</v>
      </c>
      <c r="I18" s="25">
        <f t="shared" si="8"/>
        <v>0.24046445231267374</v>
      </c>
      <c r="J18" s="25">
        <f t="shared" si="8"/>
        <v>0.16273119084567497</v>
      </c>
      <c r="K18" s="25">
        <f t="shared" si="8"/>
        <v>1.3066576787418727E-2</v>
      </c>
      <c r="L18" s="25">
        <f t="shared" si="8"/>
        <v>11.100376311558785</v>
      </c>
      <c r="M18" s="25">
        <f t="shared" si="8"/>
        <v>4.3922917361568672</v>
      </c>
      <c r="N18" s="25">
        <f t="shared" si="8"/>
        <v>16.312935884912708</v>
      </c>
      <c r="O18" s="25">
        <f t="shared" si="8"/>
        <v>1.3352369649510645</v>
      </c>
      <c r="P18" s="25">
        <f t="shared" si="8"/>
        <v>6.0368709127618994</v>
      </c>
      <c r="Q18" s="25">
        <f t="shared" si="8"/>
        <v>1.3513910757617746</v>
      </c>
      <c r="R18" s="25">
        <f t="shared" si="8"/>
        <v>0.24853189615808141</v>
      </c>
      <c r="S18" s="25">
        <f t="shared" si="8"/>
        <v>1.5823699455748765</v>
      </c>
      <c r="T18" s="25">
        <f t="shared" si="8"/>
        <v>0.33695147967247963</v>
      </c>
      <c r="U18" s="25">
        <f t="shared" si="8"/>
        <v>2.2379540281726156</v>
      </c>
      <c r="V18" s="25">
        <f t="shared" si="8"/>
        <v>9.1638425409608306</v>
      </c>
      <c r="W18" s="25">
        <f t="shared" si="8"/>
        <v>0.28404417955063138</v>
      </c>
      <c r="X18" s="25">
        <f t="shared" si="8"/>
        <v>0.71093354288299504</v>
      </c>
      <c r="Y18" s="25">
        <f t="shared" si="8"/>
        <v>0.10499775352517379</v>
      </c>
      <c r="Z18" s="25">
        <f t="shared" si="8"/>
        <v>1.0305957994198331</v>
      </c>
      <c r="AA18" s="25">
        <f t="shared" si="8"/>
        <v>0.17078366020506058</v>
      </c>
      <c r="AB18" s="25">
        <f t="shared" si="8"/>
        <v>3.6890478294421563</v>
      </c>
      <c r="AC18" s="25">
        <f t="shared" si="8"/>
        <v>0.66476654868157325</v>
      </c>
      <c r="AD18" s="25">
        <f t="shared" si="8"/>
        <v>6.7828413318964129</v>
      </c>
      <c r="AE18" s="25">
        <f t="shared" si="8"/>
        <v>65.725614870852013</v>
      </c>
      <c r="AF18" s="25">
        <f t="shared" si="8"/>
        <v>32.482206131357216</v>
      </c>
      <c r="AG18" s="25">
        <f t="shared" si="8"/>
        <v>12.516182540770423</v>
      </c>
      <c r="AH18" s="25">
        <f t="shared" si="8"/>
        <v>17.067891746851174</v>
      </c>
      <c r="AI18" s="25">
        <f t="shared" si="8"/>
        <v>0</v>
      </c>
      <c r="AJ18" s="25">
        <f t="shared" si="8"/>
        <v>0</v>
      </c>
      <c r="AK18" s="25">
        <f t="shared" si="8"/>
        <v>25.917059358120348</v>
      </c>
      <c r="AL18" s="25">
        <f t="shared" si="8"/>
        <v>5.4673875478008067E-2</v>
      </c>
      <c r="AM18" s="25">
        <f t="shared" si="8"/>
        <v>13.953092226069018</v>
      </c>
      <c r="AN18" s="25">
        <f t="shared" ref="AN18:AO18" si="9">MIN(AN5:AN15)</f>
        <v>38.169067834757598</v>
      </c>
      <c r="AO18" s="25">
        <f t="shared" si="9"/>
        <v>19.424309081131163</v>
      </c>
      <c r="AP18" s="25">
        <f t="shared" si="8"/>
        <v>0.90177359004204183</v>
      </c>
      <c r="AQ18" s="25">
        <f t="shared" ref="AQ18" si="10">MIN(AQ5:AQ15)</f>
        <v>0.36423000693489205</v>
      </c>
      <c r="AR18" s="25">
        <f t="shared" si="8"/>
        <v>0.60089176510369102</v>
      </c>
    </row>
    <row r="19" spans="1:44" s="18" customFormat="1" x14ac:dyDescent="0.2">
      <c r="A19" s="19" t="s">
        <v>164</v>
      </c>
      <c r="B19" s="19"/>
      <c r="C19" s="26">
        <f>MAX(C5:C15)</f>
        <v>0.10258219548327274</v>
      </c>
      <c r="D19" s="26">
        <f t="shared" ref="D19:AR19" si="11">MAX(D5:D15)</f>
        <v>3.8992236128468964</v>
      </c>
      <c r="E19" s="26">
        <f t="shared" si="11"/>
        <v>30.564820911346668</v>
      </c>
      <c r="F19" s="26">
        <f t="shared" si="11"/>
        <v>63.907049821526101</v>
      </c>
      <c r="G19" s="26">
        <f t="shared" si="11"/>
        <v>6.7018157631174954E-2</v>
      </c>
      <c r="H19" s="26">
        <f t="shared" si="11"/>
        <v>5.0364315239975035</v>
      </c>
      <c r="I19" s="26">
        <f t="shared" si="11"/>
        <v>0.48595620721927862</v>
      </c>
      <c r="J19" s="26">
        <f t="shared" si="11"/>
        <v>1.2344084503789914</v>
      </c>
      <c r="K19" s="26">
        <f t="shared" si="11"/>
        <v>3.1623962819089434E-2</v>
      </c>
      <c r="L19" s="26">
        <f t="shared" si="11"/>
        <v>49.078015499936001</v>
      </c>
      <c r="M19" s="26">
        <f t="shared" si="11"/>
        <v>77.527002542966201</v>
      </c>
      <c r="N19" s="26">
        <f t="shared" si="11"/>
        <v>204.25655126869486</v>
      </c>
      <c r="O19" s="26">
        <f t="shared" si="11"/>
        <v>14.36001779592651</v>
      </c>
      <c r="P19" s="26">
        <f t="shared" si="11"/>
        <v>52.344412456032416</v>
      </c>
      <c r="Q19" s="26">
        <f t="shared" si="11"/>
        <v>16.203581899518067</v>
      </c>
      <c r="R19" s="26">
        <f t="shared" si="11"/>
        <v>3.2122772336506134</v>
      </c>
      <c r="S19" s="26">
        <f t="shared" si="11"/>
        <v>17.669791062505656</v>
      </c>
      <c r="T19" s="26">
        <f t="shared" si="11"/>
        <v>3.6373799367061981</v>
      </c>
      <c r="U19" s="26">
        <f t="shared" si="11"/>
        <v>19.283178713830893</v>
      </c>
      <c r="V19" s="26">
        <f t="shared" si="11"/>
        <v>99.96795815807306</v>
      </c>
      <c r="W19" s="26">
        <f t="shared" si="11"/>
        <v>4.7538516045368668</v>
      </c>
      <c r="X19" s="26">
        <f t="shared" si="11"/>
        <v>9.9557968482108414</v>
      </c>
      <c r="Y19" s="26">
        <f t="shared" si="11"/>
        <v>1.128806267042731</v>
      </c>
      <c r="Z19" s="26">
        <f t="shared" si="11"/>
        <v>8.9290324812651445</v>
      </c>
      <c r="AA19" s="26">
        <f t="shared" si="11"/>
        <v>0.89732348842762177</v>
      </c>
      <c r="AB19" s="26">
        <f t="shared" si="11"/>
        <v>33.633872636285346</v>
      </c>
      <c r="AC19" s="26">
        <f t="shared" si="11"/>
        <v>6.3815986814175352</v>
      </c>
      <c r="AD19" s="26">
        <f t="shared" si="11"/>
        <v>21.28297591989541</v>
      </c>
      <c r="AE19" s="26">
        <f t="shared" si="11"/>
        <v>162.7547940905792</v>
      </c>
      <c r="AF19" s="26">
        <f t="shared" si="11"/>
        <v>82.241790868728202</v>
      </c>
      <c r="AG19" s="26">
        <f t="shared" si="11"/>
        <v>182.05911083555168</v>
      </c>
      <c r="AH19" s="26">
        <f t="shared" si="11"/>
        <v>82.024355461904321</v>
      </c>
      <c r="AI19" s="26">
        <f t="shared" si="11"/>
        <v>18.447735668423018</v>
      </c>
      <c r="AJ19" s="26">
        <f t="shared" si="11"/>
        <v>219.6681415621193</v>
      </c>
      <c r="AK19" s="26">
        <f t="shared" si="11"/>
        <v>278.23952437913829</v>
      </c>
      <c r="AL19" s="26">
        <f t="shared" si="11"/>
        <v>1.8048073323742875</v>
      </c>
      <c r="AM19" s="26">
        <f t="shared" si="11"/>
        <v>246.43019938439284</v>
      </c>
      <c r="AN19" s="26">
        <f t="shared" ref="AN19:AO19" si="12">MAX(AN5:AN15)</f>
        <v>372.11658051216949</v>
      </c>
      <c r="AO19" s="26">
        <f t="shared" si="12"/>
        <v>36.076604208538818</v>
      </c>
      <c r="AP19" s="26">
        <f t="shared" si="11"/>
        <v>1.6742145413653853</v>
      </c>
      <c r="AQ19" s="26">
        <f t="shared" ref="AQ19" si="13">MAX(AQ5:AQ15)</f>
        <v>1.2417648382556001</v>
      </c>
      <c r="AR19" s="26">
        <f t="shared" si="11"/>
        <v>1.3077266421159635</v>
      </c>
    </row>
  </sheetData>
  <mergeCells count="1">
    <mergeCell ref="A3:AR3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2021-10-20T20:53:06Z</dcterms:modified>
</cp:coreProperties>
</file>