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Volumes/newactivefiles/18-12 December 2018/6402R Wang-SC26/AM-18-126402/"/>
    </mc:Choice>
  </mc:AlternateContent>
  <xr:revisionPtr revIDLastSave="0" documentId="10_ncr:8100000_{3288F0E6-CB5F-0D41-9479-EF987F9C966D}" xr6:coauthVersionLast="34" xr6:coauthVersionMax="34" xr10:uidLastSave="{00000000-0000-0000-0000-000000000000}"/>
  <bookViews>
    <workbookView xWindow="0" yWindow="460" windowWidth="33240" windowHeight="28100" xr2:uid="{00000000-000D-0000-FFFF-FFFF00000000}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2" i="1" l="1"/>
  <c r="AG52" i="1"/>
  <c r="AF52" i="1"/>
  <c r="AE52" i="1"/>
  <c r="AK51" i="1"/>
  <c r="AG51" i="1"/>
  <c r="AF51" i="1"/>
  <c r="AE51" i="1"/>
  <c r="AK50" i="1"/>
  <c r="AK49" i="1"/>
  <c r="AK48" i="1"/>
  <c r="AK47" i="1"/>
  <c r="AK46" i="1"/>
  <c r="AK45" i="1"/>
  <c r="AG45" i="1"/>
  <c r="AF45" i="1"/>
  <c r="AE45" i="1"/>
  <c r="AK44" i="1"/>
  <c r="AG44" i="1"/>
  <c r="AF44" i="1"/>
  <c r="AE44" i="1"/>
  <c r="AK43" i="1"/>
  <c r="AG43" i="1"/>
  <c r="AF43" i="1"/>
  <c r="AE43" i="1"/>
  <c r="AK42" i="1"/>
  <c r="AG42" i="1"/>
  <c r="AF42" i="1"/>
  <c r="AE42" i="1"/>
  <c r="AK41" i="1"/>
  <c r="AG41" i="1"/>
  <c r="AF41" i="1"/>
  <c r="AE41" i="1"/>
  <c r="AK40" i="1"/>
  <c r="AG40" i="1"/>
  <c r="AF40" i="1"/>
  <c r="AE40" i="1"/>
  <c r="AK39" i="1"/>
  <c r="AG39" i="1"/>
  <c r="AF39" i="1"/>
  <c r="AE39" i="1"/>
  <c r="AK38" i="1"/>
  <c r="AG38" i="1"/>
  <c r="AF38" i="1"/>
  <c r="AE38" i="1"/>
  <c r="AK37" i="1"/>
  <c r="AK36" i="1"/>
  <c r="AK35" i="1"/>
  <c r="AK34" i="1"/>
  <c r="AG33" i="1"/>
  <c r="AF33" i="1"/>
  <c r="AE33" i="1"/>
  <c r="AG32" i="1"/>
  <c r="AF32" i="1"/>
  <c r="AE32" i="1"/>
  <c r="AG31" i="1"/>
  <c r="AF31" i="1"/>
  <c r="AE31" i="1"/>
  <c r="AK30" i="1"/>
  <c r="AG30" i="1"/>
  <c r="AF30" i="1"/>
  <c r="AE30" i="1"/>
  <c r="AK29" i="1"/>
  <c r="AG29" i="1"/>
  <c r="AF29" i="1"/>
  <c r="AE29" i="1"/>
  <c r="AG28" i="1"/>
  <c r="AF28" i="1"/>
  <c r="AE28" i="1"/>
  <c r="AG27" i="1"/>
  <c r="AF27" i="1"/>
  <c r="AE27" i="1"/>
  <c r="AK26" i="1"/>
  <c r="AG26" i="1"/>
  <c r="AF26" i="1"/>
  <c r="AE26" i="1"/>
  <c r="AK25" i="1"/>
  <c r="AK24" i="1"/>
  <c r="AK23" i="1"/>
  <c r="AK22" i="1"/>
  <c r="AG22" i="1"/>
  <c r="AF22" i="1"/>
  <c r="AE22" i="1"/>
  <c r="AK21" i="1"/>
  <c r="AG21" i="1"/>
  <c r="AF21" i="1"/>
  <c r="AE21" i="1"/>
  <c r="AK20" i="1"/>
  <c r="AK19" i="1"/>
  <c r="AK16" i="1"/>
  <c r="AK15" i="1"/>
  <c r="AK14" i="1"/>
  <c r="AG14" i="1"/>
  <c r="AF14" i="1"/>
  <c r="AE14" i="1"/>
  <c r="AK13" i="1"/>
  <c r="AG13" i="1"/>
  <c r="AF13" i="1"/>
  <c r="AE13" i="1"/>
  <c r="AG12" i="1"/>
  <c r="AF12" i="1"/>
  <c r="AE12" i="1"/>
  <c r="AG11" i="1"/>
  <c r="AF11" i="1"/>
  <c r="AE11" i="1"/>
  <c r="AK10" i="1"/>
  <c r="AG10" i="1"/>
  <c r="AF10" i="1"/>
  <c r="AE10" i="1"/>
  <c r="AK9" i="1"/>
  <c r="AG9" i="1"/>
  <c r="AF9" i="1"/>
  <c r="AE9" i="1"/>
  <c r="AG8" i="1"/>
  <c r="AF8" i="1"/>
  <c r="AE8" i="1"/>
  <c r="AG7" i="1"/>
  <c r="AF7" i="1"/>
  <c r="AE7" i="1"/>
  <c r="AK6" i="1"/>
  <c r="AG6" i="1"/>
  <c r="AF6" i="1"/>
  <c r="AE6" i="1"/>
  <c r="AK5" i="1"/>
  <c r="AG5" i="1"/>
  <c r="AF5" i="1"/>
  <c r="AE5" i="1"/>
</calcChain>
</file>

<file path=xl/sharedStrings.xml><?xml version="1.0" encoding="utf-8"?>
<sst xmlns="http://schemas.openxmlformats.org/spreadsheetml/2006/main" count="143" uniqueCount="87">
  <si>
    <t>Sample no.</t>
  </si>
  <si>
    <t>ppm</t>
  </si>
  <si>
    <t>Group</t>
    <phoneticPr fontId="1" type="noConversion"/>
  </si>
  <si>
    <t>La</t>
  </si>
  <si>
    <t xml:space="preserve">±1σ </t>
  </si>
  <si>
    <t>Ce</t>
  </si>
  <si>
    <t>Pr</t>
  </si>
  <si>
    <t>Nd</t>
  </si>
  <si>
    <t>Sm</t>
    <phoneticPr fontId="1" type="noConversion"/>
  </si>
  <si>
    <t>Eu</t>
    <phoneticPr fontId="1" type="noConversion"/>
  </si>
  <si>
    <t>Gd</t>
  </si>
  <si>
    <t>Dy</t>
  </si>
  <si>
    <t>Er</t>
  </si>
  <si>
    <t>Yb</t>
  </si>
  <si>
    <t>Lu</t>
  </si>
  <si>
    <t>Y</t>
  </si>
  <si>
    <t>Hf</t>
  </si>
  <si>
    <t>Ti (ppm)</t>
  </si>
  <si>
    <t>1σ (%)</t>
  </si>
  <si>
    <t>2σ (abs)</t>
  </si>
  <si>
    <t>σ rel.%</t>
  </si>
  <si>
    <t>UGD2419@2</t>
  </si>
  <si>
    <t>Group I</t>
    <phoneticPr fontId="1" type="noConversion"/>
  </si>
  <si>
    <t>UGD2419@1</t>
  </si>
  <si>
    <t>Group P</t>
    <phoneticPr fontId="1" type="noConversion"/>
  </si>
  <si>
    <t>UGD2419@3</t>
  </si>
  <si>
    <t>UGD2419@4</t>
  </si>
  <si>
    <t>UGD2419@5</t>
  </si>
  <si>
    <t>UGD2419@6</t>
  </si>
  <si>
    <t>UGD2419@7</t>
  </si>
  <si>
    <t>UGD2419@8</t>
  </si>
  <si>
    <t>UGD2419@9</t>
  </si>
  <si>
    <t>UGD2419@10</t>
  </si>
  <si>
    <t>UGD2419@11</t>
  </si>
  <si>
    <t>UGD2419@12</t>
  </si>
  <si>
    <t>UGD2419@13A</t>
    <phoneticPr fontId="1" type="noConversion"/>
  </si>
  <si>
    <t>UGD2419@13B</t>
    <phoneticPr fontId="1" type="noConversion"/>
  </si>
  <si>
    <t>Group P</t>
    <phoneticPr fontId="1" type="noConversion"/>
  </si>
  <si>
    <t>UGD2419@13</t>
  </si>
  <si>
    <t>UGD2419@14</t>
  </si>
  <si>
    <t>GDD438@6</t>
  </si>
  <si>
    <t>Group I</t>
    <phoneticPr fontId="1" type="noConversion"/>
  </si>
  <si>
    <t>GDD438@7</t>
  </si>
  <si>
    <t>GDD438@11</t>
  </si>
  <si>
    <t>GDD438@16</t>
  </si>
  <si>
    <t>GDD438@17</t>
  </si>
  <si>
    <t>GDD438@1</t>
  </si>
  <si>
    <t>GDD438@2</t>
  </si>
  <si>
    <t>GDD438@3</t>
  </si>
  <si>
    <t>GDD438@4</t>
  </si>
  <si>
    <t>GDD438@5</t>
  </si>
  <si>
    <t>GDD438@8</t>
  </si>
  <si>
    <t>GDD438@9</t>
  </si>
  <si>
    <t>GDD438@10</t>
  </si>
  <si>
    <t>GDD438@12</t>
  </si>
  <si>
    <t>GDD438@13</t>
  </si>
  <si>
    <t>GDD438@14</t>
  </si>
  <si>
    <t>GDD438@15</t>
  </si>
  <si>
    <t>VD10-20@1</t>
  </si>
  <si>
    <t>VD10-20@2</t>
  </si>
  <si>
    <t>VD10-20@3</t>
  </si>
  <si>
    <t>VD10-20@4</t>
  </si>
  <si>
    <t>VD10-20@5</t>
  </si>
  <si>
    <t>VD10-20@6</t>
  </si>
  <si>
    <t>VD10-20@7</t>
  </si>
  <si>
    <t>VD10-20@10</t>
  </si>
  <si>
    <t>VD10-20@12</t>
  </si>
  <si>
    <t>VD10-20@13</t>
  </si>
  <si>
    <t>VD10-20@14</t>
  </si>
  <si>
    <t>VD10-20@15</t>
  </si>
  <si>
    <t>VD10-20@11</t>
  </si>
  <si>
    <t>VD10-20@8</t>
  </si>
  <si>
    <t>VD10-20@9</t>
  </si>
  <si>
    <t>Group I: La&lt; 0.1 ppm; OH&lt; 0.5, age discordance within 5%</t>
    <phoneticPr fontId="1" type="noConversion"/>
  </si>
  <si>
    <t>Ce*</t>
    <phoneticPr fontId="1" type="noConversion"/>
  </si>
  <si>
    <t>Eu*</t>
    <phoneticPr fontId="1" type="noConversion"/>
  </si>
  <si>
    <r>
      <t>(Sm/La)</t>
    </r>
    <r>
      <rPr>
        <b/>
        <vertAlign val="subscript"/>
        <sz val="12"/>
        <rFont val="Times New Roman"/>
        <family val="1"/>
      </rPr>
      <t>N</t>
    </r>
    <phoneticPr fontId="1" type="noConversion"/>
  </si>
  <si>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O/</t>
    </r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</t>
    </r>
  </si>
  <si>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</t>
    </r>
    <r>
      <rPr>
        <b/>
        <vertAlign val="superscript"/>
        <sz val="12"/>
        <rFont val="Times New Roman"/>
        <family val="1"/>
      </rPr>
      <t>1</t>
    </r>
    <r>
      <rPr>
        <b/>
        <sz val="12"/>
        <rFont val="Times New Roman"/>
        <family val="1"/>
      </rPr>
      <t>H/</t>
    </r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O (x10</t>
    </r>
    <r>
      <rPr>
        <b/>
        <vertAlign val="superscript"/>
        <sz val="12"/>
        <rFont val="Times New Roman"/>
        <family val="1"/>
      </rPr>
      <t>-3</t>
    </r>
    <r>
      <rPr>
        <b/>
        <sz val="12"/>
        <rFont val="Times New Roman"/>
        <family val="1"/>
      </rPr>
      <t>)</t>
    </r>
  </si>
  <si>
    <r>
      <rPr>
        <b/>
        <i/>
        <vertAlign val="superscript"/>
        <sz val="12"/>
        <rFont val="Times New Roman"/>
        <family val="1"/>
      </rPr>
      <t>207</t>
    </r>
    <r>
      <rPr>
        <b/>
        <i/>
        <sz val="12"/>
        <rFont val="Times New Roman"/>
        <family val="1"/>
      </rPr>
      <t>Pb/</t>
    </r>
    <r>
      <rPr>
        <b/>
        <i/>
        <vertAlign val="superscript"/>
        <sz val="12"/>
        <rFont val="Times New Roman"/>
        <family val="1"/>
      </rPr>
      <t>206</t>
    </r>
    <r>
      <rPr>
        <b/>
        <i/>
        <sz val="12"/>
        <rFont val="Times New Roman"/>
        <family val="1"/>
      </rPr>
      <t>Pb Age</t>
    </r>
    <phoneticPr fontId="1" type="noConversion"/>
  </si>
  <si>
    <t>1σ (abs)</t>
  </si>
  <si>
    <t>T °C (Ti-in-Zircon)*</t>
  </si>
  <si>
    <t>σ (abs)</t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</si>
  <si>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</t>
    </r>
  </si>
  <si>
    <t>American Mineralogist: December 2018 Deposit AM-18-126402</t>
  </si>
  <si>
    <t>Wang et al.:  Characterization of Archaean hydrothermal zircons</t>
  </si>
  <si>
    <t xml:space="preserve">Supplemental Table S3  Zircon trace element, O isotope, and OH SIMS analytical data for granitoids from Kanowna Belle, Velvet, and Sunrise Dam.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</si>
</sst>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00"/>
  </numFmts>
  <fonts count="11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vertAlign val="superscript"/>
      <sz val="12"/>
      <name val="Times New Roman"/>
      <family val="1"/>
    </font>
    <font>
      <b/>
      <vertAlign val="subscript"/>
      <sz val="12"/>
      <name val="Times New Roman"/>
      <family val="1"/>
    </font>
    <font>
      <b/>
      <vertAlign val="superscript"/>
      <sz val="12"/>
      <name val="Times New Roman"/>
      <family val="1"/>
    </font>
    <font>
      <strike/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2" fontId="2" fillId="2" borderId="0" xfId="0" applyNumberFormat="1" applyFont="1" applyFill="1" applyAlignment="1"/>
    <xf numFmtId="1" fontId="2" fillId="2" borderId="0" xfId="0" applyNumberFormat="1" applyFont="1" applyFill="1" applyAlignment="1"/>
    <xf numFmtId="166" fontId="2" fillId="2" borderId="0" xfId="0" applyNumberFormat="1" applyFont="1" applyFill="1" applyAlignment="1"/>
    <xf numFmtId="164" fontId="2" fillId="2" borderId="0" xfId="0" applyNumberFormat="1" applyFont="1" applyFill="1" applyAlignment="1"/>
    <xf numFmtId="164" fontId="8" fillId="2" borderId="0" xfId="0" applyNumberFormat="1" applyFont="1" applyFill="1" applyAlignment="1"/>
    <xf numFmtId="2" fontId="8" fillId="2" borderId="0" xfId="0" applyNumberFormat="1" applyFont="1" applyFill="1" applyAlignment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 wrapText="1"/>
    </xf>
    <xf numFmtId="0" fontId="9" fillId="0" borderId="0" xfId="0" applyFont="1" applyAlignment="1"/>
    <xf numFmtId="0" fontId="2" fillId="2" borderId="0" xfId="0" applyFont="1" applyFill="1">
      <alignment vertical="center"/>
    </xf>
    <xf numFmtId="0" fontId="2" fillId="2" borderId="0" xfId="0" applyFont="1" applyFill="1" applyAlignment="1"/>
    <xf numFmtId="165" fontId="2" fillId="2" borderId="0" xfId="0" applyNumberFormat="1" applyFont="1" applyFill="1" applyAlignment="1"/>
    <xf numFmtId="0" fontId="10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UGD2419@13B" TargetMode="External"/><Relationship Id="rId1" Type="http://schemas.openxmlformats.org/officeDocument/2006/relationships/hyperlink" Target="mailto:UGD2419@13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6"/>
  <sheetViews>
    <sheetView tabSelected="1" zoomScale="85" zoomScaleNormal="85" workbookViewId="0">
      <selection activeCell="A4" sqref="A4"/>
    </sheetView>
  </sheetViews>
  <sheetFormatPr baseColWidth="10" defaultColWidth="8.83203125" defaultRowHeight="16" x14ac:dyDescent="0.2"/>
  <cols>
    <col min="1" max="1" width="14" style="13" customWidth="1"/>
    <col min="2" max="2" width="12.6640625" style="13" customWidth="1"/>
    <col min="3" max="3" width="8.6640625" style="13" bestFit="1" customWidth="1"/>
    <col min="4" max="4" width="6.6640625" style="13" bestFit="1" customWidth="1"/>
    <col min="5" max="18" width="6.5" style="13" bestFit="1" customWidth="1"/>
    <col min="19" max="19" width="7.6640625" style="13" bestFit="1" customWidth="1"/>
    <col min="20" max="20" width="6.5" style="13" bestFit="1" customWidth="1"/>
    <col min="21" max="21" width="7.6640625" style="13" bestFit="1" customWidth="1"/>
    <col min="22" max="23" width="6.5" style="13" bestFit="1" customWidth="1"/>
    <col min="24" max="24" width="6.1640625" style="13" bestFit="1" customWidth="1"/>
    <col min="25" max="25" width="7.6640625" style="13" bestFit="1" customWidth="1"/>
    <col min="26" max="26" width="6.1640625" style="13" bestFit="1" customWidth="1"/>
    <col min="27" max="28" width="7.6640625" style="13" bestFit="1" customWidth="1"/>
    <col min="29" max="29" width="7.1640625" style="13" bestFit="1" customWidth="1"/>
    <col min="30" max="30" width="6.5" style="13" bestFit="1" customWidth="1"/>
    <col min="31" max="31" width="9.83203125" style="13" bestFit="1" customWidth="1"/>
    <col min="32" max="32" width="13.83203125" style="13" bestFit="1" customWidth="1"/>
    <col min="33" max="33" width="13.6640625" style="13" bestFit="1" customWidth="1"/>
    <col min="34" max="34" width="10.1640625" style="13" bestFit="1" customWidth="1"/>
    <col min="35" max="35" width="9.83203125" style="13" bestFit="1" customWidth="1"/>
    <col min="36" max="36" width="9" style="13" bestFit="1" customWidth="1"/>
    <col min="37" max="37" width="11.5" style="13" customWidth="1"/>
    <col min="38" max="39" width="12.83203125" style="13" bestFit="1" customWidth="1"/>
    <col min="40" max="40" width="6.5" style="13" bestFit="1" customWidth="1"/>
    <col min="41" max="41" width="9.83203125" style="13" bestFit="1" customWidth="1"/>
    <col min="42" max="42" width="12.6640625" style="13" customWidth="1"/>
    <col min="43" max="43" width="9.5" style="13" customWidth="1"/>
    <col min="44" max="16384" width="8.83203125" style="13"/>
  </cols>
  <sheetData>
    <row r="1" spans="1:43" x14ac:dyDescent="0.2">
      <c r="A1" s="16" t="s">
        <v>84</v>
      </c>
    </row>
    <row r="2" spans="1:43" x14ac:dyDescent="0.2">
      <c r="A2" s="16" t="s">
        <v>85</v>
      </c>
    </row>
    <row r="3" spans="1:43" x14ac:dyDescent="0.2">
      <c r="A3" s="12" t="s">
        <v>86</v>
      </c>
    </row>
    <row r="4" spans="1:43" s="7" customFormat="1" ht="36" customHeight="1" x14ac:dyDescent="0.2">
      <c r="A4" s="7" t="s">
        <v>0</v>
      </c>
      <c r="B4" s="8" t="s">
        <v>79</v>
      </c>
      <c r="C4" s="9" t="s">
        <v>2</v>
      </c>
      <c r="D4" s="9" t="s">
        <v>1</v>
      </c>
      <c r="E4" s="10" t="s">
        <v>3</v>
      </c>
      <c r="F4" s="10" t="s">
        <v>4</v>
      </c>
      <c r="G4" s="10" t="s">
        <v>5</v>
      </c>
      <c r="H4" s="10" t="s">
        <v>4</v>
      </c>
      <c r="I4" s="10" t="s">
        <v>6</v>
      </c>
      <c r="J4" s="10" t="s">
        <v>4</v>
      </c>
      <c r="K4" s="10" t="s">
        <v>7</v>
      </c>
      <c r="L4" s="10" t="s">
        <v>4</v>
      </c>
      <c r="M4" s="10" t="s">
        <v>8</v>
      </c>
      <c r="N4" s="10" t="s">
        <v>4</v>
      </c>
      <c r="O4" s="10" t="s">
        <v>9</v>
      </c>
      <c r="P4" s="10" t="s">
        <v>4</v>
      </c>
      <c r="Q4" s="10" t="s">
        <v>10</v>
      </c>
      <c r="R4" s="10" t="s">
        <v>4</v>
      </c>
      <c r="S4" s="10" t="s">
        <v>11</v>
      </c>
      <c r="T4" s="10" t="s">
        <v>4</v>
      </c>
      <c r="U4" s="10" t="s">
        <v>12</v>
      </c>
      <c r="V4" s="10" t="s">
        <v>4</v>
      </c>
      <c r="W4" s="10" t="s">
        <v>13</v>
      </c>
      <c r="X4" s="10" t="s">
        <v>4</v>
      </c>
      <c r="Y4" s="10" t="s">
        <v>14</v>
      </c>
      <c r="Z4" s="10" t="s">
        <v>4</v>
      </c>
      <c r="AA4" s="10" t="s">
        <v>15</v>
      </c>
      <c r="AB4" s="10" t="s">
        <v>4</v>
      </c>
      <c r="AC4" s="10" t="s">
        <v>16</v>
      </c>
      <c r="AD4" s="10" t="s">
        <v>4</v>
      </c>
      <c r="AE4" s="10" t="s">
        <v>76</v>
      </c>
      <c r="AF4" s="10" t="s">
        <v>74</v>
      </c>
      <c r="AG4" s="10" t="s">
        <v>75</v>
      </c>
      <c r="AH4" s="7" t="s">
        <v>17</v>
      </c>
      <c r="AI4" s="7" t="s">
        <v>80</v>
      </c>
      <c r="AJ4" s="7" t="s">
        <v>18</v>
      </c>
      <c r="AK4" s="11" t="s">
        <v>81</v>
      </c>
      <c r="AL4" s="7" t="s">
        <v>77</v>
      </c>
      <c r="AM4" s="7" t="s">
        <v>82</v>
      </c>
      <c r="AN4" s="7" t="s">
        <v>83</v>
      </c>
      <c r="AO4" s="7" t="s">
        <v>19</v>
      </c>
      <c r="AP4" s="11" t="s">
        <v>78</v>
      </c>
      <c r="AQ4" s="7" t="s">
        <v>20</v>
      </c>
    </row>
    <row r="5" spans="1:43" x14ac:dyDescent="0.2">
      <c r="A5" s="14" t="s">
        <v>21</v>
      </c>
      <c r="B5" s="14">
        <v>2671</v>
      </c>
      <c r="C5" s="14" t="s">
        <v>22</v>
      </c>
      <c r="D5" s="14"/>
      <c r="E5" s="4">
        <v>6.2573680322471244E-3</v>
      </c>
      <c r="F5" s="4">
        <v>1.4391842844098017E-3</v>
      </c>
      <c r="G5" s="1">
        <v>13.655372954187138</v>
      </c>
      <c r="H5" s="1">
        <v>0.79649428712235104</v>
      </c>
      <c r="I5" s="4">
        <v>3.3450117579895529E-2</v>
      </c>
      <c r="J5" s="4">
        <v>1.25082355789048E-3</v>
      </c>
      <c r="K5" s="1">
        <v>1.1287759083593114</v>
      </c>
      <c r="L5" s="1">
        <v>4.6265061550006474E-2</v>
      </c>
      <c r="M5" s="1">
        <v>0.39329051239059459</v>
      </c>
      <c r="N5" s="1">
        <v>8.693008972380685E-2</v>
      </c>
      <c r="O5" s="1">
        <v>0.61518099926834768</v>
      </c>
      <c r="P5" s="1">
        <v>4.7573919066055841E-2</v>
      </c>
      <c r="Q5" s="1">
        <v>17.572954925631247</v>
      </c>
      <c r="R5" s="1">
        <v>0.64530234558810817</v>
      </c>
      <c r="S5" s="1">
        <v>81.969434416864729</v>
      </c>
      <c r="T5" s="1">
        <v>2.0028074522563566</v>
      </c>
      <c r="U5" s="1">
        <v>134.4607329093258</v>
      </c>
      <c r="V5" s="1">
        <v>2.3899998185219236</v>
      </c>
      <c r="W5" s="15">
        <v>264.93110839748135</v>
      </c>
      <c r="X5" s="15">
        <v>4.5760423128453454</v>
      </c>
      <c r="Y5" s="1">
        <v>57.17596480774268</v>
      </c>
      <c r="Z5" s="1">
        <v>1.0425780227924561</v>
      </c>
      <c r="AA5" s="15">
        <v>865.54139659062821</v>
      </c>
      <c r="AB5" s="1">
        <v>11.248447427760185</v>
      </c>
      <c r="AC5" s="2">
        <v>9473.1437743673669</v>
      </c>
      <c r="AD5" s="15">
        <v>145.74294280278031</v>
      </c>
      <c r="AE5" s="15">
        <f t="shared" ref="AE5:AE14" si="0">(O5/0.153)/(E5/0.237)</f>
        <v>152.28885776389168</v>
      </c>
      <c r="AF5" s="15">
        <f t="shared" ref="AF5:AF14" si="1">(G5/0.612)/(((E5/0.237)*(I5/0.095))^0.5)</f>
        <v>231.41603360473152</v>
      </c>
      <c r="AG5" s="1">
        <f>(O5/0.058)/(((M5/0.153)*(Q5/0.2055))^0.5)</f>
        <v>0.7153974960312488</v>
      </c>
      <c r="AH5" s="1">
        <v>6.3388764795024111</v>
      </c>
      <c r="AI5" s="1">
        <v>0.18168424094664745</v>
      </c>
      <c r="AJ5" s="1">
        <v>2.8661899554936476</v>
      </c>
      <c r="AK5" s="2">
        <f>5080/(6.01-LOG10(AH5))-273</f>
        <v>702.42472870680399</v>
      </c>
      <c r="AL5" s="3">
        <v>2.0153336900673737E-3</v>
      </c>
      <c r="AM5" s="3">
        <v>4.4514351106120613E-7</v>
      </c>
      <c r="AN5" s="1">
        <v>5.0537053996477788</v>
      </c>
      <c r="AO5" s="1">
        <v>0.44398913929902867</v>
      </c>
      <c r="AP5" s="5"/>
      <c r="AQ5" s="6"/>
    </row>
    <row r="6" spans="1:43" x14ac:dyDescent="0.2">
      <c r="A6" s="14" t="s">
        <v>23</v>
      </c>
      <c r="B6" s="2">
        <v>2345.058502797247</v>
      </c>
      <c r="C6" s="14" t="s">
        <v>24</v>
      </c>
      <c r="D6" s="14"/>
      <c r="E6" s="4">
        <v>3.1233181120742661</v>
      </c>
      <c r="F6" s="4">
        <v>0.13437493528762418</v>
      </c>
      <c r="G6" s="1">
        <v>52.210971333086952</v>
      </c>
      <c r="H6" s="1">
        <v>1.7066200139574756</v>
      </c>
      <c r="I6" s="4">
        <v>9.0987728139266419</v>
      </c>
      <c r="J6" s="4">
        <v>0.11177043275297237</v>
      </c>
      <c r="K6" s="1">
        <v>61.551198576741932</v>
      </c>
      <c r="L6" s="1">
        <v>1.8450794226561944</v>
      </c>
      <c r="M6" s="1">
        <v>3.0913495682805023</v>
      </c>
      <c r="N6" s="1">
        <v>0.54392489804665778</v>
      </c>
      <c r="O6" s="1">
        <v>3.5580278137614276</v>
      </c>
      <c r="P6" s="1">
        <v>0.19555744210213108</v>
      </c>
      <c r="Q6" s="1">
        <v>64.701859211795721</v>
      </c>
      <c r="R6" s="1">
        <v>2.8280994487801259</v>
      </c>
      <c r="S6" s="1">
        <v>103.19874677931601</v>
      </c>
      <c r="T6" s="1">
        <v>4.5045728720703435</v>
      </c>
      <c r="U6" s="1">
        <v>114.20264221932811</v>
      </c>
      <c r="V6" s="1">
        <v>2.6261195127047188</v>
      </c>
      <c r="W6" s="15">
        <v>202.81586335594466</v>
      </c>
      <c r="X6" s="15">
        <v>4.1605985688716975</v>
      </c>
      <c r="Y6" s="1">
        <v>42.067151604409375</v>
      </c>
      <c r="Z6" s="1">
        <v>0.80256038790110251</v>
      </c>
      <c r="AA6" s="15">
        <v>837.15762756335994</v>
      </c>
      <c r="AB6" s="1">
        <v>16.724695238784584</v>
      </c>
      <c r="AC6" s="2">
        <v>9691.1095385505341</v>
      </c>
      <c r="AD6" s="15">
        <v>148.9405723209093</v>
      </c>
      <c r="AE6" s="15">
        <f t="shared" si="0"/>
        <v>1.7646152748454493</v>
      </c>
      <c r="AF6" s="15">
        <f t="shared" si="1"/>
        <v>2.4013021289691929</v>
      </c>
      <c r="AG6" s="1">
        <f t="shared" ref="AG6:AG52" si="2">(O6/0.058)/(((M6/0.153)*(Q6/0.2055))^0.5)</f>
        <v>0.76913138721282581</v>
      </c>
      <c r="AH6" s="1">
        <v>26.076071076260433</v>
      </c>
      <c r="AI6" s="1">
        <v>0.3267609494458103</v>
      </c>
      <c r="AJ6" s="1">
        <v>1.2531065300834081</v>
      </c>
      <c r="AK6" s="2">
        <f t="shared" ref="AK6" si="3">5080/(6.01-LOG10(AH6))-273</f>
        <v>832.84845189169596</v>
      </c>
      <c r="AL6" s="3">
        <v>2.0148001416620039E-3</v>
      </c>
      <c r="AM6" s="3">
        <v>5.0230701326452264E-7</v>
      </c>
      <c r="AN6" s="1">
        <v>4.7876230111729701</v>
      </c>
      <c r="AO6" s="1">
        <v>0.50100440181979111</v>
      </c>
      <c r="AP6" s="4">
        <v>6.4287700000000001</v>
      </c>
      <c r="AQ6" s="1">
        <v>0.85728919999999997</v>
      </c>
    </row>
    <row r="7" spans="1:43" x14ac:dyDescent="0.2">
      <c r="A7" s="14" t="s">
        <v>25</v>
      </c>
      <c r="B7" s="2">
        <v>2600.4817725275047</v>
      </c>
      <c r="C7" s="14" t="s">
        <v>24</v>
      </c>
      <c r="D7" s="14"/>
      <c r="E7" s="1">
        <v>57.146500871118825</v>
      </c>
      <c r="F7" s="1">
        <v>11.252379530731657</v>
      </c>
      <c r="G7" s="15">
        <v>688.19627260913694</v>
      </c>
      <c r="H7" s="15">
        <v>135.24185867925181</v>
      </c>
      <c r="I7" s="15">
        <v>122.89229299258406</v>
      </c>
      <c r="J7" s="4">
        <v>6.1292417333999518</v>
      </c>
      <c r="K7" s="15">
        <v>861.78451560180963</v>
      </c>
      <c r="L7" s="15">
        <v>169.15465486925234</v>
      </c>
      <c r="M7" s="1">
        <v>77.32427895942304</v>
      </c>
      <c r="N7" s="1">
        <v>20.249144638816755</v>
      </c>
      <c r="O7" s="1">
        <v>62.738958193715355</v>
      </c>
      <c r="P7" s="1">
        <v>13.392150890244183</v>
      </c>
      <c r="Q7" s="15">
        <v>577.37015087954364</v>
      </c>
      <c r="R7" s="1">
        <v>63.997654067031839</v>
      </c>
      <c r="S7" s="15">
        <v>775.45277988822238</v>
      </c>
      <c r="T7" s="1">
        <v>60.53265597903227</v>
      </c>
      <c r="U7" s="15">
        <v>540.24164746180679</v>
      </c>
      <c r="V7" s="1">
        <v>43.680486705916245</v>
      </c>
      <c r="W7" s="15">
        <v>634.72609486296824</v>
      </c>
      <c r="X7" s="15">
        <v>47.4574049464618</v>
      </c>
      <c r="Y7" s="1">
        <v>106.2004466132074</v>
      </c>
      <c r="Z7" s="1">
        <v>7.6283060941952039</v>
      </c>
      <c r="AA7" s="2">
        <v>4893.710960305285</v>
      </c>
      <c r="AB7" s="1">
        <v>416.62194984711692</v>
      </c>
      <c r="AC7" s="2">
        <v>10545.517779518548</v>
      </c>
      <c r="AD7" s="15">
        <v>164.40844890993446</v>
      </c>
      <c r="AE7" s="15">
        <f t="shared" si="0"/>
        <v>1.7006093975358612</v>
      </c>
      <c r="AF7" s="15">
        <f t="shared" si="1"/>
        <v>2.0134447837516332</v>
      </c>
      <c r="AG7" s="1">
        <f t="shared" si="2"/>
        <v>0.9077700173393064</v>
      </c>
      <c r="AL7" s="3">
        <v>2.0130225778901864E-3</v>
      </c>
      <c r="AM7" s="3">
        <v>4.4039106545829574E-7</v>
      </c>
      <c r="AN7" s="1">
        <v>3.9011459655826641</v>
      </c>
      <c r="AO7" s="1">
        <v>0.43924901801146587</v>
      </c>
      <c r="AP7" s="4">
        <v>10.24133</v>
      </c>
      <c r="AQ7" s="1">
        <v>0.22340670000000001</v>
      </c>
    </row>
    <row r="8" spans="1:43" x14ac:dyDescent="0.2">
      <c r="A8" s="14" t="s">
        <v>26</v>
      </c>
      <c r="B8" s="2">
        <v>2258.7721017548506</v>
      </c>
      <c r="C8" s="14" t="s">
        <v>24</v>
      </c>
      <c r="D8" s="14"/>
      <c r="E8" s="4">
        <v>6.2379928766299164</v>
      </c>
      <c r="F8" s="4">
        <v>0.71494471480755295</v>
      </c>
      <c r="G8" s="1">
        <v>77.513692645777894</v>
      </c>
      <c r="H8" s="1">
        <v>8.6929274606676508</v>
      </c>
      <c r="I8" s="4">
        <v>6.2581571483210352</v>
      </c>
      <c r="J8" s="4">
        <v>0.13377886231431591</v>
      </c>
      <c r="K8" s="1">
        <v>34.683973683682957</v>
      </c>
      <c r="L8" s="1">
        <v>3.4510926696016377</v>
      </c>
      <c r="M8" s="1">
        <v>2.3358801114844909</v>
      </c>
      <c r="N8" s="1">
        <v>0.48078084871032645</v>
      </c>
      <c r="O8" s="1">
        <v>3.7649547023079721</v>
      </c>
      <c r="P8" s="1">
        <v>0.5207042385730194</v>
      </c>
      <c r="Q8" s="1">
        <v>54.330864650933883</v>
      </c>
      <c r="R8" s="1">
        <v>4.5713018540660295</v>
      </c>
      <c r="S8" s="15">
        <v>169.25163787766081</v>
      </c>
      <c r="T8" s="1">
        <v>10.113903906611945</v>
      </c>
      <c r="U8" s="15">
        <v>244.69174173345192</v>
      </c>
      <c r="V8" s="1">
        <v>9.3436363500132842</v>
      </c>
      <c r="W8" s="15">
        <v>437.72507300224868</v>
      </c>
      <c r="X8" s="15">
        <v>13.066071926931697</v>
      </c>
      <c r="Y8" s="1">
        <v>87.210729313300931</v>
      </c>
      <c r="Z8" s="1">
        <v>2.465083275172034</v>
      </c>
      <c r="AA8" s="2">
        <v>1824.1474780673047</v>
      </c>
      <c r="AB8" s="1">
        <v>71.040760042997263</v>
      </c>
      <c r="AC8" s="2">
        <v>10377.791845406824</v>
      </c>
      <c r="AD8" s="15">
        <v>171.24653620499365</v>
      </c>
      <c r="AE8" s="15">
        <f t="shared" si="0"/>
        <v>0.93491428603025428</v>
      </c>
      <c r="AF8" s="15">
        <f t="shared" si="1"/>
        <v>3.0417065332079254</v>
      </c>
      <c r="AG8" s="1">
        <f t="shared" si="2"/>
        <v>1.0217268527237973</v>
      </c>
      <c r="AL8" s="3">
        <v>2.0158895606853088E-3</v>
      </c>
      <c r="AM8" s="3">
        <v>4.5756145890870248E-7</v>
      </c>
      <c r="AN8" s="1">
        <v>5.3309199507824978</v>
      </c>
      <c r="AO8" s="1">
        <v>0.45637488420975708</v>
      </c>
      <c r="AP8" s="4">
        <v>3.1522299999999999</v>
      </c>
      <c r="AQ8" s="1">
        <v>4.46401</v>
      </c>
    </row>
    <row r="9" spans="1:43" x14ac:dyDescent="0.2">
      <c r="A9" s="14" t="s">
        <v>27</v>
      </c>
      <c r="B9" s="2">
        <v>2492.0227061886881</v>
      </c>
      <c r="C9" s="14" t="s">
        <v>24</v>
      </c>
      <c r="D9" s="14"/>
      <c r="E9" s="4">
        <v>0.35306305292931051</v>
      </c>
      <c r="F9" s="4">
        <v>3.407833258361171E-2</v>
      </c>
      <c r="G9" s="1">
        <v>32.738626980504279</v>
      </c>
      <c r="H9" s="1">
        <v>3.2453777013178482</v>
      </c>
      <c r="I9" s="4">
        <v>0.53458870409488157</v>
      </c>
      <c r="J9" s="4">
        <v>1.1190266926464859E-2</v>
      </c>
      <c r="K9" s="1">
        <v>4.8803510167966513</v>
      </c>
      <c r="L9" s="1">
        <v>0.33404367910078064</v>
      </c>
      <c r="M9" s="1">
        <v>0.8050387265224479</v>
      </c>
      <c r="N9" s="1">
        <v>0.15894091842835015</v>
      </c>
      <c r="O9" s="1">
        <v>1.9761918599235462</v>
      </c>
      <c r="P9" s="1">
        <v>0.19386424694586379</v>
      </c>
      <c r="Q9" s="1">
        <v>36.122441268143007</v>
      </c>
      <c r="R9" s="1">
        <v>1.7126158201571711</v>
      </c>
      <c r="S9" s="15">
        <v>154.6079425364492</v>
      </c>
      <c r="T9" s="1">
        <v>5.403353014988153</v>
      </c>
      <c r="U9" s="15">
        <v>221.4996374517473</v>
      </c>
      <c r="V9" s="1">
        <v>5.8520937561460951</v>
      </c>
      <c r="W9" s="15">
        <v>387.90270696947243</v>
      </c>
      <c r="X9" s="15">
        <v>6.8294849876422168</v>
      </c>
      <c r="Y9" s="1">
        <v>81.147323350666099</v>
      </c>
      <c r="Z9" s="1">
        <v>1.9356211804955472</v>
      </c>
      <c r="AA9" s="2">
        <v>1536.9569529890234</v>
      </c>
      <c r="AB9" s="1">
        <v>39.846690080460384</v>
      </c>
      <c r="AC9" s="2">
        <v>9150.0958049023284</v>
      </c>
      <c r="AD9" s="15">
        <v>140.95995774312863</v>
      </c>
      <c r="AE9" s="15">
        <f t="shared" si="0"/>
        <v>8.6702925001174513</v>
      </c>
      <c r="AF9" s="15">
        <f t="shared" si="1"/>
        <v>18.476044097786104</v>
      </c>
      <c r="AG9" s="1">
        <f t="shared" si="2"/>
        <v>1.1203553899895193</v>
      </c>
      <c r="AH9" s="1">
        <v>7.5370578752024437</v>
      </c>
      <c r="AI9" s="1">
        <v>0.26344564869972437</v>
      </c>
      <c r="AJ9" s="1">
        <v>3.4953380093641413</v>
      </c>
      <c r="AK9" s="2">
        <f>5080/(6.01-LOG10(AH9))-273</f>
        <v>716.71357370115504</v>
      </c>
      <c r="AL9" s="3">
        <v>2.0173761699863279E-3</v>
      </c>
      <c r="AM9" s="3">
        <v>4.128981381037417E-7</v>
      </c>
      <c r="AN9" s="1">
        <v>6.0722970209097227</v>
      </c>
      <c r="AO9" s="1">
        <v>0.41182738689780746</v>
      </c>
      <c r="AP9" s="4">
        <v>0.93642999999999998</v>
      </c>
      <c r="AQ9" s="1">
        <v>3.7233689999999999</v>
      </c>
    </row>
    <row r="10" spans="1:43" x14ac:dyDescent="0.2">
      <c r="A10" s="14" t="s">
        <v>28</v>
      </c>
      <c r="B10" s="2">
        <v>2676.6061843230896</v>
      </c>
      <c r="C10" s="14" t="s">
        <v>24</v>
      </c>
      <c r="D10" s="14"/>
      <c r="E10" s="4">
        <v>1.2204285220917332</v>
      </c>
      <c r="F10" s="4">
        <v>6.0561581424602363E-2</v>
      </c>
      <c r="G10" s="1">
        <v>45.298496886876499</v>
      </c>
      <c r="H10" s="1">
        <v>2.6021149211754522</v>
      </c>
      <c r="I10" s="4">
        <v>1.0752539175907798</v>
      </c>
      <c r="J10" s="4">
        <v>1.7086740869600063E-3</v>
      </c>
      <c r="K10" s="1">
        <v>8.5441394817630716</v>
      </c>
      <c r="L10" s="1">
        <v>0.33834211346297005</v>
      </c>
      <c r="M10" s="1">
        <v>8.903844090164645</v>
      </c>
      <c r="N10" s="1">
        <v>0.41664040081874293</v>
      </c>
      <c r="O10" s="1">
        <v>3.7146876792371013</v>
      </c>
      <c r="P10" s="1">
        <v>0.1766570419313257</v>
      </c>
      <c r="Q10" s="1">
        <v>37.819604312791476</v>
      </c>
      <c r="R10" s="1">
        <v>1.0978955492794737</v>
      </c>
      <c r="S10" s="15">
        <v>135.7104698720014</v>
      </c>
      <c r="T10" s="1">
        <v>2.334066728967469</v>
      </c>
      <c r="U10" s="15">
        <v>165.8148117079671</v>
      </c>
      <c r="V10" s="1">
        <v>3.6703655760437157</v>
      </c>
      <c r="W10" s="15">
        <v>280.88914758920447</v>
      </c>
      <c r="X10" s="15">
        <v>3.7414968148262457</v>
      </c>
      <c r="Y10" s="1">
        <v>56.603719304746214</v>
      </c>
      <c r="Z10" s="1">
        <v>1.0679469004201914</v>
      </c>
      <c r="AA10" s="2">
        <v>1162.0475189599154</v>
      </c>
      <c r="AB10" s="1">
        <v>15.716355700152357</v>
      </c>
      <c r="AC10" s="2">
        <v>9769.7912419270415</v>
      </c>
      <c r="AD10" s="15">
        <v>49.861458294783567</v>
      </c>
      <c r="AE10" s="15">
        <f t="shared" si="0"/>
        <v>4.7148390487378995</v>
      </c>
      <c r="AF10" s="15">
        <f t="shared" si="1"/>
        <v>9.6951973476204589</v>
      </c>
      <c r="AG10" s="1">
        <f t="shared" si="2"/>
        <v>0.61886892552356931</v>
      </c>
      <c r="AH10" s="1">
        <v>4.198441495202589</v>
      </c>
      <c r="AI10" s="1">
        <v>0.13152121740573691</v>
      </c>
      <c r="AJ10" s="1">
        <v>3.1326199866312674</v>
      </c>
      <c r="AK10" s="2">
        <f>5080/(6.01-LOG10(AH10))-273</f>
        <v>670.02637572272795</v>
      </c>
      <c r="AL10" s="3">
        <v>2.0166109117408142E-3</v>
      </c>
      <c r="AM10" s="3">
        <v>4.4592987484838427E-7</v>
      </c>
      <c r="AN10" s="1">
        <v>5.6906601540067658</v>
      </c>
      <c r="AO10" s="1">
        <v>0.44477346384239402</v>
      </c>
      <c r="AP10" s="4">
        <v>2.3244799999999999</v>
      </c>
      <c r="AQ10" s="1">
        <v>2.083879</v>
      </c>
    </row>
    <row r="11" spans="1:43" x14ac:dyDescent="0.2">
      <c r="A11" s="14" t="s">
        <v>29</v>
      </c>
      <c r="B11" s="2">
        <v>2253.6425181228065</v>
      </c>
      <c r="C11" s="14" t="s">
        <v>24</v>
      </c>
      <c r="D11" s="14"/>
      <c r="E11" s="4">
        <v>1.5540129341025899</v>
      </c>
      <c r="F11" s="4">
        <v>6.2169093272001208E-2</v>
      </c>
      <c r="G11" s="1">
        <v>26.715184940192191</v>
      </c>
      <c r="H11" s="1">
        <v>0.65582803612704832</v>
      </c>
      <c r="I11" s="4">
        <v>3.7024922253861594</v>
      </c>
      <c r="J11" s="4">
        <v>1.4371979618498934E-3</v>
      </c>
      <c r="K11" s="1">
        <v>23.101883612883618</v>
      </c>
      <c r="L11" s="1">
        <v>0.43474510695741159</v>
      </c>
      <c r="M11" s="1">
        <v>8.9959157755989665</v>
      </c>
      <c r="N11" s="1">
        <v>0.23513404456983744</v>
      </c>
      <c r="O11" s="1">
        <v>5.3499017762314214</v>
      </c>
      <c r="P11" s="1">
        <v>0.13810628312241083</v>
      </c>
      <c r="Q11" s="1">
        <v>21.910048334709071</v>
      </c>
      <c r="R11" s="1">
        <v>0.70639595264630484</v>
      </c>
      <c r="S11" s="1">
        <v>36.755881721637884</v>
      </c>
      <c r="T11" s="1">
        <v>1.1481151753098768</v>
      </c>
      <c r="U11" s="1">
        <v>41.589135578953787</v>
      </c>
      <c r="V11" s="1">
        <v>1.0176782456812392</v>
      </c>
      <c r="W11" s="15">
        <v>75.993629432856437</v>
      </c>
      <c r="X11" s="15">
        <v>2.3542644013588285</v>
      </c>
      <c r="Y11" s="1">
        <v>17.083643249011761</v>
      </c>
      <c r="Z11" s="1">
        <v>0.41592931207211975</v>
      </c>
      <c r="AA11" s="15">
        <v>279.39014203785274</v>
      </c>
      <c r="AB11" s="1">
        <v>0.81002689832580133</v>
      </c>
      <c r="AC11" s="2">
        <v>9838.3108668955483</v>
      </c>
      <c r="AD11" s="15">
        <v>32.514859865153035</v>
      </c>
      <c r="AE11" s="15">
        <f t="shared" si="0"/>
        <v>5.3327115685835196</v>
      </c>
      <c r="AF11" s="15">
        <f t="shared" si="1"/>
        <v>2.7306645125817752</v>
      </c>
      <c r="AG11" s="1">
        <f t="shared" si="2"/>
        <v>1.1649977464414147</v>
      </c>
      <c r="AL11" s="3">
        <v>2.0167844039702806E-3</v>
      </c>
      <c r="AM11" s="3">
        <v>4.8420558548971622E-7</v>
      </c>
      <c r="AN11" s="1">
        <v>5.777181313724622</v>
      </c>
      <c r="AO11" s="1">
        <v>0.48294991570887313</v>
      </c>
      <c r="AP11" s="4">
        <v>0.41052</v>
      </c>
      <c r="AQ11" s="1">
        <v>1.889551</v>
      </c>
    </row>
    <row r="12" spans="1:43" x14ac:dyDescent="0.2">
      <c r="A12" s="14" t="s">
        <v>30</v>
      </c>
      <c r="B12" s="2">
        <v>2643.69958922157</v>
      </c>
      <c r="C12" s="14" t="s">
        <v>24</v>
      </c>
      <c r="D12" s="14"/>
      <c r="E12" s="4">
        <v>7.9292061544378489</v>
      </c>
      <c r="F12" s="4">
        <v>0.86565845443905864</v>
      </c>
      <c r="G12" s="1">
        <v>87.165002316559111</v>
      </c>
      <c r="H12" s="1">
        <v>8.0475035109701771</v>
      </c>
      <c r="I12" s="1">
        <v>13.906366022564251</v>
      </c>
      <c r="J12" s="4">
        <v>0.11512483045489928</v>
      </c>
      <c r="K12" s="1">
        <v>77.979691638841516</v>
      </c>
      <c r="L12" s="1">
        <v>7.0770320985416504</v>
      </c>
      <c r="M12" s="1">
        <v>30.079538055255838</v>
      </c>
      <c r="N12" s="1">
        <v>2.7493474526895882</v>
      </c>
      <c r="O12" s="1">
        <v>11.255162675647227</v>
      </c>
      <c r="P12" s="1">
        <v>1.0430653922560056</v>
      </c>
      <c r="Q12" s="1">
        <v>67.103325686878591</v>
      </c>
      <c r="R12" s="1">
        <v>4.7936153178653358</v>
      </c>
      <c r="S12" s="15">
        <v>114.02724889658451</v>
      </c>
      <c r="T12" s="1">
        <v>6.2527651525909285</v>
      </c>
      <c r="U12" s="15">
        <v>131.34199354519743</v>
      </c>
      <c r="V12" s="1">
        <v>2.2082883998136613</v>
      </c>
      <c r="W12" s="15">
        <v>237.63261303331748</v>
      </c>
      <c r="X12" s="15">
        <v>6.6867963773193875</v>
      </c>
      <c r="Y12" s="1">
        <v>51.637381415328157</v>
      </c>
      <c r="Z12" s="1">
        <v>1.3495481270277432</v>
      </c>
      <c r="AA12" s="15">
        <v>842.94653105989414</v>
      </c>
      <c r="AB12" s="1">
        <v>22.275308844919163</v>
      </c>
      <c r="AC12" s="2">
        <v>10980.371341627264</v>
      </c>
      <c r="AD12" s="15">
        <v>59.219832836374536</v>
      </c>
      <c r="AE12" s="15">
        <f t="shared" si="0"/>
        <v>2.1987658454666352</v>
      </c>
      <c r="AF12" s="15">
        <f t="shared" si="1"/>
        <v>2.0351902660612287</v>
      </c>
      <c r="AG12" s="1">
        <f t="shared" si="2"/>
        <v>0.76589248444959568</v>
      </c>
      <c r="AL12" s="3">
        <v>2.0168487355351613E-3</v>
      </c>
      <c r="AM12" s="3">
        <v>4.6459673181810631E-7</v>
      </c>
      <c r="AN12" s="1">
        <v>5.809263682007515</v>
      </c>
      <c r="AO12" s="1">
        <v>0.4633919128447101</v>
      </c>
      <c r="AP12" s="4">
        <v>2.4674100000000001</v>
      </c>
      <c r="AQ12" s="1">
        <v>2.4729570000000001</v>
      </c>
    </row>
    <row r="13" spans="1:43" x14ac:dyDescent="0.2">
      <c r="A13" s="14" t="s">
        <v>31</v>
      </c>
      <c r="B13" s="2">
        <v>2580.005522920193</v>
      </c>
      <c r="C13" s="14" t="s">
        <v>24</v>
      </c>
      <c r="D13" s="14"/>
      <c r="E13" s="4">
        <v>0.21714042401310943</v>
      </c>
      <c r="F13" s="4">
        <v>2.2877032035728277E-2</v>
      </c>
      <c r="G13" s="1">
        <v>21.607796708838688</v>
      </c>
      <c r="H13" s="1">
        <v>1.6228395158104432</v>
      </c>
      <c r="I13" s="4">
        <v>0.254997311022641</v>
      </c>
      <c r="J13" s="4">
        <v>5.2275258099676635E-4</v>
      </c>
      <c r="K13" s="1">
        <v>3.5165704269310631</v>
      </c>
      <c r="L13" s="1">
        <v>0.15894996793700361</v>
      </c>
      <c r="M13" s="1">
        <v>6.5845972960151027</v>
      </c>
      <c r="N13" s="1">
        <v>0.38342258538496038</v>
      </c>
      <c r="O13" s="1">
        <v>8.3000737186487132</v>
      </c>
      <c r="P13" s="1">
        <v>0.61259557231277417</v>
      </c>
      <c r="Q13" s="1">
        <v>38.606374088116752</v>
      </c>
      <c r="R13" s="1">
        <v>1.4440169877785429</v>
      </c>
      <c r="S13" s="15">
        <v>171.54718007338676</v>
      </c>
      <c r="T13" s="1">
        <v>4.2554062107876343</v>
      </c>
      <c r="U13" s="15">
        <v>261.86580004931636</v>
      </c>
      <c r="V13" s="1">
        <v>5.6076387594420698</v>
      </c>
      <c r="W13" s="15">
        <v>434.94805657648391</v>
      </c>
      <c r="X13" s="15">
        <v>7.9899131591792596</v>
      </c>
      <c r="Y13" s="1">
        <v>91.833555585927201</v>
      </c>
      <c r="Z13" s="1">
        <v>2.1194854028431891</v>
      </c>
      <c r="AA13" s="2">
        <v>1763.9034590177453</v>
      </c>
      <c r="AB13" s="1">
        <v>38.991138878691032</v>
      </c>
      <c r="AC13" s="2">
        <v>8861.1988332052752</v>
      </c>
      <c r="AD13" s="15">
        <v>42.602322355956659</v>
      </c>
      <c r="AE13" s="15">
        <f t="shared" si="0"/>
        <v>59.210425673453344</v>
      </c>
      <c r="AF13" s="15">
        <f t="shared" si="1"/>
        <v>22.514219589146411</v>
      </c>
      <c r="AG13" s="1">
        <f t="shared" si="2"/>
        <v>1.5915176805296587</v>
      </c>
      <c r="AH13" s="1">
        <v>5.6941194310904244</v>
      </c>
      <c r="AI13" s="1">
        <v>0.1731101333435506</v>
      </c>
      <c r="AJ13" s="1">
        <v>3.0401563479394742</v>
      </c>
      <c r="AK13" s="2">
        <f>5080/(6.01-LOG10(AH13))-273</f>
        <v>693.77686012146057</v>
      </c>
      <c r="AL13" s="3">
        <v>2.0160734895589279E-3</v>
      </c>
      <c r="AM13" s="3">
        <v>4.6406102064805854E-7</v>
      </c>
      <c r="AN13" s="1">
        <v>5.422645900123646</v>
      </c>
      <c r="AO13" s="1">
        <v>0.46285759091168815</v>
      </c>
      <c r="AP13" s="4">
        <v>1.5280199999999999</v>
      </c>
      <c r="AQ13" s="1">
        <v>0.51534650000000004</v>
      </c>
    </row>
    <row r="14" spans="1:43" x14ac:dyDescent="0.2">
      <c r="A14" s="14" t="s">
        <v>32</v>
      </c>
      <c r="B14" s="2">
        <v>2640.8943097747087</v>
      </c>
      <c r="C14" s="14" t="s">
        <v>24</v>
      </c>
      <c r="D14" s="14"/>
      <c r="E14" s="4">
        <v>0.21363707008885094</v>
      </c>
      <c r="F14" s="4">
        <v>1.4373046346455698E-2</v>
      </c>
      <c r="G14" s="1">
        <v>20.855709778627727</v>
      </c>
      <c r="H14" s="1">
        <v>0.75091149086198894</v>
      </c>
      <c r="I14" s="4">
        <v>0.47274181050214348</v>
      </c>
      <c r="J14" s="4">
        <v>3.692797629422231E-4</v>
      </c>
      <c r="K14" s="1">
        <v>4.6859095916741271</v>
      </c>
      <c r="L14" s="1">
        <v>0.12983099756544572</v>
      </c>
      <c r="M14" s="1">
        <v>5.8356176652190088</v>
      </c>
      <c r="N14" s="1">
        <v>0.23659579174482995</v>
      </c>
      <c r="O14" s="1">
        <v>2.3252770848913067</v>
      </c>
      <c r="P14" s="1">
        <v>9.6970082427582524E-2</v>
      </c>
      <c r="Q14" s="1">
        <v>27.25179172510569</v>
      </c>
      <c r="R14" s="1">
        <v>1.1570808271591726</v>
      </c>
      <c r="S14" s="15">
        <v>113.10192557603757</v>
      </c>
      <c r="T14" s="1">
        <v>2.5751510133047097</v>
      </c>
      <c r="U14" s="15">
        <v>177.28889774649252</v>
      </c>
      <c r="V14" s="1">
        <v>4.8579072702634623</v>
      </c>
      <c r="W14" s="15">
        <v>307.18986320063539</v>
      </c>
      <c r="X14" s="15">
        <v>3.6097481477884497</v>
      </c>
      <c r="Y14" s="1">
        <v>66.306830237468006</v>
      </c>
      <c r="Z14" s="1">
        <v>1.6523496328101437</v>
      </c>
      <c r="AA14" s="2">
        <v>1217.7736202943247</v>
      </c>
      <c r="AB14" s="1">
        <v>15.367718556776632</v>
      </c>
      <c r="AC14" s="2">
        <v>9349.8026397612066</v>
      </c>
      <c r="AD14" s="15">
        <v>32.968965524838858</v>
      </c>
      <c r="AE14" s="15">
        <f t="shared" si="0"/>
        <v>16.859900749747911</v>
      </c>
      <c r="AF14" s="15">
        <f t="shared" si="1"/>
        <v>16.090117460220323</v>
      </c>
      <c r="AG14" s="1">
        <f t="shared" si="2"/>
        <v>0.56371215711381129</v>
      </c>
      <c r="AH14" s="1">
        <v>5.4316516165910471</v>
      </c>
      <c r="AI14" s="1">
        <v>0.20275853234447008</v>
      </c>
      <c r="AJ14" s="1">
        <v>3.7329075326764634</v>
      </c>
      <c r="AK14" s="2">
        <f>5080/(6.01-LOG10(AH14))-273</f>
        <v>690.02074403295694</v>
      </c>
      <c r="AL14" s="3">
        <v>2.0169930799087228E-3</v>
      </c>
      <c r="AM14" s="3">
        <v>4.4977868037049186E-7</v>
      </c>
      <c r="AN14" s="1">
        <v>5.8812487077213316</v>
      </c>
      <c r="AO14" s="1">
        <v>0.4486122884205983</v>
      </c>
      <c r="AP14" s="4">
        <v>1.1579299999999999</v>
      </c>
      <c r="AQ14" s="1">
        <v>1.097318</v>
      </c>
    </row>
    <row r="15" spans="1:43" x14ac:dyDescent="0.2">
      <c r="A15" s="14" t="s">
        <v>33</v>
      </c>
      <c r="B15" s="2">
        <v>2410.1231476711587</v>
      </c>
      <c r="C15" s="14" t="s">
        <v>24</v>
      </c>
      <c r="AE15" s="15"/>
      <c r="AF15" s="15"/>
      <c r="AG15" s="1"/>
      <c r="AH15" s="1">
        <v>24.272037039252737</v>
      </c>
      <c r="AI15" s="1">
        <v>0.65362477067242908</v>
      </c>
      <c r="AJ15" s="1">
        <v>2.692912711097907</v>
      </c>
      <c r="AK15" s="2">
        <f>5080/(6.01-LOG10(AH15))-273</f>
        <v>825.40360631737053</v>
      </c>
      <c r="AL15" s="3">
        <v>2.0140000179646768E-3</v>
      </c>
      <c r="AM15" s="3">
        <v>5.1089165738933993E-7</v>
      </c>
      <c r="AN15" s="1">
        <v>4.388598625911122</v>
      </c>
      <c r="AO15" s="1">
        <v>0.50956678375158571</v>
      </c>
      <c r="AP15" s="4">
        <v>4.8272300000000001</v>
      </c>
      <c r="AQ15" s="1">
        <v>3.0349900000000001</v>
      </c>
    </row>
    <row r="16" spans="1:43" x14ac:dyDescent="0.2">
      <c r="A16" s="14" t="s">
        <v>34</v>
      </c>
      <c r="B16" s="2"/>
      <c r="C16" s="14" t="s">
        <v>24</v>
      </c>
      <c r="AE16" s="15"/>
      <c r="AF16" s="15"/>
      <c r="AG16" s="1"/>
      <c r="AH16" s="1">
        <v>10.910152513868749</v>
      </c>
      <c r="AI16" s="1">
        <v>0.27888315791331636</v>
      </c>
      <c r="AJ16" s="1">
        <v>2.5561801960037331</v>
      </c>
      <c r="AK16" s="2">
        <f>5080/(6.01-LOG10(AH16))-273</f>
        <v>748.68687705497553</v>
      </c>
      <c r="AL16" s="3">
        <v>2.0167603175026121E-3</v>
      </c>
      <c r="AM16" s="3">
        <v>4.6165208236160333E-7</v>
      </c>
      <c r="AN16" s="1">
        <v>5.7651693110971625</v>
      </c>
      <c r="AO16" s="1">
        <v>0.46045489962258457</v>
      </c>
      <c r="AP16" s="4">
        <v>0.52510000000000001</v>
      </c>
      <c r="AQ16" s="1">
        <v>0.62972729999999999</v>
      </c>
    </row>
    <row r="17" spans="1:43" x14ac:dyDescent="0.2">
      <c r="A17" s="14" t="s">
        <v>35</v>
      </c>
      <c r="B17" s="2"/>
      <c r="C17" s="14" t="s">
        <v>24</v>
      </c>
      <c r="AE17" s="15"/>
      <c r="AF17" s="15"/>
      <c r="AG17" s="1"/>
      <c r="AH17" s="1"/>
      <c r="AI17" s="1"/>
      <c r="AJ17" s="1"/>
      <c r="AK17" s="2"/>
      <c r="AL17" s="3">
        <v>2.0162730741303575E-3</v>
      </c>
      <c r="AM17" s="3">
        <v>5.3252362299613967E-7</v>
      </c>
      <c r="AN17" s="1">
        <v>5.5221793987421108</v>
      </c>
      <c r="AO17" s="1">
        <v>0.5311426521006779</v>
      </c>
      <c r="AP17" s="4">
        <v>0.67858000000000007</v>
      </c>
      <c r="AQ17" s="1">
        <v>1.175915</v>
      </c>
    </row>
    <row r="18" spans="1:43" x14ac:dyDescent="0.2">
      <c r="A18" s="14" t="s">
        <v>36</v>
      </c>
      <c r="C18" s="14" t="s">
        <v>37</v>
      </c>
      <c r="AE18" s="15"/>
      <c r="AF18" s="15"/>
      <c r="AG18" s="1"/>
      <c r="AH18" s="1"/>
      <c r="AI18" s="1"/>
      <c r="AJ18" s="1"/>
      <c r="AK18" s="2"/>
      <c r="AL18" s="3">
        <v>2.0171415893068144E-3</v>
      </c>
      <c r="AM18" s="3">
        <v>4.6964424576744235E-7</v>
      </c>
      <c r="AN18" s="1">
        <v>5.955310845209727</v>
      </c>
      <c r="AO18" s="1">
        <v>0.46842633729048705</v>
      </c>
      <c r="AP18" s="4">
        <v>0.31320000000000003</v>
      </c>
      <c r="AQ18" s="1">
        <v>1.104976</v>
      </c>
    </row>
    <row r="19" spans="1:43" x14ac:dyDescent="0.2">
      <c r="A19" s="14" t="s">
        <v>38</v>
      </c>
      <c r="B19" s="2">
        <v>2541</v>
      </c>
      <c r="C19" s="14" t="s">
        <v>24</v>
      </c>
      <c r="AE19" s="15"/>
      <c r="AF19" s="15"/>
      <c r="AG19" s="1"/>
      <c r="AH19" s="1">
        <v>5.5583448542101035</v>
      </c>
      <c r="AI19" s="1">
        <v>0.14948838916267107</v>
      </c>
      <c r="AJ19" s="1">
        <v>2.6894407073257218</v>
      </c>
      <c r="AK19" s="2">
        <f t="shared" ref="AK19:AK26" si="4">5080/(6.01-LOG10(AH19))-273</f>
        <v>691.85230845376202</v>
      </c>
      <c r="AL19" s="3">
        <v>2.0174075069279377E-3</v>
      </c>
      <c r="AM19" s="3">
        <v>4.4650674316674355E-7</v>
      </c>
      <c r="AN19" s="1">
        <v>6.0879248593346258</v>
      </c>
      <c r="AO19" s="1">
        <v>0.44534883619264265</v>
      </c>
      <c r="AP19" s="4">
        <v>1.14645</v>
      </c>
      <c r="AQ19" s="1">
        <v>2.2441559999999998</v>
      </c>
    </row>
    <row r="20" spans="1:43" x14ac:dyDescent="0.2">
      <c r="A20" s="14" t="s">
        <v>39</v>
      </c>
      <c r="C20" s="14" t="s">
        <v>24</v>
      </c>
      <c r="AE20" s="15"/>
      <c r="AF20" s="15"/>
      <c r="AG20" s="1"/>
      <c r="AH20" s="1">
        <v>29.132447653493898</v>
      </c>
      <c r="AI20" s="1">
        <v>0.35602193741364846</v>
      </c>
      <c r="AJ20" s="1">
        <v>1.2220804157900897</v>
      </c>
      <c r="AK20" s="2">
        <f t="shared" si="4"/>
        <v>844.5585770751934</v>
      </c>
      <c r="AL20" s="3">
        <v>2.0128004368027996E-3</v>
      </c>
      <c r="AM20" s="3">
        <v>4.2608422784284018E-7</v>
      </c>
      <c r="AN20" s="1">
        <v>3.7903634564131483</v>
      </c>
      <c r="AO20" s="1">
        <v>0.42497928171039312</v>
      </c>
      <c r="AP20" s="4">
        <v>7.2360199999999999</v>
      </c>
      <c r="AQ20" s="1">
        <v>0.20097670000000001</v>
      </c>
    </row>
    <row r="21" spans="1:43" x14ac:dyDescent="0.2">
      <c r="A21" s="14" t="s">
        <v>40</v>
      </c>
      <c r="B21" s="2">
        <v>2640.9283324337775</v>
      </c>
      <c r="C21" s="14" t="s">
        <v>41</v>
      </c>
      <c r="D21" s="14"/>
      <c r="E21" s="4">
        <v>8.3524620381644939E-3</v>
      </c>
      <c r="F21" s="4">
        <v>2.8236318977402485E-3</v>
      </c>
      <c r="G21" s="1">
        <v>4.5918175312573153</v>
      </c>
      <c r="H21" s="1">
        <v>0.48099215133331358</v>
      </c>
      <c r="I21" s="4">
        <v>3.9394512603054786E-2</v>
      </c>
      <c r="J21" s="4">
        <v>1.5599776483969896E-4</v>
      </c>
      <c r="K21" s="1">
        <v>0.57430507747741977</v>
      </c>
      <c r="L21" s="1">
        <v>3.6111194862980624E-2</v>
      </c>
      <c r="M21" s="1">
        <v>1.2724342683602639</v>
      </c>
      <c r="N21" s="1">
        <v>0.1678459539864085</v>
      </c>
      <c r="O21" s="1">
        <v>0.35373560034363483</v>
      </c>
      <c r="P21" s="1">
        <v>3.7236151831295444E-2</v>
      </c>
      <c r="Q21" s="1">
        <v>8.5579720300583357</v>
      </c>
      <c r="R21" s="1">
        <v>0.40042408809761754</v>
      </c>
      <c r="S21" s="1">
        <v>42.843578820753237</v>
      </c>
      <c r="T21" s="1">
        <v>1.2630779737514493</v>
      </c>
      <c r="U21" s="1">
        <v>74.737160563538779</v>
      </c>
      <c r="V21" s="1">
        <v>2.7400728229373041</v>
      </c>
      <c r="W21" s="15">
        <v>146.46338826390431</v>
      </c>
      <c r="X21" s="15">
        <v>2.9960023435066514</v>
      </c>
      <c r="Y21" s="1">
        <v>34.162190893887797</v>
      </c>
      <c r="Z21" s="1">
        <v>0.85526479714865655</v>
      </c>
      <c r="AA21" s="15">
        <v>440.14163627794693</v>
      </c>
      <c r="AB21" s="1">
        <v>6.601574367123856</v>
      </c>
      <c r="AC21" s="2">
        <v>7974.8692161728422</v>
      </c>
      <c r="AD21" s="15">
        <v>29.600944109467598</v>
      </c>
      <c r="AE21" s="15">
        <f>(O21/0.153)/(E21/0.237)</f>
        <v>65.602618535799778</v>
      </c>
      <c r="AF21" s="15">
        <f>(G21/0.612)/(((E21/0.237)*(I21/0.095))^0.5)</f>
        <v>62.064613364315811</v>
      </c>
      <c r="AG21" s="1">
        <f t="shared" si="2"/>
        <v>0.32771724489525006</v>
      </c>
      <c r="AH21" s="1">
        <v>8.6416106795180632</v>
      </c>
      <c r="AI21" s="1">
        <v>0.20939883981032276</v>
      </c>
      <c r="AJ21" s="1">
        <v>2.4231459571145688</v>
      </c>
      <c r="AK21" s="2">
        <f t="shared" si="4"/>
        <v>728.29985606414095</v>
      </c>
      <c r="AL21" s="3">
        <v>2.0158650778593478E-3</v>
      </c>
      <c r="AM21" s="3">
        <v>4.4505430900077016E-7</v>
      </c>
      <c r="AN21" s="1">
        <v>5.3187102829383992</v>
      </c>
      <c r="AO21" s="1">
        <v>0.44390016856250758</v>
      </c>
      <c r="AP21" s="4">
        <v>0.33460000000000001</v>
      </c>
      <c r="AQ21" s="1">
        <v>1.3447260000000001</v>
      </c>
    </row>
    <row r="22" spans="1:43" x14ac:dyDescent="0.2">
      <c r="A22" s="14" t="s">
        <v>42</v>
      </c>
      <c r="B22" s="2">
        <v>2688.6113731233418</v>
      </c>
      <c r="C22" s="14" t="s">
        <v>41</v>
      </c>
      <c r="D22" s="14"/>
      <c r="E22" s="4">
        <v>4.741584440798547E-2</v>
      </c>
      <c r="F22" s="4">
        <v>9.5526962885463494E-3</v>
      </c>
      <c r="G22" s="1">
        <v>16.840549569523159</v>
      </c>
      <c r="H22" s="1">
        <v>2.5535799455384161</v>
      </c>
      <c r="I22" s="4">
        <v>7.1150098404022505E-2</v>
      </c>
      <c r="J22" s="4">
        <v>6.551623237790983E-4</v>
      </c>
      <c r="K22" s="1">
        <v>1.0327880547892345</v>
      </c>
      <c r="L22" s="1">
        <v>9.9071691698336767E-2</v>
      </c>
      <c r="M22" s="1">
        <v>1.7082081460628857</v>
      </c>
      <c r="N22" s="1">
        <v>0.31525542620713182</v>
      </c>
      <c r="O22" s="1">
        <v>0.57147418688680063</v>
      </c>
      <c r="P22" s="1">
        <v>9.0836253133267805E-2</v>
      </c>
      <c r="Q22" s="1">
        <v>10.236107130867387</v>
      </c>
      <c r="R22" s="1">
        <v>0.54868820011838193</v>
      </c>
      <c r="S22" s="1">
        <v>40.395904349531556</v>
      </c>
      <c r="T22" s="1">
        <v>1.2807452800981587</v>
      </c>
      <c r="U22" s="1">
        <v>75.923328794810928</v>
      </c>
      <c r="V22" s="1">
        <v>1.9393467898369652</v>
      </c>
      <c r="W22" s="15">
        <v>158.99394119405366</v>
      </c>
      <c r="X22" s="15">
        <v>6.5662335395543927</v>
      </c>
      <c r="Y22" s="1">
        <v>38.592372167882807</v>
      </c>
      <c r="Z22" s="1">
        <v>1.3375803595173621</v>
      </c>
      <c r="AA22" s="15">
        <v>475.47121591498933</v>
      </c>
      <c r="AB22" s="1">
        <v>10.424459163903867</v>
      </c>
      <c r="AC22" s="2">
        <v>9392.7556711469133</v>
      </c>
      <c r="AD22" s="15">
        <v>33.727873381425511</v>
      </c>
      <c r="AE22" s="15">
        <f>(O22/0.153)/(E22/0.237)</f>
        <v>18.669386402718661</v>
      </c>
      <c r="AF22" s="15">
        <f>(G22/0.612)/(((E22/0.237)*(I22/0.095))^0.5)</f>
        <v>71.08718493632766</v>
      </c>
      <c r="AG22" s="1">
        <f t="shared" si="2"/>
        <v>0.41781348015186437</v>
      </c>
      <c r="AH22" s="1">
        <v>6.1185092793342672</v>
      </c>
      <c r="AI22" s="1">
        <v>0.20382547451972599</v>
      </c>
      <c r="AJ22" s="1">
        <v>3.3312930521844941</v>
      </c>
      <c r="AK22" s="2">
        <f t="shared" si="4"/>
        <v>699.55511178651807</v>
      </c>
      <c r="AL22" s="3">
        <v>2.0160044674181143E-3</v>
      </c>
      <c r="AM22" s="3">
        <v>4.9753154070663497E-7</v>
      </c>
      <c r="AN22" s="1">
        <v>5.3882243258100981</v>
      </c>
      <c r="AO22" s="1">
        <v>0.49624131329207555</v>
      </c>
      <c r="AP22" s="4">
        <v>0.35750999999999999</v>
      </c>
      <c r="AQ22" s="1">
        <v>1.06856</v>
      </c>
    </row>
    <row r="23" spans="1:43" x14ac:dyDescent="0.2">
      <c r="A23" s="14" t="s">
        <v>43</v>
      </c>
      <c r="B23" s="2">
        <v>2668.2302417767296</v>
      </c>
      <c r="C23" s="14" t="s">
        <v>41</v>
      </c>
      <c r="AE23" s="15"/>
      <c r="AF23" s="15"/>
      <c r="AG23" s="1"/>
      <c r="AH23" s="1">
        <v>7.6203112291716559</v>
      </c>
      <c r="AI23" s="1">
        <v>0.17199318072133984</v>
      </c>
      <c r="AJ23" s="1">
        <v>2.2570361701622503</v>
      </c>
      <c r="AK23" s="2">
        <f t="shared" si="4"/>
        <v>717.6343535056908</v>
      </c>
      <c r="AL23" s="3">
        <v>2.0156983587180793E-3</v>
      </c>
      <c r="AM23" s="3">
        <v>4.4203811390508498E-7</v>
      </c>
      <c r="AN23" s="1">
        <v>5.2355668851382653</v>
      </c>
      <c r="AO23" s="1">
        <v>0.44089179523746752</v>
      </c>
      <c r="AP23" s="4">
        <v>0.31480000000000002</v>
      </c>
      <c r="AQ23" s="1">
        <v>1.33894</v>
      </c>
    </row>
    <row r="24" spans="1:43" x14ac:dyDescent="0.2">
      <c r="A24" s="14" t="s">
        <v>44</v>
      </c>
      <c r="C24" s="14" t="s">
        <v>41</v>
      </c>
      <c r="AE24" s="15"/>
      <c r="AF24" s="15"/>
      <c r="AG24" s="1"/>
      <c r="AH24" s="1">
        <v>7.9467485593738498</v>
      </c>
      <c r="AI24" s="1">
        <v>0.17186323748927099</v>
      </c>
      <c r="AJ24" s="1">
        <v>2.1626862383426491</v>
      </c>
      <c r="AK24" s="2">
        <f t="shared" si="4"/>
        <v>721.16602083783596</v>
      </c>
      <c r="AL24" s="3">
        <v>2.0160824772788217E-3</v>
      </c>
      <c r="AM24" s="3">
        <v>4.4167174289858552E-7</v>
      </c>
      <c r="AN24" s="1">
        <v>5.4271281063345</v>
      </c>
      <c r="AO24" s="1">
        <v>0.44052637432533959</v>
      </c>
      <c r="AP24" s="4">
        <v>0.37128999999999995</v>
      </c>
      <c r="AQ24" s="1">
        <v>0.99257790000000001</v>
      </c>
    </row>
    <row r="25" spans="1:43" x14ac:dyDescent="0.2">
      <c r="A25" s="14" t="s">
        <v>45</v>
      </c>
      <c r="C25" s="14" t="s">
        <v>41</v>
      </c>
      <c r="AE25" s="15"/>
      <c r="AF25" s="15"/>
      <c r="AG25" s="1"/>
      <c r="AH25" s="1">
        <v>18.318902921942804</v>
      </c>
      <c r="AI25" s="1">
        <v>0.27113242953404704</v>
      </c>
      <c r="AJ25" s="1">
        <v>1.4800691432742863</v>
      </c>
      <c r="AK25" s="2">
        <f t="shared" si="4"/>
        <v>797.12690345721103</v>
      </c>
      <c r="AL25" s="3">
        <v>2.0159244816185845E-3</v>
      </c>
      <c r="AM25" s="3">
        <v>4.5281704114993072E-7</v>
      </c>
      <c r="AN25" s="1">
        <v>5.3483351379337574</v>
      </c>
      <c r="AO25" s="1">
        <v>0.45164276994806568</v>
      </c>
      <c r="AP25" s="4">
        <v>0.33789999999999998</v>
      </c>
      <c r="AQ25" s="1">
        <v>2.1698849999999998</v>
      </c>
    </row>
    <row r="26" spans="1:43" x14ac:dyDescent="0.2">
      <c r="A26" s="14" t="s">
        <v>46</v>
      </c>
      <c r="B26" s="14"/>
      <c r="C26" s="14" t="s">
        <v>24</v>
      </c>
      <c r="D26" s="14"/>
      <c r="E26" s="4">
        <v>4.2861613868990363</v>
      </c>
      <c r="F26" s="4">
        <v>0.21588021137971478</v>
      </c>
      <c r="G26" s="1">
        <v>47.852092908245574</v>
      </c>
      <c r="H26" s="1">
        <v>2.1996555167841527</v>
      </c>
      <c r="I26" s="4">
        <v>7.9443171110440947</v>
      </c>
      <c r="J26" s="4">
        <v>0.10382516671206951</v>
      </c>
      <c r="K26" s="1">
        <v>43.679859527994637</v>
      </c>
      <c r="L26" s="1">
        <v>1.8503262751118781</v>
      </c>
      <c r="M26" s="1">
        <v>1.9218438496622086</v>
      </c>
      <c r="N26" s="1">
        <v>0.34681066710726377</v>
      </c>
      <c r="O26" s="1">
        <v>1.7511334115694162</v>
      </c>
      <c r="P26" s="1">
        <v>0.11109594063061717</v>
      </c>
      <c r="Q26" s="1">
        <v>25.596119826120773</v>
      </c>
      <c r="R26" s="1">
        <v>1.8554633952644721</v>
      </c>
      <c r="S26" s="1">
        <v>66.704006542799135</v>
      </c>
      <c r="T26" s="1">
        <v>3.4476278212276501</v>
      </c>
      <c r="U26" s="1">
        <v>78.987057513241496</v>
      </c>
      <c r="V26" s="1">
        <v>1.8026627478928412</v>
      </c>
      <c r="W26" s="15">
        <v>138.9649288565316</v>
      </c>
      <c r="X26" s="15">
        <v>3.8214742561625994</v>
      </c>
      <c r="Y26" s="1">
        <v>26.982400416871293</v>
      </c>
      <c r="Z26" s="1">
        <v>0.71157352007871988</v>
      </c>
      <c r="AA26" s="15">
        <v>583.06900395492278</v>
      </c>
      <c r="AB26" s="1">
        <v>18.069711150574403</v>
      </c>
      <c r="AC26" s="2">
        <v>9844.579465378034</v>
      </c>
      <c r="AD26" s="15">
        <v>157.7674115086493</v>
      </c>
      <c r="AE26" s="15">
        <f t="shared" ref="AE26:AE33" si="5">(O26/0.153)/(E26/0.237)</f>
        <v>0.63285997553926632</v>
      </c>
      <c r="AF26" s="15">
        <f t="shared" ref="AF26:AF33" si="6">(G26/0.612)/(((E26/0.237)*(I26/0.095))^0.5)</f>
        <v>2.010587347802506</v>
      </c>
      <c r="AG26" s="1">
        <f t="shared" si="2"/>
        <v>0.76330261980337799</v>
      </c>
      <c r="AH26" s="1">
        <v>11.948693006790263</v>
      </c>
      <c r="AI26" s="1">
        <v>0.26379608160560586</v>
      </c>
      <c r="AJ26" s="1">
        <v>2.2077400553825806</v>
      </c>
      <c r="AK26" s="2">
        <f t="shared" si="4"/>
        <v>756.86620156776803</v>
      </c>
      <c r="AL26" s="3">
        <v>2.016946327425335E-3</v>
      </c>
      <c r="AM26" s="3">
        <v>4.4927347853345713E-7</v>
      </c>
      <c r="AN26" s="1">
        <v>5.8579330866421753</v>
      </c>
      <c r="AO26" s="1">
        <v>0.44810839670203184</v>
      </c>
      <c r="AP26" s="4">
        <v>0.8196</v>
      </c>
      <c r="AQ26" s="1">
        <v>0.78880289999999997</v>
      </c>
    </row>
    <row r="27" spans="1:43" x14ac:dyDescent="0.2">
      <c r="A27" s="14" t="s">
        <v>47</v>
      </c>
      <c r="B27" s="14"/>
      <c r="C27" s="14" t="s">
        <v>24</v>
      </c>
      <c r="D27" s="14"/>
      <c r="E27" s="4">
        <v>9.1463467292351215</v>
      </c>
      <c r="F27" s="4">
        <v>0.74139893179215843</v>
      </c>
      <c r="G27" s="1">
        <v>89.459729303823366</v>
      </c>
      <c r="H27" s="1">
        <v>6.8661637710744987</v>
      </c>
      <c r="I27" s="1">
        <v>15.544104306610903</v>
      </c>
      <c r="J27" s="4">
        <v>0.26195860510157787</v>
      </c>
      <c r="K27" s="1">
        <v>81.762702974839598</v>
      </c>
      <c r="L27" s="1">
        <v>6.0657181895110375</v>
      </c>
      <c r="M27" s="1">
        <v>2.3081779507041786</v>
      </c>
      <c r="N27" s="1">
        <v>0.43767044613095335</v>
      </c>
      <c r="O27" s="1">
        <v>5.3747771892106222</v>
      </c>
      <c r="P27" s="1">
        <v>0.47289223834813088</v>
      </c>
      <c r="Q27" s="1">
        <v>29.556334353810914</v>
      </c>
      <c r="R27" s="1">
        <v>2.6634786373400146</v>
      </c>
      <c r="S27" s="1">
        <v>52.296503249697686</v>
      </c>
      <c r="T27" s="1">
        <v>3.1236568475285238</v>
      </c>
      <c r="U27" s="1">
        <v>67.532941513410492</v>
      </c>
      <c r="V27" s="1">
        <v>1.5301660706572315</v>
      </c>
      <c r="W27" s="15">
        <v>142.20978513389755</v>
      </c>
      <c r="X27" s="15">
        <v>6.3004812870988971</v>
      </c>
      <c r="Y27" s="1">
        <v>29.815158665049452</v>
      </c>
      <c r="Z27" s="1">
        <v>1.383979419514562</v>
      </c>
      <c r="AA27" s="15">
        <v>548.30572771101731</v>
      </c>
      <c r="AB27" s="1">
        <v>17.51807618837001</v>
      </c>
      <c r="AC27" s="2">
        <v>11793.775551800623</v>
      </c>
      <c r="AD27" s="15">
        <v>348.81951261033311</v>
      </c>
      <c r="AE27" s="15">
        <f t="shared" si="5"/>
        <v>0.91026893035483269</v>
      </c>
      <c r="AF27" s="15">
        <f t="shared" si="6"/>
        <v>1.8395239719191159</v>
      </c>
      <c r="AG27" s="1">
        <f t="shared" si="2"/>
        <v>1.9894094237622322</v>
      </c>
    </row>
    <row r="28" spans="1:43" x14ac:dyDescent="0.2">
      <c r="A28" s="14" t="s">
        <v>48</v>
      </c>
      <c r="B28" s="14"/>
      <c r="C28" s="14" t="s">
        <v>24</v>
      </c>
      <c r="D28" s="14"/>
      <c r="E28" s="4">
        <v>3.7817022217248684</v>
      </c>
      <c r="F28" s="4">
        <v>0.4885564959218256</v>
      </c>
      <c r="G28" s="1">
        <v>18.61641808185114</v>
      </c>
      <c r="H28" s="1">
        <v>2.4687553424575479</v>
      </c>
      <c r="I28" s="4">
        <v>1.329097993717244</v>
      </c>
      <c r="J28" s="4">
        <v>3.587139268840684E-2</v>
      </c>
      <c r="K28" s="1">
        <v>4.866976226483672</v>
      </c>
      <c r="L28" s="1">
        <v>0.5966726944049513</v>
      </c>
      <c r="M28" s="1">
        <v>0.22316973954502439</v>
      </c>
      <c r="N28" s="1">
        <v>5.2989445089530123E-2</v>
      </c>
      <c r="O28" s="1">
        <v>0.30565790528294046</v>
      </c>
      <c r="P28" s="1">
        <v>4.7638841831052485E-2</v>
      </c>
      <c r="Q28" s="1">
        <v>16.300653599860794</v>
      </c>
      <c r="R28" s="1">
        <v>0.78716206712972792</v>
      </c>
      <c r="S28" s="1">
        <v>94.503803550647859</v>
      </c>
      <c r="T28" s="1">
        <v>5.3370321453945619</v>
      </c>
      <c r="U28" s="15">
        <v>159.42129506081841</v>
      </c>
      <c r="V28" s="1">
        <v>7.3067428092412277</v>
      </c>
      <c r="W28" s="15">
        <v>312.5493071698881</v>
      </c>
      <c r="X28" s="15">
        <v>15.743215504156941</v>
      </c>
      <c r="Y28" s="1">
        <v>64.932895337963956</v>
      </c>
      <c r="Z28" s="1">
        <v>3.2398376894223269</v>
      </c>
      <c r="AA28" s="15">
        <v>986.50227831529423</v>
      </c>
      <c r="AB28" s="1">
        <v>38.715501607756025</v>
      </c>
      <c r="AC28" s="2">
        <v>12440.872801755781</v>
      </c>
      <c r="AD28" s="15">
        <v>259.06656967458377</v>
      </c>
      <c r="AE28" s="15">
        <f t="shared" si="5"/>
        <v>0.12520025660814224</v>
      </c>
      <c r="AF28" s="15">
        <f t="shared" si="6"/>
        <v>2.0359097001259774</v>
      </c>
      <c r="AG28" s="1">
        <f t="shared" si="2"/>
        <v>0.48993572111896483</v>
      </c>
    </row>
    <row r="29" spans="1:43" x14ac:dyDescent="0.2">
      <c r="A29" s="14" t="s">
        <v>49</v>
      </c>
      <c r="B29" s="14"/>
      <c r="C29" s="14" t="s">
        <v>24</v>
      </c>
      <c r="D29" s="14"/>
      <c r="E29" s="4">
        <v>0.32889809003803311</v>
      </c>
      <c r="F29" s="4">
        <v>4.6762008117979953E-2</v>
      </c>
      <c r="G29" s="1">
        <v>24.302602950868998</v>
      </c>
      <c r="H29" s="1">
        <v>3.344564577167696</v>
      </c>
      <c r="I29" s="4">
        <v>0.67650304804129158</v>
      </c>
      <c r="J29" s="4">
        <v>1.9264296935172738E-2</v>
      </c>
      <c r="K29" s="1">
        <v>5.618492817527156</v>
      </c>
      <c r="L29" s="1">
        <v>0.71802669056818846</v>
      </c>
      <c r="M29" s="1">
        <v>0.64191284492993739</v>
      </c>
      <c r="N29" s="1">
        <v>0.15454337608268018</v>
      </c>
      <c r="O29" s="1">
        <v>1.8798052562211423</v>
      </c>
      <c r="P29" s="1">
        <v>0.2741089799001486</v>
      </c>
      <c r="Q29" s="1">
        <v>43.879650977847731</v>
      </c>
      <c r="R29" s="1">
        <v>4.3527220376544307</v>
      </c>
      <c r="S29" s="15">
        <v>190.22239472747057</v>
      </c>
      <c r="T29" s="1">
        <v>15.01422861027484</v>
      </c>
      <c r="U29" s="15">
        <v>270.37570381644531</v>
      </c>
      <c r="V29" s="1">
        <v>12.515072202694833</v>
      </c>
      <c r="W29" s="15">
        <v>479.20756794034094</v>
      </c>
      <c r="X29" s="15">
        <v>11.651763690978656</v>
      </c>
      <c r="Y29" s="1">
        <v>96.21677886005223</v>
      </c>
      <c r="Z29" s="1">
        <v>1.8620755677679284</v>
      </c>
      <c r="AA29" s="2">
        <v>1929.5466409755502</v>
      </c>
      <c r="AB29" s="1">
        <v>93.347993558876368</v>
      </c>
      <c r="AC29" s="2">
        <v>10148.570838308882</v>
      </c>
      <c r="AD29" s="15">
        <v>187.5304451550036</v>
      </c>
      <c r="AE29" s="15">
        <f t="shared" si="5"/>
        <v>8.8533661003516944</v>
      </c>
      <c r="AF29" s="15">
        <f t="shared" si="6"/>
        <v>12.631990503046353</v>
      </c>
      <c r="AG29" s="1">
        <f t="shared" si="2"/>
        <v>1.0828464553618991</v>
      </c>
      <c r="AH29" s="1">
        <v>58.810650287524773</v>
      </c>
      <c r="AI29" s="1">
        <v>0.50309058523190919</v>
      </c>
      <c r="AJ29" s="1">
        <v>0.85544128958327037</v>
      </c>
      <c r="AK29" s="2">
        <f>5080/(6.01-LOG10(AH29))-273</f>
        <v>924.95950187188419</v>
      </c>
      <c r="AL29" s="3">
        <v>2.0158112880489004E-3</v>
      </c>
      <c r="AM29" s="3">
        <v>4.3721675480059974E-7</v>
      </c>
      <c r="AN29" s="1">
        <v>5.2918851231300579</v>
      </c>
      <c r="AO29" s="1">
        <v>0.43608293915878693</v>
      </c>
      <c r="AP29" s="4">
        <v>1.76535</v>
      </c>
      <c r="AQ29" s="1">
        <v>1.2235450000000001</v>
      </c>
    </row>
    <row r="30" spans="1:43" x14ac:dyDescent="0.2">
      <c r="A30" s="14" t="s">
        <v>50</v>
      </c>
      <c r="B30" s="14"/>
      <c r="C30" s="14" t="s">
        <v>24</v>
      </c>
      <c r="D30" s="14"/>
      <c r="E30" s="4">
        <v>1.4972803778489701</v>
      </c>
      <c r="F30" s="4">
        <v>0.16623338667511964</v>
      </c>
      <c r="G30" s="1">
        <v>12.305835244317741</v>
      </c>
      <c r="H30" s="1">
        <v>1.3549326660731735</v>
      </c>
      <c r="I30" s="4">
        <v>1.6786609583444387</v>
      </c>
      <c r="J30" s="4">
        <v>3.9379904855340757E-2</v>
      </c>
      <c r="K30" s="1">
        <v>8.5117428724061597</v>
      </c>
      <c r="L30" s="1">
        <v>0.92820664744397274</v>
      </c>
      <c r="M30" s="1">
        <v>0.35585149055586301</v>
      </c>
      <c r="N30" s="1">
        <v>7.8191384195889516E-2</v>
      </c>
      <c r="O30" s="1">
        <v>1.2946680795702583</v>
      </c>
      <c r="P30" s="1">
        <v>0.16793608016114767</v>
      </c>
      <c r="Q30" s="1">
        <v>14.517111421333372</v>
      </c>
      <c r="R30" s="1">
        <v>0.99332169999140696</v>
      </c>
      <c r="S30" s="1">
        <v>47.91277037110774</v>
      </c>
      <c r="T30" s="1">
        <v>2.8300649998888221</v>
      </c>
      <c r="U30" s="1">
        <v>49.831494778740662</v>
      </c>
      <c r="V30" s="1">
        <v>2.7977102763280168</v>
      </c>
      <c r="W30" s="15">
        <v>102.98327048382949</v>
      </c>
      <c r="X30" s="15">
        <v>4.0918410349649719</v>
      </c>
      <c r="Y30" s="1">
        <v>22.353642948909044</v>
      </c>
      <c r="Z30" s="1">
        <v>1.2709301907351767</v>
      </c>
      <c r="AA30" s="15">
        <v>293.60828355085533</v>
      </c>
      <c r="AB30" s="1">
        <v>19.371194713366709</v>
      </c>
      <c r="AC30" s="2">
        <v>12188.944849070205</v>
      </c>
      <c r="AD30" s="15">
        <v>186.86199247813209</v>
      </c>
      <c r="AE30" s="15">
        <f t="shared" si="5"/>
        <v>1.3394059459885874</v>
      </c>
      <c r="AF30" s="15">
        <f t="shared" si="6"/>
        <v>1.9031042901207291</v>
      </c>
      <c r="AG30" s="1">
        <f t="shared" si="2"/>
        <v>1.7414362305774662</v>
      </c>
      <c r="AH30" s="1">
        <v>0.86870146426216899</v>
      </c>
      <c r="AI30" s="1">
        <v>6.0325928332680002E-2</v>
      </c>
      <c r="AJ30" s="1">
        <v>6.944379722430627</v>
      </c>
      <c r="AK30" s="2">
        <f>5080/(6.01-LOG10(AH30))-273</f>
        <v>563.74710691111136</v>
      </c>
      <c r="AL30" s="3">
        <v>2.0120675410557126E-3</v>
      </c>
      <c r="AM30" s="3">
        <v>5.2763048168315491E-7</v>
      </c>
      <c r="AN30" s="1">
        <v>3.4248658765771989</v>
      </c>
      <c r="AO30" s="1">
        <v>0.52626219996325041</v>
      </c>
      <c r="AP30" s="4">
        <v>2.3958699999999999</v>
      </c>
      <c r="AQ30" s="1">
        <v>4.6330960000000001</v>
      </c>
    </row>
    <row r="31" spans="1:43" x14ac:dyDescent="0.2">
      <c r="A31" s="14" t="s">
        <v>51</v>
      </c>
      <c r="B31" s="2">
        <v>2583.8716302711282</v>
      </c>
      <c r="C31" s="14" t="s">
        <v>24</v>
      </c>
      <c r="D31" s="14"/>
      <c r="E31" s="4">
        <v>6.1901805794324583</v>
      </c>
      <c r="F31" s="4">
        <v>0.82704454557930129</v>
      </c>
      <c r="G31" s="1">
        <v>57.57977078470973</v>
      </c>
      <c r="H31" s="1">
        <v>6.1900334757527977</v>
      </c>
      <c r="I31" s="1">
        <v>10.222020658952074</v>
      </c>
      <c r="J31" s="4">
        <v>0.10991629501780391</v>
      </c>
      <c r="K31" s="1">
        <v>56.453869338956537</v>
      </c>
      <c r="L31" s="1">
        <v>5.8422133493459247</v>
      </c>
      <c r="M31" s="1">
        <v>21.454505558493356</v>
      </c>
      <c r="N31" s="1">
        <v>2.2634710643219043</v>
      </c>
      <c r="O31" s="1">
        <v>9.0089269960860605</v>
      </c>
      <c r="P31" s="1">
        <v>1.0270967289141724</v>
      </c>
      <c r="Q31" s="1">
        <v>44.631043723169007</v>
      </c>
      <c r="R31" s="1">
        <v>1.8246018663862229</v>
      </c>
      <c r="S31" s="15">
        <v>103.72537710007549</v>
      </c>
      <c r="T31" s="1">
        <v>3.1824957966618901</v>
      </c>
      <c r="U31" s="15">
        <v>123.98070900984692</v>
      </c>
      <c r="V31" s="1">
        <v>5.9519865304909647</v>
      </c>
      <c r="W31" s="15">
        <v>225.463751566186</v>
      </c>
      <c r="X31" s="15">
        <v>8.1299275239621149</v>
      </c>
      <c r="Y31" s="1">
        <v>49.755159805196435</v>
      </c>
      <c r="Z31" s="1">
        <v>1.5061279938795422</v>
      </c>
      <c r="AA31" s="15">
        <v>870.8237249125176</v>
      </c>
      <c r="AB31" s="1">
        <v>39.667091782946827</v>
      </c>
      <c r="AC31" s="2">
        <v>7693.8837505499123</v>
      </c>
      <c r="AD31" s="15">
        <v>201.58513998303309</v>
      </c>
      <c r="AE31" s="15">
        <f t="shared" si="5"/>
        <v>2.2543776200861871</v>
      </c>
      <c r="AF31" s="15">
        <f t="shared" si="6"/>
        <v>1.7747388192421198</v>
      </c>
      <c r="AG31" s="1">
        <f t="shared" si="2"/>
        <v>0.89005926616984177</v>
      </c>
      <c r="AL31" s="3">
        <v>2.0154278556313034E-3</v>
      </c>
      <c r="AM31" s="3">
        <v>4.3833708519147128E-7</v>
      </c>
      <c r="AN31" s="1">
        <v>5.1006660838337492</v>
      </c>
      <c r="AO31" s="1">
        <v>0.4372003642444357</v>
      </c>
      <c r="AP31" s="4">
        <v>0.47169</v>
      </c>
      <c r="AQ31" s="1">
        <v>0.45305909999999999</v>
      </c>
    </row>
    <row r="32" spans="1:43" x14ac:dyDescent="0.2">
      <c r="A32" s="14" t="s">
        <v>52</v>
      </c>
      <c r="B32" s="2">
        <v>2261.9778618846335</v>
      </c>
      <c r="C32" s="14" t="s">
        <v>24</v>
      </c>
      <c r="D32" s="14"/>
      <c r="E32" s="1">
        <v>10.358216690515068</v>
      </c>
      <c r="F32" s="4">
        <v>0.69027672891061609</v>
      </c>
      <c r="G32" s="15">
        <v>112.0953046346867</v>
      </c>
      <c r="H32" s="1">
        <v>7.4891632136967186</v>
      </c>
      <c r="I32" s="1">
        <v>19.035454207316899</v>
      </c>
      <c r="J32" s="4">
        <v>8.2038990885051052E-2</v>
      </c>
      <c r="K32" s="15">
        <v>103.63316445605136</v>
      </c>
      <c r="L32" s="1">
        <v>6.7680467233414001</v>
      </c>
      <c r="M32" s="1">
        <v>35.498479078622331</v>
      </c>
      <c r="N32" s="1">
        <v>2.3867184167392752</v>
      </c>
      <c r="O32" s="1">
        <v>12.284573709730541</v>
      </c>
      <c r="P32" s="1">
        <v>0.82823719209352975</v>
      </c>
      <c r="Q32" s="1">
        <v>78.604130079181374</v>
      </c>
      <c r="R32" s="1">
        <v>5.3092287156139175</v>
      </c>
      <c r="S32" s="15">
        <v>144.44857956643753</v>
      </c>
      <c r="T32" s="1">
        <v>5.3823071901398034</v>
      </c>
      <c r="U32" s="15">
        <v>164.64233528509547</v>
      </c>
      <c r="V32" s="1">
        <v>3.5399122868774295</v>
      </c>
      <c r="W32" s="15">
        <v>303.66012998087501</v>
      </c>
      <c r="X32" s="15">
        <v>3.9285847120197714</v>
      </c>
      <c r="Y32" s="1">
        <v>67.380359208917909</v>
      </c>
      <c r="Z32" s="1">
        <v>0.86457692931379615</v>
      </c>
      <c r="AA32" s="2">
        <v>1169.1981184292592</v>
      </c>
      <c r="AB32" s="1">
        <v>29.354437484400648</v>
      </c>
      <c r="AC32" s="2">
        <v>9619.0534771522634</v>
      </c>
      <c r="AD32" s="15">
        <v>33.527845752143705</v>
      </c>
      <c r="AE32" s="15">
        <f t="shared" si="5"/>
        <v>1.8370966855512545</v>
      </c>
      <c r="AF32" s="15">
        <f t="shared" si="6"/>
        <v>1.9572570092680406</v>
      </c>
      <c r="AG32" s="1">
        <f t="shared" si="2"/>
        <v>0.7109780115669968</v>
      </c>
      <c r="AL32" s="3">
        <v>2.0141805460580421E-3</v>
      </c>
      <c r="AM32" s="3">
        <v>4.702192217456022E-7</v>
      </c>
      <c r="AN32" s="1">
        <v>4.4786285946749604</v>
      </c>
      <c r="AO32" s="1">
        <v>0.46899982220786174</v>
      </c>
      <c r="AP32" s="4">
        <v>0.65029999999999999</v>
      </c>
      <c r="AQ32" s="1">
        <v>2.1732330000000002</v>
      </c>
    </row>
    <row r="33" spans="1:43" x14ac:dyDescent="0.2">
      <c r="A33" s="14" t="s">
        <v>53</v>
      </c>
      <c r="B33" s="2">
        <v>2388</v>
      </c>
      <c r="C33" s="14" t="s">
        <v>24</v>
      </c>
      <c r="D33" s="14"/>
      <c r="E33" s="1">
        <v>10.610192124966153</v>
      </c>
      <c r="F33" s="4">
        <v>1.7190675488386451</v>
      </c>
      <c r="G33" s="1">
        <v>66.552459799605018</v>
      </c>
      <c r="H33" s="1">
        <v>10.755834563571154</v>
      </c>
      <c r="I33" s="1">
        <v>10.727769331398486</v>
      </c>
      <c r="J33" s="4">
        <v>0.27813682881309326</v>
      </c>
      <c r="K33" s="1">
        <v>46.614911961091892</v>
      </c>
      <c r="L33" s="1">
        <v>7.495677843343576</v>
      </c>
      <c r="M33" s="1">
        <v>8.4862331300119767</v>
      </c>
      <c r="N33" s="1">
        <v>1.4113727738744326</v>
      </c>
      <c r="O33" s="1">
        <v>5.4059847969224499</v>
      </c>
      <c r="P33" s="1">
        <v>0.98542496464834617</v>
      </c>
      <c r="Q33" s="1">
        <v>16.831108769012541</v>
      </c>
      <c r="R33" s="1">
        <v>2.2277015984531778</v>
      </c>
      <c r="S33" s="1">
        <v>30.848828926887311</v>
      </c>
      <c r="T33" s="1">
        <v>2.294633686369576</v>
      </c>
      <c r="U33" s="1">
        <v>57.743836438979542</v>
      </c>
      <c r="V33" s="1">
        <v>1.2737880337200169</v>
      </c>
      <c r="W33" s="15">
        <v>135.80162159077253</v>
      </c>
      <c r="X33" s="15">
        <v>2.4953303524385593</v>
      </c>
      <c r="Y33" s="1">
        <v>29.736065840857975</v>
      </c>
      <c r="Z33" s="1">
        <v>0.58316915259864466</v>
      </c>
      <c r="AA33" s="15">
        <v>338.99040324571541</v>
      </c>
      <c r="AB33" s="1">
        <v>2.2398797674268711</v>
      </c>
      <c r="AC33" s="2">
        <v>13642.851546690585</v>
      </c>
      <c r="AD33" s="15">
        <v>165.80757770161125</v>
      </c>
      <c r="AE33" s="15">
        <f t="shared" si="5"/>
        <v>0.78923890835402644</v>
      </c>
      <c r="AF33" s="15">
        <f t="shared" si="6"/>
        <v>1.5294395902156523</v>
      </c>
      <c r="AG33" s="1">
        <f t="shared" si="2"/>
        <v>1.3828803720750924</v>
      </c>
      <c r="AL33" s="3">
        <v>2.0154501778438701E-3</v>
      </c>
      <c r="AM33" s="3">
        <v>4.3737481053452473E-7</v>
      </c>
      <c r="AN33" s="1">
        <v>5.1117982464941036</v>
      </c>
      <c r="AO33" s="1">
        <v>0.43624058501348961</v>
      </c>
      <c r="AP33" s="4">
        <v>0.95633000000000001</v>
      </c>
      <c r="AQ33" s="1">
        <v>1.010948</v>
      </c>
    </row>
    <row r="34" spans="1:43" x14ac:dyDescent="0.2">
      <c r="A34" s="14" t="s">
        <v>54</v>
      </c>
      <c r="C34" s="14" t="s">
        <v>24</v>
      </c>
      <c r="AE34" s="15"/>
      <c r="AF34" s="15"/>
      <c r="AG34" s="1"/>
      <c r="AH34" s="1">
        <v>9.1442958520495594</v>
      </c>
      <c r="AI34" s="1">
        <v>0.26797370161512402</v>
      </c>
      <c r="AJ34" s="1">
        <v>2.9305012212073351</v>
      </c>
      <c r="AK34" s="2">
        <f t="shared" ref="AK34:AK49" si="7">5080/(6.01-LOG10(AH34))-273</f>
        <v>733.1697753581725</v>
      </c>
      <c r="AL34" s="3">
        <v>2.01558142349131E-3</v>
      </c>
      <c r="AM34" s="3">
        <v>4.6024967433221568E-7</v>
      </c>
      <c r="AN34" s="1">
        <v>5.1772508933323191</v>
      </c>
      <c r="AO34" s="1">
        <v>0.45905612839837989</v>
      </c>
      <c r="AP34" s="4">
        <v>0.97028999999999999</v>
      </c>
      <c r="AQ34" s="1">
        <v>1.6584019999999999</v>
      </c>
    </row>
    <row r="35" spans="1:43" x14ac:dyDescent="0.2">
      <c r="A35" s="14" t="s">
        <v>55</v>
      </c>
      <c r="C35" s="14" t="s">
        <v>24</v>
      </c>
      <c r="AE35" s="15"/>
      <c r="AF35" s="15"/>
      <c r="AG35" s="1"/>
      <c r="AH35" s="1">
        <v>11.683118634112244</v>
      </c>
      <c r="AI35" s="1">
        <v>0.21961907452124838</v>
      </c>
      <c r="AJ35" s="1">
        <v>1.8797983774641043</v>
      </c>
      <c r="AK35" s="2">
        <f t="shared" si="7"/>
        <v>754.83215434304952</v>
      </c>
      <c r="AL35" s="3">
        <v>2.0163691886239607E-3</v>
      </c>
      <c r="AM35" s="3">
        <v>4.1911182539328259E-7</v>
      </c>
      <c r="AN35" s="1">
        <v>5.5701120207265475</v>
      </c>
      <c r="AO35" s="1">
        <v>0.41802496049599297</v>
      </c>
      <c r="AP35" s="4">
        <v>3.96888</v>
      </c>
      <c r="AQ35" s="1">
        <v>3.2911260000000002</v>
      </c>
    </row>
    <row r="36" spans="1:43" x14ac:dyDescent="0.2">
      <c r="A36" s="14" t="s">
        <v>56</v>
      </c>
      <c r="C36" s="14" t="s">
        <v>24</v>
      </c>
      <c r="AE36" s="15"/>
      <c r="AF36" s="15"/>
      <c r="AG36" s="1"/>
      <c r="AH36" s="1">
        <v>11.641027312670159</v>
      </c>
      <c r="AI36" s="1">
        <v>0.22323192073156709</v>
      </c>
      <c r="AJ36" s="1">
        <v>1.9176307617507282</v>
      </c>
      <c r="AK36" s="2">
        <f t="shared" si="7"/>
        <v>754.50628420626572</v>
      </c>
      <c r="AL36" s="3">
        <v>2.0158736962300984E-3</v>
      </c>
      <c r="AM36" s="3">
        <v>4.3427436526728775E-7</v>
      </c>
      <c r="AN36" s="1">
        <v>5.3230082934860867</v>
      </c>
      <c r="AO36" s="1">
        <v>0.43314817999928962</v>
      </c>
      <c r="AP36" s="4">
        <v>1.59338</v>
      </c>
      <c r="AQ36" s="1">
        <v>4.1461699999999997</v>
      </c>
    </row>
    <row r="37" spans="1:43" x14ac:dyDescent="0.2">
      <c r="A37" s="14" t="s">
        <v>57</v>
      </c>
      <c r="B37" s="13">
        <v>2345</v>
      </c>
      <c r="C37" s="14" t="s">
        <v>37</v>
      </c>
      <c r="AE37" s="15"/>
      <c r="AF37" s="15"/>
      <c r="AG37" s="1"/>
      <c r="AH37" s="1">
        <v>55.763894583763786</v>
      </c>
      <c r="AI37" s="1">
        <v>1.9860108301661832</v>
      </c>
      <c r="AJ37" s="1">
        <v>3.5614636405693769</v>
      </c>
      <c r="AK37" s="2">
        <f t="shared" si="7"/>
        <v>918.46827028847406</v>
      </c>
      <c r="AL37" s="3">
        <v>2.0151388515533383E-3</v>
      </c>
      <c r="AM37" s="3">
        <v>4.4164616165223118E-7</v>
      </c>
      <c r="AN37" s="1">
        <v>4.9565387758518931</v>
      </c>
      <c r="AO37" s="1">
        <v>0.44050085941774503</v>
      </c>
      <c r="AP37" s="4">
        <v>5.7893099999999995</v>
      </c>
      <c r="AQ37" s="1">
        <v>2.3039399999999999</v>
      </c>
    </row>
    <row r="38" spans="1:43" x14ac:dyDescent="0.2">
      <c r="A38" s="14" t="s">
        <v>58</v>
      </c>
      <c r="B38" s="2">
        <v>2696.7959411701236</v>
      </c>
      <c r="C38" s="14" t="s">
        <v>41</v>
      </c>
      <c r="D38" s="14"/>
      <c r="E38" s="4">
        <v>9.058826126528521E-3</v>
      </c>
      <c r="F38" s="4">
        <v>2.9797990964064375E-3</v>
      </c>
      <c r="G38" s="1">
        <v>13.875369620613746</v>
      </c>
      <c r="H38" s="1">
        <v>0.91982087196851492</v>
      </c>
      <c r="I38" s="4">
        <v>3.3495832752760794E-2</v>
      </c>
      <c r="J38" s="4">
        <v>8.8515642485976446E-4</v>
      </c>
      <c r="K38" s="1">
        <v>0.7837573862352798</v>
      </c>
      <c r="L38" s="1">
        <v>3.6583676767460958E-2</v>
      </c>
      <c r="M38" s="1">
        <v>0.44994949626974595</v>
      </c>
      <c r="N38" s="1">
        <v>8.8925972584634111E-2</v>
      </c>
      <c r="O38" s="1">
        <v>0.25903899484943049</v>
      </c>
      <c r="P38" s="1">
        <v>3.0052564027204798E-2</v>
      </c>
      <c r="Q38" s="1">
        <v>7.9445317364447812</v>
      </c>
      <c r="R38" s="1">
        <v>0.43130313432893091</v>
      </c>
      <c r="S38" s="1">
        <v>36.614776308756859</v>
      </c>
      <c r="T38" s="1">
        <v>1.0452258794446281</v>
      </c>
      <c r="U38" s="1">
        <v>54.076479627551635</v>
      </c>
      <c r="V38" s="1">
        <v>1.1887659272199005</v>
      </c>
      <c r="W38" s="15">
        <v>106.50470446126367</v>
      </c>
      <c r="X38" s="15">
        <v>2.2361980428296429</v>
      </c>
      <c r="Y38" s="1">
        <v>23.370521296001588</v>
      </c>
      <c r="Z38" s="1">
        <v>0.51718436967242432</v>
      </c>
      <c r="AA38" s="15">
        <v>364.5949261138868</v>
      </c>
      <c r="AB38" s="1">
        <v>5.6328209898081374</v>
      </c>
      <c r="AC38" s="2">
        <v>8194.4347395821987</v>
      </c>
      <c r="AD38" s="15">
        <v>126.33751920794099</v>
      </c>
      <c r="AE38" s="15">
        <f t="shared" ref="AE38:AE45" si="8">(O38/0.153)/(E38/0.237)</f>
        <v>44.29453403931408</v>
      </c>
      <c r="AF38" s="15">
        <f t="shared" ref="AF38:AF45" si="9">(G38/0.612)/(((E38/0.237)*(I38/0.095))^0.5)</f>
        <v>195.29798514004096</v>
      </c>
      <c r="AG38" s="1">
        <f t="shared" si="2"/>
        <v>0.41886371865495503</v>
      </c>
      <c r="AH38" s="1">
        <v>11.629285473909432</v>
      </c>
      <c r="AI38" s="1">
        <v>0.22780259758973845</v>
      </c>
      <c r="AJ38" s="1">
        <v>1.9588701137384474</v>
      </c>
      <c r="AK38" s="2">
        <f t="shared" si="7"/>
        <v>754.4152058888692</v>
      </c>
      <c r="AL38" s="3">
        <v>2.0163118659138287E-3</v>
      </c>
      <c r="AM38" s="3">
        <v>4.4744439086499092E-7</v>
      </c>
      <c r="AN38" s="1">
        <v>5.541524991935276</v>
      </c>
      <c r="AO38" s="1">
        <v>0.4462840523289357</v>
      </c>
      <c r="AP38" s="4">
        <v>0.44350000000000001</v>
      </c>
      <c r="AQ38" s="1">
        <v>0.80447009999999997</v>
      </c>
    </row>
    <row r="39" spans="1:43" x14ac:dyDescent="0.2">
      <c r="A39" s="14" t="s">
        <v>59</v>
      </c>
      <c r="B39" s="2">
        <v>2670.3900557936272</v>
      </c>
      <c r="C39" s="14" t="s">
        <v>41</v>
      </c>
      <c r="D39" s="14"/>
      <c r="E39" s="4">
        <v>2.7134700968409357E-2</v>
      </c>
      <c r="F39" s="4">
        <v>4.3422686929065601E-3</v>
      </c>
      <c r="G39" s="1">
        <v>5.5910413548101934</v>
      </c>
      <c r="H39" s="1">
        <v>0.55614443767977217</v>
      </c>
      <c r="I39" s="4">
        <v>3.4329177527620144E-2</v>
      </c>
      <c r="J39" s="4">
        <v>1.2102076169641283E-3</v>
      </c>
      <c r="K39" s="1">
        <v>0.3229722057796014</v>
      </c>
      <c r="L39" s="1">
        <v>2.3596494269076354E-2</v>
      </c>
      <c r="M39" s="1">
        <v>0.16742148085908801</v>
      </c>
      <c r="N39" s="1">
        <v>3.9321317116466116E-2</v>
      </c>
      <c r="O39" s="1">
        <v>8.4030604300347866E-2</v>
      </c>
      <c r="P39" s="1">
        <v>1.2407864587596358E-2</v>
      </c>
      <c r="Q39" s="1">
        <v>3.4367512370997644</v>
      </c>
      <c r="R39" s="1">
        <v>0.19166552902500189</v>
      </c>
      <c r="S39" s="1">
        <v>20.838791244912805</v>
      </c>
      <c r="T39" s="1">
        <v>1.1121744363797241</v>
      </c>
      <c r="U39" s="1">
        <v>37.913098669782279</v>
      </c>
      <c r="V39" s="1">
        <v>1.1055403495904859</v>
      </c>
      <c r="W39" s="15">
        <v>88.321579294654072</v>
      </c>
      <c r="X39" s="15">
        <v>2.3473180881202764</v>
      </c>
      <c r="Y39" s="1">
        <v>20.653380478675064</v>
      </c>
      <c r="Z39" s="1">
        <v>0.57609936044028831</v>
      </c>
      <c r="AA39" s="15">
        <v>249.18902453345407</v>
      </c>
      <c r="AB39" s="1">
        <v>3.9374977974232324</v>
      </c>
      <c r="AC39" s="2">
        <v>9241.8092405171319</v>
      </c>
      <c r="AD39" s="15">
        <v>142.24993385428064</v>
      </c>
      <c r="AE39" s="15">
        <f t="shared" si="8"/>
        <v>4.7969960631475859</v>
      </c>
      <c r="AF39" s="15">
        <f t="shared" si="9"/>
        <v>44.914134878860942</v>
      </c>
      <c r="AG39" s="1">
        <f t="shared" si="2"/>
        <v>0.33867370852989148</v>
      </c>
      <c r="AH39" s="1">
        <v>4.6510243292045539</v>
      </c>
      <c r="AI39" s="1">
        <v>0.18638623311863722</v>
      </c>
      <c r="AJ39" s="1">
        <v>4.007423309920938</v>
      </c>
      <c r="AK39" s="2">
        <f t="shared" si="7"/>
        <v>677.8743515625099</v>
      </c>
      <c r="AL39" s="3">
        <v>2.0172027033028518E-3</v>
      </c>
      <c r="AM39" s="3">
        <v>4.7614199490955759E-7</v>
      </c>
      <c r="AN39" s="1">
        <v>5.9857886010632466</v>
      </c>
      <c r="AO39" s="1">
        <v>0.47490723609570873</v>
      </c>
      <c r="AP39" s="4">
        <v>0.31440999999999997</v>
      </c>
      <c r="AQ39" s="1">
        <v>1.4279850000000001</v>
      </c>
    </row>
    <row r="40" spans="1:43" x14ac:dyDescent="0.2">
      <c r="A40" s="14" t="s">
        <v>60</v>
      </c>
      <c r="B40" s="2">
        <v>2639.3683465996514</v>
      </c>
      <c r="C40" s="14" t="s">
        <v>41</v>
      </c>
      <c r="D40" s="14"/>
      <c r="E40" s="4">
        <v>3.2034908654935343E-2</v>
      </c>
      <c r="F40" s="4">
        <v>4.12987781918702E-3</v>
      </c>
      <c r="G40" s="1">
        <v>6.0981730444764288</v>
      </c>
      <c r="H40" s="1">
        <v>0.34658694768187359</v>
      </c>
      <c r="I40" s="4">
        <v>8.4793328369050042E-2</v>
      </c>
      <c r="J40" s="4">
        <v>1.6980695003099883E-3</v>
      </c>
      <c r="K40" s="1">
        <v>0.92396052899047876</v>
      </c>
      <c r="L40" s="1">
        <v>3.7466441594472051E-2</v>
      </c>
      <c r="M40" s="1">
        <v>0.29221286499808857</v>
      </c>
      <c r="N40" s="1">
        <v>5.9218497778801657E-2</v>
      </c>
      <c r="O40" s="1">
        <v>0.15415289543110369</v>
      </c>
      <c r="P40" s="1">
        <v>1.5591055078975471E-2</v>
      </c>
      <c r="Q40" s="1">
        <v>9.7522301869890526</v>
      </c>
      <c r="R40" s="1">
        <v>0.34952357060603123</v>
      </c>
      <c r="S40" s="1">
        <v>59.815812551922491</v>
      </c>
      <c r="T40" s="1">
        <v>1.4324099589003776</v>
      </c>
      <c r="U40" s="15">
        <v>125.0233927770193</v>
      </c>
      <c r="V40" s="1">
        <v>2.3568422000026383</v>
      </c>
      <c r="W40" s="15">
        <v>279.16714368813825</v>
      </c>
      <c r="X40" s="15">
        <v>4.7908429369942986</v>
      </c>
      <c r="Y40" s="1">
        <v>67.098678593861749</v>
      </c>
      <c r="Z40" s="1">
        <v>1.3992892834313075</v>
      </c>
      <c r="AA40" s="15">
        <v>730.81531571036862</v>
      </c>
      <c r="AB40" s="1">
        <v>6.9702015900097019</v>
      </c>
      <c r="AC40" s="2">
        <v>9536.4751123505157</v>
      </c>
      <c r="AD40" s="15">
        <v>151.22725751445523</v>
      </c>
      <c r="AE40" s="15">
        <f t="shared" si="8"/>
        <v>7.4539265961598025</v>
      </c>
      <c r="AF40" s="15">
        <f t="shared" si="9"/>
        <v>28.68743448328479</v>
      </c>
      <c r="AG40" s="1">
        <f t="shared" si="2"/>
        <v>0.27917317348849013</v>
      </c>
      <c r="AH40" s="1">
        <v>6.7676886497003634</v>
      </c>
      <c r="AI40" s="1">
        <v>0.17659197226681331</v>
      </c>
      <c r="AJ40" s="1">
        <v>2.6093394866005228</v>
      </c>
      <c r="AK40" s="2">
        <f t="shared" si="7"/>
        <v>707.77836022188478</v>
      </c>
      <c r="AL40" s="3">
        <v>2.0162720967391999E-3</v>
      </c>
      <c r="AM40" s="3">
        <v>4.4830640396728791E-7</v>
      </c>
      <c r="AN40" s="1">
        <v>5.5216919704768053</v>
      </c>
      <c r="AO40" s="1">
        <v>0.44714383000926383</v>
      </c>
      <c r="AP40" s="4">
        <v>0.34295999999999999</v>
      </c>
      <c r="AQ40" s="1">
        <v>1.023169</v>
      </c>
    </row>
    <row r="41" spans="1:43" x14ac:dyDescent="0.2">
      <c r="A41" s="14" t="s">
        <v>61</v>
      </c>
      <c r="B41" s="2">
        <v>2681.4784370066004</v>
      </c>
      <c r="C41" s="14" t="s">
        <v>22</v>
      </c>
      <c r="D41" s="14"/>
      <c r="E41" s="4">
        <v>1.1583490548055256E-2</v>
      </c>
      <c r="F41" s="4">
        <v>2.435317554203066E-3</v>
      </c>
      <c r="G41" s="1">
        <v>2.8231168622304423</v>
      </c>
      <c r="H41" s="1">
        <v>0.217231816295297</v>
      </c>
      <c r="I41" s="4">
        <v>2.3855892451892929E-2</v>
      </c>
      <c r="J41" s="4">
        <v>7.9535855927657495E-4</v>
      </c>
      <c r="K41" s="1">
        <v>0.52855485761216048</v>
      </c>
      <c r="L41" s="1">
        <v>2.8650250078180964E-2</v>
      </c>
      <c r="M41" s="1">
        <v>0.30474805889376572</v>
      </c>
      <c r="N41" s="1">
        <v>7.3691125075348959E-2</v>
      </c>
      <c r="O41" s="1">
        <v>0.39939540215820801</v>
      </c>
      <c r="P41" s="1">
        <v>4.0725914589654001E-2</v>
      </c>
      <c r="Q41" s="1">
        <v>7.0237467778339475</v>
      </c>
      <c r="R41" s="1">
        <v>0.44569067071099361</v>
      </c>
      <c r="S41" s="1">
        <v>34.843611082036702</v>
      </c>
      <c r="T41" s="1">
        <v>1.1681269187706189</v>
      </c>
      <c r="U41" s="1">
        <v>59.733032374232423</v>
      </c>
      <c r="V41" s="1">
        <v>1.3129193704827811</v>
      </c>
      <c r="W41" s="15">
        <v>131.24132548238313</v>
      </c>
      <c r="X41" s="15">
        <v>2.8029210832233229</v>
      </c>
      <c r="Y41" s="1">
        <v>29.655608628817475</v>
      </c>
      <c r="Z41" s="1">
        <v>0.76744114224638371</v>
      </c>
      <c r="AA41" s="15">
        <v>373.89193923585572</v>
      </c>
      <c r="AB41" s="1">
        <v>4.8783498159558816</v>
      </c>
      <c r="AC41" s="2">
        <v>7221.0685307411504</v>
      </c>
      <c r="AD41" s="15">
        <v>114.62066577524074</v>
      </c>
      <c r="AE41" s="15">
        <f t="shared" si="8"/>
        <v>53.409747835407671</v>
      </c>
      <c r="AF41" s="15">
        <f t="shared" si="9"/>
        <v>41.63857432101252</v>
      </c>
      <c r="AG41" s="1">
        <f t="shared" si="2"/>
        <v>0.83458735234241621</v>
      </c>
      <c r="AH41" s="1">
        <v>6.4961449623451033</v>
      </c>
      <c r="AI41" s="1">
        <v>0.20128791258121936</v>
      </c>
      <c r="AJ41" s="1">
        <v>3.0985748278091778</v>
      </c>
      <c r="AK41" s="2">
        <f t="shared" si="7"/>
        <v>704.42225919252303</v>
      </c>
      <c r="AL41" s="3">
        <v>2.0166813572598985E-3</v>
      </c>
      <c r="AM41" s="3">
        <v>4.4024565331408352E-7</v>
      </c>
      <c r="AN41" s="1">
        <v>5.7257915718624819</v>
      </c>
      <c r="AO41" s="1">
        <v>0.4391039829583917</v>
      </c>
      <c r="AP41" s="4">
        <v>0.29344999999999999</v>
      </c>
      <c r="AQ41" s="1">
        <v>1.283048</v>
      </c>
    </row>
    <row r="42" spans="1:43" x14ac:dyDescent="0.2">
      <c r="A42" s="14" t="s">
        <v>62</v>
      </c>
      <c r="B42" s="2">
        <v>2651.7184388716541</v>
      </c>
      <c r="C42" s="14" t="s">
        <v>41</v>
      </c>
      <c r="D42" s="14"/>
      <c r="E42" s="4">
        <v>1.2370456780751429E-2</v>
      </c>
      <c r="F42" s="4">
        <v>2.7426527963313237E-3</v>
      </c>
      <c r="G42" s="1">
        <v>10.593572841275115</v>
      </c>
      <c r="H42" s="1">
        <v>0.89610392805703565</v>
      </c>
      <c r="I42" s="4">
        <v>8.221564687868696E-2</v>
      </c>
      <c r="J42" s="4">
        <v>1.7870273679336914E-3</v>
      </c>
      <c r="K42" s="1">
        <v>1.9802810407292435</v>
      </c>
      <c r="L42" s="1">
        <v>0.14534370210098713</v>
      </c>
      <c r="M42" s="1">
        <v>0.73928277677586862</v>
      </c>
      <c r="N42" s="1">
        <v>0.15669607084479803</v>
      </c>
      <c r="O42" s="1">
        <v>0.43385974079942707</v>
      </c>
      <c r="P42" s="1">
        <v>4.6111632162635204E-2</v>
      </c>
      <c r="Q42" s="1">
        <v>21.711621402907078</v>
      </c>
      <c r="R42" s="1">
        <v>0.70451876668368829</v>
      </c>
      <c r="S42" s="1">
        <v>82.079064776113</v>
      </c>
      <c r="T42" s="1">
        <v>1.8555518412558534</v>
      </c>
      <c r="U42" s="15">
        <v>110.94250773995957</v>
      </c>
      <c r="V42" s="1">
        <v>2.2422948566461285</v>
      </c>
      <c r="W42" s="15">
        <v>189.68305236041698</v>
      </c>
      <c r="X42" s="15">
        <v>5.207467859595619</v>
      </c>
      <c r="Y42" s="1">
        <v>39.486699721770812</v>
      </c>
      <c r="Z42" s="1">
        <v>0.77434347294667172</v>
      </c>
      <c r="AA42" s="15">
        <v>703.90142640559554</v>
      </c>
      <c r="AB42" s="1">
        <v>8.5882674614240511</v>
      </c>
      <c r="AC42" s="2">
        <v>8140.9026242099571</v>
      </c>
      <c r="AD42" s="15">
        <v>127.12961985349416</v>
      </c>
      <c r="AE42" s="15">
        <f t="shared" si="8"/>
        <v>54.327601434878488</v>
      </c>
      <c r="AF42" s="15">
        <f t="shared" si="9"/>
        <v>81.443588959470134</v>
      </c>
      <c r="AG42" s="1">
        <f t="shared" si="2"/>
        <v>0.33107132313849413</v>
      </c>
      <c r="AH42" s="1">
        <v>6.2180415885313387</v>
      </c>
      <c r="AI42" s="1">
        <v>0.1863377274572868</v>
      </c>
      <c r="AJ42" s="1">
        <v>2.9967269405365711</v>
      </c>
      <c r="AK42" s="2">
        <f t="shared" si="7"/>
        <v>700.86170938540636</v>
      </c>
      <c r="AL42" s="3">
        <v>2.0164665148121124E-3</v>
      </c>
      <c r="AM42" s="3">
        <v>4.1683190963367223E-7</v>
      </c>
      <c r="AN42" s="1">
        <v>5.6186489188672084</v>
      </c>
      <c r="AO42" s="1">
        <v>0.41575095714509497</v>
      </c>
      <c r="AP42" s="4">
        <v>0.30852000000000002</v>
      </c>
      <c r="AQ42" s="1">
        <v>1.2524690000000001</v>
      </c>
    </row>
    <row r="43" spans="1:43" x14ac:dyDescent="0.2">
      <c r="A43" s="14" t="s">
        <v>63</v>
      </c>
      <c r="B43" s="2">
        <v>2666.0397050167048</v>
      </c>
      <c r="C43" s="14" t="s">
        <v>41</v>
      </c>
      <c r="D43" s="14"/>
      <c r="E43" s="4">
        <v>1.4216996566143714E-2</v>
      </c>
      <c r="F43" s="4">
        <v>4.7097633784856357E-3</v>
      </c>
      <c r="G43" s="1">
        <v>11.323124672764374</v>
      </c>
      <c r="H43" s="1">
        <v>0.9164733527785337</v>
      </c>
      <c r="I43" s="4">
        <v>3.2513411550461134E-2</v>
      </c>
      <c r="J43" s="4">
        <v>1.0533769156624578E-4</v>
      </c>
      <c r="K43" s="1">
        <v>0.76419057426551507</v>
      </c>
      <c r="L43" s="1">
        <v>4.3481198045071751E-2</v>
      </c>
      <c r="M43" s="1">
        <v>1.4463551256688547</v>
      </c>
      <c r="N43" s="1">
        <v>0.13439672697457619</v>
      </c>
      <c r="O43" s="1">
        <v>0.3161254370804164</v>
      </c>
      <c r="P43" s="1">
        <v>3.2114086815560099E-2</v>
      </c>
      <c r="Q43" s="1">
        <v>9.5838790992101934</v>
      </c>
      <c r="R43" s="1">
        <v>0.62940180456605799</v>
      </c>
      <c r="S43" s="1">
        <v>46.254995443154193</v>
      </c>
      <c r="T43" s="1">
        <v>1.3696751720654161</v>
      </c>
      <c r="U43" s="1">
        <v>69.525397684214298</v>
      </c>
      <c r="V43" s="1">
        <v>1.399549036399141</v>
      </c>
      <c r="W43" s="15">
        <v>132.32137533174699</v>
      </c>
      <c r="X43" s="15">
        <v>2.4504185301422692</v>
      </c>
      <c r="Y43" s="1">
        <v>29.664490988951627</v>
      </c>
      <c r="Z43" s="1">
        <v>0.67870041552424176</v>
      </c>
      <c r="AA43" s="15">
        <v>434.63174385639786</v>
      </c>
      <c r="AB43" s="1">
        <v>3.4278505950244313</v>
      </c>
      <c r="AC43" s="2">
        <v>8867.6603627818549</v>
      </c>
      <c r="AD43" s="15">
        <v>47.527068142063818</v>
      </c>
      <c r="AE43" s="15">
        <f t="shared" si="8"/>
        <v>34.443597021165438</v>
      </c>
      <c r="AF43" s="15">
        <f t="shared" si="9"/>
        <v>129.12657824420623</v>
      </c>
      <c r="AG43" s="1">
        <f t="shared" si="2"/>
        <v>0.25958222164618383</v>
      </c>
      <c r="AH43" s="1">
        <v>3.9466386376036673</v>
      </c>
      <c r="AI43" s="1">
        <v>0.13064336499273257</v>
      </c>
      <c r="AJ43" s="1">
        <v>3.3102439059902644</v>
      </c>
      <c r="AK43" s="2">
        <f t="shared" si="7"/>
        <v>665.3474964531415</v>
      </c>
      <c r="AL43" s="3">
        <v>2.0164412407327253E-3</v>
      </c>
      <c r="AM43" s="3">
        <v>4.1286236043144284E-7</v>
      </c>
      <c r="AN43" s="1">
        <v>5.6060446502719241</v>
      </c>
      <c r="AO43" s="1">
        <v>0.41179170200622667</v>
      </c>
      <c r="AP43" s="4">
        <v>0.31558999999999998</v>
      </c>
      <c r="AQ43" s="1">
        <v>1.322749</v>
      </c>
    </row>
    <row r="44" spans="1:43" x14ac:dyDescent="0.2">
      <c r="A44" s="14" t="s">
        <v>64</v>
      </c>
      <c r="B44" s="2">
        <v>2662.4758958467719</v>
      </c>
      <c r="C44" s="14" t="s">
        <v>22</v>
      </c>
      <c r="D44" s="14"/>
      <c r="E44" s="4">
        <v>3.1902912702816283E-2</v>
      </c>
      <c r="F44" s="4">
        <v>1.0319150575156413E-2</v>
      </c>
      <c r="G44" s="1">
        <v>7.5786330853041548</v>
      </c>
      <c r="H44" s="1">
        <v>1.2545330048940986</v>
      </c>
      <c r="I44" s="4">
        <v>3.7550809383425116E-2</v>
      </c>
      <c r="J44" s="4">
        <v>5.6880470328397902E-4</v>
      </c>
      <c r="K44" s="1">
        <v>0.61007153272591519</v>
      </c>
      <c r="L44" s="1">
        <v>7.5072474473894035E-2</v>
      </c>
      <c r="M44" s="1">
        <v>1.2406728647939602</v>
      </c>
      <c r="N44" s="1">
        <v>0.19411095953372748</v>
      </c>
      <c r="O44" s="1">
        <v>0.24943239965348524</v>
      </c>
      <c r="P44" s="1">
        <v>4.0887070321335865E-2</v>
      </c>
      <c r="Q44" s="1">
        <v>8.3623686511729005</v>
      </c>
      <c r="R44" s="1">
        <v>0.38872504124451829</v>
      </c>
      <c r="S44" s="1">
        <v>40.195392363282146</v>
      </c>
      <c r="T44" s="1">
        <v>1.1938023492816323</v>
      </c>
      <c r="U44" s="1">
        <v>62.754826109001954</v>
      </c>
      <c r="V44" s="1">
        <v>1.2433914920141882</v>
      </c>
      <c r="W44" s="15">
        <v>115.79763161589172</v>
      </c>
      <c r="X44" s="15">
        <v>2.4137877353174688</v>
      </c>
      <c r="Y44" s="1">
        <v>24.005094652788703</v>
      </c>
      <c r="Z44" s="1">
        <v>0.71310758435401422</v>
      </c>
      <c r="AA44" s="15">
        <v>390.31426742489492</v>
      </c>
      <c r="AB44" s="1">
        <v>1.9189297452539982</v>
      </c>
      <c r="AC44" s="2">
        <v>8506.5522910863929</v>
      </c>
      <c r="AD44" s="15">
        <v>29.867296203367395</v>
      </c>
      <c r="AE44" s="15">
        <f t="shared" si="8"/>
        <v>12.110984394867069</v>
      </c>
      <c r="AF44" s="15">
        <f t="shared" si="9"/>
        <v>53.684710570534044</v>
      </c>
      <c r="AG44" s="1">
        <f t="shared" si="2"/>
        <v>0.23674630160665727</v>
      </c>
      <c r="AH44" s="1">
        <v>9.1984351309537669</v>
      </c>
      <c r="AI44" s="1">
        <v>0.26009968120920646</v>
      </c>
      <c r="AJ44" s="1">
        <v>2.8276514157711654</v>
      </c>
      <c r="AK44" s="2">
        <f t="shared" si="7"/>
        <v>733.68094310192771</v>
      </c>
      <c r="AL44" s="3">
        <v>2.0166299923017085E-3</v>
      </c>
      <c r="AM44" s="3">
        <v>4.5715228434773901E-7</v>
      </c>
      <c r="AN44" s="1">
        <v>5.7001756940497916</v>
      </c>
      <c r="AO44" s="1">
        <v>0.45596677074380509</v>
      </c>
      <c r="AP44" s="4">
        <v>0.32249</v>
      </c>
      <c r="AQ44" s="1">
        <v>1.133751</v>
      </c>
    </row>
    <row r="45" spans="1:43" x14ac:dyDescent="0.2">
      <c r="A45" s="14" t="s">
        <v>65</v>
      </c>
      <c r="B45" s="2">
        <v>2660.1486678856554</v>
      </c>
      <c r="C45" s="14" t="s">
        <v>41</v>
      </c>
      <c r="D45" s="14"/>
      <c r="E45" s="4">
        <v>5.9334458369844419E-2</v>
      </c>
      <c r="F45" s="4">
        <v>8.7433031051526652E-3</v>
      </c>
      <c r="G45" s="1">
        <v>3.2721835786947109</v>
      </c>
      <c r="H45" s="1">
        <v>0.17395955603858546</v>
      </c>
      <c r="I45" s="4">
        <v>0.16568074904644203</v>
      </c>
      <c r="J45" s="4">
        <v>2.1554867658684311E-4</v>
      </c>
      <c r="K45" s="1">
        <v>1.8002598509587884</v>
      </c>
      <c r="L45" s="1">
        <v>6.4653308110635271E-2</v>
      </c>
      <c r="M45" s="1">
        <v>2.2762492400202357</v>
      </c>
      <c r="N45" s="1">
        <v>0.13573668631203989</v>
      </c>
      <c r="O45" s="1">
        <v>1.1209215535507939</v>
      </c>
      <c r="P45" s="1">
        <v>7.2137760275159182E-2</v>
      </c>
      <c r="Q45" s="1">
        <v>15.056005454108467</v>
      </c>
      <c r="R45" s="1">
        <v>0.64287366680399571</v>
      </c>
      <c r="S45" s="1">
        <v>49.835247466631046</v>
      </c>
      <c r="T45" s="1">
        <v>1.3773679986391596</v>
      </c>
      <c r="U45" s="1">
        <v>66.50784859022319</v>
      </c>
      <c r="V45" s="1">
        <v>1.3261891135575712</v>
      </c>
      <c r="W45" s="15">
        <v>122.78000117270703</v>
      </c>
      <c r="X45" s="15">
        <v>2.2867689272415865</v>
      </c>
      <c r="Y45" s="1">
        <v>28.289120642033815</v>
      </c>
      <c r="Z45" s="1">
        <v>0.55158806366732938</v>
      </c>
      <c r="AA45" s="15">
        <v>434.69465664670923</v>
      </c>
      <c r="AB45" s="1">
        <v>3.777806938244749</v>
      </c>
      <c r="AC45" s="2">
        <v>6996.4280875068662</v>
      </c>
      <c r="AD45" s="15">
        <v>27.850863195068854</v>
      </c>
      <c r="AE45" s="15">
        <f t="shared" si="8"/>
        <v>29.263424880046205</v>
      </c>
      <c r="AF45" s="15">
        <f t="shared" si="9"/>
        <v>8.0915681918929234</v>
      </c>
      <c r="AG45" s="1">
        <f t="shared" si="2"/>
        <v>0.58537485927855248</v>
      </c>
      <c r="AH45" s="1">
        <v>6.5704279450823062</v>
      </c>
      <c r="AI45" s="1">
        <v>0.16551383033013251</v>
      </c>
      <c r="AJ45" s="1">
        <v>2.5190722996058845</v>
      </c>
      <c r="AK45" s="2">
        <f t="shared" si="7"/>
        <v>705.35178227081099</v>
      </c>
      <c r="AL45" s="3">
        <v>2.0177542256848472E-3</v>
      </c>
      <c r="AM45" s="3">
        <v>4.9719825984365987E-7</v>
      </c>
      <c r="AN45" s="1">
        <v>6.2608346722756725</v>
      </c>
      <c r="AO45" s="1">
        <v>0.49590889671220817</v>
      </c>
      <c r="AP45" s="4">
        <v>0.33782000000000001</v>
      </c>
      <c r="AQ45" s="1">
        <v>1.3496440000000001</v>
      </c>
    </row>
    <row r="46" spans="1:43" x14ac:dyDescent="0.2">
      <c r="A46" s="14" t="s">
        <v>66</v>
      </c>
      <c r="B46" s="2">
        <v>2628.8699284172963</v>
      </c>
      <c r="C46" s="14" t="s">
        <v>41</v>
      </c>
      <c r="AE46" s="15"/>
      <c r="AF46" s="15"/>
      <c r="AG46" s="1"/>
      <c r="AH46" s="1">
        <v>4.4442657452351204</v>
      </c>
      <c r="AI46" s="1">
        <v>0.13500761798427854</v>
      </c>
      <c r="AJ46" s="1">
        <v>3.037793546189846</v>
      </c>
      <c r="AK46" s="2">
        <f t="shared" si="7"/>
        <v>674.37235065489426</v>
      </c>
      <c r="AL46" s="3">
        <v>2.0161107032250292E-3</v>
      </c>
      <c r="AM46" s="3">
        <v>4.7932937196707481E-7</v>
      </c>
      <c r="AN46" s="1">
        <v>5.4412044808642701</v>
      </c>
      <c r="AO46" s="1">
        <v>0.47808634746366924</v>
      </c>
      <c r="AP46" s="4">
        <v>0.30613999999999997</v>
      </c>
      <c r="AQ46" s="1">
        <v>1.2557510000000001</v>
      </c>
    </row>
    <row r="47" spans="1:43" x14ac:dyDescent="0.2">
      <c r="A47" s="14" t="s">
        <v>67</v>
      </c>
      <c r="B47" s="2">
        <v>2691.6589697569925</v>
      </c>
      <c r="C47" s="14" t="s">
        <v>41</v>
      </c>
      <c r="AE47" s="15"/>
      <c r="AF47" s="15"/>
      <c r="AG47" s="1"/>
      <c r="AH47" s="1">
        <v>12.463923579673654</v>
      </c>
      <c r="AI47" s="1">
        <v>0.24495860556549726</v>
      </c>
      <c r="AJ47" s="1">
        <v>1.9653410420854895</v>
      </c>
      <c r="AK47" s="2">
        <f t="shared" si="7"/>
        <v>760.70841282786773</v>
      </c>
      <c r="AL47" s="3">
        <v>2.0175310305683334E-3</v>
      </c>
      <c r="AM47" s="3">
        <v>4.778617293136637E-7</v>
      </c>
      <c r="AN47" s="1">
        <v>6.149526515227155</v>
      </c>
      <c r="AO47" s="1">
        <v>0.47662251078562112</v>
      </c>
      <c r="AP47" s="4">
        <v>0.29020000000000001</v>
      </c>
      <c r="AQ47" s="1">
        <v>1.434439</v>
      </c>
    </row>
    <row r="48" spans="1:43" x14ac:dyDescent="0.2">
      <c r="A48" s="14" t="s">
        <v>68</v>
      </c>
      <c r="B48" s="2">
        <v>2677.1601762707583</v>
      </c>
      <c r="C48" s="14" t="s">
        <v>22</v>
      </c>
      <c r="AE48" s="15"/>
      <c r="AF48" s="15"/>
      <c r="AG48" s="1"/>
      <c r="AH48" s="1">
        <v>1.0974967682484174</v>
      </c>
      <c r="AI48" s="1">
        <v>7.739692367462489E-2</v>
      </c>
      <c r="AJ48" s="1">
        <v>7.0521322625987146</v>
      </c>
      <c r="AK48" s="2">
        <f t="shared" si="7"/>
        <v>577.97875330651857</v>
      </c>
      <c r="AL48" s="3">
        <v>2.0173129464688749E-3</v>
      </c>
      <c r="AM48" s="3">
        <v>4.6883093596719013E-7</v>
      </c>
      <c r="AN48" s="1">
        <v>6.0407672396145529</v>
      </c>
      <c r="AO48" s="1">
        <v>0.46761513661199894</v>
      </c>
      <c r="AP48" s="4">
        <v>0.28648999999999997</v>
      </c>
      <c r="AQ48" s="1">
        <v>1.2316849999999999</v>
      </c>
    </row>
    <row r="49" spans="1:43" x14ac:dyDescent="0.2">
      <c r="A49" s="14" t="s">
        <v>69</v>
      </c>
      <c r="C49" s="14" t="s">
        <v>41</v>
      </c>
      <c r="AE49" s="15"/>
      <c r="AF49" s="15"/>
      <c r="AG49" s="1"/>
      <c r="AH49" s="1">
        <v>14.948257232887677</v>
      </c>
      <c r="AI49" s="1">
        <v>0.28478547141619925</v>
      </c>
      <c r="AJ49" s="1">
        <v>1.9051416294177921</v>
      </c>
      <c r="AK49" s="2">
        <f t="shared" si="7"/>
        <v>777.58321655010673</v>
      </c>
      <c r="AL49" s="3">
        <v>2.0173742736117948E-3</v>
      </c>
      <c r="AM49" s="3">
        <v>4.4755567970674991E-7</v>
      </c>
      <c r="AN49" s="1">
        <v>6.0713512925367752</v>
      </c>
      <c r="AO49" s="1">
        <v>0.44639505257006773</v>
      </c>
      <c r="AP49" s="4">
        <v>0.35316999999999998</v>
      </c>
      <c r="AQ49" s="1">
        <v>1.0343039999999999</v>
      </c>
    </row>
    <row r="50" spans="1:43" x14ac:dyDescent="0.2">
      <c r="A50" s="14" t="s">
        <v>70</v>
      </c>
      <c r="B50" s="14">
        <v>2481</v>
      </c>
      <c r="C50" s="14" t="s">
        <v>37</v>
      </c>
      <c r="AE50" s="15"/>
      <c r="AF50" s="15"/>
      <c r="AG50" s="1"/>
      <c r="AH50" s="1">
        <v>1.3902900132454699</v>
      </c>
      <c r="AI50" s="1">
        <v>7.6919287675303025E-2</v>
      </c>
      <c r="AJ50" s="1">
        <v>5.532607365548424</v>
      </c>
      <c r="AK50" s="2">
        <f>5080/(6.01-LOG10(AH50))-273</f>
        <v>592.87545014373586</v>
      </c>
      <c r="AL50" s="3">
        <v>2.0146002432228933E-3</v>
      </c>
      <c r="AM50" s="3">
        <v>4.7125892872036672E-7</v>
      </c>
      <c r="AN50" s="1">
        <v>4.6879329856839291</v>
      </c>
      <c r="AO50" s="1">
        <v>0.47003683295468457</v>
      </c>
      <c r="AP50" s="4">
        <v>1.3321100000000001</v>
      </c>
      <c r="AQ50" s="1">
        <v>11.31654</v>
      </c>
    </row>
    <row r="51" spans="1:43" x14ac:dyDescent="0.2">
      <c r="A51" s="14" t="s">
        <v>71</v>
      </c>
      <c r="B51" s="14"/>
      <c r="C51" s="14" t="s">
        <v>37</v>
      </c>
      <c r="D51" s="14"/>
      <c r="E51" s="4">
        <v>3.776776786844124</v>
      </c>
      <c r="F51" s="4">
        <v>0.12961183130442452</v>
      </c>
      <c r="G51" s="1">
        <v>50.998249448803165</v>
      </c>
      <c r="H51" s="1">
        <v>1.707784489660148</v>
      </c>
      <c r="I51" s="1">
        <v>11.241235499604343</v>
      </c>
      <c r="J51" s="4">
        <v>1.129315030419949E-2</v>
      </c>
      <c r="K51" s="1">
        <v>69.855379710187734</v>
      </c>
      <c r="L51" s="1">
        <v>2.1759804083426091</v>
      </c>
      <c r="M51" s="1">
        <v>17.573330531444338</v>
      </c>
      <c r="N51" s="1">
        <v>0.58844810844351392</v>
      </c>
      <c r="O51" s="1">
        <v>5.0424787166713676</v>
      </c>
      <c r="P51" s="1">
        <v>0.19398960395136663</v>
      </c>
      <c r="Q51" s="1">
        <v>35.422138944529962</v>
      </c>
      <c r="R51" s="1">
        <v>0.89477846125857308</v>
      </c>
      <c r="S51" s="1">
        <v>101.81413003973908</v>
      </c>
      <c r="T51" s="1">
        <v>2.8406223732391238</v>
      </c>
      <c r="U51" s="15">
        <v>168.11409443808853</v>
      </c>
      <c r="V51" s="1">
        <v>3.1366273832203575</v>
      </c>
      <c r="W51" s="15">
        <v>340.6012847517477</v>
      </c>
      <c r="X51" s="15">
        <v>4.688420962774825</v>
      </c>
      <c r="Y51" s="1">
        <v>78.230618960764659</v>
      </c>
      <c r="Z51" s="1">
        <v>1.6982826909149829</v>
      </c>
      <c r="AA51" s="15">
        <v>1038.9359668494378</v>
      </c>
      <c r="AB51" s="1">
        <v>13.976015970690682</v>
      </c>
      <c r="AC51" s="2">
        <v>9388.0812964155448</v>
      </c>
      <c r="AD51" s="15">
        <v>37.323885003476498</v>
      </c>
      <c r="AE51" s="15">
        <f>(O51/0.153)/(E51/0.237)</f>
        <v>2.0681387450441404</v>
      </c>
      <c r="AF51" s="15">
        <f>(G51/0.612)/(((E51/0.237)*(I51/0.095))^0.5)</f>
        <v>1.9189874752690614</v>
      </c>
      <c r="AG51" s="1">
        <f t="shared" si="2"/>
        <v>0.6178787778168422</v>
      </c>
      <c r="AH51" s="1">
        <v>11.249282837368153</v>
      </c>
      <c r="AI51" s="1">
        <v>0.23586310024869286</v>
      </c>
      <c r="AJ51" s="1">
        <v>2.0966945507423533</v>
      </c>
      <c r="AK51" s="2">
        <f>5080/(6.01-LOG10(AH51))-273</f>
        <v>751.42586922477335</v>
      </c>
      <c r="AL51" s="3">
        <v>2.0174985074781653E-3</v>
      </c>
      <c r="AM51" s="3">
        <v>4.3835880790193442E-7</v>
      </c>
      <c r="AN51" s="1">
        <v>6.1333071405174078</v>
      </c>
      <c r="AO51" s="1">
        <v>0.43722203062231629</v>
      </c>
      <c r="AP51" s="4">
        <v>1.72367</v>
      </c>
      <c r="AQ51" s="1">
        <v>7.2126089999999996</v>
      </c>
    </row>
    <row r="52" spans="1:43" x14ac:dyDescent="0.2">
      <c r="A52" s="14" t="s">
        <v>72</v>
      </c>
      <c r="B52" s="14">
        <v>2478</v>
      </c>
      <c r="C52" s="14" t="s">
        <v>37</v>
      </c>
      <c r="D52" s="14"/>
      <c r="E52" s="4">
        <v>1.5103518643314964</v>
      </c>
      <c r="F52" s="4">
        <v>0.18142963268904785</v>
      </c>
      <c r="G52" s="1">
        <v>28.23453005387676</v>
      </c>
      <c r="H52" s="1">
        <v>3.9932983259634178</v>
      </c>
      <c r="I52" s="4">
        <v>3.1621790810073751</v>
      </c>
      <c r="J52" s="4">
        <v>4.3960838752516385E-2</v>
      </c>
      <c r="K52" s="1">
        <v>20.342017184045925</v>
      </c>
      <c r="L52" s="1">
        <v>2.3957037741857095</v>
      </c>
      <c r="M52" s="1">
        <v>6.9241791181208443</v>
      </c>
      <c r="N52" s="1">
        <v>0.8285896257518266</v>
      </c>
      <c r="O52" s="1">
        <v>2.1001285864658668</v>
      </c>
      <c r="P52" s="1">
        <v>0.25381644129560382</v>
      </c>
      <c r="Q52" s="1">
        <v>19.635119794134479</v>
      </c>
      <c r="R52" s="1">
        <v>0.95695702975792996</v>
      </c>
      <c r="S52" s="1">
        <v>51.855647092502316</v>
      </c>
      <c r="T52" s="1">
        <v>2.4824470200805151</v>
      </c>
      <c r="U52" s="15">
        <v>108.37186290750414</v>
      </c>
      <c r="V52" s="1">
        <v>7.0327638666981258</v>
      </c>
      <c r="W52" s="15">
        <v>247.53980751944627</v>
      </c>
      <c r="X52" s="15">
        <v>12.029649944255254</v>
      </c>
      <c r="Y52" s="1">
        <v>59.824906584826174</v>
      </c>
      <c r="Z52" s="1">
        <v>2.2489492550690366</v>
      </c>
      <c r="AA52" s="15">
        <v>677.11329275960247</v>
      </c>
      <c r="AB52" s="1">
        <v>31.877166681068278</v>
      </c>
      <c r="AC52" s="2">
        <v>11248.20652154759</v>
      </c>
      <c r="AD52" s="15">
        <v>49.98770467414878</v>
      </c>
      <c r="AE52" s="15">
        <f>(O52/0.153)/(E52/0.237)</f>
        <v>2.1538956823596904</v>
      </c>
      <c r="AF52" s="15">
        <f>(G52/0.612)/(((E52/0.237)*(I52/0.095))^0.5)</f>
        <v>3.1676181184349317</v>
      </c>
      <c r="AG52" s="1">
        <f t="shared" si="2"/>
        <v>0.55064106544001123</v>
      </c>
      <c r="AH52" s="1">
        <v>4.3217242425037599</v>
      </c>
      <c r="AI52" s="1">
        <v>0.18985748261627103</v>
      </c>
      <c r="AJ52" s="1">
        <v>4.3930957174231562</v>
      </c>
      <c r="AK52" s="2">
        <f>5080/(6.01-LOG10(AH52))-273</f>
        <v>672.23182636755553</v>
      </c>
      <c r="AL52" s="3">
        <v>2.0155274745522812E-3</v>
      </c>
      <c r="AM52" s="3">
        <v>5.1130186814382956E-7</v>
      </c>
      <c r="AN52" s="1">
        <v>5.1503463755642187</v>
      </c>
      <c r="AO52" s="1">
        <v>0.50997593072394731</v>
      </c>
      <c r="AP52" s="4">
        <v>3.27481</v>
      </c>
      <c r="AQ52" s="1">
        <v>0.7039223</v>
      </c>
    </row>
    <row r="56" spans="1:43" x14ac:dyDescent="0.2">
      <c r="A56" s="13" t="s">
        <v>73</v>
      </c>
    </row>
  </sheetData>
  <phoneticPr fontId="1" type="noConversion"/>
  <hyperlinks>
    <hyperlink ref="A17" r:id="rId1" xr:uid="{00000000-0004-0000-0000-000000000000}"/>
    <hyperlink ref="A18" r:id="rId2" xr:uid="{00000000-0004-0000-0000-00000100000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Assistant Editor</cp:lastModifiedBy>
  <dcterms:created xsi:type="dcterms:W3CDTF">2018-06-21T06:54:56Z</dcterms:created>
  <dcterms:modified xsi:type="dcterms:W3CDTF">2018-09-18T19:13:50Z</dcterms:modified>
</cp:coreProperties>
</file>