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360" windowHeight="20480" activeTab="0"/>
  </bookViews>
  <sheets>
    <sheet name="chem_only" sheetId="1" r:id="rId1"/>
    <sheet name="References" sheetId="2" r:id="rId2"/>
  </sheets>
  <definedNames/>
  <calcPr fullCalcOnLoad="1"/>
</workbook>
</file>

<file path=xl/sharedStrings.xml><?xml version="1.0" encoding="utf-8"?>
<sst xmlns="http://schemas.openxmlformats.org/spreadsheetml/2006/main" count="95" uniqueCount="77">
  <si>
    <t xml:space="preserve">et al., 1976; Simonds, 1975; Winzer et al., 1977). </t>
  </si>
  <si>
    <t>Blanchard DP, Jacobs JW, Brannon JC, Haskin LA (1976) Major and trace element compositions of matrix and aphanitic clasts from consortium breccia 73215. Proc Lunar Planet Sci 7:2179-2187</t>
  </si>
  <si>
    <t>Simonds CH (1975) Thermal regimes in impact melts and the petrology of the Apollo 17 Station 6 boulder. Proc Lunar Planet Sci 6:641-672</t>
  </si>
  <si>
    <t>Apollo 14</t>
  </si>
  <si>
    <t>Apollo 15</t>
  </si>
  <si>
    <t>Apollo 16</t>
  </si>
  <si>
    <t>Apollo 17</t>
  </si>
  <si>
    <t>A17</t>
  </si>
  <si>
    <t>ITE-rich</t>
  </si>
  <si>
    <t>Group A</t>
  </si>
  <si>
    <t>Group B</t>
  </si>
  <si>
    <t>Group A/B</t>
  </si>
  <si>
    <t>Group C</t>
  </si>
  <si>
    <t>Group D</t>
  </si>
  <si>
    <t>Group 1M</t>
  </si>
  <si>
    <t>Group 1F</t>
  </si>
  <si>
    <t>Group 2DB</t>
  </si>
  <si>
    <t>Group 2NR</t>
  </si>
  <si>
    <t>Poikilitic</t>
  </si>
  <si>
    <t>Aphanitic</t>
  </si>
  <si>
    <t>---</t>
  </si>
  <si>
    <t>FeO</t>
  </si>
  <si>
    <t>MnO</t>
  </si>
  <si>
    <t>MgO</t>
  </si>
  <si>
    <t>CaO</t>
  </si>
  <si>
    <t>Mg'</t>
  </si>
  <si>
    <t>Sc</t>
  </si>
  <si>
    <t>Cr</t>
  </si>
  <si>
    <t>Co</t>
  </si>
  <si>
    <t>Ni</t>
  </si>
  <si>
    <t>Rb</t>
  </si>
  <si>
    <t>Sr</t>
  </si>
  <si>
    <t>Zr</t>
  </si>
  <si>
    <t>Cs</t>
  </si>
  <si>
    <t>Ba</t>
  </si>
  <si>
    <t>La</t>
  </si>
  <si>
    <t>Ce</t>
  </si>
  <si>
    <t>Nd</t>
  </si>
  <si>
    <t>Sm</t>
  </si>
  <si>
    <t>Eu</t>
  </si>
  <si>
    <t>Tb</t>
  </si>
  <si>
    <t>Yb</t>
  </si>
  <si>
    <t>Lu</t>
  </si>
  <si>
    <t>Hf</t>
  </si>
  <si>
    <t>Ta</t>
  </si>
  <si>
    <t>Th</t>
  </si>
  <si>
    <t>U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</si>
  <si>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</si>
  <si>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</si>
  <si>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</si>
  <si>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</si>
  <si>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</si>
  <si>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</si>
  <si>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</si>
  <si>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Sum</t>
  </si>
  <si>
    <t>oxides, wt.%</t>
  </si>
  <si>
    <t>trace elements (ppm)</t>
  </si>
  <si>
    <t>Selected trace elements (ppm)</t>
  </si>
  <si>
    <t xml:space="preserve">Data sources.  Apollo 14: major elements based on compilation of literature data; trace elements from analyses of 2-4 mm lithic particles (Jolliff et al., 1991).  Apollo 15: Data for Groups A, B, </t>
  </si>
  <si>
    <t xml:space="preserve">compositions of major elements compiled by Korotev (1994).  Average compositions of trace elements determined by INAA of multiple splits of large melt breccias (Korotev, 1994).  </t>
  </si>
  <si>
    <t xml:space="preserve">Apollo 17: Major and trace-element data determined on 2-4 mm lithic fragments taken from five highland soils from North and South Massif samples (Jolliff et al., 1996).   Apollo 17 classifications </t>
  </si>
  <si>
    <t xml:space="preserve">based on compositions and verified by petrographic analysis of subsets of rock fragments.  Average compositions of Apollo-17 groups agree with compilation of published analyses (Blanchard </t>
  </si>
  <si>
    <r>
      <t xml:space="preserve">All values are simple means (after compiliation in Jolliff 1998); </t>
    </r>
    <r>
      <rPr>
        <i/>
        <sz val="8"/>
        <rFont val="Times New Roman"/>
        <family val="1"/>
      </rPr>
      <t>Mg'</t>
    </r>
    <r>
      <rPr>
        <sz val="8"/>
        <rFont val="Times New Roman"/>
        <family val="1"/>
      </rPr>
      <t xml:space="preserve"> = MgO/(MgO+FeO) molar. "---" means no data available.</t>
    </r>
  </si>
  <si>
    <t>min</t>
  </si>
  <si>
    <t>max</t>
  </si>
  <si>
    <t>average</t>
  </si>
  <si>
    <t>Winzer SR, Nava DF, Schuhmann PJ, Lum RKL, Schuhmann S, Lindstrom MM, Lindstrom DJ, Philpotts JA (1977) The Apollo 17 "melt sheet": Chemistry, age and Rb/Sr systematics. Earth &amp; Planetary Science Letters 33(3):389-400</t>
  </si>
  <si>
    <t xml:space="preserve">C, and D (columns 3, 4, 6, &amp; 7) mainly from Laul et al. (1988), Lindstrom et al. (1988), and Ryder and Spudis (1987).   Trace-element concentrations determined </t>
  </si>
  <si>
    <t>Table A3.6.  Average compositions of mafic impact-melt-breccia groups from the Apollo 14, 15, 16, and 17 sites.</t>
  </si>
  <si>
    <t>Sm(CN)</t>
  </si>
  <si>
    <t xml:space="preserve">by INAA.  Data for Apollo 15 Group "A/B" (column 5) are for 2-4 mm lithic fragments from 15273 determined by INAA at Washington University.  Apollo 16: Average </t>
  </si>
  <si>
    <t>Jolliff BL, Korotev RL, Haskin LA (1991) Geochemistry of 2-4 mm particles from Apollo 14 soil (14161) and implications regarding igneous components and soil-forming processes. Proceedings of the Lunar and Planetary Science Conference 21:193-219</t>
  </si>
  <si>
    <t>Laul JC, Simon SB, Papike JJ (1988) Chemistry and Petrology of the Apennine Front, Apollo 15, Part II: Impact Melt Rocks. Proc Lunar Planet Sci 18:203-217</t>
  </si>
  <si>
    <t>Lindstrom MM, Marvin UB, Vetter SK, Shervais JW (1988) Apennine front revisited:  Diversity of Apollo 15 highland rock types. Proc Lunar Planet Sci Conf 18:169-185</t>
  </si>
  <si>
    <t>Ryder G, Spudis PD (1987) Chemical composition and origin of Apollo 15 impact melts. Proc Lunar Planet Sci Conf 17th in J Geophys Res 92:E432-E446</t>
  </si>
  <si>
    <t>Korotev RL (1994) Compositional variation in Apollo 16 impact-melt breccias and inferences for the geology and bombardment history of the Central Highlands of the Moon. Geochim Cosmochim Acta 58(18):3931-3969</t>
  </si>
  <si>
    <t>Jolliff BL, Rockow KM, Korotev RL, Haskin LA (1996) Lithologic distribution and geologic history of the Apollo 17 site: The record in soils and small rock particles from the highland massifs. Meteor Planet Sci 31:116-145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</si>
</sst>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_)"/>
    <numFmt numFmtId="171" formatCode="0.00_)"/>
    <numFmt numFmtId="172" formatCode="0.0"/>
    <numFmt numFmtId="173" formatCode="0.000"/>
    <numFmt numFmtId="174" formatCode="0_)"/>
    <numFmt numFmtId="175" formatCode="0.0000"/>
    <numFmt numFmtId="176" formatCode="0.00000"/>
    <numFmt numFmtId="177" formatCode="???0.0"/>
    <numFmt numFmtId="178" formatCode="???0.00"/>
    <numFmt numFmtId="179" formatCode="???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0"/>
    </font>
    <font>
      <vertAlign val="subscript"/>
      <sz val="8"/>
      <name val="Times New Roman"/>
      <family val="1"/>
    </font>
    <font>
      <b/>
      <sz val="10"/>
      <name val="Arial Narrow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77" fontId="6" fillId="0" borderId="0" xfId="0" applyNumberFormat="1" applyFont="1" applyAlignment="1">
      <alignment horizontal="left"/>
    </xf>
    <xf numFmtId="178" fontId="6" fillId="0" borderId="0" xfId="0" applyNumberFormat="1" applyFont="1" applyAlignment="1">
      <alignment horizontal="left"/>
    </xf>
    <xf numFmtId="179" fontId="6" fillId="0" borderId="0" xfId="0" applyNumberFormat="1" applyFont="1" applyAlignment="1">
      <alignment horizontal="left"/>
    </xf>
    <xf numFmtId="178" fontId="6" fillId="0" borderId="2" xfId="0" applyNumberFormat="1" applyFont="1" applyBorder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2" xfId="0" applyFont="1" applyBorder="1" applyAlignment="1" applyProtection="1" quotePrefix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170" fontId="6" fillId="0" borderId="0" xfId="0" applyNumberFormat="1" applyFont="1" applyAlignment="1" applyProtection="1">
      <alignment horizontal="center"/>
      <protection/>
    </xf>
    <xf numFmtId="17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 quotePrefix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 horizontal="center"/>
      <protection/>
    </xf>
    <xf numFmtId="174" fontId="6" fillId="0" borderId="0" xfId="0" applyNumberFormat="1" applyFont="1" applyAlignment="1" applyProtection="1">
      <alignment horizontal="center"/>
      <protection/>
    </xf>
    <xf numFmtId="171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left"/>
      <protection/>
    </xf>
    <xf numFmtId="0" fontId="11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70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6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0" fontId="6" fillId="0" borderId="2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tabSelected="1" zoomScale="125" zoomScaleNormal="12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4" width="8.7109375" style="1" customWidth="1"/>
    <col min="15" max="15" width="4.421875" style="1" customWidth="1"/>
    <col min="16" max="18" width="6.7109375" style="37" customWidth="1"/>
    <col min="19" max="16384" width="9.140625" style="1" customWidth="1"/>
  </cols>
  <sheetData>
    <row r="1" spans="1:18" s="3" customFormat="1" ht="15.75" thickBot="1">
      <c r="A1" s="26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3"/>
      <c r="P1" s="36"/>
      <c r="Q1" s="36"/>
      <c r="R1" s="36"/>
    </row>
    <row r="2" spans="1:15" ht="9.75" customHeight="1">
      <c r="A2" s="21"/>
      <c r="B2" s="8" t="s">
        <v>3</v>
      </c>
      <c r="C2" s="8" t="s">
        <v>4</v>
      </c>
      <c r="D2" s="8" t="s">
        <v>4</v>
      </c>
      <c r="E2" s="8" t="s">
        <v>4</v>
      </c>
      <c r="F2" s="8" t="s">
        <v>4</v>
      </c>
      <c r="G2" s="8" t="s">
        <v>4</v>
      </c>
      <c r="H2" s="8" t="s">
        <v>5</v>
      </c>
      <c r="I2" s="8" t="s">
        <v>5</v>
      </c>
      <c r="J2" s="8" t="s">
        <v>5</v>
      </c>
      <c r="K2" s="8" t="s">
        <v>5</v>
      </c>
      <c r="L2" s="8" t="s">
        <v>6</v>
      </c>
      <c r="M2" s="9" t="s">
        <v>7</v>
      </c>
      <c r="N2" s="9" t="s">
        <v>7</v>
      </c>
      <c r="O2" s="9"/>
    </row>
    <row r="3" spans="1:15" ht="9.75" customHeight="1">
      <c r="A3" s="21"/>
      <c r="B3" s="9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8</v>
      </c>
      <c r="O3" s="8"/>
    </row>
    <row r="4" spans="1:18" ht="9.75" customHeight="1">
      <c r="A4" s="22"/>
      <c r="B4" s="10"/>
      <c r="C4" s="10"/>
      <c r="D4" s="10"/>
      <c r="E4" s="11"/>
      <c r="F4" s="10"/>
      <c r="G4" s="11"/>
      <c r="H4" s="11"/>
      <c r="I4" s="11"/>
      <c r="J4" s="10"/>
      <c r="K4" s="10"/>
      <c r="L4" s="11"/>
      <c r="M4" s="11"/>
      <c r="N4" s="11"/>
      <c r="O4" s="30"/>
      <c r="P4" s="11" t="s">
        <v>63</v>
      </c>
      <c r="Q4" s="11" t="s">
        <v>64</v>
      </c>
      <c r="R4" s="11" t="s">
        <v>65</v>
      </c>
    </row>
    <row r="5" spans="1:18" ht="10.5" customHeight="1">
      <c r="A5" s="31" t="s">
        <v>55</v>
      </c>
      <c r="B5" s="29"/>
      <c r="C5" s="29"/>
      <c r="D5" s="29"/>
      <c r="E5" s="30"/>
      <c r="F5" s="29"/>
      <c r="G5" s="30"/>
      <c r="H5" s="30"/>
      <c r="I5" s="30"/>
      <c r="J5" s="29"/>
      <c r="K5" s="29"/>
      <c r="L5" s="30"/>
      <c r="M5" s="30"/>
      <c r="N5" s="30"/>
      <c r="O5" s="30"/>
      <c r="P5" s="30"/>
      <c r="Q5" s="30"/>
      <c r="R5" s="30"/>
    </row>
    <row r="6" spans="1:18" ht="10.5" customHeight="1">
      <c r="A6" s="4" t="s">
        <v>47</v>
      </c>
      <c r="B6" s="8">
        <v>48.8</v>
      </c>
      <c r="C6" s="13">
        <v>49.833333333333336</v>
      </c>
      <c r="D6" s="13">
        <v>48.5</v>
      </c>
      <c r="E6" s="12" t="s">
        <v>20</v>
      </c>
      <c r="F6" s="13">
        <v>46.766666666666666</v>
      </c>
      <c r="G6" s="13">
        <v>44.6</v>
      </c>
      <c r="H6" s="13">
        <v>46.7</v>
      </c>
      <c r="I6" s="13">
        <v>47</v>
      </c>
      <c r="J6" s="8">
        <v>45.7</v>
      </c>
      <c r="K6" s="8">
        <v>45.3</v>
      </c>
      <c r="L6" s="13">
        <v>46.46967110206555</v>
      </c>
      <c r="M6" s="13">
        <v>46.82858887004841</v>
      </c>
      <c r="N6" s="13">
        <v>47.12310763777273</v>
      </c>
      <c r="O6" s="13"/>
      <c r="P6" s="13">
        <f aca="true" t="shared" si="0" ref="P6:P16">MIN($B6:$N6)</f>
        <v>44.6</v>
      </c>
      <c r="Q6" s="13">
        <f aca="true" t="shared" si="1" ref="Q6:Q16">MAX($B6:$N6)</f>
        <v>49.833333333333336</v>
      </c>
      <c r="R6" s="13">
        <f aca="true" t="shared" si="2" ref="R6:R16">AVERAGE($B6:$N6)</f>
        <v>46.96844730082389</v>
      </c>
    </row>
    <row r="7" spans="1:18" ht="10.5" customHeight="1">
      <c r="A7" s="5" t="s">
        <v>48</v>
      </c>
      <c r="B7" s="8">
        <v>1.7</v>
      </c>
      <c r="C7" s="13">
        <v>1.8513333333333333</v>
      </c>
      <c r="D7" s="13">
        <v>1.2063636363636363</v>
      </c>
      <c r="E7" s="12" t="s">
        <v>20</v>
      </c>
      <c r="F7" s="14">
        <v>0.914</v>
      </c>
      <c r="G7" s="14">
        <v>1.45</v>
      </c>
      <c r="H7" s="14">
        <v>1.37</v>
      </c>
      <c r="I7" s="14">
        <v>1.195</v>
      </c>
      <c r="J7" s="8">
        <v>0.93</v>
      </c>
      <c r="K7" s="13">
        <v>1</v>
      </c>
      <c r="L7" s="14">
        <v>1.5093411857079237</v>
      </c>
      <c r="M7" s="14">
        <v>0.7766632529442988</v>
      </c>
      <c r="N7" s="14">
        <v>1.634102735573609</v>
      </c>
      <c r="O7" s="14"/>
      <c r="P7" s="14">
        <f t="shared" si="0"/>
        <v>0.7766632529442988</v>
      </c>
      <c r="Q7" s="14">
        <f t="shared" si="1"/>
        <v>1.8513333333333333</v>
      </c>
      <c r="R7" s="14">
        <f t="shared" si="2"/>
        <v>1.2947336786602335</v>
      </c>
    </row>
    <row r="8" spans="1:18" ht="10.5" customHeight="1">
      <c r="A8" s="4" t="s">
        <v>49</v>
      </c>
      <c r="B8" s="13">
        <v>16.6</v>
      </c>
      <c r="C8" s="13">
        <v>16.173333333333332</v>
      </c>
      <c r="D8" s="13">
        <v>15.772727272727273</v>
      </c>
      <c r="E8" s="12" t="s">
        <v>20</v>
      </c>
      <c r="F8" s="13">
        <v>19.96</v>
      </c>
      <c r="G8" s="13">
        <v>16.4</v>
      </c>
      <c r="H8" s="13">
        <v>17.1</v>
      </c>
      <c r="I8" s="13">
        <v>19.25</v>
      </c>
      <c r="J8" s="13">
        <v>22</v>
      </c>
      <c r="K8" s="8">
        <v>21.2</v>
      </c>
      <c r="L8" s="13">
        <v>18.058776266840027</v>
      </c>
      <c r="M8" s="13">
        <v>20.865810942178804</v>
      </c>
      <c r="N8" s="13">
        <v>17.240739103232375</v>
      </c>
      <c r="O8" s="13"/>
      <c r="P8" s="13">
        <f t="shared" si="0"/>
        <v>15.772727272727273</v>
      </c>
      <c r="Q8" s="13">
        <f t="shared" si="1"/>
        <v>22</v>
      </c>
      <c r="R8" s="13">
        <f t="shared" si="2"/>
        <v>18.385115576525983</v>
      </c>
    </row>
    <row r="9" spans="1:18" ht="10.5" customHeight="1">
      <c r="A9" s="6" t="s">
        <v>50</v>
      </c>
      <c r="B9" s="8">
        <v>0.18</v>
      </c>
      <c r="C9" s="14">
        <v>0.2</v>
      </c>
      <c r="D9" s="14">
        <v>0.26</v>
      </c>
      <c r="E9" s="15">
        <f>E28/10000*1.4616</f>
        <v>0.27668088</v>
      </c>
      <c r="F9" s="8">
        <v>0.15</v>
      </c>
      <c r="G9" s="8">
        <v>0.24</v>
      </c>
      <c r="H9" s="14">
        <v>0.22</v>
      </c>
      <c r="I9" s="8">
        <v>0.17</v>
      </c>
      <c r="J9" s="16">
        <v>0.162</v>
      </c>
      <c r="K9" s="16">
        <v>0.174</v>
      </c>
      <c r="L9" s="14">
        <v>0.20120535833333333</v>
      </c>
      <c r="M9" s="14">
        <v>0.22</v>
      </c>
      <c r="N9" s="14">
        <v>0.19973521333333333</v>
      </c>
      <c r="O9" s="14"/>
      <c r="P9" s="14">
        <f t="shared" si="0"/>
        <v>0.15</v>
      </c>
      <c r="Q9" s="14">
        <f t="shared" si="1"/>
        <v>0.27668088</v>
      </c>
      <c r="R9" s="14">
        <f t="shared" si="2"/>
        <v>0.20412472705128207</v>
      </c>
    </row>
    <row r="10" spans="1:20" ht="10.5" customHeight="1">
      <c r="A10" s="5" t="s">
        <v>21</v>
      </c>
      <c r="B10" s="8">
        <v>10.3</v>
      </c>
      <c r="C10" s="13">
        <v>10.039166666666667</v>
      </c>
      <c r="D10" s="13">
        <v>9.270666666666667</v>
      </c>
      <c r="E10" s="13">
        <v>9.5</v>
      </c>
      <c r="F10" s="13">
        <v>7.338</v>
      </c>
      <c r="G10" s="13">
        <v>10</v>
      </c>
      <c r="H10" s="13">
        <v>9.715</v>
      </c>
      <c r="I10" s="13">
        <v>8</v>
      </c>
      <c r="J10" s="13">
        <v>8</v>
      </c>
      <c r="K10" s="13">
        <v>7.7</v>
      </c>
      <c r="L10" s="13">
        <v>9.05898620177675</v>
      </c>
      <c r="M10" s="13">
        <v>8.257</v>
      </c>
      <c r="N10" s="13">
        <v>9.53</v>
      </c>
      <c r="O10" s="13"/>
      <c r="P10" s="13">
        <f t="shared" si="0"/>
        <v>7.338</v>
      </c>
      <c r="Q10" s="13">
        <f t="shared" si="1"/>
        <v>10.3</v>
      </c>
      <c r="R10" s="13">
        <f t="shared" si="2"/>
        <v>8.977601502700777</v>
      </c>
      <c r="T10" s="39"/>
    </row>
    <row r="11" spans="1:18" ht="10.5" customHeight="1">
      <c r="A11" s="6" t="s">
        <v>22</v>
      </c>
      <c r="B11" s="8">
        <v>0.13</v>
      </c>
      <c r="C11" s="14">
        <v>0.15766666666666665</v>
      </c>
      <c r="D11" s="14">
        <v>0.13433333333333333</v>
      </c>
      <c r="E11" s="12" t="s">
        <v>20</v>
      </c>
      <c r="F11" s="14">
        <v>0.12</v>
      </c>
      <c r="G11" s="9">
        <v>0.14</v>
      </c>
      <c r="H11" s="14">
        <v>0.1</v>
      </c>
      <c r="I11" s="14">
        <v>0.115</v>
      </c>
      <c r="J11" s="14">
        <v>0.09</v>
      </c>
      <c r="K11" s="8">
        <v>0.09</v>
      </c>
      <c r="L11" s="14">
        <v>0.11706990554268872</v>
      </c>
      <c r="M11" s="14">
        <v>0.1063728705264542</v>
      </c>
      <c r="N11" s="14">
        <v>0.13601734507386895</v>
      </c>
      <c r="O11" s="14"/>
      <c r="P11" s="14">
        <f t="shared" si="0"/>
        <v>0.09</v>
      </c>
      <c r="Q11" s="14">
        <f t="shared" si="1"/>
        <v>0.15766666666666665</v>
      </c>
      <c r="R11" s="14">
        <f t="shared" si="2"/>
        <v>0.11970501009525097</v>
      </c>
    </row>
    <row r="12" spans="1:20" ht="10.5" customHeight="1">
      <c r="A12" s="5" t="s">
        <v>23</v>
      </c>
      <c r="B12" s="8">
        <v>10.1</v>
      </c>
      <c r="C12" s="13">
        <v>9.813333333333333</v>
      </c>
      <c r="D12" s="13">
        <v>13.754545454545454</v>
      </c>
      <c r="E12" s="12" t="s">
        <v>20</v>
      </c>
      <c r="F12" s="13">
        <v>11.017999999999999</v>
      </c>
      <c r="G12" s="13">
        <v>15.8</v>
      </c>
      <c r="H12" s="13">
        <v>13.35</v>
      </c>
      <c r="I12" s="13">
        <v>9.9</v>
      </c>
      <c r="J12" s="8">
        <v>10.9</v>
      </c>
      <c r="K12" s="8">
        <v>11.1</v>
      </c>
      <c r="L12" s="13">
        <v>12.665636788307006</v>
      </c>
      <c r="M12" s="13">
        <v>10.165243652273734</v>
      </c>
      <c r="N12" s="13">
        <v>10.980198763051344</v>
      </c>
      <c r="O12" s="13"/>
      <c r="P12" s="13">
        <f t="shared" si="0"/>
        <v>9.813333333333333</v>
      </c>
      <c r="Q12" s="13">
        <f t="shared" si="1"/>
        <v>15.8</v>
      </c>
      <c r="R12" s="13">
        <f t="shared" si="2"/>
        <v>11.62891316595924</v>
      </c>
      <c r="T12" s="39"/>
    </row>
    <row r="13" spans="1:18" ht="10.5" customHeight="1">
      <c r="A13" s="4" t="s">
        <v>24</v>
      </c>
      <c r="B13" s="13">
        <v>9.9</v>
      </c>
      <c r="C13" s="13">
        <v>10.858333333333334</v>
      </c>
      <c r="D13" s="13">
        <v>10.18</v>
      </c>
      <c r="E13" s="13">
        <v>11</v>
      </c>
      <c r="F13" s="13">
        <v>11.942</v>
      </c>
      <c r="G13" s="13">
        <v>10.2</v>
      </c>
      <c r="H13" s="13">
        <v>10.65</v>
      </c>
      <c r="I13" s="13">
        <v>11.85</v>
      </c>
      <c r="J13" s="8">
        <v>12.5</v>
      </c>
      <c r="K13" s="8">
        <v>12.9</v>
      </c>
      <c r="L13" s="13">
        <v>11.074671956534624</v>
      </c>
      <c r="M13" s="13">
        <v>12.37720165217537</v>
      </c>
      <c r="N13" s="13">
        <v>10.88322832381698</v>
      </c>
      <c r="O13" s="13"/>
      <c r="P13" s="13">
        <f t="shared" si="0"/>
        <v>9.9</v>
      </c>
      <c r="Q13" s="13">
        <f t="shared" si="1"/>
        <v>12.9</v>
      </c>
      <c r="R13" s="13">
        <f t="shared" si="2"/>
        <v>11.255033481989255</v>
      </c>
    </row>
    <row r="14" spans="1:18" ht="10.5" customHeight="1">
      <c r="A14" s="6" t="s">
        <v>51</v>
      </c>
      <c r="B14" s="14">
        <v>0.82</v>
      </c>
      <c r="C14" s="14">
        <v>0.7390833333333333</v>
      </c>
      <c r="D14" s="14">
        <v>0.5572142857142857</v>
      </c>
      <c r="E14" s="14">
        <v>0.767</v>
      </c>
      <c r="F14" s="14">
        <v>0.5894</v>
      </c>
      <c r="G14" s="14">
        <v>0.55</v>
      </c>
      <c r="H14" s="14">
        <v>0.62</v>
      </c>
      <c r="I14" s="14">
        <v>0.53</v>
      </c>
      <c r="J14" s="14">
        <v>0.49</v>
      </c>
      <c r="K14" s="14">
        <v>0.49</v>
      </c>
      <c r="L14" s="14">
        <v>0.646112328822334</v>
      </c>
      <c r="M14" s="14">
        <v>0.5223333333333333</v>
      </c>
      <c r="N14" s="14">
        <v>0.671875</v>
      </c>
      <c r="O14" s="14"/>
      <c r="P14" s="14">
        <f t="shared" si="0"/>
        <v>0.49</v>
      </c>
      <c r="Q14" s="14">
        <f t="shared" si="1"/>
        <v>0.82</v>
      </c>
      <c r="R14" s="14">
        <f t="shared" si="2"/>
        <v>0.6148475600925605</v>
      </c>
    </row>
    <row r="15" spans="1:18" ht="10.5" customHeight="1">
      <c r="A15" s="6" t="s">
        <v>52</v>
      </c>
      <c r="B15" s="14">
        <v>0.72</v>
      </c>
      <c r="C15" s="14">
        <v>0.7896666666666667</v>
      </c>
      <c r="D15" s="14">
        <v>0.2858</v>
      </c>
      <c r="E15" s="14">
        <v>0.482</v>
      </c>
      <c r="F15" s="14">
        <v>0.23333333333333334</v>
      </c>
      <c r="G15" s="9">
        <v>0.16</v>
      </c>
      <c r="H15" s="14">
        <v>0.43</v>
      </c>
      <c r="I15" s="14">
        <v>0.35</v>
      </c>
      <c r="J15" s="14">
        <v>0.19</v>
      </c>
      <c r="K15" s="14">
        <v>0.3</v>
      </c>
      <c r="L15" s="14">
        <v>0.2168801392186329</v>
      </c>
      <c r="M15" s="14">
        <v>0.179289036019485</v>
      </c>
      <c r="N15" s="14">
        <v>0.321506518805493</v>
      </c>
      <c r="O15" s="14"/>
      <c r="P15" s="14">
        <f t="shared" si="0"/>
        <v>0.16</v>
      </c>
      <c r="Q15" s="14">
        <f t="shared" si="1"/>
        <v>0.7896666666666667</v>
      </c>
      <c r="R15" s="14">
        <f t="shared" si="2"/>
        <v>0.3583442841572009</v>
      </c>
    </row>
    <row r="16" spans="1:18" ht="10.5" customHeight="1">
      <c r="A16" s="7" t="s">
        <v>53</v>
      </c>
      <c r="B16" s="19">
        <v>0.5</v>
      </c>
      <c r="C16" s="19">
        <v>0.7073333333333334</v>
      </c>
      <c r="D16" s="19">
        <v>0.35350000000000004</v>
      </c>
      <c r="E16" s="10" t="s">
        <v>20</v>
      </c>
      <c r="F16" s="19">
        <v>0.313</v>
      </c>
      <c r="G16" s="27">
        <v>0.21</v>
      </c>
      <c r="H16" s="19">
        <v>0.445</v>
      </c>
      <c r="I16" s="19">
        <v>0.4</v>
      </c>
      <c r="J16" s="19">
        <v>0.24</v>
      </c>
      <c r="K16" s="19">
        <v>0.19</v>
      </c>
      <c r="L16" s="19">
        <v>0.22153345569329677</v>
      </c>
      <c r="M16" s="19">
        <v>0.19524812787874177</v>
      </c>
      <c r="N16" s="19">
        <v>0.3305978761179275</v>
      </c>
      <c r="O16" s="34"/>
      <c r="P16" s="19">
        <f t="shared" si="0"/>
        <v>0.19</v>
      </c>
      <c r="Q16" s="19">
        <f t="shared" si="1"/>
        <v>0.7073333333333334</v>
      </c>
      <c r="R16" s="19">
        <f t="shared" si="2"/>
        <v>0.3421843994186083</v>
      </c>
    </row>
    <row r="17" spans="1:18" ht="10.5" customHeight="1">
      <c r="A17" s="20" t="s">
        <v>54</v>
      </c>
      <c r="B17" s="28">
        <f aca="true" t="shared" si="3" ref="B17:M17">SUM(B6:B16)</f>
        <v>99.74999999999999</v>
      </c>
      <c r="C17" s="28">
        <f t="shared" si="3"/>
        <v>101.16258333333336</v>
      </c>
      <c r="D17" s="28">
        <f t="shared" si="3"/>
        <v>100.27515064935062</v>
      </c>
      <c r="E17" s="28">
        <f t="shared" si="3"/>
        <v>22.02568088</v>
      </c>
      <c r="F17" s="28">
        <f t="shared" si="3"/>
        <v>99.34440000000002</v>
      </c>
      <c r="G17" s="28">
        <f t="shared" si="3"/>
        <v>99.74999999999999</v>
      </c>
      <c r="H17" s="28">
        <f t="shared" si="3"/>
        <v>100.7</v>
      </c>
      <c r="I17" s="28">
        <f t="shared" si="3"/>
        <v>98.75999999999999</v>
      </c>
      <c r="J17" s="28">
        <f t="shared" si="3"/>
        <v>101.202</v>
      </c>
      <c r="K17" s="28">
        <f t="shared" si="3"/>
        <v>100.444</v>
      </c>
      <c r="L17" s="28">
        <f t="shared" si="3"/>
        <v>100.23988468884218</v>
      </c>
      <c r="M17" s="28">
        <f t="shared" si="3"/>
        <v>100.49375173737863</v>
      </c>
      <c r="N17" s="28">
        <f>SUM(N6:N16)</f>
        <v>99.05110851677765</v>
      </c>
      <c r="O17" s="35"/>
      <c r="P17" s="28"/>
      <c r="Q17" s="28"/>
      <c r="R17" s="28"/>
    </row>
    <row r="18" spans="1:18" ht="10.5" customHeight="1">
      <c r="A18" s="23" t="s">
        <v>25</v>
      </c>
      <c r="B18" s="14">
        <v>0.6360974698095805</v>
      </c>
      <c r="C18" s="14">
        <v>0.6353694787250891</v>
      </c>
      <c r="D18" s="14">
        <v>0.7256350950390591</v>
      </c>
      <c r="E18" s="14"/>
      <c r="F18" s="14">
        <v>0.7280077643446501</v>
      </c>
      <c r="G18" s="14">
        <v>0.7484729451518493</v>
      </c>
      <c r="H18" s="14">
        <v>0.710110241859787</v>
      </c>
      <c r="I18" s="14">
        <v>0.69</v>
      </c>
      <c r="J18" s="14">
        <v>0.7068063583288107</v>
      </c>
      <c r="K18" s="14">
        <v>0.71986639844294</v>
      </c>
      <c r="L18" s="14">
        <v>0.71</v>
      </c>
      <c r="M18" s="14">
        <v>0.69</v>
      </c>
      <c r="N18" s="16">
        <f>(N12/40.304)/(N12/40.304+N10/71.846)</f>
        <v>0.6725460257515292</v>
      </c>
      <c r="O18" s="16"/>
      <c r="P18" s="16">
        <f>MIN($B18:$N18)</f>
        <v>0.6353694787250891</v>
      </c>
      <c r="Q18" s="16">
        <f>MAX($B18:$N18)</f>
        <v>0.7484729451518493</v>
      </c>
      <c r="R18" s="16">
        <f>AVERAGE($B18:$N18)</f>
        <v>0.6977426481211079</v>
      </c>
    </row>
    <row r="19" spans="1:18" ht="10.5" customHeight="1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  <c r="O19" s="16"/>
      <c r="P19" s="16"/>
      <c r="Q19" s="16"/>
      <c r="R19" s="16"/>
    </row>
    <row r="20" spans="1:18" ht="10.5" customHeight="1">
      <c r="A20" s="24" t="s">
        <v>57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16"/>
      <c r="Q20" s="16"/>
      <c r="R20" s="16"/>
    </row>
    <row r="21" spans="1:18" ht="10.5" customHeight="1">
      <c r="A21" s="24" t="s">
        <v>26</v>
      </c>
      <c r="B21" s="13">
        <v>20.9</v>
      </c>
      <c r="C21" s="13">
        <v>20.416666666666668</v>
      </c>
      <c r="D21" s="13">
        <v>18.642105263157895</v>
      </c>
      <c r="E21" s="13">
        <v>19.12</v>
      </c>
      <c r="F21" s="13">
        <v>13.593333333333334</v>
      </c>
      <c r="G21" s="13">
        <v>16.993333333333332</v>
      </c>
      <c r="H21" s="13">
        <v>14.6</v>
      </c>
      <c r="I21" s="13">
        <v>14.3</v>
      </c>
      <c r="J21" s="13">
        <v>10.8</v>
      </c>
      <c r="K21" s="13">
        <v>12.2</v>
      </c>
      <c r="L21" s="13">
        <v>17.014055264399857</v>
      </c>
      <c r="M21" s="13">
        <v>17.342</v>
      </c>
      <c r="N21" s="13">
        <v>19.8</v>
      </c>
      <c r="O21" s="13"/>
      <c r="P21" s="13">
        <f>MIN($B21:$N21)</f>
        <v>10.8</v>
      </c>
      <c r="Q21" s="13">
        <f>MAX($B21:$N21)</f>
        <v>20.9</v>
      </c>
      <c r="R21" s="13">
        <f>AVERAGE($B21:$N21)</f>
        <v>16.59396106622239</v>
      </c>
    </row>
    <row r="22" spans="1:18" ht="10.5" customHeight="1">
      <c r="A22" s="24" t="s">
        <v>38</v>
      </c>
      <c r="B22" s="13">
        <v>38.45313043478261</v>
      </c>
      <c r="C22" s="13">
        <v>36.141666666666666</v>
      </c>
      <c r="D22" s="13">
        <v>20.2</v>
      </c>
      <c r="E22" s="13">
        <v>26.01</v>
      </c>
      <c r="F22" s="13">
        <v>14.226666666666667</v>
      </c>
      <c r="G22" s="14">
        <v>9.915</v>
      </c>
      <c r="H22" s="8">
        <v>22.5</v>
      </c>
      <c r="I22" s="8">
        <v>22.9</v>
      </c>
      <c r="J22" s="8">
        <v>12.7</v>
      </c>
      <c r="K22" s="8">
        <v>12.7</v>
      </c>
      <c r="L22" s="13">
        <v>14.551337522768433</v>
      </c>
      <c r="M22" s="13">
        <v>13.980333333333334</v>
      </c>
      <c r="N22" s="13">
        <v>23.3</v>
      </c>
      <c r="O22" s="13"/>
      <c r="P22" s="13">
        <f>MIN($B22:$N22)</f>
        <v>9.915</v>
      </c>
      <c r="Q22" s="13">
        <f>MAX($B22:$N22)</f>
        <v>38.45313043478261</v>
      </c>
      <c r="R22" s="13">
        <f>AVERAGE($B22:$N22)</f>
        <v>20.582933432632128</v>
      </c>
    </row>
    <row r="23" spans="1:18" ht="10.5" customHeight="1">
      <c r="A23" s="24" t="s">
        <v>39</v>
      </c>
      <c r="B23" s="14">
        <v>2.71</v>
      </c>
      <c r="C23" s="14">
        <v>2.4825</v>
      </c>
      <c r="D23" s="14">
        <v>1.9305263157894736</v>
      </c>
      <c r="E23" s="14">
        <v>2.12</v>
      </c>
      <c r="F23" s="14">
        <v>1.6946666666666668</v>
      </c>
      <c r="G23" s="14">
        <v>1.8086666666666669</v>
      </c>
      <c r="H23" s="8">
        <v>1.97</v>
      </c>
      <c r="I23" s="8">
        <v>1.86</v>
      </c>
      <c r="J23" s="8">
        <v>1.49</v>
      </c>
      <c r="K23" s="8">
        <v>1.51</v>
      </c>
      <c r="L23" s="14">
        <v>1.8755978135803224</v>
      </c>
      <c r="M23" s="14">
        <v>1.4234333333333333</v>
      </c>
      <c r="N23" s="14">
        <v>1.92</v>
      </c>
      <c r="O23" s="14"/>
      <c r="P23" s="14">
        <f>MIN($B23:$N23)</f>
        <v>1.4234333333333333</v>
      </c>
      <c r="Q23" s="14">
        <f>MAX($B23:$N23)</f>
        <v>2.71</v>
      </c>
      <c r="R23" s="14">
        <f>AVERAGE($B23:$N23)</f>
        <v>1.9073377535412666</v>
      </c>
    </row>
    <row r="24" spans="1:18" ht="10.5" customHeight="1">
      <c r="A24" s="24" t="s">
        <v>45</v>
      </c>
      <c r="B24" s="13">
        <v>16.7</v>
      </c>
      <c r="C24" s="13">
        <v>13.808333333333334</v>
      </c>
      <c r="D24" s="14">
        <v>6.93</v>
      </c>
      <c r="E24" s="13">
        <v>10</v>
      </c>
      <c r="F24" s="14">
        <v>5.9</v>
      </c>
      <c r="G24" s="14">
        <v>3.009333333333333</v>
      </c>
      <c r="H24" s="14">
        <v>8.1</v>
      </c>
      <c r="I24" s="14">
        <v>8.2</v>
      </c>
      <c r="J24" s="14">
        <v>4.3</v>
      </c>
      <c r="K24" s="14">
        <v>4.4</v>
      </c>
      <c r="L24" s="14">
        <v>4.985997163127944</v>
      </c>
      <c r="M24" s="14">
        <v>5.224</v>
      </c>
      <c r="N24" s="14">
        <v>8.59</v>
      </c>
      <c r="O24" s="14"/>
      <c r="P24" s="14">
        <f>MIN($B24:$N24)</f>
        <v>3.009333333333333</v>
      </c>
      <c r="Q24" s="14">
        <f>MAX($B24:$N24)</f>
        <v>16.7</v>
      </c>
      <c r="R24" s="14">
        <f>AVERAGE($B24:$N24)</f>
        <v>7.70366644844574</v>
      </c>
    </row>
    <row r="25" spans="1:18" ht="10.5" customHeight="1">
      <c r="A25" s="2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16"/>
      <c r="P25" s="16"/>
      <c r="Q25" s="16"/>
      <c r="R25" s="16"/>
    </row>
    <row r="26" spans="1:18" ht="10.5" customHeight="1">
      <c r="A26" s="32" t="s">
        <v>56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0"/>
      <c r="P26" s="11"/>
      <c r="Q26" s="11"/>
      <c r="R26" s="11"/>
    </row>
    <row r="27" spans="1:18" ht="10.5" customHeight="1">
      <c r="A27" s="24" t="s">
        <v>26</v>
      </c>
      <c r="B27" s="13">
        <v>20.9</v>
      </c>
      <c r="C27" s="13">
        <v>20.416666666666668</v>
      </c>
      <c r="D27" s="13">
        <v>18.642105263157895</v>
      </c>
      <c r="E27" s="13">
        <v>19.12</v>
      </c>
      <c r="F27" s="13">
        <v>13.593333333333334</v>
      </c>
      <c r="G27" s="13">
        <v>16.993333333333332</v>
      </c>
      <c r="H27" s="13">
        <v>14.6</v>
      </c>
      <c r="I27" s="13">
        <v>14.3</v>
      </c>
      <c r="J27" s="13">
        <v>10.8</v>
      </c>
      <c r="K27" s="13">
        <v>12.2</v>
      </c>
      <c r="L27" s="13">
        <v>17.014055264399857</v>
      </c>
      <c r="M27" s="13">
        <v>17.342</v>
      </c>
      <c r="N27" s="13">
        <v>19.8</v>
      </c>
      <c r="O27" s="13"/>
      <c r="P27" s="13">
        <f aca="true" t="shared" si="4" ref="P27:P35">MIN($B27:$N27)</f>
        <v>10.8</v>
      </c>
      <c r="Q27" s="13">
        <f aca="true" t="shared" si="5" ref="Q27:Q35">MAX($B27:$N27)</f>
        <v>20.9</v>
      </c>
      <c r="R27" s="13">
        <f aca="true" t="shared" si="6" ref="R27:R35">AVERAGE($B27:$N27)</f>
        <v>16.59396106622239</v>
      </c>
    </row>
    <row r="28" spans="1:18" ht="10.5" customHeight="1">
      <c r="A28" s="24" t="s">
        <v>27</v>
      </c>
      <c r="B28" s="8">
        <v>1230</v>
      </c>
      <c r="C28" s="8">
        <v>1340</v>
      </c>
      <c r="D28" s="8">
        <v>1760</v>
      </c>
      <c r="E28" s="8">
        <v>1893</v>
      </c>
      <c r="F28" s="8">
        <v>1040</v>
      </c>
      <c r="G28" s="8">
        <v>1630</v>
      </c>
      <c r="H28" s="8">
        <v>1520</v>
      </c>
      <c r="I28" s="8">
        <v>1160</v>
      </c>
      <c r="J28" s="8">
        <v>1110</v>
      </c>
      <c r="K28" s="8">
        <v>1190</v>
      </c>
      <c r="L28" s="18">
        <v>1369.8329398289295</v>
      </c>
      <c r="M28" s="18">
        <v>1519.7</v>
      </c>
      <c r="N28" s="18">
        <v>1403</v>
      </c>
      <c r="O28" s="18"/>
      <c r="P28" s="18">
        <f t="shared" si="4"/>
        <v>1040</v>
      </c>
      <c r="Q28" s="18">
        <f t="shared" si="5"/>
        <v>1893</v>
      </c>
      <c r="R28" s="18">
        <f t="shared" si="6"/>
        <v>1397.3486876791483</v>
      </c>
    </row>
    <row r="29" spans="1:18" ht="10.5" customHeight="1">
      <c r="A29" s="24" t="s">
        <v>28</v>
      </c>
      <c r="B29" s="13">
        <v>33.6</v>
      </c>
      <c r="C29" s="13">
        <v>23.458333333333336</v>
      </c>
      <c r="D29" s="13">
        <v>34.54210526315789</v>
      </c>
      <c r="E29" s="13">
        <v>21.3</v>
      </c>
      <c r="F29" s="13">
        <v>28</v>
      </c>
      <c r="G29" s="13">
        <v>35.656666666666666</v>
      </c>
      <c r="H29" s="8">
        <v>63.9</v>
      </c>
      <c r="I29" s="8">
        <v>40.1</v>
      </c>
      <c r="J29" s="8">
        <v>65.8</v>
      </c>
      <c r="K29" s="8">
        <v>44.1</v>
      </c>
      <c r="L29" s="13">
        <v>31.22417423230888</v>
      </c>
      <c r="M29" s="13">
        <v>29.458333333333332</v>
      </c>
      <c r="N29" s="13">
        <v>26</v>
      </c>
      <c r="O29" s="13"/>
      <c r="P29" s="13">
        <f t="shared" si="4"/>
        <v>21.3</v>
      </c>
      <c r="Q29" s="13">
        <f t="shared" si="5"/>
        <v>65.8</v>
      </c>
      <c r="R29" s="13">
        <f t="shared" si="6"/>
        <v>36.70304714067693</v>
      </c>
    </row>
    <row r="30" spans="1:18" ht="10.5" customHeight="1">
      <c r="A30" s="24" t="s">
        <v>29</v>
      </c>
      <c r="B30" s="18">
        <v>335</v>
      </c>
      <c r="C30" s="18">
        <v>160</v>
      </c>
      <c r="D30" s="18">
        <v>250</v>
      </c>
      <c r="E30" s="18">
        <v>67</v>
      </c>
      <c r="F30" s="18">
        <v>320</v>
      </c>
      <c r="G30" s="18">
        <v>320</v>
      </c>
      <c r="H30" s="8">
        <v>1090</v>
      </c>
      <c r="I30" s="8">
        <v>570</v>
      </c>
      <c r="J30" s="8">
        <v>1070</v>
      </c>
      <c r="K30" s="8">
        <v>650</v>
      </c>
      <c r="L30" s="18">
        <v>290</v>
      </c>
      <c r="M30" s="18">
        <v>220</v>
      </c>
      <c r="N30" s="18">
        <v>193</v>
      </c>
      <c r="O30" s="18"/>
      <c r="P30" s="18">
        <f t="shared" si="4"/>
        <v>67</v>
      </c>
      <c r="Q30" s="18">
        <f t="shared" si="5"/>
        <v>1090</v>
      </c>
      <c r="R30" s="18">
        <f t="shared" si="6"/>
        <v>425.7692307692308</v>
      </c>
    </row>
    <row r="31" spans="1:18" ht="10.5" customHeight="1">
      <c r="A31" s="24" t="s">
        <v>30</v>
      </c>
      <c r="B31" s="17">
        <v>19.9</v>
      </c>
      <c r="C31" s="17">
        <v>18.583333333333332</v>
      </c>
      <c r="D31" s="17">
        <v>13.181818181818182</v>
      </c>
      <c r="E31" s="17">
        <v>15.9</v>
      </c>
      <c r="F31" s="17">
        <v>9.466666666666667</v>
      </c>
      <c r="G31" s="17">
        <v>5</v>
      </c>
      <c r="H31" s="17">
        <v>11.4</v>
      </c>
      <c r="I31" s="17">
        <v>9.7</v>
      </c>
      <c r="J31" s="17">
        <v>5.6</v>
      </c>
      <c r="K31" s="17">
        <v>6</v>
      </c>
      <c r="L31" s="17">
        <v>6.9519276298597035</v>
      </c>
      <c r="M31" s="17">
        <v>8.26</v>
      </c>
      <c r="N31" s="17">
        <v>11.2</v>
      </c>
      <c r="O31" s="17"/>
      <c r="P31" s="17">
        <f t="shared" si="4"/>
        <v>5</v>
      </c>
      <c r="Q31" s="17">
        <f t="shared" si="5"/>
        <v>19.9</v>
      </c>
      <c r="R31" s="17">
        <f t="shared" si="6"/>
        <v>10.857211216282913</v>
      </c>
    </row>
    <row r="32" spans="1:18" ht="10.5" customHeight="1">
      <c r="A32" s="24" t="s">
        <v>31</v>
      </c>
      <c r="B32" s="8">
        <v>184</v>
      </c>
      <c r="C32" s="18">
        <v>175.83333333333334</v>
      </c>
      <c r="D32" s="18">
        <v>159.92857142857142</v>
      </c>
      <c r="E32" s="18">
        <v>167</v>
      </c>
      <c r="F32" s="18">
        <v>185</v>
      </c>
      <c r="G32" s="18">
        <v>171.66666666666669</v>
      </c>
      <c r="H32" s="8">
        <v>187</v>
      </c>
      <c r="I32" s="8">
        <v>179</v>
      </c>
      <c r="J32" s="8">
        <v>185</v>
      </c>
      <c r="K32" s="8">
        <v>166</v>
      </c>
      <c r="L32" s="18">
        <v>169.19514546445004</v>
      </c>
      <c r="M32" s="18">
        <v>149.13333333333333</v>
      </c>
      <c r="N32" s="18">
        <v>160</v>
      </c>
      <c r="O32" s="18"/>
      <c r="P32" s="18">
        <f t="shared" si="4"/>
        <v>149.13333333333333</v>
      </c>
      <c r="Q32" s="18">
        <f t="shared" si="5"/>
        <v>187</v>
      </c>
      <c r="R32" s="18">
        <f t="shared" si="6"/>
        <v>172.21208078664267</v>
      </c>
    </row>
    <row r="33" spans="1:18" ht="10.5" customHeight="1">
      <c r="A33" s="24" t="s">
        <v>32</v>
      </c>
      <c r="B33" s="18">
        <v>1300</v>
      </c>
      <c r="C33" s="18">
        <v>940</v>
      </c>
      <c r="D33" s="18">
        <v>510</v>
      </c>
      <c r="E33" s="18">
        <v>790</v>
      </c>
      <c r="F33" s="18">
        <v>320</v>
      </c>
      <c r="G33" s="18">
        <v>240</v>
      </c>
      <c r="H33" s="18">
        <v>740</v>
      </c>
      <c r="I33" s="18">
        <v>730</v>
      </c>
      <c r="J33" s="18">
        <v>380</v>
      </c>
      <c r="K33" s="18">
        <v>400</v>
      </c>
      <c r="L33" s="18">
        <v>460</v>
      </c>
      <c r="M33" s="18">
        <v>420</v>
      </c>
      <c r="N33" s="18">
        <v>731</v>
      </c>
      <c r="O33" s="18"/>
      <c r="P33" s="18">
        <f t="shared" si="4"/>
        <v>240</v>
      </c>
      <c r="Q33" s="18">
        <f t="shared" si="5"/>
        <v>1300</v>
      </c>
      <c r="R33" s="18">
        <f t="shared" si="6"/>
        <v>612.3846153846154</v>
      </c>
    </row>
    <row r="34" spans="1:18" ht="10.5" customHeight="1">
      <c r="A34" s="24" t="s">
        <v>33</v>
      </c>
      <c r="B34" s="14">
        <v>0.84</v>
      </c>
      <c r="C34" s="14">
        <v>0.8045833333333333</v>
      </c>
      <c r="D34" s="14">
        <v>0.3769230769230769</v>
      </c>
      <c r="E34" s="14">
        <v>0.61</v>
      </c>
      <c r="F34" s="14">
        <v>0.266</v>
      </c>
      <c r="G34" s="14">
        <v>0.174</v>
      </c>
      <c r="H34" s="8">
        <v>0.52</v>
      </c>
      <c r="I34" s="8">
        <v>0.43</v>
      </c>
      <c r="J34" s="8">
        <v>0.22</v>
      </c>
      <c r="K34" s="8">
        <v>0.22</v>
      </c>
      <c r="L34" s="14">
        <v>0.22767464156417863</v>
      </c>
      <c r="M34" s="14">
        <v>0.27846666666666664</v>
      </c>
      <c r="N34" s="14">
        <v>0.43</v>
      </c>
      <c r="O34" s="14"/>
      <c r="P34" s="14">
        <f t="shared" si="4"/>
        <v>0.174</v>
      </c>
      <c r="Q34" s="14">
        <f t="shared" si="5"/>
        <v>0.84</v>
      </c>
      <c r="R34" s="14">
        <f t="shared" si="6"/>
        <v>0.41520367065286573</v>
      </c>
    </row>
    <row r="35" spans="1:18" ht="10.5" customHeight="1">
      <c r="A35" s="24" t="s">
        <v>34</v>
      </c>
      <c r="B35" s="18">
        <v>970</v>
      </c>
      <c r="C35" s="18">
        <v>744.1666666666666</v>
      </c>
      <c r="D35" s="18">
        <v>438.4736842105263</v>
      </c>
      <c r="E35" s="18">
        <v>611</v>
      </c>
      <c r="F35" s="18">
        <v>321.93333333333334</v>
      </c>
      <c r="G35" s="18">
        <v>236.66666666666669</v>
      </c>
      <c r="H35" s="18">
        <v>489</v>
      </c>
      <c r="I35" s="18">
        <v>474</v>
      </c>
      <c r="J35" s="18">
        <v>265</v>
      </c>
      <c r="K35" s="18">
        <v>277</v>
      </c>
      <c r="L35" s="18">
        <v>336.5706812783346</v>
      </c>
      <c r="M35" s="18">
        <v>331.5</v>
      </c>
      <c r="N35" s="18">
        <v>501</v>
      </c>
      <c r="O35" s="18"/>
      <c r="P35" s="18">
        <f t="shared" si="4"/>
        <v>236.66666666666669</v>
      </c>
      <c r="Q35" s="18">
        <f t="shared" si="5"/>
        <v>970</v>
      </c>
      <c r="R35" s="18">
        <f t="shared" si="6"/>
        <v>461.2546947811944</v>
      </c>
    </row>
    <row r="36" spans="1:18" ht="10.5" customHeight="1">
      <c r="A36" s="2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0.5" customHeight="1">
      <c r="A37" s="24" t="s">
        <v>35</v>
      </c>
      <c r="B37" s="13">
        <v>87.39826086956522</v>
      </c>
      <c r="C37" s="13">
        <v>77.96666666666667</v>
      </c>
      <c r="D37" s="13">
        <v>43.93684210526316</v>
      </c>
      <c r="E37" s="13">
        <v>57.36</v>
      </c>
      <c r="F37" s="13">
        <v>31.086666666666666</v>
      </c>
      <c r="G37" s="13">
        <v>21.206666666666667</v>
      </c>
      <c r="H37" s="13">
        <v>49.6</v>
      </c>
      <c r="I37" s="13">
        <v>50.3</v>
      </c>
      <c r="J37" s="13">
        <v>27.5</v>
      </c>
      <c r="K37" s="13">
        <v>27.6</v>
      </c>
      <c r="L37" s="13">
        <v>31.532056264195738</v>
      </c>
      <c r="M37" s="13">
        <v>31.11</v>
      </c>
      <c r="N37" s="13">
        <v>52</v>
      </c>
      <c r="O37" s="13"/>
      <c r="P37" s="13">
        <f aca="true" t="shared" si="7" ref="P37:P44">MIN($B37:$N37)</f>
        <v>21.206666666666667</v>
      </c>
      <c r="Q37" s="13">
        <f aca="true" t="shared" si="8" ref="Q37:Q44">MAX($B37:$N37)</f>
        <v>87.39826086956522</v>
      </c>
      <c r="R37" s="13">
        <f aca="true" t="shared" si="9" ref="R37:R44">AVERAGE($B37:$N37)</f>
        <v>45.27670455684801</v>
      </c>
    </row>
    <row r="38" spans="1:18" ht="10.5" customHeight="1">
      <c r="A38" s="24" t="s">
        <v>36</v>
      </c>
      <c r="B38" s="18">
        <v>224</v>
      </c>
      <c r="C38" s="18">
        <v>217.45833333333334</v>
      </c>
      <c r="D38" s="18">
        <v>116.05263157894737</v>
      </c>
      <c r="E38" s="18">
        <v>148.2</v>
      </c>
      <c r="F38" s="18">
        <v>82.12</v>
      </c>
      <c r="G38" s="18">
        <v>54.95666666666666</v>
      </c>
      <c r="H38" s="18">
        <v>129</v>
      </c>
      <c r="I38" s="18">
        <v>131</v>
      </c>
      <c r="J38" s="18">
        <v>72</v>
      </c>
      <c r="K38" s="18">
        <v>72</v>
      </c>
      <c r="L38" s="18">
        <v>81.72422684835476</v>
      </c>
      <c r="M38" s="18">
        <v>80.48333333333333</v>
      </c>
      <c r="N38" s="18">
        <v>134</v>
      </c>
      <c r="O38" s="18"/>
      <c r="P38" s="18">
        <f t="shared" si="7"/>
        <v>54.95666666666666</v>
      </c>
      <c r="Q38" s="18">
        <f t="shared" si="8"/>
        <v>224</v>
      </c>
      <c r="R38" s="18">
        <f t="shared" si="9"/>
        <v>118.6919378277412</v>
      </c>
    </row>
    <row r="39" spans="1:18" ht="10.5" customHeight="1">
      <c r="A39" s="24" t="s">
        <v>37</v>
      </c>
      <c r="B39" s="18">
        <v>135</v>
      </c>
      <c r="C39" s="18">
        <v>127.125</v>
      </c>
      <c r="D39" s="18">
        <v>71.42105263157895</v>
      </c>
      <c r="E39" s="18">
        <v>85.6</v>
      </c>
      <c r="F39" s="18">
        <v>48.86666666666667</v>
      </c>
      <c r="G39" s="18">
        <v>34.6</v>
      </c>
      <c r="H39" s="18">
        <v>78</v>
      </c>
      <c r="I39" s="18">
        <v>78</v>
      </c>
      <c r="J39" s="18">
        <v>43</v>
      </c>
      <c r="K39" s="18">
        <v>43</v>
      </c>
      <c r="L39" s="18">
        <v>47.7372204244387</v>
      </c>
      <c r="M39" s="18">
        <v>45.74333333333333</v>
      </c>
      <c r="N39" s="18">
        <v>78</v>
      </c>
      <c r="O39" s="18"/>
      <c r="P39" s="18">
        <f t="shared" si="7"/>
        <v>34.6</v>
      </c>
      <c r="Q39" s="18">
        <f t="shared" si="8"/>
        <v>135</v>
      </c>
      <c r="R39" s="18">
        <f t="shared" si="9"/>
        <v>70.46871331200137</v>
      </c>
    </row>
    <row r="40" spans="1:18" ht="10.5" customHeight="1">
      <c r="A40" s="24" t="s">
        <v>38</v>
      </c>
      <c r="B40" s="13">
        <v>38.45313043478261</v>
      </c>
      <c r="C40" s="13">
        <v>36.141666666666666</v>
      </c>
      <c r="D40" s="13">
        <v>20.2</v>
      </c>
      <c r="E40" s="13">
        <v>26.01</v>
      </c>
      <c r="F40" s="13">
        <v>14.226666666666667</v>
      </c>
      <c r="G40" s="14">
        <v>9.915</v>
      </c>
      <c r="H40" s="8">
        <v>22.5</v>
      </c>
      <c r="I40" s="8">
        <v>22.9</v>
      </c>
      <c r="J40" s="8">
        <v>12.7</v>
      </c>
      <c r="K40" s="8">
        <v>12.7</v>
      </c>
      <c r="L40" s="13">
        <v>14.551337522768433</v>
      </c>
      <c r="M40" s="13">
        <v>13.980333333333334</v>
      </c>
      <c r="N40" s="13">
        <v>23.3</v>
      </c>
      <c r="O40" s="13"/>
      <c r="P40" s="13">
        <f t="shared" si="7"/>
        <v>9.915</v>
      </c>
      <c r="Q40" s="13">
        <f t="shared" si="8"/>
        <v>38.45313043478261</v>
      </c>
      <c r="R40" s="13">
        <f t="shared" si="9"/>
        <v>20.582933432632128</v>
      </c>
    </row>
    <row r="41" spans="1:18" ht="10.5" customHeight="1">
      <c r="A41" s="24" t="s">
        <v>39</v>
      </c>
      <c r="B41" s="14">
        <v>2.71</v>
      </c>
      <c r="C41" s="14">
        <v>2.4825</v>
      </c>
      <c r="D41" s="14">
        <v>1.9305263157894736</v>
      </c>
      <c r="E41" s="14">
        <v>2.12</v>
      </c>
      <c r="F41" s="14">
        <v>1.6946666666666668</v>
      </c>
      <c r="G41" s="14">
        <v>1.8086666666666669</v>
      </c>
      <c r="H41" s="8">
        <v>1.97</v>
      </c>
      <c r="I41" s="8">
        <v>1.86</v>
      </c>
      <c r="J41" s="8">
        <v>1.49</v>
      </c>
      <c r="K41" s="8">
        <v>1.51</v>
      </c>
      <c r="L41" s="14">
        <v>1.8755978135803224</v>
      </c>
      <c r="M41" s="14">
        <v>1.4234333333333333</v>
      </c>
      <c r="N41" s="14">
        <v>1.92</v>
      </c>
      <c r="O41" s="14"/>
      <c r="P41" s="14">
        <f t="shared" si="7"/>
        <v>1.4234333333333333</v>
      </c>
      <c r="Q41" s="14">
        <f t="shared" si="8"/>
        <v>2.71</v>
      </c>
      <c r="R41" s="14">
        <f t="shared" si="9"/>
        <v>1.9073377535412666</v>
      </c>
    </row>
    <row r="42" spans="1:18" ht="10.5" customHeight="1">
      <c r="A42" s="24" t="s">
        <v>40</v>
      </c>
      <c r="B42" s="14">
        <v>7.63</v>
      </c>
      <c r="C42" s="14">
        <v>7.7875</v>
      </c>
      <c r="D42" s="14">
        <v>4.265789473684211</v>
      </c>
      <c r="E42" s="14">
        <v>5.17</v>
      </c>
      <c r="F42" s="14">
        <v>3.07</v>
      </c>
      <c r="G42" s="14">
        <v>1.9836666666666667</v>
      </c>
      <c r="H42" s="14">
        <v>4.51</v>
      </c>
      <c r="I42" s="14">
        <v>4.59</v>
      </c>
      <c r="J42" s="14">
        <v>2.54</v>
      </c>
      <c r="K42" s="14">
        <v>2.52</v>
      </c>
      <c r="L42" s="14">
        <v>2.9211699314964306</v>
      </c>
      <c r="M42" s="14">
        <v>2.8113333333333332</v>
      </c>
      <c r="N42" s="14">
        <v>4.65</v>
      </c>
      <c r="O42" s="14"/>
      <c r="P42" s="14">
        <f t="shared" si="7"/>
        <v>1.9836666666666667</v>
      </c>
      <c r="Q42" s="14">
        <f t="shared" si="8"/>
        <v>7.7875</v>
      </c>
      <c r="R42" s="14">
        <f t="shared" si="9"/>
        <v>4.188419954244664</v>
      </c>
    </row>
    <row r="43" spans="1:18" ht="10.5" customHeight="1">
      <c r="A43" s="24" t="s">
        <v>41</v>
      </c>
      <c r="B43" s="13">
        <v>27.9</v>
      </c>
      <c r="C43" s="13">
        <v>23.6875</v>
      </c>
      <c r="D43" s="13">
        <v>13.748947368421053</v>
      </c>
      <c r="E43" s="13">
        <v>18.08</v>
      </c>
      <c r="F43" s="13">
        <v>10.16</v>
      </c>
      <c r="G43" s="14">
        <v>6.353</v>
      </c>
      <c r="H43" s="13">
        <v>15.4</v>
      </c>
      <c r="I43" s="13">
        <v>15.5</v>
      </c>
      <c r="J43" s="14">
        <v>8.56</v>
      </c>
      <c r="K43" s="14">
        <v>8.86</v>
      </c>
      <c r="L43" s="13">
        <v>10.307168055416515</v>
      </c>
      <c r="M43" s="13">
        <v>9.978</v>
      </c>
      <c r="N43" s="13">
        <v>16.2</v>
      </c>
      <c r="O43" s="13"/>
      <c r="P43" s="13">
        <f t="shared" si="7"/>
        <v>6.353</v>
      </c>
      <c r="Q43" s="13">
        <f t="shared" si="8"/>
        <v>27.9</v>
      </c>
      <c r="R43" s="13">
        <f t="shared" si="9"/>
        <v>14.21035503260289</v>
      </c>
    </row>
    <row r="44" spans="1:18" ht="10.5" customHeight="1">
      <c r="A44" s="24" t="s">
        <v>42</v>
      </c>
      <c r="B44" s="14">
        <v>3.82</v>
      </c>
      <c r="C44" s="14">
        <v>3.41</v>
      </c>
      <c r="D44" s="14">
        <v>1.9752631578947368</v>
      </c>
      <c r="E44" s="14">
        <v>2.45</v>
      </c>
      <c r="F44" s="14">
        <v>1.49</v>
      </c>
      <c r="G44" s="14">
        <v>0.9246666666666667</v>
      </c>
      <c r="H44" s="14">
        <v>2.07</v>
      </c>
      <c r="I44" s="14">
        <v>2.09</v>
      </c>
      <c r="J44" s="14">
        <v>1.16</v>
      </c>
      <c r="K44" s="14">
        <v>1.2</v>
      </c>
      <c r="L44" s="14">
        <v>1.4079376538210013</v>
      </c>
      <c r="M44" s="14">
        <v>1.3615666666666666</v>
      </c>
      <c r="N44" s="14">
        <v>2.19</v>
      </c>
      <c r="O44" s="14"/>
      <c r="P44" s="14">
        <f t="shared" si="7"/>
        <v>0.9246666666666667</v>
      </c>
      <c r="Q44" s="14">
        <f t="shared" si="8"/>
        <v>3.82</v>
      </c>
      <c r="R44" s="14">
        <f t="shared" si="9"/>
        <v>1.9653410880806979</v>
      </c>
    </row>
    <row r="45" spans="1:18" ht="10.5" customHeight="1">
      <c r="A45" s="2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0.5" customHeight="1">
      <c r="A46" s="24" t="s">
        <v>43</v>
      </c>
      <c r="B46" s="13">
        <v>30.4</v>
      </c>
      <c r="C46" s="13">
        <v>27.75</v>
      </c>
      <c r="D46" s="13">
        <v>14.188421052631579</v>
      </c>
      <c r="E46" s="13">
        <v>20.7</v>
      </c>
      <c r="F46" s="13">
        <v>10.766666666666667</v>
      </c>
      <c r="G46" s="14">
        <v>7.519333333333333</v>
      </c>
      <c r="H46" s="13">
        <v>17.3</v>
      </c>
      <c r="I46" s="13">
        <v>17.3</v>
      </c>
      <c r="J46" s="13">
        <v>9.3</v>
      </c>
      <c r="K46" s="13">
        <v>9.6</v>
      </c>
      <c r="L46" s="13">
        <v>11.473112856022892</v>
      </c>
      <c r="M46" s="13">
        <v>10.596333333333334</v>
      </c>
      <c r="N46" s="13">
        <v>17.8</v>
      </c>
      <c r="O46" s="13"/>
      <c r="P46" s="13">
        <f>MIN($B46:$N46)</f>
        <v>7.519333333333333</v>
      </c>
      <c r="Q46" s="13">
        <f>MAX($B46:$N46)</f>
        <v>30.4</v>
      </c>
      <c r="R46" s="13">
        <f>AVERAGE($B46:$N46)</f>
        <v>15.745682095537527</v>
      </c>
    </row>
    <row r="47" spans="1:18" ht="10.5" customHeight="1">
      <c r="A47" s="24" t="s">
        <v>44</v>
      </c>
      <c r="B47" s="13">
        <v>3.728173913043478</v>
      </c>
      <c r="C47" s="13">
        <v>3.1075</v>
      </c>
      <c r="D47" s="13">
        <v>1.781578947368421</v>
      </c>
      <c r="E47" s="13">
        <v>2.47</v>
      </c>
      <c r="F47" s="13">
        <v>1.2293333333333334</v>
      </c>
      <c r="G47" s="13">
        <v>0.9873333333333333</v>
      </c>
      <c r="H47" s="13">
        <v>1.93</v>
      </c>
      <c r="I47" s="13">
        <v>1.86</v>
      </c>
      <c r="J47" s="13">
        <v>1.02</v>
      </c>
      <c r="K47" s="13">
        <v>1.11</v>
      </c>
      <c r="L47" s="13">
        <v>1.4645922370140296</v>
      </c>
      <c r="M47" s="13">
        <v>1.2713333333333334</v>
      </c>
      <c r="N47" s="13">
        <v>2.09</v>
      </c>
      <c r="O47" s="14"/>
      <c r="P47" s="13">
        <f>MIN($B47:$N47)</f>
        <v>0.9873333333333333</v>
      </c>
      <c r="Q47" s="13">
        <f>MAX($B47:$N47)</f>
        <v>3.728173913043478</v>
      </c>
      <c r="R47" s="13">
        <f>AVERAGE($B47:$N47)</f>
        <v>1.8499880844173793</v>
      </c>
    </row>
    <row r="48" spans="1:18" ht="10.5" customHeight="1">
      <c r="A48" s="24" t="s">
        <v>45</v>
      </c>
      <c r="B48" s="13">
        <v>16.7</v>
      </c>
      <c r="C48" s="13">
        <v>13.808333333333334</v>
      </c>
      <c r="D48" s="13">
        <v>6.93</v>
      </c>
      <c r="E48" s="13">
        <v>10</v>
      </c>
      <c r="F48" s="13">
        <v>5.9</v>
      </c>
      <c r="G48" s="13">
        <v>3.009333333333333</v>
      </c>
      <c r="H48" s="13">
        <v>8.1</v>
      </c>
      <c r="I48" s="13">
        <v>8.2</v>
      </c>
      <c r="J48" s="13">
        <v>4.3</v>
      </c>
      <c r="K48" s="13">
        <v>4.4</v>
      </c>
      <c r="L48" s="13">
        <v>4.985997163127944</v>
      </c>
      <c r="M48" s="13">
        <v>5.224</v>
      </c>
      <c r="N48" s="13">
        <v>8.59</v>
      </c>
      <c r="O48" s="14"/>
      <c r="P48" s="13">
        <f>MIN($B48:$N48)</f>
        <v>3.009333333333333</v>
      </c>
      <c r="Q48" s="13">
        <f>MAX($B48:$N48)</f>
        <v>16.7</v>
      </c>
      <c r="R48" s="13">
        <f>AVERAGE($B48:$N48)</f>
        <v>7.70366644844574</v>
      </c>
    </row>
    <row r="49" spans="1:18" ht="10.5" customHeight="1">
      <c r="A49" s="25" t="s">
        <v>46</v>
      </c>
      <c r="B49" s="47">
        <v>4.63</v>
      </c>
      <c r="C49" s="47">
        <v>3.7983333333333333</v>
      </c>
      <c r="D49" s="47">
        <v>1.9921052631578948</v>
      </c>
      <c r="E49" s="47">
        <v>2.9</v>
      </c>
      <c r="F49" s="47">
        <v>1.82</v>
      </c>
      <c r="G49" s="47">
        <v>0.8196666666666668</v>
      </c>
      <c r="H49" s="47">
        <v>2.13</v>
      </c>
      <c r="I49" s="47">
        <v>2.09</v>
      </c>
      <c r="J49" s="47">
        <v>1.14</v>
      </c>
      <c r="K49" s="47">
        <v>1.26</v>
      </c>
      <c r="L49" s="47">
        <v>1.3562160911231387</v>
      </c>
      <c r="M49" s="47">
        <v>1.4326666666666668</v>
      </c>
      <c r="N49" s="47">
        <v>2.32</v>
      </c>
      <c r="O49" s="34"/>
      <c r="P49" s="47">
        <f>MIN($B49:$N49)</f>
        <v>0.8196666666666668</v>
      </c>
      <c r="Q49" s="47">
        <f>MAX($B49:$N49)</f>
        <v>4.63</v>
      </c>
      <c r="R49" s="47">
        <f>AVERAGE($B49:$N49)</f>
        <v>2.1299221554575154</v>
      </c>
    </row>
    <row r="50" spans="1:15" ht="10.5" customHeight="1">
      <c r="A50" s="20" t="s">
        <v>62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0.5" customHeight="1">
      <c r="A51" s="20" t="s">
        <v>58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0.5" customHeight="1">
      <c r="A52" s="20" t="s">
        <v>67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0.5" customHeight="1">
      <c r="A53" s="20" t="s">
        <v>70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0.5" customHeight="1">
      <c r="A54" s="20" t="s">
        <v>59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0.5" customHeight="1">
      <c r="A55" s="20" t="s">
        <v>60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0.5" customHeight="1">
      <c r="A56" s="20" t="s">
        <v>61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0.5" customHeight="1">
      <c r="A57" s="20" t="s">
        <v>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1" ht="12">
      <c r="A58" s="48"/>
      <c r="K58" s="40"/>
      <c r="L58" s="41"/>
      <c r="M58" s="40"/>
      <c r="N58" s="40"/>
      <c r="P58" s="41"/>
      <c r="Q58" s="41"/>
      <c r="R58" s="41"/>
      <c r="S58" s="40"/>
      <c r="T58" s="40"/>
      <c r="U58" s="41"/>
    </row>
    <row r="59" spans="11:21" ht="12">
      <c r="K59" s="42"/>
      <c r="L59" s="42"/>
      <c r="M59" s="42"/>
      <c r="N59" s="42"/>
      <c r="P59" s="42"/>
      <c r="Q59" s="42"/>
      <c r="R59" s="42"/>
      <c r="S59" s="42"/>
      <c r="T59" s="42"/>
      <c r="U59" s="42"/>
    </row>
    <row r="60" spans="11:21" ht="12">
      <c r="K60" s="43"/>
      <c r="L60" s="44"/>
      <c r="M60" s="43"/>
      <c r="N60" s="45"/>
      <c r="P60" s="45"/>
      <c r="Q60" s="45"/>
      <c r="R60" s="45"/>
      <c r="S60" s="43"/>
      <c r="T60" s="43"/>
      <c r="U60" s="44"/>
    </row>
    <row r="61" spans="11:21" ht="12">
      <c r="K61" s="43"/>
      <c r="L61" s="44"/>
      <c r="M61" s="43"/>
      <c r="N61" s="45"/>
      <c r="P61" s="44"/>
      <c r="Q61" s="45"/>
      <c r="R61" s="45"/>
      <c r="S61" s="43"/>
      <c r="T61" s="43"/>
      <c r="U61" s="44"/>
    </row>
    <row r="79" ht="12">
      <c r="P79" s="1"/>
    </row>
    <row r="80" ht="12">
      <c r="P80" s="46"/>
    </row>
    <row r="85" spans="2:28" ht="1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39"/>
      <c r="P85" s="38"/>
      <c r="Q85" s="38"/>
      <c r="R85" s="38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9" spans="1:18" ht="12">
      <c r="A89" s="1" t="s">
        <v>69</v>
      </c>
      <c r="B89" s="49">
        <f aca="true" t="shared" si="10" ref="B89:N89">B40/0.2</f>
        <v>192.26565217391303</v>
      </c>
      <c r="C89" s="49">
        <f t="shared" si="10"/>
        <v>180.70833333333331</v>
      </c>
      <c r="D89" s="49">
        <f t="shared" si="10"/>
        <v>100.99999999999999</v>
      </c>
      <c r="E89" s="49">
        <f t="shared" si="10"/>
        <v>130.05</v>
      </c>
      <c r="F89" s="49">
        <f t="shared" si="10"/>
        <v>71.13333333333333</v>
      </c>
      <c r="G89" s="49">
        <f t="shared" si="10"/>
        <v>49.574999999999996</v>
      </c>
      <c r="H89" s="49">
        <f t="shared" si="10"/>
        <v>112.5</v>
      </c>
      <c r="I89" s="49">
        <f t="shared" si="10"/>
        <v>114.49999999999999</v>
      </c>
      <c r="J89" s="49">
        <f t="shared" si="10"/>
        <v>63.49999999999999</v>
      </c>
      <c r="K89" s="49">
        <f t="shared" si="10"/>
        <v>63.49999999999999</v>
      </c>
      <c r="L89" s="49">
        <f t="shared" si="10"/>
        <v>72.75668761384216</v>
      </c>
      <c r="M89" s="49">
        <f t="shared" si="10"/>
        <v>69.90166666666667</v>
      </c>
      <c r="N89" s="49">
        <f t="shared" si="10"/>
        <v>116.5</v>
      </c>
      <c r="P89" s="38">
        <f>MIN($B89:$N89)</f>
        <v>49.574999999999996</v>
      </c>
      <c r="Q89" s="38">
        <f>MAX($B89:$N89)</f>
        <v>192.26565217391303</v>
      </c>
      <c r="R89" s="38">
        <f>AVERAGE($B89:$N89)</f>
        <v>102.91466716316064</v>
      </c>
    </row>
  </sheetData>
  <printOptions/>
  <pageMargins left="1" right="0.75" top="1" bottom="1" header="0.5" footer="0.5"/>
  <pageSetup fitToHeight="1" fitToWidth="1" horizontalDpi="300" verticalDpi="300" orientation="landscape" scale="77"/>
  <headerFooter alignWithMargins="0">
    <oddHeader>&amp;L&amp;D&amp;RJolliff, 1997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8" sqref="A8:IV8"/>
    </sheetView>
  </sheetViews>
  <sheetFormatPr defaultColWidth="8.8515625" defaultRowHeight="12.75"/>
  <cols>
    <col min="1" max="1" width="188.421875" style="0" bestFit="1" customWidth="1"/>
  </cols>
  <sheetData>
    <row r="1" ht="12">
      <c r="A1" t="s">
        <v>1</v>
      </c>
    </row>
    <row r="2" ht="12">
      <c r="A2" t="s">
        <v>71</v>
      </c>
    </row>
    <row r="3" ht="12">
      <c r="A3" t="s">
        <v>76</v>
      </c>
    </row>
    <row r="4" ht="12">
      <c r="A4" t="s">
        <v>75</v>
      </c>
    </row>
    <row r="5" ht="12">
      <c r="A5" t="s">
        <v>72</v>
      </c>
    </row>
    <row r="6" ht="12">
      <c r="A6" t="s">
        <v>73</v>
      </c>
    </row>
    <row r="7" ht="12">
      <c r="A7" t="s">
        <v>74</v>
      </c>
    </row>
    <row r="8" ht="12">
      <c r="A8" t="s">
        <v>2</v>
      </c>
    </row>
    <row r="9" ht="12">
      <c r="A9" t="s">
        <v>66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cp:lastPrinted>1997-09-15T19:32:42Z</cp:lastPrinted>
  <dcterms:created xsi:type="dcterms:W3CDTF">1997-09-11T14:35:10Z</dcterms:created>
  <dcterms:modified xsi:type="dcterms:W3CDTF">2011-01-25T18:35:30Z</dcterms:modified>
  <cp:category/>
  <cp:version/>
  <cp:contentType/>
  <cp:contentStatus/>
</cp:coreProperties>
</file>