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0D32138F-1C87-FB4B-920E-2CAE5E4DC051}" xr6:coauthVersionLast="47" xr6:coauthVersionMax="47" xr10:uidLastSave="{00000000-0000-0000-0000-000000000000}"/>
  <bookViews>
    <workbookView xWindow="0" yWindow="500" windowWidth="34740" windowHeight="21900" tabRatio="500" xr2:uid="{00000000-000D-0000-FFFF-FFFF00000000}"/>
  </bookViews>
  <sheets>
    <sheet name="EMPA" sheetId="1" r:id="rId1"/>
    <sheet name="SIMS H2O" sheetId="2" r:id="rId2"/>
    <sheet name="SIMS dD" sheetId="3" r:id="rId3"/>
    <sheet name="XRD" sheetId="4" r:id="rId4"/>
    <sheet name="Hyperfine parameters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71" i="5" l="1"/>
  <c r="CI43" i="1"/>
  <c r="CK43" i="1"/>
  <c r="CJ43" i="1"/>
  <c r="CI34" i="1"/>
  <c r="CK8" i="1"/>
  <c r="CJ8" i="1"/>
  <c r="CI8" i="1"/>
  <c r="CK24" i="1"/>
  <c r="CJ24" i="1"/>
  <c r="CI24" i="1"/>
  <c r="CK20" i="1"/>
  <c r="CJ20" i="1"/>
  <c r="CI20" i="1"/>
  <c r="CK34" i="1"/>
  <c r="CJ34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E59" i="1"/>
  <c r="Q59" i="1" s="1"/>
  <c r="F59" i="1"/>
  <c r="G59" i="1"/>
  <c r="H59" i="1"/>
  <c r="I59" i="1"/>
  <c r="J59" i="1"/>
  <c r="K59" i="1"/>
  <c r="L59" i="1"/>
  <c r="M59" i="1"/>
  <c r="N59" i="1"/>
  <c r="O59" i="1"/>
  <c r="P59" i="1"/>
  <c r="E58" i="1"/>
  <c r="Q58" i="1" s="1"/>
  <c r="F58" i="1"/>
  <c r="G58" i="1"/>
  <c r="H58" i="1"/>
  <c r="I58" i="1"/>
  <c r="J58" i="1"/>
  <c r="K58" i="1"/>
  <c r="L58" i="1"/>
  <c r="M58" i="1"/>
  <c r="N58" i="1"/>
  <c r="O58" i="1"/>
  <c r="P58" i="1"/>
  <c r="E57" i="1"/>
  <c r="F57" i="1"/>
  <c r="G57" i="1"/>
  <c r="H57" i="1"/>
  <c r="I57" i="1"/>
  <c r="J57" i="1"/>
  <c r="K57" i="1"/>
  <c r="L57" i="1"/>
  <c r="M57" i="1"/>
  <c r="N57" i="1"/>
  <c r="O57" i="1"/>
  <c r="P57" i="1"/>
  <c r="E56" i="1"/>
  <c r="F56" i="1"/>
  <c r="G56" i="1"/>
  <c r="H56" i="1"/>
  <c r="I56" i="1"/>
  <c r="J56" i="1"/>
  <c r="K56" i="1"/>
  <c r="L56" i="1"/>
  <c r="M56" i="1"/>
  <c r="N56" i="1"/>
  <c r="O56" i="1"/>
  <c r="P56" i="1"/>
  <c r="E55" i="1"/>
  <c r="F55" i="1"/>
  <c r="G55" i="1"/>
  <c r="H55" i="1"/>
  <c r="I55" i="1"/>
  <c r="J55" i="1"/>
  <c r="K55" i="1"/>
  <c r="L55" i="1"/>
  <c r="M55" i="1"/>
  <c r="N55" i="1"/>
  <c r="O55" i="1"/>
  <c r="P55" i="1"/>
  <c r="E54" i="1"/>
  <c r="F54" i="1"/>
  <c r="G54" i="1"/>
  <c r="H54" i="1"/>
  <c r="I54" i="1"/>
  <c r="J54" i="1"/>
  <c r="K54" i="1"/>
  <c r="L54" i="1"/>
  <c r="M54" i="1"/>
  <c r="N54" i="1"/>
  <c r="O54" i="1"/>
  <c r="P54" i="1"/>
  <c r="E53" i="1"/>
  <c r="F53" i="1"/>
  <c r="G53" i="1"/>
  <c r="H53" i="1"/>
  <c r="I53" i="1"/>
  <c r="J53" i="1"/>
  <c r="K53" i="1"/>
  <c r="L53" i="1"/>
  <c r="M53" i="1"/>
  <c r="N53" i="1"/>
  <c r="O53" i="1"/>
  <c r="P53" i="1"/>
  <c r="E52" i="1"/>
  <c r="F52" i="1"/>
  <c r="G52" i="1"/>
  <c r="H52" i="1"/>
  <c r="I52" i="1"/>
  <c r="J52" i="1"/>
  <c r="K52" i="1"/>
  <c r="L52" i="1"/>
  <c r="M52" i="1"/>
  <c r="N52" i="1"/>
  <c r="O52" i="1"/>
  <c r="P52" i="1"/>
  <c r="E51" i="1"/>
  <c r="F51" i="1"/>
  <c r="G51" i="1"/>
  <c r="H51" i="1"/>
  <c r="I51" i="1"/>
  <c r="J51" i="1"/>
  <c r="K51" i="1"/>
  <c r="L51" i="1"/>
  <c r="M51" i="1"/>
  <c r="N51" i="1"/>
  <c r="O51" i="1"/>
  <c r="P51" i="1"/>
  <c r="E49" i="1"/>
  <c r="F49" i="1"/>
  <c r="G49" i="1"/>
  <c r="H49" i="1"/>
  <c r="I49" i="1"/>
  <c r="J49" i="1"/>
  <c r="K49" i="1"/>
  <c r="L49" i="1"/>
  <c r="M49" i="1"/>
  <c r="N49" i="1"/>
  <c r="O49" i="1"/>
  <c r="P49" i="1"/>
  <c r="E48" i="1"/>
  <c r="F48" i="1"/>
  <c r="G48" i="1"/>
  <c r="H48" i="1"/>
  <c r="I48" i="1"/>
  <c r="J48" i="1"/>
  <c r="K48" i="1"/>
  <c r="L48" i="1"/>
  <c r="M48" i="1"/>
  <c r="N48" i="1"/>
  <c r="O48" i="1"/>
  <c r="P48" i="1"/>
  <c r="E47" i="1"/>
  <c r="F47" i="1"/>
  <c r="G47" i="1"/>
  <c r="H47" i="1"/>
  <c r="I47" i="1"/>
  <c r="J47" i="1"/>
  <c r="K47" i="1"/>
  <c r="L47" i="1"/>
  <c r="M47" i="1"/>
  <c r="N47" i="1"/>
  <c r="O47" i="1"/>
  <c r="P47" i="1"/>
  <c r="E46" i="1"/>
  <c r="Q46" i="1" s="1"/>
  <c r="F46" i="1"/>
  <c r="G46" i="1"/>
  <c r="H46" i="1"/>
  <c r="I46" i="1"/>
  <c r="J46" i="1"/>
  <c r="K46" i="1"/>
  <c r="L46" i="1"/>
  <c r="M46" i="1"/>
  <c r="N46" i="1"/>
  <c r="O46" i="1"/>
  <c r="P46" i="1"/>
  <c r="E45" i="1"/>
  <c r="F45" i="1"/>
  <c r="G45" i="1"/>
  <c r="H45" i="1"/>
  <c r="I45" i="1"/>
  <c r="J45" i="1"/>
  <c r="K45" i="1"/>
  <c r="L45" i="1"/>
  <c r="M45" i="1"/>
  <c r="N45" i="1"/>
  <c r="O45" i="1"/>
  <c r="P45" i="1"/>
  <c r="E44" i="1"/>
  <c r="F44" i="1"/>
  <c r="G44" i="1"/>
  <c r="H44" i="1"/>
  <c r="I44" i="1"/>
  <c r="J44" i="1"/>
  <c r="K44" i="1"/>
  <c r="L44" i="1"/>
  <c r="M44" i="1"/>
  <c r="N44" i="1"/>
  <c r="O44" i="1"/>
  <c r="P44" i="1"/>
  <c r="E43" i="1"/>
  <c r="F43" i="1"/>
  <c r="G43" i="1"/>
  <c r="H43" i="1"/>
  <c r="I43" i="1"/>
  <c r="J43" i="1"/>
  <c r="K43" i="1"/>
  <c r="L43" i="1"/>
  <c r="M43" i="1"/>
  <c r="N43" i="1"/>
  <c r="O43" i="1"/>
  <c r="P43" i="1"/>
  <c r="E42" i="1"/>
  <c r="F42" i="1"/>
  <c r="G42" i="1"/>
  <c r="H42" i="1"/>
  <c r="I42" i="1"/>
  <c r="J42" i="1"/>
  <c r="K42" i="1"/>
  <c r="L42" i="1"/>
  <c r="M42" i="1"/>
  <c r="N42" i="1"/>
  <c r="O42" i="1"/>
  <c r="P42" i="1"/>
  <c r="E41" i="1"/>
  <c r="F41" i="1"/>
  <c r="G41" i="1"/>
  <c r="H41" i="1"/>
  <c r="I41" i="1"/>
  <c r="J41" i="1"/>
  <c r="K41" i="1"/>
  <c r="L41" i="1"/>
  <c r="M41" i="1"/>
  <c r="N41" i="1"/>
  <c r="O41" i="1"/>
  <c r="P41" i="1"/>
  <c r="E40" i="1"/>
  <c r="F40" i="1"/>
  <c r="G40" i="1"/>
  <c r="H40" i="1"/>
  <c r="I40" i="1"/>
  <c r="J40" i="1"/>
  <c r="K40" i="1"/>
  <c r="L40" i="1"/>
  <c r="M40" i="1"/>
  <c r="N40" i="1"/>
  <c r="O40" i="1"/>
  <c r="P40" i="1"/>
  <c r="E39" i="1"/>
  <c r="F39" i="1"/>
  <c r="G39" i="1"/>
  <c r="H39" i="1"/>
  <c r="I39" i="1"/>
  <c r="J39" i="1"/>
  <c r="K39" i="1"/>
  <c r="Q39" i="1" s="1"/>
  <c r="L39" i="1"/>
  <c r="M39" i="1"/>
  <c r="N39" i="1"/>
  <c r="O39" i="1"/>
  <c r="P39" i="1"/>
  <c r="E38" i="1"/>
  <c r="F38" i="1"/>
  <c r="G38" i="1"/>
  <c r="H38" i="1"/>
  <c r="I38" i="1"/>
  <c r="J38" i="1"/>
  <c r="K38" i="1"/>
  <c r="L38" i="1"/>
  <c r="M38" i="1"/>
  <c r="N38" i="1"/>
  <c r="O38" i="1"/>
  <c r="P38" i="1"/>
  <c r="E36" i="1"/>
  <c r="F36" i="1"/>
  <c r="G36" i="1"/>
  <c r="H36" i="1"/>
  <c r="I36" i="1"/>
  <c r="J36" i="1"/>
  <c r="K36" i="1"/>
  <c r="L36" i="1"/>
  <c r="M36" i="1"/>
  <c r="N36" i="1"/>
  <c r="O36" i="1"/>
  <c r="P36" i="1"/>
  <c r="E35" i="1"/>
  <c r="F35" i="1"/>
  <c r="G35" i="1"/>
  <c r="H35" i="1"/>
  <c r="I35" i="1"/>
  <c r="J35" i="1"/>
  <c r="K35" i="1"/>
  <c r="L35" i="1"/>
  <c r="M35" i="1"/>
  <c r="N35" i="1"/>
  <c r="O35" i="1"/>
  <c r="P35" i="1"/>
  <c r="E34" i="1"/>
  <c r="F34" i="1"/>
  <c r="Q34" i="1" s="1"/>
  <c r="G34" i="1"/>
  <c r="H34" i="1"/>
  <c r="I34" i="1"/>
  <c r="J34" i="1"/>
  <c r="K34" i="1"/>
  <c r="L34" i="1"/>
  <c r="M34" i="1"/>
  <c r="N34" i="1"/>
  <c r="O34" i="1"/>
  <c r="P34" i="1"/>
  <c r="E33" i="1"/>
  <c r="F33" i="1"/>
  <c r="G33" i="1"/>
  <c r="H33" i="1"/>
  <c r="I33" i="1"/>
  <c r="Q33" i="1" s="1"/>
  <c r="J33" i="1"/>
  <c r="K33" i="1"/>
  <c r="L33" i="1"/>
  <c r="M33" i="1"/>
  <c r="N33" i="1"/>
  <c r="O33" i="1"/>
  <c r="P33" i="1"/>
  <c r="E32" i="1"/>
  <c r="F32" i="1"/>
  <c r="G32" i="1"/>
  <c r="H32" i="1"/>
  <c r="I32" i="1"/>
  <c r="J32" i="1"/>
  <c r="K32" i="1"/>
  <c r="L32" i="1"/>
  <c r="M32" i="1"/>
  <c r="N32" i="1"/>
  <c r="O32" i="1"/>
  <c r="P32" i="1"/>
  <c r="E31" i="1"/>
  <c r="F31" i="1"/>
  <c r="G31" i="1"/>
  <c r="H31" i="1"/>
  <c r="I31" i="1"/>
  <c r="J31" i="1"/>
  <c r="Q31" i="1" s="1"/>
  <c r="K31" i="1"/>
  <c r="L31" i="1"/>
  <c r="M31" i="1"/>
  <c r="N31" i="1"/>
  <c r="O31" i="1"/>
  <c r="P31" i="1"/>
  <c r="E30" i="1"/>
  <c r="F30" i="1"/>
  <c r="G30" i="1"/>
  <c r="H30" i="1"/>
  <c r="I30" i="1"/>
  <c r="J30" i="1"/>
  <c r="K30" i="1"/>
  <c r="L30" i="1"/>
  <c r="M30" i="1"/>
  <c r="N30" i="1"/>
  <c r="O30" i="1"/>
  <c r="P30" i="1"/>
  <c r="E29" i="1"/>
  <c r="F29" i="1"/>
  <c r="G29" i="1"/>
  <c r="H29" i="1"/>
  <c r="I29" i="1"/>
  <c r="J29" i="1"/>
  <c r="K29" i="1"/>
  <c r="L29" i="1"/>
  <c r="M29" i="1"/>
  <c r="N29" i="1"/>
  <c r="O29" i="1"/>
  <c r="P29" i="1"/>
  <c r="E28" i="1"/>
  <c r="F28" i="1"/>
  <c r="G28" i="1"/>
  <c r="H28" i="1"/>
  <c r="I28" i="1"/>
  <c r="J28" i="1"/>
  <c r="K28" i="1"/>
  <c r="L28" i="1"/>
  <c r="M28" i="1"/>
  <c r="N28" i="1"/>
  <c r="O28" i="1"/>
  <c r="P28" i="1"/>
  <c r="E27" i="1"/>
  <c r="F27" i="1"/>
  <c r="G27" i="1"/>
  <c r="H27" i="1"/>
  <c r="I27" i="1"/>
  <c r="J27" i="1"/>
  <c r="K27" i="1"/>
  <c r="L27" i="1"/>
  <c r="M27" i="1"/>
  <c r="N27" i="1"/>
  <c r="O27" i="1"/>
  <c r="P27" i="1"/>
  <c r="AE25" i="1"/>
  <c r="E25" i="1"/>
  <c r="F25" i="1"/>
  <c r="G25" i="1"/>
  <c r="H25" i="1"/>
  <c r="I25" i="1"/>
  <c r="J25" i="1"/>
  <c r="K25" i="1"/>
  <c r="L25" i="1"/>
  <c r="M25" i="1"/>
  <c r="N25" i="1"/>
  <c r="O25" i="1"/>
  <c r="P25" i="1"/>
  <c r="AE24" i="1"/>
  <c r="E24" i="1"/>
  <c r="F24" i="1"/>
  <c r="G24" i="1"/>
  <c r="H24" i="1"/>
  <c r="I24" i="1"/>
  <c r="J24" i="1"/>
  <c r="K24" i="1"/>
  <c r="L24" i="1"/>
  <c r="M24" i="1"/>
  <c r="N24" i="1"/>
  <c r="O24" i="1"/>
  <c r="P24" i="1"/>
  <c r="AE23" i="1"/>
  <c r="E23" i="1"/>
  <c r="F23" i="1"/>
  <c r="G23" i="1"/>
  <c r="H23" i="1"/>
  <c r="I23" i="1"/>
  <c r="J23" i="1"/>
  <c r="K23" i="1"/>
  <c r="L23" i="1"/>
  <c r="M23" i="1"/>
  <c r="N23" i="1"/>
  <c r="O23" i="1"/>
  <c r="P23" i="1"/>
  <c r="AE22" i="1"/>
  <c r="E22" i="1"/>
  <c r="F22" i="1"/>
  <c r="Q22" i="1" s="1"/>
  <c r="G22" i="1"/>
  <c r="H22" i="1"/>
  <c r="I22" i="1"/>
  <c r="J22" i="1"/>
  <c r="K22" i="1"/>
  <c r="L22" i="1"/>
  <c r="M22" i="1"/>
  <c r="N22" i="1"/>
  <c r="O22" i="1"/>
  <c r="P22" i="1"/>
  <c r="AE21" i="1"/>
  <c r="E21" i="1"/>
  <c r="F21" i="1"/>
  <c r="G21" i="1"/>
  <c r="H21" i="1"/>
  <c r="I21" i="1"/>
  <c r="J21" i="1"/>
  <c r="K21" i="1"/>
  <c r="L21" i="1"/>
  <c r="M21" i="1"/>
  <c r="N21" i="1"/>
  <c r="O21" i="1"/>
  <c r="P21" i="1"/>
  <c r="AE20" i="1"/>
  <c r="E20" i="1"/>
  <c r="F20" i="1"/>
  <c r="G20" i="1"/>
  <c r="H20" i="1"/>
  <c r="I20" i="1"/>
  <c r="J20" i="1"/>
  <c r="K20" i="1"/>
  <c r="L20" i="1"/>
  <c r="M20" i="1"/>
  <c r="N20" i="1"/>
  <c r="O20" i="1"/>
  <c r="P20" i="1"/>
  <c r="AE19" i="1"/>
  <c r="E19" i="1"/>
  <c r="F19" i="1"/>
  <c r="G19" i="1"/>
  <c r="H19" i="1"/>
  <c r="I19" i="1"/>
  <c r="J19" i="1"/>
  <c r="K19" i="1"/>
  <c r="L19" i="1"/>
  <c r="M19" i="1"/>
  <c r="N19" i="1"/>
  <c r="O19" i="1"/>
  <c r="P19" i="1"/>
  <c r="AE18" i="1"/>
  <c r="E18" i="1"/>
  <c r="F18" i="1"/>
  <c r="G18" i="1"/>
  <c r="H18" i="1"/>
  <c r="I18" i="1"/>
  <c r="J18" i="1"/>
  <c r="K18" i="1"/>
  <c r="L18" i="1"/>
  <c r="M18" i="1"/>
  <c r="N18" i="1"/>
  <c r="O18" i="1"/>
  <c r="P18" i="1"/>
  <c r="AE17" i="1"/>
  <c r="E17" i="1"/>
  <c r="F17" i="1"/>
  <c r="G17" i="1"/>
  <c r="H17" i="1"/>
  <c r="I17" i="1"/>
  <c r="J17" i="1"/>
  <c r="K17" i="1"/>
  <c r="L17" i="1"/>
  <c r="M17" i="1"/>
  <c r="N17" i="1"/>
  <c r="O17" i="1"/>
  <c r="P17" i="1"/>
  <c r="AE16" i="1"/>
  <c r="E16" i="1"/>
  <c r="F16" i="1"/>
  <c r="G16" i="1"/>
  <c r="H16" i="1"/>
  <c r="I16" i="1"/>
  <c r="J16" i="1"/>
  <c r="K16" i="1"/>
  <c r="L16" i="1"/>
  <c r="M16" i="1"/>
  <c r="N16" i="1"/>
  <c r="O16" i="1"/>
  <c r="P16" i="1"/>
  <c r="E14" i="1"/>
  <c r="F14" i="1"/>
  <c r="G14" i="1"/>
  <c r="H14" i="1"/>
  <c r="I14" i="1"/>
  <c r="J14" i="1"/>
  <c r="K14" i="1"/>
  <c r="L14" i="1"/>
  <c r="M14" i="1"/>
  <c r="N14" i="1"/>
  <c r="O14" i="1"/>
  <c r="P14" i="1"/>
  <c r="E13" i="1"/>
  <c r="F13" i="1"/>
  <c r="G13" i="1"/>
  <c r="H13" i="1"/>
  <c r="I13" i="1"/>
  <c r="J13" i="1"/>
  <c r="K13" i="1"/>
  <c r="L13" i="1"/>
  <c r="M13" i="1"/>
  <c r="N13" i="1"/>
  <c r="O13" i="1"/>
  <c r="P13" i="1"/>
  <c r="E12" i="1"/>
  <c r="F12" i="1"/>
  <c r="G12" i="1"/>
  <c r="H12" i="1"/>
  <c r="I12" i="1"/>
  <c r="J12" i="1"/>
  <c r="K12" i="1"/>
  <c r="L12" i="1"/>
  <c r="M12" i="1"/>
  <c r="N12" i="1"/>
  <c r="O12" i="1"/>
  <c r="P12" i="1"/>
  <c r="E11" i="1"/>
  <c r="F11" i="1"/>
  <c r="G11" i="1"/>
  <c r="H11" i="1"/>
  <c r="I11" i="1"/>
  <c r="J11" i="1"/>
  <c r="K11" i="1"/>
  <c r="L11" i="1"/>
  <c r="M11" i="1"/>
  <c r="N11" i="1"/>
  <c r="O11" i="1"/>
  <c r="P11" i="1"/>
  <c r="E10" i="1"/>
  <c r="F10" i="1"/>
  <c r="G10" i="1"/>
  <c r="H10" i="1"/>
  <c r="I10" i="1"/>
  <c r="J10" i="1"/>
  <c r="K10" i="1"/>
  <c r="L10" i="1"/>
  <c r="M10" i="1"/>
  <c r="N10" i="1"/>
  <c r="O10" i="1"/>
  <c r="P10" i="1"/>
  <c r="E9" i="1"/>
  <c r="Q9" i="1" s="1"/>
  <c r="F9" i="1"/>
  <c r="G9" i="1"/>
  <c r="H9" i="1"/>
  <c r="I9" i="1"/>
  <c r="J9" i="1"/>
  <c r="K9" i="1"/>
  <c r="L9" i="1"/>
  <c r="M9" i="1"/>
  <c r="N9" i="1"/>
  <c r="O9" i="1"/>
  <c r="P9" i="1"/>
  <c r="E8" i="1"/>
  <c r="F8" i="1"/>
  <c r="G8" i="1"/>
  <c r="H8" i="1"/>
  <c r="I8" i="1"/>
  <c r="J8" i="1"/>
  <c r="K8" i="1"/>
  <c r="L8" i="1"/>
  <c r="M8" i="1"/>
  <c r="N8" i="1"/>
  <c r="O8" i="1"/>
  <c r="P8" i="1"/>
  <c r="E7" i="1"/>
  <c r="F7" i="1"/>
  <c r="G7" i="1"/>
  <c r="H7" i="1"/>
  <c r="I7" i="1"/>
  <c r="J7" i="1"/>
  <c r="K7" i="1"/>
  <c r="L7" i="1"/>
  <c r="M7" i="1"/>
  <c r="N7" i="1"/>
  <c r="O7" i="1"/>
  <c r="P7" i="1"/>
  <c r="E6" i="1"/>
  <c r="F6" i="1"/>
  <c r="G6" i="1"/>
  <c r="H6" i="1"/>
  <c r="I6" i="1"/>
  <c r="J6" i="1"/>
  <c r="K6" i="1"/>
  <c r="L6" i="1"/>
  <c r="M6" i="1"/>
  <c r="N6" i="1"/>
  <c r="O6" i="1"/>
  <c r="P6" i="1"/>
  <c r="E5" i="1"/>
  <c r="F5" i="1"/>
  <c r="G5" i="1"/>
  <c r="H5" i="1"/>
  <c r="I5" i="1"/>
  <c r="J5" i="1"/>
  <c r="K5" i="1"/>
  <c r="L5" i="1"/>
  <c r="M5" i="1"/>
  <c r="N5" i="1"/>
  <c r="O5" i="1"/>
  <c r="P5" i="1"/>
  <c r="Q7" i="1" l="1"/>
  <c r="Q30" i="1"/>
  <c r="Q53" i="1"/>
  <c r="Q28" i="1"/>
  <c r="Q27" i="1"/>
  <c r="Q20" i="1"/>
  <c r="Q24" i="1"/>
  <c r="Q57" i="1"/>
  <c r="Q36" i="1"/>
  <c r="Q41" i="1"/>
  <c r="Q25" i="1"/>
  <c r="Q40" i="1"/>
  <c r="Q44" i="1"/>
  <c r="Q48" i="1"/>
  <c r="Q14" i="1"/>
  <c r="Q52" i="1"/>
  <c r="Q5" i="1"/>
  <c r="Q19" i="1"/>
  <c r="Q10" i="1"/>
  <c r="Q18" i="1"/>
  <c r="Q6" i="1"/>
  <c r="Q13" i="1"/>
  <c r="Q47" i="1"/>
  <c r="Q35" i="1"/>
  <c r="Q49" i="1"/>
  <c r="Q43" i="1"/>
  <c r="Q17" i="1"/>
  <c r="Q29" i="1"/>
  <c r="Q51" i="1"/>
  <c r="Q21" i="1"/>
  <c r="Q23" i="1"/>
  <c r="Q32" i="1"/>
  <c r="Q56" i="1"/>
  <c r="Q11" i="1"/>
  <c r="Q38" i="1"/>
  <c r="Q42" i="1"/>
  <c r="Q54" i="1"/>
  <c r="Q45" i="1"/>
  <c r="Q8" i="1"/>
  <c r="Q16" i="1"/>
  <c r="Q12" i="1"/>
  <c r="Q55" i="1"/>
</calcChain>
</file>

<file path=xl/sharedStrings.xml><?xml version="1.0" encoding="utf-8"?>
<sst xmlns="http://schemas.openxmlformats.org/spreadsheetml/2006/main" count="1805" uniqueCount="543">
  <si>
    <t>Un   41  SH315-4-4</t>
  </si>
  <si>
    <t>Line Numbers</t>
  </si>
  <si>
    <t>SiO2</t>
  </si>
  <si>
    <t xml:space="preserve">TiO2 </t>
  </si>
  <si>
    <t>Al2O3</t>
  </si>
  <si>
    <t xml:space="preserve">FeO  </t>
  </si>
  <si>
    <t xml:space="preserve">MgO  </t>
  </si>
  <si>
    <t xml:space="preserve">CaO  </t>
  </si>
  <si>
    <t xml:space="preserve">Na2O </t>
  </si>
  <si>
    <t xml:space="preserve">K2O  </t>
  </si>
  <si>
    <t>Cr2O3</t>
  </si>
  <si>
    <t xml:space="preserve">MnO  </t>
  </si>
  <si>
    <t xml:space="preserve">F    </t>
  </si>
  <si>
    <t xml:space="preserve">Cl   </t>
  </si>
  <si>
    <t>Oxide Totals</t>
  </si>
  <si>
    <t>Si Detection Limits</t>
  </si>
  <si>
    <t>Ti Detection Limits</t>
  </si>
  <si>
    <t>Al Detection Limits</t>
  </si>
  <si>
    <t>Fe Detection Limits</t>
  </si>
  <si>
    <t>Mg Detection Limits</t>
  </si>
  <si>
    <t>Ca Detection Limits</t>
  </si>
  <si>
    <t>Na Detection Limits</t>
  </si>
  <si>
    <t>K  Detection Limits</t>
  </si>
  <si>
    <t>Mn Detection Limits</t>
  </si>
  <si>
    <t>F  Detection Limits</t>
  </si>
  <si>
    <t>Cl Detection Limits</t>
  </si>
  <si>
    <t>Si Percent Errors</t>
  </si>
  <si>
    <t>Ti Percent Errors</t>
  </si>
  <si>
    <t>Al Percent Errors</t>
  </si>
  <si>
    <t>Fe Percent Errors</t>
  </si>
  <si>
    <t>Mg Percent Errors</t>
  </si>
  <si>
    <t>Ca Percent Errors</t>
  </si>
  <si>
    <t>Na Percent Errors</t>
  </si>
  <si>
    <t>K  Percent Errors</t>
  </si>
  <si>
    <t>Mn Percent Errors</t>
  </si>
  <si>
    <t>F  Percent Errors</t>
  </si>
  <si>
    <t>Cl Percent Errors</t>
  </si>
  <si>
    <t>Un   10  LF02-042-A6</t>
  </si>
  <si>
    <t>Un   50  MC18-2-4</t>
  </si>
  <si>
    <t>XRD data</t>
  </si>
  <si>
    <t>Si</t>
  </si>
  <si>
    <t>Al</t>
  </si>
  <si>
    <t>Ti</t>
  </si>
  <si>
    <t>Sum T</t>
  </si>
  <si>
    <t>Cr</t>
  </si>
  <si>
    <t>Ni+Zn</t>
  </si>
  <si>
    <t>Mg</t>
  </si>
  <si>
    <t>Mn</t>
  </si>
  <si>
    <t>ΔC</t>
  </si>
  <si>
    <t>Ca</t>
  </si>
  <si>
    <t xml:space="preserve">Na </t>
  </si>
  <si>
    <t>Na</t>
  </si>
  <si>
    <t>K</t>
  </si>
  <si>
    <t>Sum A</t>
  </si>
  <si>
    <t>OH</t>
  </si>
  <si>
    <t>F</t>
  </si>
  <si>
    <t>Cl</t>
  </si>
  <si>
    <t>O</t>
  </si>
  <si>
    <t>sum W</t>
  </si>
  <si>
    <t>AMFORM formula (apfu) Ridolfi et al., 2018</t>
  </si>
  <si>
    <t>Optional (apfu)</t>
  </si>
  <si>
    <t/>
  </si>
  <si>
    <t>MnO</t>
  </si>
  <si>
    <t>FeO</t>
  </si>
  <si>
    <t>Normalization procedures used for average formula (apfu)</t>
  </si>
  <si>
    <t>Final wt% values</t>
  </si>
  <si>
    <t xml:space="preserve">Total </t>
  </si>
  <si>
    <t>Group</t>
  </si>
  <si>
    <t>Subgroup of (OH,F,Cl)</t>
  </si>
  <si>
    <t xml:space="preserve"> Species</t>
  </si>
  <si>
    <t>Formula</t>
  </si>
  <si>
    <t>T subtotal</t>
  </si>
  <si>
    <t>Zr</t>
  </si>
  <si>
    <t>Li</t>
  </si>
  <si>
    <t>C subtotal</t>
  </si>
  <si>
    <t>B subtotal</t>
  </si>
  <si>
    <t>Pb</t>
  </si>
  <si>
    <t>A subtotal</t>
  </si>
  <si>
    <t>W subtotal</t>
  </si>
  <si>
    <t>Sum T,C,B,A</t>
  </si>
  <si>
    <t xml:space="preserve">Si–Ca&amp;Li=15 Si–Mg&amp;Li=13  </t>
  </si>
  <si>
    <t xml:space="preserve">Si–Ca&amp;Li=15 Si–Mg&amp;Li=13 Si–Na=15 </t>
  </si>
  <si>
    <t>Si–Ca&amp;Li=15 Si–Mg&amp;Li=13  Si–K=16</t>
  </si>
  <si>
    <t>OH,F,Cl</t>
  </si>
  <si>
    <t>oxo</t>
  </si>
  <si>
    <t>B = Ca</t>
  </si>
  <si>
    <t>ferri-tschermakite</t>
  </si>
  <si>
    <t>magnesio-ferri-hornblende</t>
  </si>
  <si>
    <t>oxo-magnesio-ferri-hornblende</t>
  </si>
  <si>
    <t>hastingsite</t>
  </si>
  <si>
    <t>(Na0.295K0.089)Σ0.384 (Ca1.629Na0.196Fe0.115Mn0.059)Σ1.999 (Mg2.496FeIII1.118Feii0.949Al0.346Ti0.091)Σ5 (Si6.166Al1.834)Σ8 O22 ((OH)1.88F0.109Cl0.011)Σ2</t>
  </si>
  <si>
    <t>(Na0.316K0.089)Σ0.405 (Ca1.644Na0.188Fe0.109Mn0.058)Σ1.999 (Mg2.472FeIII1.474Feii0.553Al0.408Ti0.093)Σ5 (Si6.25Al1.75)Σ8 O22 ((OH)1.339O0.535F0.115Cl0.011)Σ2</t>
  </si>
  <si>
    <t>(Na0.309K0.084)Σ0.393 (Ca1.617Na0.202Fe0.124Mn0.057)Σ2 (Mg2.532FeIII1.122Feii0.947Al0.304Ti0.095)Σ5 (Si6.193Al1.807)Σ8 O22 ((OH)1.875F0.116Cl0.009)Σ2</t>
  </si>
  <si>
    <t>(Na0.278K0.077)Σ0.355 (Ca1.622Na0.2Fe0.119Mn0.059)Σ2 (Mg2.563FeIII1.018Feii0.975Al0.351Ti0.094)Σ5.001 (Si6.288Al1.712)Σ8 O22 ((OH)1.866F0.125Cl0.01)Σ2.001</t>
  </si>
  <si>
    <t>(Na0.289K0.081)Σ0.37 (Ca1.616Na0.203Fe0.12Mn0.061)Σ2 (Mg2.523FeIII1.048Feii0.979Al0.353Ti0.098)Σ5.001 (Si6.237Al1.763)Σ8 O22 ((OH)1.878F0.113Cl0.009)Σ2</t>
  </si>
  <si>
    <t>(Na0.4K0.085)Σ0.485 (Ca1.609Na0.207Fe0.122Mn0.062)Σ2 (Mg2.529Feii1.121FeIII0.879Al0.374Ti0.097)Σ5 (Si6.274Al1.726)Σ8 O22 ((OH)1.866F0.123Cl0.011)Σ2</t>
  </si>
  <si>
    <t>(Na0.315K0.079)Σ0.394 (Ca1.615Na0.204Fe0.12Mn0.062)Σ2.001 (Mg2.532Feii1.036FeIII0.977Al0.364Ti0.091)Σ5 (Si6.287Al1.713)Σ8 O22 ((OH)1.87F0.12Cl0.01)Σ2</t>
  </si>
  <si>
    <t>(Na0.286K0.08)Σ0.366 (Ca1.632Na0.195Fe0.115Mn0.059)Σ2.001 (Mg2.506Feii1.012FeIII1.001Al0.384Ti0.095Cr0.001)Σ4.999 (Si6.253Al1.747)Σ8 O22 ((OH)1.873F0.117Cl0.01)Σ2</t>
  </si>
  <si>
    <t>(Na0.141K0.065)Σ0.206 (Ca1.742Na0.154Mn0.083Fe0.021)Σ2 (Mg3.247Feii1.13FeIII0.36Al0.153Ti0.11)Σ5 (Si7.215Al0.785)Σ8 O22 ((OH)1.891F0.098Cl0.011)Σ2</t>
  </si>
  <si>
    <t>(Na0.138K0.067)Σ0.205 (Ca1.751Na0.155Mn0.091Fe0.002)Σ1.999 (Mg3.234Feii1.202FeIII0.326Al0.137Ti0.102)Σ5.001 (Si7.284Al0.716)Σ8 O22 ((OH)1.898F0.09Cl0.012)Σ2</t>
  </si>
  <si>
    <t>(Na0.139K0.067)Σ0.206 (Ca1.746Na0.168Mn0.086)Σ2 (Mg3.255Feii1.173FeIII0.301Al0.163Ti0.103Mnii0.005)Σ5 (Si7.292Al0.708)Σ8 O22 ((OH)1.887F0.102Cl0.011)Σ2</t>
  </si>
  <si>
    <t>(Na0.157K0.071)Σ0.228 (Ca1.741Na0.159Mn0.087Fe0.012)Σ1.999 (Mg3.219Feii1.179FeIII0.347Al0.146Ti0.11)Σ5.001 (Si7.219Al0.781)Σ8 O22 ((OH)1.885F0.105Cl0.01)Σ2</t>
  </si>
  <si>
    <t>(Na0.222K0.07)Σ0.292 (Ca1.75Mn0.091Na0.084Fe0.043Mg0.032)Σ2 (Mg3.235FeIII1.496Al0.157Ti0.112)Σ5 (Si7.229Al0.771)Σ8 O22 (O1.312(OH)0.572F0.105Cl0.012)Σ2.001</t>
  </si>
  <si>
    <t>(Na0.145K0.068)Σ0.213 (Ca1.734Na0.164Mn0.089Fe0.013)Σ2 (Mg3.281Feii1.131FeIII0.356Al0.132Ti0.101)Σ5.001 (Si7.262Al0.738)Σ8 O22 ((OH)1.894F0.096Cl0.01)Σ2</t>
  </si>
  <si>
    <t>(Na0.14K0.062)Σ0.202 (Ca1.718Na0.179Mn0.089Fe0.015)Σ2.001 (Mg3.285Feii1.11FeIII0.361Al0.139Ti0.104)Σ4.999 (Si7.268Al0.732)Σ8 O22 ((OH)1.894F0.094Cl0.012)Σ2</t>
  </si>
  <si>
    <t>(Na0.141K0.058)Σ0.199 (Ca1.731Na0.159Mn0.084Fe0.026)Σ2 (Mg3.311Feii1.094FeIII0.38Al0.114Ti0.101)Σ5 (Si7.264Al0.736)Σ8 O22 ((OH)1.89F0.096Cl0.014)Σ2</t>
  </si>
  <si>
    <t>(Na0.222K0.075)Σ0.297 (Ca1.742Na0.113Mn0.083Fe0.061)Σ1.999 (Mg3.221FeIII1.434Al0.193Ti0.117Feii0.035)Σ5 (Si7.223Al0.777)Σ8 O22 (O1.266(OH)0.621F0.102Cl0.011)Σ2</t>
  </si>
  <si>
    <t>(Na0.127K0.063)Σ0.19 (Ca1.712Na0.182Mn0.094Fe0.011)Σ1.999 (Mg3.328Feii1.071FeIII0.366Al0.133Ti0.103)Σ5.001 (Si7.288Al0.712)Σ8 O22 ((OH)1.893F0.097Cl0.01)Σ2</t>
  </si>
  <si>
    <t>(Na0.362K0.141)Σ0.503 (Ca1.718Na0.15Mn0.105Fe0.027)Σ2 (Feii2.248Mg2.055FeIII0.514Ti0.176Al0.008)Σ5.001 (Si6.774Al1.226)Σ8 O22 ((OH)1.725F0.255Cl0.02)Σ2</t>
  </si>
  <si>
    <t>(Na0.316K0.122)Σ0.438 (Ca1.726Na0.145Mn0.108Fe0.021)Σ2 (Mg2.315Feii2.067FeIII0.466Ti0.151Al0.001)Σ5 (Si6.937Al1.063)Σ8 O22 ((OH)1.725F0.26Cl0.015)Σ2</t>
  </si>
  <si>
    <t>(Na0.349K0.124)Σ0.473 (Ca1.724Mn0.108Na0.108Fe0.059)Σ1.999 (Mg2.361Feii2.123FeIII0.291Ti0.157Al0.068)Σ5 (Si6.964Al1.036)Σ8 O22 ((OH)1.712F0.271Cl0.017)Σ2</t>
  </si>
  <si>
    <t>(Na0.371K0.123)Σ0.494 (Ca1.736Mn0.109Na0.095Fe0.061)Σ2.001 (Mg2.387Feii2.116FeIII0.299Ti0.153Al0.044)Σ4.999 (Si6.951Al1.049)Σ8 O22 ((OH)1.718F0.265Cl0.017)Σ2</t>
  </si>
  <si>
    <t>(Na0.369K0.124)Σ0.493 (Ca1.738Mn0.106Na0.094Fe0.062)Σ2 (Mg2.323Feii2.177FeIII0.297Ti0.153Al0.048Cr0.002)Σ5 (Si6.948Al1.052)Σ8 O22 ((OH)1.7F0.281Cl0.018)Σ1.999</t>
  </si>
  <si>
    <t>(Na0.318K0.126)Σ0.444 (Ca1.74Na0.138Mn0.106Fe0.016)Σ2 (Mg2.36Feii2.024FeIII0.463Ti0.154)Σ5.001 (Si6.921Al1.076Ti0.003)Σ8 O22 ((OH)1.711F0.271Cl0.017)Σ1.999</t>
  </si>
  <si>
    <t>(Na0.333K0.124)Σ0.457 (Ca1.736Na0.14Mn0.105Fe0.019)Σ2 (Mg2.388Feii2FeIII0.461Ti0.151)Σ5 (Si6.92Al1.08)Σ8 O22 ((OH)1.718F0.267Cl0.015)Σ2</t>
  </si>
  <si>
    <t>(Na0.336K0.122)Σ0.458 (Ca1.731Na0.143Mn0.106Fe0.02)Σ2 (Mg2.383Feii1.782FeIII0.677Ti0.149Al0.006Cr0.002)Σ4.999 (Si6.927Al1.073)Σ8 O22 ((OH)1.478F0.278O0.226Cl0.018)Σ2</t>
  </si>
  <si>
    <t>(Na0.326K0.121)Σ0.447 (Ca1.734Na0.141Mn0.107Fe0.017)Σ1.999 (Mg2.412Feii1.952FeIII0.497Ti0.139)Σ5 (Si6.906Al1.081Ti0.013)Σ8 O22 ((OH)1.707F0.275Cl0.018)Σ2</t>
  </si>
  <si>
    <t>(Na0.331K0.127)Σ0.458 (Ca1.735Na0.141Mn0.103Fe0.021)Σ2 (Mg2.367Feii2FeIII0.469Ti0.157Al0.006)Σ4.999 (Si6.893Al1.107)Σ8 O22 ((OH)1.704F0.278Cl0.018)Σ2</t>
  </si>
  <si>
    <t xml:space="preserve">Si–Ca&amp;Li=15   </t>
  </si>
  <si>
    <t>pargasite</t>
  </si>
  <si>
    <t>(Na0.329K0.094)Σ0.423 (Ca1.645Na0.188Fe0.108Mn0.059)Σ2 (Mg2.44Feii1.093FeIII0.973Al0.399Ti0.094Cr0.002)Σ5.001 (Si6.204Al1.796)Σ8 O22 ((OH)1.874F0.116Cl0.011)Σ2.001</t>
  </si>
  <si>
    <t>(Na0.509K0.092)Σ0.601 (Ca1.661Fe0.279Mn0.06)Σ2 (Mg2.505Feii1.468Al0.491FeIII0.444Ti0.092)Σ5 (Si6.28Al1.72)Σ8 O22 ((OH)1.869F0.12Cl0.011)Σ2</t>
  </si>
  <si>
    <t>Formula calculations after Locock, 2014</t>
  </si>
  <si>
    <t>W site with SIMS water and Ridolfi Cl,F</t>
  </si>
  <si>
    <t>Calculated oxo componet (Locock, 2014)</t>
  </si>
  <si>
    <t xml:space="preserve">Minimum Oxo </t>
  </si>
  <si>
    <t>Maximum oxo</t>
  </si>
  <si>
    <t>Spot name</t>
  </si>
  <si>
    <r>
      <t xml:space="preserve"> 17</t>
    </r>
    <r>
      <rPr>
        <b/>
        <sz val="12"/>
        <rFont val="Calibri"/>
        <scheme val="minor"/>
      </rPr>
      <t>O/</t>
    </r>
    <r>
      <rPr>
        <b/>
        <vertAlign val="superscript"/>
        <sz val="12"/>
        <rFont val="Calibri"/>
        <scheme val="minor"/>
      </rPr>
      <t>18</t>
    </r>
    <r>
      <rPr>
        <b/>
        <sz val="12"/>
        <rFont val="Calibri"/>
        <scheme val="minor"/>
      </rPr>
      <t>O Background corrected</t>
    </r>
  </si>
  <si>
    <r>
      <t>12</t>
    </r>
    <r>
      <rPr>
        <b/>
        <sz val="12"/>
        <rFont val="Calibri"/>
        <scheme val="minor"/>
      </rPr>
      <t>C/</t>
    </r>
    <r>
      <rPr>
        <b/>
        <vertAlign val="superscript"/>
        <sz val="12"/>
        <rFont val="Calibri"/>
        <scheme val="minor"/>
      </rPr>
      <t>18</t>
    </r>
    <r>
      <rPr>
        <b/>
        <sz val="12"/>
        <rFont val="Calibri"/>
        <scheme val="minor"/>
      </rPr>
      <t>O</t>
    </r>
  </si>
  <si>
    <r>
      <t>17</t>
    </r>
    <r>
      <rPr>
        <b/>
        <sz val="12"/>
        <rFont val="Calibri"/>
        <scheme val="minor"/>
      </rPr>
      <t>O/</t>
    </r>
    <r>
      <rPr>
        <b/>
        <vertAlign val="superscript"/>
        <sz val="12"/>
        <rFont val="Calibri"/>
        <scheme val="minor"/>
      </rPr>
      <t>18</t>
    </r>
    <r>
      <rPr>
        <b/>
        <sz val="12"/>
        <rFont val="Calibri"/>
        <scheme val="minor"/>
      </rPr>
      <t>O</t>
    </r>
  </si>
  <si>
    <r>
      <t>12</t>
    </r>
    <r>
      <rPr>
        <b/>
        <sz val="12"/>
        <rFont val="Calibri"/>
        <scheme val="minor"/>
      </rPr>
      <t>C</t>
    </r>
  </si>
  <si>
    <r>
      <t>17</t>
    </r>
    <r>
      <rPr>
        <b/>
        <sz val="12"/>
        <rFont val="Calibri"/>
        <scheme val="minor"/>
      </rPr>
      <t>O</t>
    </r>
  </si>
  <si>
    <r>
      <t>18</t>
    </r>
    <r>
      <rPr>
        <b/>
        <sz val="12"/>
        <rFont val="Calibri"/>
        <scheme val="minor"/>
      </rPr>
      <t>O</t>
    </r>
  </si>
  <si>
    <t>Illimaussaq standard</t>
  </si>
  <si>
    <t>Ill_11192018@1.asc</t>
  </si>
  <si>
    <t>Ill_11192018@2.asc</t>
  </si>
  <si>
    <t>Ill_11192018@3.asc</t>
  </si>
  <si>
    <t>Kipawa standard</t>
  </si>
  <si>
    <t>Kip_11192018@1.asc</t>
  </si>
  <si>
    <t>Kip_11192018@2.asc</t>
  </si>
  <si>
    <t>Kip_11192018@3.asc</t>
  </si>
  <si>
    <t>Olivine standard for background</t>
  </si>
  <si>
    <t>SWOL_11192018@1.asc</t>
  </si>
  <si>
    <t>Unknown</t>
  </si>
  <si>
    <t>LF02-042 grain6</t>
  </si>
  <si>
    <t>LF02-042-6@1.asc</t>
  </si>
  <si>
    <t>LF02-042-6@2.asc</t>
  </si>
  <si>
    <t>MC18-2 grain4</t>
  </si>
  <si>
    <t>MC18-2-4@1.asc</t>
  </si>
  <si>
    <t>Internal mass fractionation</t>
  </si>
  <si>
    <t>DH_Kip@1.asc</t>
  </si>
  <si>
    <t>DH_Kip@2.asc</t>
  </si>
  <si>
    <t>DH_LF02-042-6@1.asc</t>
  </si>
  <si>
    <t>DH_LF02-042-6@2.asc</t>
  </si>
  <si>
    <t>DH_Kip_1127@1.asc</t>
  </si>
  <si>
    <t>DH_Kip_1127@2.asc</t>
  </si>
  <si>
    <t>EMPA label</t>
  </si>
  <si>
    <t>EMPA Oxide % - Detection Limit Considered</t>
  </si>
  <si>
    <t>EMPA Oxide % - Raw</t>
  </si>
  <si>
    <t>EMPA percentage error</t>
  </si>
  <si>
    <t>SH315-4 grain4</t>
  </si>
  <si>
    <t>SH315-4-4@1.asc</t>
  </si>
  <si>
    <t>SH315-4-4@2.asc</t>
  </si>
  <si>
    <t>DH_SH315-4-4@1.asc</t>
  </si>
  <si>
    <t>DH_SH315-4-4@2.asc</t>
  </si>
  <si>
    <t>Point in Fig. 4</t>
  </si>
  <si>
    <t>Cr  Percent Errors</t>
  </si>
  <si>
    <t>CrO</t>
  </si>
  <si>
    <t>Cr  Detection Limits</t>
  </si>
  <si>
    <t>T (ideally 8 apfu)</t>
  </si>
  <si>
    <t>C (ideally 5 apfu)</t>
  </si>
  <si>
    <t>B (ideally 2 apfu)</t>
  </si>
  <si>
    <t>A (from 0 to 1 apfu)</t>
  </si>
  <si>
    <t>W (ideally 2 apfu)</t>
  </si>
  <si>
    <t>O (non-W)</t>
  </si>
  <si>
    <t>Un   33  PH-13AA2</t>
  </si>
  <si>
    <t>Mt. St. Helens</t>
  </si>
  <si>
    <t>Lassen Volcanic Center</t>
  </si>
  <si>
    <t>Long Valley Caldera</t>
  </si>
  <si>
    <t>Mt. Pinatubo</t>
  </si>
  <si>
    <t xml:space="preserve">Si–Ca&amp;Li=15  Si–Na=15 </t>
  </si>
  <si>
    <t>Si–Ca&amp;Li=15  Si–Na=15 Si–K=16</t>
  </si>
  <si>
    <t>magnesio-hastingsite</t>
  </si>
  <si>
    <t>potassic-pargasite</t>
  </si>
  <si>
    <t>(Na0.178K0.041)Σ0.219 (Ca1.624Na0.174Fe0.138Mn0.065)Σ2.001 (Mg3.34Feii0.73FeIII0.712Al0.126Ti0.09Cr0.002)Σ5 (Si6.935Al1.065)Σ8 O22 ((OH)1.876F0.114Cl0.01)Σ2</t>
  </si>
  <si>
    <t>(Na0.166K0.039)Σ0.205 (Ca1.642Na0.162Fe0.133Mn0.063)Σ2 (Mg3.346Feii0.776FeIII0.643Al0.142Ti0.089Cr0.003)Σ4.999 (Si6.99Al1.01)Σ8 O22 ((OH)1.871F0.121Cl0.009)Σ2.001</t>
  </si>
  <si>
    <t>(Na0.471K0.105)Σ0.576 (Ca1.803Na0.105Fe0.052Mn0.04)Σ2 (Mg3.01Feii0.937FeIII0.505Al0.284Ti0.248Cr0.016)Σ5 (Si6.228Al1.772)Σ8 O22 ((OH)1.879F0.115Cl0.006)Σ2</t>
  </si>
  <si>
    <t>(Na0.457K0.117)Σ0.574 (Ca1.801Na0.106Fe0.059Mn0.034)Σ2 (Mg3.093Feii0.845FeIII0.51Al0.286Ti0.25Cr0.016)Σ5 (Si6.221Al1.779)Σ8 O22 ((OH)1.885F0.11Cl0.005)Σ2</t>
  </si>
  <si>
    <t>(Na0.486K0.102)Σ0.588 (Ca1.826Na0.093Fe0.055Mn0.027)Σ2.001 (Mg3.178Feii0.78FeIII0.492Al0.293Ti0.241Cr0.016)Σ5 (Si6.222Al1.778)Σ8 O22 ((OH)1.885F0.111Cl0.004)Σ2</t>
  </si>
  <si>
    <t>(Na0.49K0.112)Σ0.602 (Ca1.833Na0.089Fe0.052Mn0.026)Σ2 (Mg3.21Feii0.779FeIII0.443Al0.273Ti0.253Cr0.042)Σ5 (Si6.223Al1.777)Σ8 O22 ((OH)1.879F0.116Cl0.004)Σ1.999</t>
  </si>
  <si>
    <t>(Na0.466K0.109)Σ0.575 (Ca1.819Na0.096Fe0.058Mn0.027)Σ2 (Mg3.152Feii0.838FeIII0.407Al0.312Ti0.249Cr0.042)Σ5 (Si6.262Al1.738)Σ8 O22 ((OH)1.887F0.11Cl0.004)Σ2.001</t>
  </si>
  <si>
    <t>(Na0.5K0.105)Σ0.605 (Ca1.84Na0.085Fe0.051Mn0.024)Σ2 (Mg3.249Feii0.764FeIII0.419Al0.272Ti0.255Cr0.041)Σ5 (Si6.238Al1.762)Σ8 O22 ((OH)1.888F0.108Cl0.004)Σ2</t>
  </si>
  <si>
    <t>(Na0.509K0.105)Σ0.614 (Ca1.838Na0.086Fe0.06Mn0.016)Σ2 (Mg3.285Feii0.74FeIII0.401Al0.279Ti0.253Cr0.04)Σ4.998 (Si6.245Al1.755)Σ8 O22 ((OH)1.88F0.117Cl0.003)Σ2</t>
  </si>
  <si>
    <t>(Na0.494K0.109)Σ0.603 (Ca1.836Na0.087Fe0.059Mn0.017)Σ1.999 (Mg3.333Feii0.647FeIII0.468Al0.261Ti0.251Cr0.04)Σ5 (Si6.213Al1.787)Σ8 O22 ((OH)1.888F0.11Cl0.002)Σ2</t>
  </si>
  <si>
    <t>(K0.603Na0.195)Σ0.798 (Ca1.168Fe0.561Na0.251Mn0.02)Σ2 (Mg3.636Feii0.45Al0.357FeIII0.294Ti0.26Cr0.004)Σ5.001 (Si6.279Al1.721)Σ8 O22 ((OH)1.858F0.135Cl0.007)Σ2</t>
  </si>
  <si>
    <t>(Na0.297K0.06)Σ0.357 (Ca1.788Na0.113Fe0.07Mn0.029)Σ2 (Mg3.534Feii0.683FeIII0.424Al0.204Ti0.148Cr0.007)Σ5 (Si6.825Al1.175)Σ8 O22 ((OH)1.866F0.125Cl0.008)Σ1.999</t>
  </si>
  <si>
    <t>(Na0.189K0.042)Σ0.231 (Ca1.617Na0.184Fe0.132Mn0.067)Σ2 (Mg3.246Feii0.767FeIII0.696Al0.175Ti0.116)Σ5 (Si6.851Al1.149)Σ8 O22 ((OH)1.835F0.152Cl0.013)Σ2</t>
  </si>
  <si>
    <t>(Na0.171K0.044)Σ0.215 (Ca1.664Na0.167Fe0.109Mn0.06)Σ2 (Mg3.289Feii0.768FeIII0.681Al0.17Ti0.093)Σ5.001 (Si6.915Al1.085)Σ8 O22 ((OH)1.842F0.148Cl0.01)Σ2</t>
  </si>
  <si>
    <t>(Na0.191K0.05)Σ0.241 (Ca1.678Na0.171Fe0.09Mn0.061)Σ2 (Mg3.199Feii0.842FeIII0.67Al0.19Ti0.097Cr0.001)Σ4.999 (Si6.874Al1.126)Σ8 O22 ((OH)1.842F0.146Cl0.012)Σ2</t>
  </si>
  <si>
    <t>(Na0.12K0.049)Σ0.169 (Ca1.655Na0.238Mn0.063Fe0.044)Σ2 (Mg3.196FeIII0.875Feii0.687Al0.147Ti0.096)Σ5.001 (Si6.856Al1.144)Σ8 O22 ((OH)1.828F0.16Cl0.012)Σ2</t>
  </si>
  <si>
    <t>(Na0.121K0.049)Σ0.17 (Ca1.666Na0.233Mn0.066Fe0.036)Σ2.001 (Mg3.192FeIII0.891Feii0.685Al0.134Ti0.098)Σ5 (Si6.841Al1.159)Σ8 O22 ((OH)1.85F0.139Cl0.012)Σ2.001</t>
  </si>
  <si>
    <t>(Na0.176K0.05)Σ0.226 (Ca1.67Na0.172Fe0.091Mn0.066)Σ1.999 (Mg3.157Feii0.891FeIII0.661Al0.197Ti0.095)Σ5.001 (Si6.898Al1.102)Σ8 O22 ((OH)1.839F0.151Cl0.01)Σ2</t>
  </si>
  <si>
    <t>(Na0.176K0.05)Σ0.226 (Ca1.666Na0.172Fe0.097Mn0.065)Σ2 (Mg3.162Feii0.894FeIII0.627Al0.218Ti0.097Cr0.002)Σ5 (Si6.906Al1.094)Σ8 O22 ((OH)1.841F0.148Cl0.011)Σ2</t>
  </si>
  <si>
    <t>(Na0.195K0.045)Σ0.24 (Ca1.605Na0.19Fe0.138Mn0.067)Σ2 (Mg3.227Feii0.8FeIII0.656Al0.21Ti0.107)Σ5 (Si6.87Al1.13)Σ8 O22 ((OH)1.841F0.147Cl0.012)Σ2</t>
  </si>
  <si>
    <t>(Na0.179K0.038)Σ0.217 (Ca1.594Na0.175Fe0.17Mn0.061)Σ2 (Mg3.346Feii0.81FeIII0.545Al0.202Ti0.097)Σ5 (Si7.017Al0.983)Σ8 O22 ((OH)1.848F0.141Cl0.011)Σ2</t>
  </si>
  <si>
    <t>(Na0.17K0.033)Σ0.203 (Ca1.621Na0.166Fe0.155Mn0.058)Σ2 (Mg3.385Feii0.793FeIII0.531Al0.194Ti0.097)Σ5 (Si7.045Al0.955)Σ8 O22 ((OH)1.852F0.137Cl0.011)Σ2</t>
  </si>
  <si>
    <t>PH13A-3@1.asc</t>
  </si>
  <si>
    <t>PH13A-3@2.asc</t>
  </si>
  <si>
    <t>Raw data</t>
  </si>
  <si>
    <t>PH13A A2</t>
  </si>
  <si>
    <t>PH13A_Grain3_Spot@1.asc</t>
  </si>
  <si>
    <t>PH13A_Grain3_Spot@2.asc</t>
  </si>
  <si>
    <t>PH13A_Grain3_Spot@3.asc</t>
  </si>
  <si>
    <t>W site with SIMS water maximum</t>
  </si>
  <si>
    <t>W site with SIMS water minimum</t>
  </si>
  <si>
    <t>ILLM_0315@1.asc</t>
  </si>
  <si>
    <t>ILLM_0315@2.asc</t>
  </si>
  <si>
    <t>KIP_0315@1.asc</t>
  </si>
  <si>
    <t>KIP_0315@2.asc</t>
  </si>
  <si>
    <t>spot 1</t>
  </si>
  <si>
    <t>spot2</t>
  </si>
  <si>
    <t>SWOL_0315@1.asc</t>
  </si>
  <si>
    <t>MC18-2</t>
  </si>
  <si>
    <t>LF02-042</t>
  </si>
  <si>
    <t>SH315-4</t>
  </si>
  <si>
    <t>Orientation</t>
  </si>
  <si>
    <t>1st</t>
  </si>
  <si>
    <t>2nd</t>
  </si>
  <si>
    <t>3rd</t>
  </si>
  <si>
    <t>spot 2 1st</t>
  </si>
  <si>
    <t>spot 3 1st</t>
  </si>
  <si>
    <t>Collection mode</t>
  </si>
  <si>
    <t>24-bunch</t>
  </si>
  <si>
    <t>Hybrid (1 hr)</t>
  </si>
  <si>
    <t>Hybrid (12 hrs)</t>
  </si>
  <si>
    <t>Hybrid (energy domain)</t>
  </si>
  <si>
    <t>Cu aperature</t>
  </si>
  <si>
    <t>yes</t>
  </si>
  <si>
    <t>no</t>
  </si>
  <si>
    <t>fitting range</t>
  </si>
  <si>
    <t>27-120 ns</t>
  </si>
  <si>
    <t>31-118 ns</t>
  </si>
  <si>
    <t>22-120 ns</t>
  </si>
  <si>
    <t>30-115 ns</t>
  </si>
  <si>
    <t>30-112 ns</t>
  </si>
  <si>
    <t>60-230 ns</t>
  </si>
  <si>
    <t>25-115 ns</t>
  </si>
  <si>
    <t>23-118 ns</t>
  </si>
  <si>
    <t>70-260 ns</t>
  </si>
  <si>
    <t>100-500 ns</t>
  </si>
  <si>
    <t>26-112 ns</t>
  </si>
  <si>
    <t>30-120 ns</t>
  </si>
  <si>
    <t>23-112 ns</t>
  </si>
  <si>
    <t>70-270 ns</t>
  </si>
  <si>
    <t>-4 to +4 mm/s</t>
  </si>
  <si>
    <t>29-115 ns</t>
  </si>
  <si>
    <t>60-200 ns</t>
  </si>
  <si>
    <t>100-340 ns</t>
  </si>
  <si>
    <t>30-118 ns</t>
  </si>
  <si>
    <t>70-350 ns</t>
  </si>
  <si>
    <t>-6 to +6 mm/s</t>
  </si>
  <si>
    <t xml:space="preserve">Fitted thickness (um) </t>
  </si>
  <si>
    <t xml:space="preserve">Canting angle </t>
  </si>
  <si>
    <t>weigthed average χ2</t>
  </si>
  <si>
    <t>χ2 data</t>
  </si>
  <si>
    <t>χ2 data + SS foil</t>
  </si>
  <si>
    <t>Fe3+/FeT</t>
  </si>
  <si>
    <t># of sites</t>
  </si>
  <si>
    <t>Ferrous M(1)</t>
  </si>
  <si>
    <t>texture coefficient</t>
  </si>
  <si>
    <t>site weight</t>
  </si>
  <si>
    <t>0.14 (0.01)</t>
  </si>
  <si>
    <t>0.03 (0.01)</t>
  </si>
  <si>
    <t>0.11 (0.01)</t>
  </si>
  <si>
    <t>0.17 (0.01)</t>
  </si>
  <si>
    <t>0.16 (0.01)</t>
  </si>
  <si>
    <t>0.15 (0.01)</t>
  </si>
  <si>
    <t>0.18 (0.02)</t>
  </si>
  <si>
    <t>2.97 (0.02)</t>
  </si>
  <si>
    <t>2.95 (0.04)</t>
  </si>
  <si>
    <t>2.92 (0.02)</t>
  </si>
  <si>
    <t>3.0 (0.02)</t>
  </si>
  <si>
    <t>2.75 (0.01)</t>
  </si>
  <si>
    <t>2.78 (0.03)</t>
  </si>
  <si>
    <t>2.77 (0.05)</t>
  </si>
  <si>
    <t>2.76 (0.04)</t>
  </si>
  <si>
    <t>2.64 (0.01)</t>
  </si>
  <si>
    <t>2.30 (0.14)</t>
  </si>
  <si>
    <t>2.12 (0.14)</t>
  </si>
  <si>
    <t>2.22 (0.21)</t>
  </si>
  <si>
    <t>2.3 (0.06)</t>
  </si>
  <si>
    <t>2.13 (0.01)</t>
  </si>
  <si>
    <t>2.55 (0.01)</t>
  </si>
  <si>
    <t>2.5 (0.07)</t>
  </si>
  <si>
    <t>2.55 (0.07)</t>
  </si>
  <si>
    <t>2.5 (0.09)</t>
  </si>
  <si>
    <t>2.5 (0.03)</t>
  </si>
  <si>
    <t>2.55 (0.05)</t>
  </si>
  <si>
    <t>1.11 (0.01)</t>
  </si>
  <si>
    <t>1.15 (0.03)</t>
  </si>
  <si>
    <t>1.11 (0.04)</t>
  </si>
  <si>
    <t>1.15 (0.01)</t>
  </si>
  <si>
    <t>1.16 (0.02)</t>
  </si>
  <si>
    <t>1.16 (0.01)</t>
  </si>
  <si>
    <t>1.16 (0.04)</t>
  </si>
  <si>
    <t>1.16 (0.05)</t>
  </si>
  <si>
    <t>1.15 (0.06)</t>
  </si>
  <si>
    <t>1.11 (0.06)</t>
  </si>
  <si>
    <t>1.15 (0.07)</t>
  </si>
  <si>
    <t>1.08 (0.02)</t>
  </si>
  <si>
    <t>1.08 (0.04)</t>
  </si>
  <si>
    <t>1.08 (0.03)</t>
  </si>
  <si>
    <t>1.08 (0.05)</t>
  </si>
  <si>
    <t>FWHM</t>
  </si>
  <si>
    <t>Ferrous M(2)</t>
  </si>
  <si>
    <t>0.52 (0.01)</t>
  </si>
  <si>
    <t>0.52 (0.02)</t>
  </si>
  <si>
    <t>0.52 (0.03)</t>
  </si>
  <si>
    <t>0.56 (0.01)</t>
  </si>
  <si>
    <t>0.53 (0.01)</t>
  </si>
  <si>
    <t>0.55 (0.01)</t>
  </si>
  <si>
    <t>0.13 (0.01)</t>
  </si>
  <si>
    <t>1.94 (0.08)</t>
  </si>
  <si>
    <t>1.94 (0.03)</t>
  </si>
  <si>
    <t>1.87 (0.05)</t>
  </si>
  <si>
    <t>1.87 (0.04)</t>
  </si>
  <si>
    <t>1.92 (0.08)</t>
  </si>
  <si>
    <t>1.98 (0.04)</t>
  </si>
  <si>
    <t>1.98 (0.02)</t>
  </si>
  <si>
    <t>1.99 (0.01)</t>
  </si>
  <si>
    <t>1.99 (0.03)</t>
  </si>
  <si>
    <t>1.97 (0.03)</t>
  </si>
  <si>
    <t>1.22 (0.04)</t>
  </si>
  <si>
    <t>1.26 (0.04)</t>
  </si>
  <si>
    <t>1.12 (0.04)</t>
  </si>
  <si>
    <t>1.12 (0.01)</t>
  </si>
  <si>
    <t>1.11 (0.03)</t>
  </si>
  <si>
    <t>1.11 (0.02)</t>
  </si>
  <si>
    <t>1.12 (0.02)</t>
  </si>
  <si>
    <t>1.11 (0.004)</t>
  </si>
  <si>
    <t>1.07 (0.04)</t>
  </si>
  <si>
    <t>1.07 (0.03)</t>
  </si>
  <si>
    <t>Ferrous M(3)</t>
  </si>
  <si>
    <t>0.19 (0.01)</t>
  </si>
  <si>
    <t>0.19 (0.02)</t>
  </si>
  <si>
    <t>0.19 (0.03)</t>
  </si>
  <si>
    <t>0.25 (0.01)</t>
  </si>
  <si>
    <t>0.34 (0.02)</t>
  </si>
  <si>
    <t>0.3 (0.01)</t>
  </si>
  <si>
    <t>0.22 (0.01)</t>
  </si>
  <si>
    <t>0.16 (0.02)</t>
  </si>
  <si>
    <t>0.26 (0.01)</t>
  </si>
  <si>
    <t>0.31 (0.01)</t>
  </si>
  <si>
    <t>2.52 (0.04)</t>
  </si>
  <si>
    <t>2.52 (0.01)</t>
  </si>
  <si>
    <t>2.43 (0.09)</t>
  </si>
  <si>
    <t>2.43 (0.06)</t>
  </si>
  <si>
    <t>2.48 (0.04)</t>
  </si>
  <si>
    <t>2.54 (0.02)</t>
  </si>
  <si>
    <t>2.54 (0.01)</t>
  </si>
  <si>
    <t>2.29 (0.02)</t>
  </si>
  <si>
    <t>2.32 (0.01)</t>
  </si>
  <si>
    <t>2.29 (0.03)</t>
  </si>
  <si>
    <t>2.5 (0.01)</t>
  </si>
  <si>
    <t>2.46 (0.02)</t>
  </si>
  <si>
    <t>2.46 (0.03)</t>
  </si>
  <si>
    <t>2.40 (0.05)</t>
  </si>
  <si>
    <t>2.43 (0.05)</t>
  </si>
  <si>
    <t>2.6 (0.01)</t>
  </si>
  <si>
    <t>2.19 (0.13)</t>
  </si>
  <si>
    <t>2.14 (0.1)</t>
  </si>
  <si>
    <t>2.19 (0.06)</t>
  </si>
  <si>
    <t>2.14 (0.03)</t>
  </si>
  <si>
    <t>2.19 (0.08)</t>
  </si>
  <si>
    <t>2.14 (0.07)</t>
  </si>
  <si>
    <t>2.18 (0.1)</t>
  </si>
  <si>
    <t>2.19 (0.02)</t>
  </si>
  <si>
    <t>1.03 (0.03)</t>
  </si>
  <si>
    <t>1.03 (0.01)</t>
  </si>
  <si>
    <t>1.03 (0.05)</t>
  </si>
  <si>
    <t>1.03 (0.02)</t>
  </si>
  <si>
    <t>1.03 (0.06)</t>
  </si>
  <si>
    <t>1.05 (0.01)</t>
  </si>
  <si>
    <t>1.04 (0.03)</t>
  </si>
  <si>
    <t>1.05 (0.04)</t>
  </si>
  <si>
    <t>1.14 (0.01)</t>
  </si>
  <si>
    <t>1.11 (0.05)</t>
  </si>
  <si>
    <t>1.01 (0.07)</t>
  </si>
  <si>
    <t>1.01 (0.06)</t>
  </si>
  <si>
    <t>1.01 (0.04)</t>
  </si>
  <si>
    <t>1.01 (0.03)</t>
  </si>
  <si>
    <t>1.01 (0.05)</t>
  </si>
  <si>
    <t>1.01 (0.02)</t>
  </si>
  <si>
    <t>Ferric M(2)</t>
  </si>
  <si>
    <t>0.59 (0.01)</t>
  </si>
  <si>
    <t>0.6 (0.02)</t>
  </si>
  <si>
    <t>0.48 (0.01)</t>
  </si>
  <si>
    <t>0.61 (0.02)</t>
  </si>
  <si>
    <t>0.46 (0.01)</t>
  </si>
  <si>
    <t>0.55 (0.08)</t>
  </si>
  <si>
    <t>0.34(0.01)</t>
  </si>
  <si>
    <t>0.35 (0.01)</t>
  </si>
  <si>
    <t>0.27 (0.01)</t>
  </si>
  <si>
    <t>0.34 (0.01)</t>
  </si>
  <si>
    <t>0.40 (0.02)</t>
  </si>
  <si>
    <t>0.82 (0.04)</t>
  </si>
  <si>
    <t>0.82 (0.08)</t>
  </si>
  <si>
    <t>0.82 (0.09)</t>
  </si>
  <si>
    <t>0.77 (0.05)</t>
  </si>
  <si>
    <t>0.79 (0.03)</t>
  </si>
  <si>
    <t>0.79 (0.01)</t>
  </si>
  <si>
    <t>0.72 (0.01)</t>
  </si>
  <si>
    <t>0.71 (0.06)</t>
  </si>
  <si>
    <t>0.73 (0.02)</t>
  </si>
  <si>
    <t>0.81 (0.02)</t>
  </si>
  <si>
    <t>0.63 (0.01)</t>
  </si>
  <si>
    <t>0.6 (0.04)</t>
  </si>
  <si>
    <t>0.51 (0.03)</t>
  </si>
  <si>
    <t>0.7 (0.23)</t>
  </si>
  <si>
    <t>0.63 (0.08)</t>
  </si>
  <si>
    <t>0.7 (0.06)</t>
  </si>
  <si>
    <t>0.89 (0.07)</t>
  </si>
  <si>
    <t>0.84 (0.04)</t>
  </si>
  <si>
    <t>0.89 (0.14)</t>
  </si>
  <si>
    <t>0.85 (0.1)</t>
  </si>
  <si>
    <t>0.89 (0.09)</t>
  </si>
  <si>
    <t>0.84 (0.06)</t>
  </si>
  <si>
    <t>0.79 (0.07)</t>
  </si>
  <si>
    <t>0.9 (0.13)</t>
  </si>
  <si>
    <t>0.9 (0.1)</t>
  </si>
  <si>
    <t>0.35 (0.02)</t>
  </si>
  <si>
    <t>0.35 (0.04)</t>
  </si>
  <si>
    <t>0.26 (0.03)</t>
  </si>
  <si>
    <t>0.31 (0.04)</t>
  </si>
  <si>
    <t>0.4 (0.01)</t>
  </si>
  <si>
    <t>0.35 (0.07)</t>
  </si>
  <si>
    <t>0.44 (0.06)</t>
  </si>
  <si>
    <t>0.38 (0.04)</t>
  </si>
  <si>
    <t>0.38 (0.03)</t>
  </si>
  <si>
    <t>0.38 (0.05)</t>
  </si>
  <si>
    <t>0.33 (0.09)</t>
  </si>
  <si>
    <t>Ferric M(3)</t>
  </si>
  <si>
    <t>0.38 (0.01)</t>
  </si>
  <si>
    <t>0.32 (0.01)</t>
  </si>
  <si>
    <t>0.34 (0.08)</t>
  </si>
  <si>
    <t>0.32 (0.05)</t>
  </si>
  <si>
    <t>0.28 (0.01)</t>
  </si>
  <si>
    <t>0.24 (0.01)</t>
  </si>
  <si>
    <t>0.29 (0.01)</t>
  </si>
  <si>
    <t>0.23 (0.01)</t>
  </si>
  <si>
    <t>1.33 (0.03)</t>
  </si>
  <si>
    <t>1.51 (0.03)</t>
  </si>
  <si>
    <t>1.43 (0.05)</t>
  </si>
  <si>
    <t>1.44 (0.05)</t>
  </si>
  <si>
    <t>1.46 (0.01)</t>
  </si>
  <si>
    <t>0.95 (0.01)</t>
  </si>
  <si>
    <t>0.93 (0.08)</t>
  </si>
  <si>
    <t>0.95 (0.05)</t>
  </si>
  <si>
    <t>0.94 (0.04)</t>
  </si>
  <si>
    <t>0.95 (0.07)</t>
  </si>
  <si>
    <t>0.93 (0.06)</t>
  </si>
  <si>
    <t>0.92 (0.06)</t>
  </si>
  <si>
    <t>0.96 (0.01)</t>
  </si>
  <si>
    <t>0.35 (0.03)</t>
  </si>
  <si>
    <t>0.35 (0.05)</t>
  </si>
  <si>
    <t>0.34 (0.05)</t>
  </si>
  <si>
    <t>0.34 (0.04)</t>
  </si>
  <si>
    <t>Polycrystalline site</t>
  </si>
  <si>
    <t xml:space="preserve">magnetic poly. site </t>
  </si>
  <si>
    <t>Bhf</t>
  </si>
  <si>
    <t>Poly ferrous site</t>
  </si>
  <si>
    <t>Uncertainties</t>
  </si>
  <si>
    <t>EMPA detection limit - Oxide %</t>
  </si>
  <si>
    <t>Unknowns</t>
  </si>
  <si>
    <t>SMOW - standard mean ocean water</t>
  </si>
  <si>
    <t>a (Å)</t>
  </si>
  <si>
    <t>b (Å)</t>
  </si>
  <si>
    <t>c (Å)</t>
  </si>
  <si>
    <t>alpha (°)</t>
  </si>
  <si>
    <t>beta (°)</t>
  </si>
  <si>
    <t>gamma (°)</t>
  </si>
  <si>
    <r>
      <t>volume (Å</t>
    </r>
    <r>
      <rPr>
        <b/>
        <vertAlign val="superscript"/>
        <sz val="12"/>
        <rFont val="Calibri"/>
        <scheme val="minor"/>
      </rPr>
      <t>3</t>
    </r>
    <r>
      <rPr>
        <b/>
        <sz val="12"/>
        <rFont val="Calibri"/>
        <scheme val="minor"/>
      </rPr>
      <t>)</t>
    </r>
  </si>
  <si>
    <r>
      <t>Fe</t>
    </r>
    <r>
      <rPr>
        <b/>
        <vertAlign val="superscript"/>
        <sz val="12"/>
        <rFont val="Calibri"/>
        <scheme val="minor"/>
      </rPr>
      <t>3+</t>
    </r>
  </si>
  <si>
    <r>
      <t>Fe</t>
    </r>
    <r>
      <rPr>
        <b/>
        <vertAlign val="superscript"/>
        <sz val="12"/>
        <rFont val="Calibri"/>
        <scheme val="minor"/>
      </rPr>
      <t>2+</t>
    </r>
  </si>
  <si>
    <r>
      <t>Fe</t>
    </r>
    <r>
      <rPr>
        <b/>
        <vertAlign val="superscript"/>
        <sz val="12"/>
        <rFont val="Calibri"/>
        <scheme val="minor"/>
      </rPr>
      <t>3+</t>
    </r>
    <r>
      <rPr>
        <b/>
        <sz val="12"/>
        <rFont val="Calibri"/>
        <scheme val="minor"/>
      </rPr>
      <t>/ΣFe used</t>
    </r>
  </si>
  <si>
    <r>
      <t>Mn</t>
    </r>
    <r>
      <rPr>
        <b/>
        <vertAlign val="superscript"/>
        <sz val="12"/>
        <rFont val="Calibri"/>
        <scheme val="minor"/>
      </rPr>
      <t>3+</t>
    </r>
    <r>
      <rPr>
        <b/>
        <sz val="12"/>
        <rFont val="Calibri"/>
        <scheme val="minor"/>
      </rPr>
      <t>/ΣMn used</t>
    </r>
  </si>
  <si>
    <r>
      <t>Mn</t>
    </r>
    <r>
      <rPr>
        <b/>
        <vertAlign val="subscript"/>
        <sz val="12"/>
        <rFont val="Calibri"/>
        <scheme val="minor"/>
      </rPr>
      <t>2</t>
    </r>
    <r>
      <rPr>
        <b/>
        <sz val="12"/>
        <rFont val="Calibri"/>
        <scheme val="minor"/>
      </rPr>
      <t>O</t>
    </r>
    <r>
      <rPr>
        <b/>
        <vertAlign val="subscript"/>
        <sz val="12"/>
        <rFont val="Calibri"/>
        <scheme val="minor"/>
      </rPr>
      <t>3</t>
    </r>
  </si>
  <si>
    <r>
      <t>Fe</t>
    </r>
    <r>
      <rPr>
        <b/>
        <vertAlign val="subscript"/>
        <sz val="12"/>
        <rFont val="Calibri"/>
        <scheme val="minor"/>
      </rPr>
      <t>2</t>
    </r>
    <r>
      <rPr>
        <b/>
        <sz val="12"/>
        <rFont val="Calibri"/>
        <scheme val="minor"/>
      </rPr>
      <t>O</t>
    </r>
    <r>
      <rPr>
        <b/>
        <vertAlign val="subscript"/>
        <sz val="12"/>
        <rFont val="Calibri"/>
        <scheme val="minor"/>
      </rPr>
      <t>3</t>
    </r>
    <r>
      <rPr>
        <b/>
        <sz val="12"/>
        <rFont val="Calibri"/>
        <scheme val="minor"/>
      </rPr>
      <t xml:space="preserve"> </t>
    </r>
  </si>
  <si>
    <r>
      <t>H</t>
    </r>
    <r>
      <rPr>
        <b/>
        <vertAlign val="subscript"/>
        <sz val="12"/>
        <rFont val="Calibri"/>
        <scheme val="minor"/>
      </rPr>
      <t>2</t>
    </r>
    <r>
      <rPr>
        <b/>
        <sz val="12"/>
        <rFont val="Calibri"/>
        <scheme val="minor"/>
      </rPr>
      <t>O+</t>
    </r>
  </si>
  <si>
    <r>
      <t>Mn</t>
    </r>
    <r>
      <rPr>
        <b/>
        <vertAlign val="superscript"/>
        <sz val="12"/>
        <rFont val="Calibri"/>
        <scheme val="minor"/>
      </rPr>
      <t>3+</t>
    </r>
  </si>
  <si>
    <r>
      <t>Mn</t>
    </r>
    <r>
      <rPr>
        <b/>
        <vertAlign val="superscript"/>
        <sz val="12"/>
        <rFont val="Calibri"/>
        <scheme val="minor"/>
      </rPr>
      <t>2+</t>
    </r>
  </si>
  <si>
    <t>Electron microprobe data</t>
  </si>
  <si>
    <t>Averages (‰)</t>
  </si>
  <si>
    <t>Reported (‰ relative to SMOW)</t>
  </si>
  <si>
    <t>Corrected values ( ‰ relative to SMOW)</t>
  </si>
  <si>
    <r>
      <rPr>
        <b/>
        <vertAlign val="superscript"/>
        <sz val="12"/>
        <color theme="1"/>
        <rFont val="Calibri"/>
        <scheme val="minor"/>
      </rPr>
      <t>1</t>
    </r>
    <r>
      <rPr>
        <b/>
        <sz val="12"/>
        <color theme="1"/>
        <rFont val="Calibri"/>
        <family val="2"/>
        <scheme val="minor"/>
      </rPr>
      <t>H/</t>
    </r>
    <r>
      <rPr>
        <b/>
        <vertAlign val="superscript"/>
        <sz val="12"/>
        <color theme="1"/>
        <rFont val="Calibri"/>
        <scheme val="minor"/>
      </rPr>
      <t>1</t>
    </r>
    <r>
      <rPr>
        <b/>
        <sz val="12"/>
        <color theme="1"/>
        <rFont val="Calibri"/>
        <family val="2"/>
        <scheme val="minor"/>
      </rPr>
      <t>H</t>
    </r>
  </si>
  <si>
    <r>
      <rPr>
        <b/>
        <vertAlign val="superscript"/>
        <sz val="12"/>
        <color theme="1"/>
        <rFont val="Calibri"/>
        <scheme val="minor"/>
      </rPr>
      <t>2</t>
    </r>
    <r>
      <rPr>
        <b/>
        <sz val="12"/>
        <color theme="1"/>
        <rFont val="Calibri"/>
        <family val="2"/>
        <scheme val="minor"/>
      </rPr>
      <t>H/</t>
    </r>
    <r>
      <rPr>
        <b/>
        <vertAlign val="superscript"/>
        <sz val="12"/>
        <color theme="1"/>
        <rFont val="Calibri"/>
        <scheme val="minor"/>
      </rPr>
      <t>1</t>
    </r>
    <r>
      <rPr>
        <b/>
        <sz val="12"/>
        <color theme="1"/>
        <rFont val="Calibri"/>
        <family val="2"/>
        <scheme val="minor"/>
      </rPr>
      <t>H</t>
    </r>
  </si>
  <si>
    <r>
      <rPr>
        <b/>
        <vertAlign val="superscript"/>
        <sz val="12"/>
        <color theme="1"/>
        <rFont val="Calibri"/>
        <scheme val="minor"/>
      </rPr>
      <t>1</t>
    </r>
    <r>
      <rPr>
        <b/>
        <sz val="12"/>
        <color theme="1"/>
        <rFont val="Calibri"/>
        <family val="2"/>
        <scheme val="minor"/>
      </rPr>
      <t>H</t>
    </r>
  </si>
  <si>
    <r>
      <rPr>
        <b/>
        <vertAlign val="superscript"/>
        <sz val="12"/>
        <color theme="1"/>
        <rFont val="Calibri"/>
        <scheme val="minor"/>
      </rPr>
      <t>2</t>
    </r>
    <r>
      <rPr>
        <b/>
        <sz val="12"/>
        <color theme="1"/>
        <rFont val="Calibri"/>
        <family val="2"/>
        <scheme val="minor"/>
      </rPr>
      <t>H</t>
    </r>
  </si>
  <si>
    <r>
      <t>d</t>
    </r>
    <r>
      <rPr>
        <b/>
        <vertAlign val="superscript"/>
        <sz val="12"/>
        <color theme="1"/>
        <rFont val="Calibri"/>
        <scheme val="minor"/>
      </rPr>
      <t>2</t>
    </r>
    <r>
      <rPr>
        <b/>
        <sz val="12"/>
        <color theme="1"/>
        <rFont val="Calibri"/>
        <family val="2"/>
        <scheme val="minor"/>
      </rPr>
      <t>H</t>
    </r>
  </si>
  <si>
    <t xml:space="preserve">Reference: </t>
  </si>
  <si>
    <t>Ridolfi, Filippo, et al. "AMFORM, a new mass-based model for the calculation of the unit formula of amphiboles from electron microprobe analyses." American Mineralogist: Journal of Earth and Planetary Materials 103.7 (2018): 1112-1125.</t>
  </si>
  <si>
    <t>Locock, A. J. (2014). An Excel spreadsheet to classify chemical analyses of amphiboles following the IMA 2012 recommendations. Computers &amp; Geosciences, 62, 1-11.</t>
  </si>
  <si>
    <t>Isomer shift</t>
  </si>
  <si>
    <t>Quadrupole splitting (mm/s)</t>
  </si>
  <si>
    <t>Isomer shift (mm/s)</t>
  </si>
  <si>
    <t>Note: Uncertanties calculations for grain MC18-2 are only done for ferrous iron as this grain has a low Fe3+/FeT content</t>
  </si>
  <si>
    <r>
      <t>H</t>
    </r>
    <r>
      <rPr>
        <b/>
        <vertAlign val="subscript"/>
        <sz val="12"/>
        <rFont val="Calibri"/>
        <scheme val="minor"/>
      </rPr>
      <t>2</t>
    </r>
    <r>
      <rPr>
        <b/>
        <sz val="12"/>
        <rFont val="Calibri"/>
        <scheme val="minor"/>
      </rPr>
      <t>O (ppm)</t>
    </r>
  </si>
  <si>
    <t>Note: All analyses were collected during one SIMS session (except for PH13A A2) and corrected with the same standards shown here</t>
  </si>
  <si>
    <r>
      <t>σ</t>
    </r>
    <r>
      <rPr>
        <sz val="12"/>
        <color rgb="FF000000"/>
        <rFont val="Calibri"/>
        <scheme val="minor"/>
      </rPr>
      <t xml:space="preserve"> (ppm)</t>
    </r>
  </si>
  <si>
    <r>
      <t>σ</t>
    </r>
    <r>
      <rPr>
        <sz val="12"/>
        <color rgb="FF000000"/>
        <rFont val="Calibri"/>
        <scheme val="minor"/>
      </rPr>
      <t xml:space="preserve"> </t>
    </r>
  </si>
  <si>
    <r>
      <t>δ</t>
    </r>
    <r>
      <rPr>
        <b/>
        <vertAlign val="superscript"/>
        <sz val="12"/>
        <color theme="1"/>
        <rFont val="Calibri"/>
        <scheme val="minor"/>
      </rPr>
      <t>2</t>
    </r>
    <r>
      <rPr>
        <b/>
        <sz val="12"/>
        <color theme="1"/>
        <rFont val="Calibri"/>
        <family val="2"/>
        <scheme val="minor"/>
      </rPr>
      <t>H (‰)</t>
    </r>
  </si>
  <si>
    <t xml:space="preserve">σ </t>
  </si>
  <si>
    <t>σ  (‰)</t>
  </si>
  <si>
    <r>
      <t xml:space="preserve">Best-fit hyperfine parameters from amphibole grain SMS fits. Time- and energy -domain Mössbauer spectra were fitted with the CONUSS software (Sturhahn 2000). Isomer shifts are reported relative to </t>
    </r>
    <r>
      <rPr>
        <sz val="12"/>
        <color rgb="FF000000"/>
        <rFont val="Calibri"/>
        <scheme val="minor"/>
      </rPr>
      <t xml:space="preserve">α-iron (e.g., Solomatova et al. 2017). </t>
    </r>
    <r>
      <rPr>
        <sz val="12"/>
        <color theme="1"/>
        <rFont val="Calibri"/>
        <family val="2"/>
        <scheme val="minor"/>
      </rPr>
      <t xml:space="preserve"> Bhf – magnetic hyperfine field; FWHM – full width at half maximum. A Lamb-Mössbauer factor of 0.75 was used in the fitting of all data.</t>
    </r>
  </si>
  <si>
    <t>Collection time (seconds)</t>
  </si>
  <si>
    <t>Number of channels</t>
  </si>
  <si>
    <t xml:space="preserve">site weight </t>
  </si>
  <si>
    <t>PH13A A1</t>
  </si>
  <si>
    <t>0.12 (0.01)</t>
  </si>
  <si>
    <t>2.1 (0.1)</t>
  </si>
  <si>
    <t>1.10 (0.04)</t>
  </si>
  <si>
    <t>0.20 (0.01)</t>
  </si>
  <si>
    <t>2.20 (0.1)</t>
  </si>
  <si>
    <t>0.45 (0.04)</t>
  </si>
  <si>
    <t>0.36 (0.01)</t>
  </si>
  <si>
    <t>0.10 (0.01)</t>
  </si>
  <si>
    <t>3.1 (0.06)</t>
  </si>
  <si>
    <t>0.93 (0.02)</t>
  </si>
  <si>
    <t>0.45 (0.01)</t>
  </si>
  <si>
    <t>1.8 (0.07)</t>
  </si>
  <si>
    <t>1.09 (0.03)</t>
  </si>
  <si>
    <t>0.30 (0.01)</t>
  </si>
  <si>
    <t>2.35 (0.03)</t>
  </si>
  <si>
    <t>1.09 (0.01)</t>
  </si>
  <si>
    <t>Un   59  PH13A-A1</t>
  </si>
  <si>
    <t>Post SMS analysis of PH13A A1</t>
  </si>
  <si>
    <t>DH_PH13A-A1@1.asc</t>
  </si>
  <si>
    <t>DH_PH13A-A1@2.asc</t>
  </si>
  <si>
    <t>Note: LF02-042 was collected during a different SIMS session compared to MC18-2, SH315-4, and PH13A A1, this they were corrected with different standard analyses</t>
  </si>
  <si>
    <t>American Mineralogist: January 2023 Online Materials AM-23-18115 (use tabs to navigate to other tables)</t>
  </si>
  <si>
    <t>Ratschbacher et al.: Fe3+/FeT ratios of amphiboles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</si>
</sst>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E+00"/>
    <numFmt numFmtId="165" formatCode="0.000"/>
    <numFmt numFmtId="166" formatCode="0.0000"/>
    <numFmt numFmtId="167" formatCode="0.00000000"/>
  </numFmts>
  <fonts count="17">
    <font>
      <sz val="12"/>
      <color theme="1"/>
      <name val="Calibri"/>
      <family val="2"/>
      <scheme val="minor"/>
    </font>
    <font>
      <sz val="12"/>
      <name val="Calibri"/>
      <scheme val="minor"/>
    </font>
    <font>
      <b/>
      <sz val="12"/>
      <name val="Calibri"/>
      <scheme val="minor"/>
    </font>
    <font>
      <b/>
      <sz val="1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vertAlign val="superscript"/>
      <sz val="12"/>
      <name val="Calibri"/>
      <scheme val="minor"/>
    </font>
    <font>
      <vertAlign val="superscript"/>
      <sz val="12"/>
      <name val="Calibri"/>
      <scheme val="minor"/>
    </font>
    <font>
      <sz val="12"/>
      <color rgb="FF000000"/>
      <name val="Calibri"/>
      <scheme val="minor"/>
    </font>
    <font>
      <i/>
      <sz val="12"/>
      <name val="Calibri"/>
      <scheme val="minor"/>
    </font>
    <font>
      <b/>
      <vertAlign val="subscript"/>
      <sz val="12"/>
      <name val="Calibri"/>
      <scheme val="minor"/>
    </font>
    <font>
      <b/>
      <vertAlign val="superscript"/>
      <sz val="12"/>
      <color theme="1"/>
      <name val="Calibri"/>
      <scheme val="minor"/>
    </font>
    <font>
      <i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7DEE8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48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3" fillId="0" borderId="0" xfId="0" applyFont="1"/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" fillId="0" borderId="0" xfId="0" applyFont="1" applyFill="1"/>
    <xf numFmtId="164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11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/>
    <xf numFmtId="164" fontId="2" fillId="0" borderId="0" xfId="0" applyNumberFormat="1" applyFont="1" applyFill="1" applyBorder="1"/>
    <xf numFmtId="1" fontId="1" fillId="0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/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/>
    <xf numFmtId="2" fontId="1" fillId="0" borderId="0" xfId="0" applyNumberFormat="1" applyFont="1" applyFill="1"/>
    <xf numFmtId="0" fontId="2" fillId="0" borderId="0" xfId="0" applyFont="1" applyAlignment="1">
      <alignment horizontal="center"/>
    </xf>
    <xf numFmtId="11" fontId="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11" fontId="1" fillId="0" borderId="0" xfId="0" applyNumberFormat="1" applyFont="1" applyFill="1" applyBorder="1" applyAlignment="1">
      <alignment horizontal="center"/>
    </xf>
    <xf numFmtId="11" fontId="1" fillId="0" borderId="0" xfId="0" applyNumberFormat="1" applyFont="1" applyAlignment="1">
      <alignment horizontal="center"/>
    </xf>
    <xf numFmtId="165" fontId="1" fillId="0" borderId="0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Border="1"/>
    <xf numFmtId="1" fontId="0" fillId="0" borderId="0" xfId="0" applyNumberFormat="1" applyAlignment="1">
      <alignment horizontal="center"/>
    </xf>
    <xf numFmtId="165" fontId="0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2" xfId="0" applyFont="1" applyFill="1" applyBorder="1"/>
    <xf numFmtId="166" fontId="1" fillId="0" borderId="0" xfId="0" applyNumberFormat="1" applyFon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" fontId="1" fillId="0" borderId="7" xfId="0" applyNumberFormat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1" fillId="0" borderId="7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1" fillId="0" borderId="0" xfId="0" applyFont="1" applyBorder="1"/>
    <xf numFmtId="2" fontId="1" fillId="0" borderId="6" xfId="0" applyNumberFormat="1" applyFont="1" applyFill="1" applyBorder="1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Border="1" applyAlignment="1">
      <alignment horizontal="center"/>
    </xf>
    <xf numFmtId="2" fontId="1" fillId="0" borderId="7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19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 wrapText="1"/>
    </xf>
    <xf numFmtId="2" fontId="2" fillId="4" borderId="0" xfId="19" applyNumberFormat="1" applyFont="1" applyFill="1" applyBorder="1" applyAlignment="1">
      <alignment horizontal="center" wrapText="1"/>
    </xf>
    <xf numFmtId="2" fontId="2" fillId="4" borderId="0" xfId="19" applyNumberFormat="1" applyFont="1" applyFill="1" applyBorder="1" applyAlignment="1">
      <alignment horizontal="center"/>
    </xf>
    <xf numFmtId="0" fontId="2" fillId="4" borderId="0" xfId="19" applyFont="1" applyFill="1" applyBorder="1" applyAlignment="1">
      <alignment horizontal="center"/>
    </xf>
    <xf numFmtId="0" fontId="2" fillId="4" borderId="0" xfId="19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2" fillId="4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/>
    <xf numFmtId="167" fontId="0" fillId="0" borderId="0" xfId="0" applyNumberFormat="1" applyAlignment="1">
      <alignment horizontal="center"/>
    </xf>
    <xf numFmtId="167" fontId="0" fillId="0" borderId="1" xfId="0" applyNumberFormat="1" applyBorder="1" applyAlignment="1">
      <alignment horizontal="center"/>
    </xf>
    <xf numFmtId="0" fontId="10" fillId="5" borderId="0" xfId="0" applyFont="1" applyFill="1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" fillId="0" borderId="6" xfId="0" quotePrefix="1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/>
    </xf>
  </cellXfs>
  <cellStyles count="24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Normal" xfId="0" builtinId="0"/>
    <cellStyle name="Normal_new SS" xfId="19" xr:uid="{00000000-0005-0000-0000-0000F7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T64"/>
  <sheetViews>
    <sheetView tabSelected="1" workbookViewId="0">
      <pane ySplit="4" topLeftCell="A5" activePane="bottomLeft" state="frozen"/>
      <selection activeCell="E1" sqref="E1"/>
      <selection pane="bottomLeft" activeCell="A2" sqref="A1:A2"/>
    </sheetView>
  </sheetViews>
  <sheetFormatPr baseColWidth="10" defaultRowHeight="16"/>
  <cols>
    <col min="1" max="1" width="20.1640625" style="2" bestFit="1" customWidth="1"/>
    <col min="2" max="2" width="18.1640625" style="2" bestFit="1" customWidth="1"/>
    <col min="3" max="3" width="12.6640625" style="2" bestFit="1" customWidth="1"/>
    <col min="4" max="4" width="12.83203125" style="2" bestFit="1" customWidth="1"/>
    <col min="5" max="16" width="11" style="2" bestFit="1" customWidth="1"/>
    <col min="17" max="17" width="11.6640625" style="2" bestFit="1" customWidth="1"/>
    <col min="18" max="18" width="10.83203125" style="2"/>
    <col min="19" max="19" width="12.1640625" style="2" bestFit="1" customWidth="1"/>
    <col min="20" max="20" width="11.1640625" style="2" bestFit="1" customWidth="1"/>
    <col min="21" max="24" width="12.1640625" style="2" bestFit="1" customWidth="1"/>
    <col min="25" max="30" width="11.1640625" style="2" bestFit="1" customWidth="1"/>
    <col min="31" max="31" width="12.1640625" style="2" bestFit="1" customWidth="1"/>
    <col min="32" max="32" width="10.83203125" style="2"/>
    <col min="33" max="33" width="15.5" style="2" bestFit="1" customWidth="1"/>
    <col min="34" max="34" width="15.6640625" style="2" bestFit="1" customWidth="1"/>
    <col min="35" max="35" width="15.83203125" style="2" bestFit="1" customWidth="1"/>
    <col min="36" max="36" width="16" style="2" bestFit="1" customWidth="1"/>
    <col min="37" max="37" width="16.6640625" style="2" bestFit="1" customWidth="1"/>
    <col min="38" max="38" width="16.1640625" style="2" bestFit="1" customWidth="1"/>
    <col min="39" max="39" width="16.33203125" style="2" bestFit="1" customWidth="1"/>
    <col min="40" max="40" width="15.6640625" style="2" bestFit="1" customWidth="1"/>
    <col min="41" max="41" width="16.1640625" style="2" bestFit="1" customWidth="1"/>
    <col min="42" max="42" width="16.6640625" style="2" bestFit="1" customWidth="1"/>
    <col min="43" max="43" width="15.33203125" style="2" bestFit="1" customWidth="1"/>
    <col min="44" max="44" width="15.5" style="2" bestFit="1" customWidth="1"/>
    <col min="45" max="45" width="10.83203125" style="2"/>
    <col min="46" max="47" width="14" style="2" bestFit="1" customWidth="1"/>
    <col min="48" max="48" width="14.33203125" style="2" bestFit="1" customWidth="1"/>
    <col min="49" max="49" width="14.5" style="2" bestFit="1" customWidth="1"/>
    <col min="50" max="50" width="15.1640625" style="2" bestFit="1" customWidth="1"/>
    <col min="51" max="51" width="14.5" style="2" bestFit="1" customWidth="1"/>
    <col min="52" max="52" width="14.83203125" style="2" bestFit="1" customWidth="1"/>
    <col min="53" max="53" width="14.1640625" style="2" bestFit="1" customWidth="1"/>
    <col min="54" max="54" width="14.5" style="2" bestFit="1" customWidth="1"/>
    <col min="55" max="55" width="15.33203125" style="2" bestFit="1" customWidth="1"/>
    <col min="56" max="56" width="14" style="2" bestFit="1" customWidth="1"/>
    <col min="57" max="57" width="14.1640625" style="2" bestFit="1" customWidth="1"/>
    <col min="58" max="86" width="10.83203125" style="2"/>
    <col min="87" max="87" width="19.1640625" style="2" bestFit="1" customWidth="1"/>
    <col min="88" max="89" width="19.1640625" style="2" customWidth="1"/>
    <col min="90" max="95" width="10.83203125" style="2"/>
    <col min="96" max="96" width="27.83203125" style="2" customWidth="1"/>
    <col min="97" max="97" width="10.83203125" style="2"/>
    <col min="98" max="98" width="12.5" style="2" bestFit="1" customWidth="1"/>
    <col min="99" max="99" width="14" style="2" bestFit="1" customWidth="1"/>
    <col min="100" max="112" width="10.83203125" style="2"/>
    <col min="113" max="113" width="14" style="2" bestFit="1" customWidth="1"/>
    <col min="114" max="154" width="10.83203125" style="2"/>
    <col min="155" max="155" width="13.5" style="2" customWidth="1"/>
    <col min="156" max="156" width="12.6640625" style="2" customWidth="1"/>
    <col min="157" max="16384" width="10.83203125" style="2"/>
  </cols>
  <sheetData>
    <row r="1" spans="1:164">
      <c r="A1" s="86" t="s">
        <v>541</v>
      </c>
    </row>
    <row r="2" spans="1:164">
      <c r="A2" s="86" t="s">
        <v>542</v>
      </c>
    </row>
    <row r="3" spans="1:164" s="29" customFormat="1">
      <c r="A3" s="70" t="s">
        <v>492</v>
      </c>
      <c r="E3" s="70" t="s">
        <v>158</v>
      </c>
      <c r="S3" s="70" t="s">
        <v>159</v>
      </c>
      <c r="AG3" s="70" t="s">
        <v>473</v>
      </c>
      <c r="AT3" s="70" t="s">
        <v>160</v>
      </c>
      <c r="BG3" s="71" t="s">
        <v>59</v>
      </c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M3" s="9" t="s">
        <v>60</v>
      </c>
      <c r="CN3" s="9"/>
      <c r="CO3" s="9"/>
      <c r="CP3" s="9"/>
      <c r="CR3" s="70" t="s">
        <v>122</v>
      </c>
      <c r="CS3" s="72"/>
      <c r="CV3" s="72"/>
      <c r="CW3" s="72" t="s">
        <v>65</v>
      </c>
      <c r="DC3" s="72"/>
      <c r="DJ3" s="73" t="s">
        <v>170</v>
      </c>
      <c r="DP3" s="73" t="s">
        <v>171</v>
      </c>
      <c r="EB3" s="73" t="s">
        <v>172</v>
      </c>
      <c r="EI3" s="73" t="s">
        <v>173</v>
      </c>
      <c r="EQ3" s="73" t="s">
        <v>174</v>
      </c>
      <c r="EY3" s="70" t="s">
        <v>124</v>
      </c>
      <c r="FB3" s="1"/>
      <c r="FC3" s="1"/>
      <c r="FD3" s="1"/>
      <c r="FE3" s="1"/>
      <c r="FF3" s="1"/>
      <c r="FG3" s="1"/>
      <c r="FH3" s="1"/>
    </row>
    <row r="4" spans="1:164" ht="15" customHeight="1">
      <c r="B4" s="74" t="s">
        <v>157</v>
      </c>
      <c r="C4" s="74" t="s">
        <v>1</v>
      </c>
      <c r="D4" s="74" t="s">
        <v>166</v>
      </c>
      <c r="E4" s="74" t="s">
        <v>2</v>
      </c>
      <c r="F4" s="74" t="s">
        <v>3</v>
      </c>
      <c r="G4" s="74" t="s">
        <v>4</v>
      </c>
      <c r="H4" s="74" t="s">
        <v>5</v>
      </c>
      <c r="I4" s="74" t="s">
        <v>6</v>
      </c>
      <c r="J4" s="74" t="s">
        <v>7</v>
      </c>
      <c r="K4" s="74" t="s">
        <v>8</v>
      </c>
      <c r="L4" s="74" t="s">
        <v>9</v>
      </c>
      <c r="M4" s="74" t="s">
        <v>10</v>
      </c>
      <c r="N4" s="74" t="s">
        <v>11</v>
      </c>
      <c r="O4" s="74" t="s">
        <v>12</v>
      </c>
      <c r="P4" s="74" t="s">
        <v>13</v>
      </c>
      <c r="Q4" s="74" t="s">
        <v>14</v>
      </c>
      <c r="R4" s="75"/>
      <c r="S4" s="74" t="s">
        <v>2</v>
      </c>
      <c r="T4" s="74" t="s">
        <v>3</v>
      </c>
      <c r="U4" s="74" t="s">
        <v>4</v>
      </c>
      <c r="V4" s="74" t="s">
        <v>5</v>
      </c>
      <c r="W4" s="74" t="s">
        <v>6</v>
      </c>
      <c r="X4" s="74" t="s">
        <v>7</v>
      </c>
      <c r="Y4" s="74" t="s">
        <v>8</v>
      </c>
      <c r="Z4" s="74" t="s">
        <v>9</v>
      </c>
      <c r="AA4" s="74" t="s">
        <v>168</v>
      </c>
      <c r="AB4" s="74" t="s">
        <v>11</v>
      </c>
      <c r="AC4" s="74" t="s">
        <v>12</v>
      </c>
      <c r="AD4" s="74" t="s">
        <v>13</v>
      </c>
      <c r="AE4" s="74" t="s">
        <v>14</v>
      </c>
      <c r="AF4" s="74"/>
      <c r="AG4" s="74" t="s">
        <v>15</v>
      </c>
      <c r="AH4" s="74" t="s">
        <v>16</v>
      </c>
      <c r="AI4" s="74" t="s">
        <v>17</v>
      </c>
      <c r="AJ4" s="74" t="s">
        <v>18</v>
      </c>
      <c r="AK4" s="74" t="s">
        <v>19</v>
      </c>
      <c r="AL4" s="74" t="s">
        <v>20</v>
      </c>
      <c r="AM4" s="74" t="s">
        <v>21</v>
      </c>
      <c r="AN4" s="74" t="s">
        <v>22</v>
      </c>
      <c r="AO4" s="74" t="s">
        <v>169</v>
      </c>
      <c r="AP4" s="74" t="s">
        <v>23</v>
      </c>
      <c r="AQ4" s="74" t="s">
        <v>24</v>
      </c>
      <c r="AR4" s="74" t="s">
        <v>25</v>
      </c>
      <c r="AS4" s="74"/>
      <c r="AT4" s="74" t="s">
        <v>26</v>
      </c>
      <c r="AU4" s="74" t="s">
        <v>27</v>
      </c>
      <c r="AV4" s="74" t="s">
        <v>28</v>
      </c>
      <c r="AW4" s="74" t="s">
        <v>29</v>
      </c>
      <c r="AX4" s="74" t="s">
        <v>30</v>
      </c>
      <c r="AY4" s="74" t="s">
        <v>31</v>
      </c>
      <c r="AZ4" s="74" t="s">
        <v>32</v>
      </c>
      <c r="BA4" s="74" t="s">
        <v>33</v>
      </c>
      <c r="BB4" s="74" t="s">
        <v>167</v>
      </c>
      <c r="BC4" s="74" t="s">
        <v>34</v>
      </c>
      <c r="BD4" s="74" t="s">
        <v>35</v>
      </c>
      <c r="BE4" s="74" t="s">
        <v>36</v>
      </c>
      <c r="BF4" s="75"/>
      <c r="BG4" s="74" t="s">
        <v>40</v>
      </c>
      <c r="BH4" s="74" t="s">
        <v>41</v>
      </c>
      <c r="BI4" s="74" t="s">
        <v>42</v>
      </c>
      <c r="BJ4" s="74" t="s">
        <v>43</v>
      </c>
      <c r="BK4" s="74"/>
      <c r="BL4" s="74" t="s">
        <v>41</v>
      </c>
      <c r="BM4" s="74" t="s">
        <v>42</v>
      </c>
      <c r="BN4" s="74" t="s">
        <v>44</v>
      </c>
      <c r="BO4" s="74" t="s">
        <v>45</v>
      </c>
      <c r="BP4" s="74" t="s">
        <v>483</v>
      </c>
      <c r="BQ4" s="74" t="s">
        <v>46</v>
      </c>
      <c r="BR4" s="74" t="s">
        <v>484</v>
      </c>
      <c r="BS4" s="74" t="s">
        <v>47</v>
      </c>
      <c r="BT4" s="74"/>
      <c r="BU4" s="74" t="s">
        <v>48</v>
      </c>
      <c r="BV4" s="74" t="s">
        <v>49</v>
      </c>
      <c r="BW4" s="74" t="s">
        <v>50</v>
      </c>
      <c r="BX4" s="74"/>
      <c r="BY4" s="74" t="s">
        <v>49</v>
      </c>
      <c r="BZ4" s="74" t="s">
        <v>51</v>
      </c>
      <c r="CA4" s="74" t="s">
        <v>52</v>
      </c>
      <c r="CB4" s="74" t="s">
        <v>53</v>
      </c>
      <c r="CC4" s="74"/>
      <c r="CD4" s="74" t="s">
        <v>54</v>
      </c>
      <c r="CE4" s="74" t="s">
        <v>55</v>
      </c>
      <c r="CF4" s="74" t="s">
        <v>56</v>
      </c>
      <c r="CG4" s="74" t="s">
        <v>57</v>
      </c>
      <c r="CH4" s="74" t="s">
        <v>58</v>
      </c>
      <c r="CI4" s="76" t="s">
        <v>123</v>
      </c>
      <c r="CJ4" s="76" t="s">
        <v>214</v>
      </c>
      <c r="CK4" s="76" t="s">
        <v>215</v>
      </c>
      <c r="CL4" s="74"/>
      <c r="CM4" s="74" t="s">
        <v>483</v>
      </c>
      <c r="CN4" s="74" t="s">
        <v>484</v>
      </c>
      <c r="CO4" s="74" t="s">
        <v>54</v>
      </c>
      <c r="CP4" s="74" t="s">
        <v>57</v>
      </c>
      <c r="CQ4" s="75"/>
      <c r="CR4" s="77" t="s">
        <v>64</v>
      </c>
      <c r="CS4" s="75"/>
      <c r="CT4" s="78" t="s">
        <v>485</v>
      </c>
      <c r="CU4" s="78" t="s">
        <v>486</v>
      </c>
      <c r="CV4" s="75"/>
      <c r="CW4" s="78" t="s">
        <v>62</v>
      </c>
      <c r="CX4" s="78" t="s">
        <v>487</v>
      </c>
      <c r="CY4" s="78" t="s">
        <v>63</v>
      </c>
      <c r="CZ4" s="78" t="s">
        <v>488</v>
      </c>
      <c r="DA4" s="78" t="s">
        <v>489</v>
      </c>
      <c r="DB4" s="78" t="s">
        <v>66</v>
      </c>
      <c r="DC4" s="75"/>
      <c r="DD4" s="79" t="s">
        <v>67</v>
      </c>
      <c r="DE4" s="79" t="s">
        <v>68</v>
      </c>
      <c r="DF4" s="79" t="s">
        <v>69</v>
      </c>
      <c r="DG4" s="80" t="s">
        <v>70</v>
      </c>
      <c r="DH4" s="81"/>
      <c r="DI4" s="75"/>
      <c r="DJ4" s="79" t="s">
        <v>40</v>
      </c>
      <c r="DK4" s="79" t="s">
        <v>41</v>
      </c>
      <c r="DL4" s="79" t="s">
        <v>42</v>
      </c>
      <c r="DM4" s="79" t="s">
        <v>483</v>
      </c>
      <c r="DN4" s="79" t="s">
        <v>71</v>
      </c>
      <c r="DO4" s="75"/>
      <c r="DP4" s="79" t="s">
        <v>42</v>
      </c>
      <c r="DQ4" s="79" t="s">
        <v>72</v>
      </c>
      <c r="DR4" s="79" t="s">
        <v>41</v>
      </c>
      <c r="DS4" s="79" t="s">
        <v>44</v>
      </c>
      <c r="DT4" s="78" t="s">
        <v>490</v>
      </c>
      <c r="DU4" s="78" t="s">
        <v>483</v>
      </c>
      <c r="DV4" s="78" t="s">
        <v>491</v>
      </c>
      <c r="DW4" s="78" t="s">
        <v>484</v>
      </c>
      <c r="DX4" s="78" t="s">
        <v>46</v>
      </c>
      <c r="DY4" s="78" t="s">
        <v>73</v>
      </c>
      <c r="DZ4" s="79" t="s">
        <v>74</v>
      </c>
      <c r="EA4" s="75"/>
      <c r="EB4" s="78" t="s">
        <v>491</v>
      </c>
      <c r="EC4" s="78" t="s">
        <v>484</v>
      </c>
      <c r="ED4" s="78" t="s">
        <v>46</v>
      </c>
      <c r="EE4" s="78" t="s">
        <v>49</v>
      </c>
      <c r="EF4" s="78" t="s">
        <v>51</v>
      </c>
      <c r="EG4" s="79" t="s">
        <v>75</v>
      </c>
      <c r="EH4" s="75"/>
      <c r="EI4" s="79" t="s">
        <v>49</v>
      </c>
      <c r="EJ4" s="79" t="s">
        <v>73</v>
      </c>
      <c r="EK4" s="79" t="s">
        <v>51</v>
      </c>
      <c r="EL4" s="79" t="s">
        <v>76</v>
      </c>
      <c r="EM4" s="79" t="s">
        <v>52</v>
      </c>
      <c r="EN4" s="79" t="s">
        <v>77</v>
      </c>
      <c r="EO4" s="79" t="s">
        <v>175</v>
      </c>
      <c r="EP4" s="75"/>
      <c r="EQ4" s="79" t="s">
        <v>54</v>
      </c>
      <c r="ER4" s="79" t="s">
        <v>55</v>
      </c>
      <c r="ES4" s="79" t="s">
        <v>56</v>
      </c>
      <c r="ET4" s="79" t="s">
        <v>57</v>
      </c>
      <c r="EU4" s="79" t="s">
        <v>78</v>
      </c>
      <c r="EV4" s="81"/>
      <c r="EW4" s="79" t="s">
        <v>79</v>
      </c>
      <c r="EX4" s="75"/>
      <c r="EY4" s="74" t="s">
        <v>125</v>
      </c>
      <c r="EZ4" s="74" t="s">
        <v>126</v>
      </c>
      <c r="FB4" s="1"/>
      <c r="FC4" s="1"/>
      <c r="FD4" s="1"/>
      <c r="FE4" s="1"/>
      <c r="FF4" s="1"/>
      <c r="FG4" s="1"/>
      <c r="FH4" s="1"/>
    </row>
    <row r="5" spans="1:164">
      <c r="A5" s="29" t="s">
        <v>177</v>
      </c>
      <c r="B5" s="6" t="s">
        <v>0</v>
      </c>
      <c r="C5" s="42">
        <v>467</v>
      </c>
      <c r="D5" s="42">
        <v>1</v>
      </c>
      <c r="E5" s="3">
        <f t="shared" ref="E5:P14" si="0">IF(S5&gt;AG5,S5,"")</f>
        <v>41.767715000000003</v>
      </c>
      <c r="F5" s="3">
        <f t="shared" si="0"/>
        <v>0.84415399999999996</v>
      </c>
      <c r="G5" s="3">
        <f t="shared" si="0"/>
        <v>12.537788000000001</v>
      </c>
      <c r="H5" s="3">
        <f t="shared" si="0"/>
        <v>17.500202000000002</v>
      </c>
      <c r="I5" s="3">
        <f t="shared" si="0"/>
        <v>11.017419</v>
      </c>
      <c r="J5" s="3">
        <f t="shared" si="0"/>
        <v>10.336926</v>
      </c>
      <c r="K5" s="3">
        <f t="shared" si="0"/>
        <v>1.7932669999999999</v>
      </c>
      <c r="L5" s="3">
        <f t="shared" si="0"/>
        <v>0.49403999999999998</v>
      </c>
      <c r="M5" s="3">
        <f t="shared" si="0"/>
        <v>1.5554999999999999E-2</v>
      </c>
      <c r="N5" s="3">
        <f t="shared" si="0"/>
        <v>0.46775699999999998</v>
      </c>
      <c r="O5" s="3">
        <f t="shared" si="0"/>
        <v>0.24598400000000001</v>
      </c>
      <c r="P5" s="3">
        <f t="shared" si="0"/>
        <v>4.3024E-2</v>
      </c>
      <c r="Q5" s="3">
        <f t="shared" ref="Q5:Q14" si="1">SUM(E5:P5)</f>
        <v>97.063831000000036</v>
      </c>
      <c r="R5" s="6"/>
      <c r="S5" s="6">
        <v>41.767715000000003</v>
      </c>
      <c r="T5" s="6">
        <v>0.84415399999999996</v>
      </c>
      <c r="U5" s="6">
        <v>12.537788000000001</v>
      </c>
      <c r="V5" s="6">
        <v>17.500202000000002</v>
      </c>
      <c r="W5" s="6">
        <v>11.017419</v>
      </c>
      <c r="X5" s="6">
        <v>10.336926</v>
      </c>
      <c r="Y5" s="6">
        <v>1.7932669999999999</v>
      </c>
      <c r="Z5" s="6">
        <v>0.49403999999999998</v>
      </c>
      <c r="AA5" s="6">
        <v>1.5554999999999999E-2</v>
      </c>
      <c r="AB5" s="6">
        <v>0.46775699999999998</v>
      </c>
      <c r="AC5" s="6">
        <v>0.24598400000000001</v>
      </c>
      <c r="AD5" s="6">
        <v>4.3024E-2</v>
      </c>
      <c r="AE5" s="6">
        <v>97.063828000000001</v>
      </c>
      <c r="AF5" s="6"/>
      <c r="AG5" s="6">
        <v>8.3330000000000001E-3</v>
      </c>
      <c r="AH5" s="6">
        <v>9.3699999999999999E-3</v>
      </c>
      <c r="AI5" s="6">
        <v>7.7229999999999998E-3</v>
      </c>
      <c r="AJ5" s="6">
        <v>1.7468000000000001E-2</v>
      </c>
      <c r="AK5" s="6">
        <v>8.4349999999999998E-3</v>
      </c>
      <c r="AL5" s="6">
        <v>5.1240000000000001E-3</v>
      </c>
      <c r="AM5" s="6">
        <v>1.4257000000000001E-2</v>
      </c>
      <c r="AN5" s="6">
        <v>4.9500000000000004E-3</v>
      </c>
      <c r="AO5" s="6">
        <v>1.1301E-2</v>
      </c>
      <c r="AP5" s="6">
        <v>9.0559999999999998E-3</v>
      </c>
      <c r="AQ5" s="6">
        <v>1.8481999999999998E-2</v>
      </c>
      <c r="AR5" s="6">
        <v>4.1970000000000002E-3</v>
      </c>
      <c r="AS5" s="6"/>
      <c r="AT5" s="6">
        <v>0.22830400000000001</v>
      </c>
      <c r="AU5" s="6">
        <v>2.0237099999999999</v>
      </c>
      <c r="AV5" s="6">
        <v>0.43603700000000001</v>
      </c>
      <c r="AW5" s="6">
        <v>0.47714600000000001</v>
      </c>
      <c r="AX5" s="6">
        <v>0.53595000000000004</v>
      </c>
      <c r="AY5" s="6">
        <v>0.31987900000000002</v>
      </c>
      <c r="AZ5" s="6">
        <v>2.0566550000000001</v>
      </c>
      <c r="BA5" s="6">
        <v>1.660512</v>
      </c>
      <c r="BB5" s="6">
        <v>75.476128000000003</v>
      </c>
      <c r="BC5" s="6">
        <v>2.4209700000000001</v>
      </c>
      <c r="BD5" s="6">
        <v>5.7780570000000004</v>
      </c>
      <c r="BE5" s="6">
        <v>8.0517889999999994</v>
      </c>
      <c r="BG5" s="6">
        <v>6.2954609497075369</v>
      </c>
      <c r="BH5" s="6">
        <v>1.7045390502924631</v>
      </c>
      <c r="BI5" s="6">
        <v>0</v>
      </c>
      <c r="BJ5" s="6">
        <v>8</v>
      </c>
      <c r="BK5" s="6"/>
      <c r="BL5" s="6">
        <v>0.52266080562925854</v>
      </c>
      <c r="BM5" s="6">
        <v>9.5720203560924949E-2</v>
      </c>
      <c r="BN5" s="6">
        <v>1.8536413498019808E-3</v>
      </c>
      <c r="BO5" s="6">
        <v>0</v>
      </c>
      <c r="BP5" s="6">
        <v>0.51916072747859232</v>
      </c>
      <c r="BQ5" s="6">
        <v>2.4755411105732081</v>
      </c>
      <c r="BR5" s="6">
        <v>1.6867654999528239</v>
      </c>
      <c r="BS5" s="6">
        <v>5.971530229136994E-2</v>
      </c>
      <c r="BT5" s="6"/>
      <c r="BU5" s="6">
        <v>0.36141729083597962</v>
      </c>
      <c r="BV5" s="6">
        <v>1.6385827091640204</v>
      </c>
      <c r="BW5" s="6">
        <v>0</v>
      </c>
      <c r="BX5" s="6"/>
      <c r="BY5" s="6">
        <v>3.0758299606516992E-2</v>
      </c>
      <c r="BZ5" s="6">
        <v>0.52404918224145303</v>
      </c>
      <c r="CA5" s="6">
        <v>9.4994818809924067E-2</v>
      </c>
      <c r="CB5" s="6">
        <v>0.64980230065789413</v>
      </c>
      <c r="CC5" s="6"/>
      <c r="CD5" s="6">
        <v>1.6606178353838366</v>
      </c>
      <c r="CE5" s="6">
        <v>0.11725414025981347</v>
      </c>
      <c r="CF5" s="6">
        <v>1.0990892804905054E-2</v>
      </c>
      <c r="CG5" s="6">
        <v>0.21113713155144509</v>
      </c>
      <c r="CH5" s="6">
        <v>2</v>
      </c>
      <c r="CL5" s="6"/>
      <c r="CM5" s="6">
        <v>0.72958940176698472</v>
      </c>
      <c r="CN5" s="6">
        <v>1.4763368256644314</v>
      </c>
      <c r="CO5" s="6">
        <v>1.4501891610954412</v>
      </c>
      <c r="CP5" s="6">
        <v>0.42156580583984038</v>
      </c>
      <c r="CR5" s="2" t="s">
        <v>80</v>
      </c>
      <c r="CT5" s="6">
        <v>0.44800000000000001</v>
      </c>
      <c r="CU5" s="6">
        <v>0</v>
      </c>
      <c r="CV5" s="6"/>
      <c r="CW5" s="6">
        <v>0.46800000000000003</v>
      </c>
      <c r="CX5" s="6">
        <v>0</v>
      </c>
      <c r="CY5" s="6">
        <v>9.66</v>
      </c>
      <c r="CZ5" s="6">
        <v>8.7129999999999992</v>
      </c>
      <c r="DA5" s="6">
        <v>1.9</v>
      </c>
      <c r="DB5" s="6">
        <v>99.726872</v>
      </c>
      <c r="DD5" s="2" t="s">
        <v>83</v>
      </c>
      <c r="DE5" s="2" t="s">
        <v>49</v>
      </c>
      <c r="DF5" s="2" t="s">
        <v>86</v>
      </c>
      <c r="DG5" s="2" t="s">
        <v>120</v>
      </c>
      <c r="DJ5" s="2">
        <v>6.2039999999999997</v>
      </c>
      <c r="DK5" s="2">
        <v>1.796</v>
      </c>
      <c r="DL5" s="2" t="s">
        <v>61</v>
      </c>
      <c r="DM5" s="2" t="s">
        <v>61</v>
      </c>
      <c r="DN5" s="2">
        <v>8</v>
      </c>
      <c r="DP5" s="6">
        <v>9.4E-2</v>
      </c>
      <c r="DQ5" s="6" t="s">
        <v>61</v>
      </c>
      <c r="DR5" s="6">
        <v>0.39900000000000002</v>
      </c>
      <c r="DS5" s="6">
        <v>2E-3</v>
      </c>
      <c r="DT5" s="6" t="s">
        <v>61</v>
      </c>
      <c r="DU5" s="6">
        <v>0.97299999999999998</v>
      </c>
      <c r="DV5" s="6" t="s">
        <v>61</v>
      </c>
      <c r="DW5" s="6">
        <v>1.093</v>
      </c>
      <c r="DX5" s="6">
        <v>2.44</v>
      </c>
      <c r="DY5" s="6" t="s">
        <v>61</v>
      </c>
      <c r="DZ5" s="6">
        <v>5.0009999999999994</v>
      </c>
      <c r="EB5" s="6">
        <v>5.8999999999999997E-2</v>
      </c>
      <c r="EC5" s="6">
        <v>0.108</v>
      </c>
      <c r="ED5" s="6" t="s">
        <v>61</v>
      </c>
      <c r="EE5" s="6">
        <v>1.645</v>
      </c>
      <c r="EF5" s="6">
        <v>0.188</v>
      </c>
      <c r="EG5" s="6">
        <v>2</v>
      </c>
      <c r="EH5" s="6" t="s">
        <v>61</v>
      </c>
      <c r="EI5" s="6" t="s">
        <v>61</v>
      </c>
      <c r="EJ5" s="6" t="s">
        <v>61</v>
      </c>
      <c r="EK5" s="6">
        <v>0.32900000000000001</v>
      </c>
      <c r="EL5" s="6" t="s">
        <v>61</v>
      </c>
      <c r="EM5" s="6">
        <v>9.4E-2</v>
      </c>
      <c r="EN5" s="6">
        <v>0.42300000000000004</v>
      </c>
      <c r="EO5" s="6">
        <v>22</v>
      </c>
      <c r="EP5" s="6"/>
      <c r="EQ5" s="6">
        <v>1.8740000000000001</v>
      </c>
      <c r="ER5" s="6">
        <v>0.11600000000000001</v>
      </c>
      <c r="ES5" s="6">
        <v>1.0999999999999999E-2</v>
      </c>
      <c r="ET5" s="6" t="s">
        <v>61</v>
      </c>
      <c r="EU5" s="6">
        <v>2.0010000000000003</v>
      </c>
      <c r="EV5" s="6"/>
      <c r="EW5" s="6">
        <v>15.423999999999999</v>
      </c>
      <c r="FB5" s="1"/>
      <c r="FC5" s="1"/>
      <c r="FD5" s="1"/>
      <c r="FE5" s="1"/>
      <c r="FF5" s="1"/>
      <c r="FG5" s="1"/>
      <c r="FH5" s="1"/>
    </row>
    <row r="6" spans="1:164">
      <c r="B6" s="6" t="s">
        <v>0</v>
      </c>
      <c r="C6" s="42">
        <v>468</v>
      </c>
      <c r="D6" s="42">
        <v>2</v>
      </c>
      <c r="E6" s="3">
        <f t="shared" si="0"/>
        <v>41.725208000000002</v>
      </c>
      <c r="F6" s="3">
        <f t="shared" si="0"/>
        <v>0.81558900000000001</v>
      </c>
      <c r="G6" s="3">
        <f t="shared" si="0"/>
        <v>12.467257999999999</v>
      </c>
      <c r="H6" s="3">
        <f t="shared" si="0"/>
        <v>17.407886999999999</v>
      </c>
      <c r="I6" s="3">
        <f t="shared" si="0"/>
        <v>11.162965</v>
      </c>
      <c r="J6" s="3">
        <f t="shared" si="0"/>
        <v>10.297938</v>
      </c>
      <c r="K6" s="3">
        <f t="shared" si="0"/>
        <v>1.7436990000000001</v>
      </c>
      <c r="L6" s="3">
        <f t="shared" si="0"/>
        <v>0.480321</v>
      </c>
      <c r="M6" s="3" t="str">
        <f t="shared" si="0"/>
        <v/>
      </c>
      <c r="N6" s="3">
        <f t="shared" si="0"/>
        <v>0.474553</v>
      </c>
      <c r="O6" s="3">
        <f t="shared" si="0"/>
        <v>0.25160399999999999</v>
      </c>
      <c r="P6" s="3">
        <f t="shared" si="0"/>
        <v>4.2422000000000001E-2</v>
      </c>
      <c r="Q6" s="3">
        <f t="shared" si="1"/>
        <v>96.869444000000016</v>
      </c>
      <c r="R6" s="6"/>
      <c r="S6" s="6">
        <v>41.725208000000002</v>
      </c>
      <c r="T6" s="6">
        <v>0.81558900000000001</v>
      </c>
      <c r="U6" s="6">
        <v>12.467257999999999</v>
      </c>
      <c r="V6" s="6">
        <v>17.407886999999999</v>
      </c>
      <c r="W6" s="6">
        <v>11.162965</v>
      </c>
      <c r="X6" s="6">
        <v>10.297938</v>
      </c>
      <c r="Y6" s="6">
        <v>1.7436990000000001</v>
      </c>
      <c r="Z6" s="6">
        <v>0.480321</v>
      </c>
      <c r="AA6" s="6">
        <v>0</v>
      </c>
      <c r="AB6" s="6">
        <v>0.474553</v>
      </c>
      <c r="AC6" s="6">
        <v>0.25160399999999999</v>
      </c>
      <c r="AD6" s="6">
        <v>4.2422000000000001E-2</v>
      </c>
      <c r="AE6" s="6">
        <v>96.869431000000006</v>
      </c>
      <c r="AF6" s="6"/>
      <c r="AG6" s="6">
        <v>8.3309999999999999E-3</v>
      </c>
      <c r="AH6" s="6">
        <v>9.3679999999999996E-3</v>
      </c>
      <c r="AI6" s="6">
        <v>7.7210000000000004E-3</v>
      </c>
      <c r="AJ6" s="6">
        <v>1.7462999999999999E-2</v>
      </c>
      <c r="AK6" s="6">
        <v>8.4290000000000007E-3</v>
      </c>
      <c r="AL6" s="6">
        <v>5.1229999999999999E-3</v>
      </c>
      <c r="AM6" s="6">
        <v>1.4246E-2</v>
      </c>
      <c r="AN6" s="6">
        <v>4.9490000000000003E-3</v>
      </c>
      <c r="AO6" s="6">
        <v>1.1299E-2</v>
      </c>
      <c r="AP6" s="6">
        <v>9.0530000000000003E-3</v>
      </c>
      <c r="AQ6" s="6">
        <v>1.848E-2</v>
      </c>
      <c r="AR6" s="6">
        <v>4.1960000000000001E-3</v>
      </c>
      <c r="AS6" s="6"/>
      <c r="AT6" s="6">
        <v>0.22844</v>
      </c>
      <c r="AU6" s="6">
        <v>2.073706</v>
      </c>
      <c r="AV6" s="6">
        <v>0.43739800000000001</v>
      </c>
      <c r="AW6" s="6">
        <v>0.47847600000000001</v>
      </c>
      <c r="AX6" s="6">
        <v>0.53211299999999995</v>
      </c>
      <c r="AY6" s="6">
        <v>0.32052399999999998</v>
      </c>
      <c r="AZ6" s="6">
        <v>2.088835</v>
      </c>
      <c r="BA6" s="6">
        <v>1.690453</v>
      </c>
      <c r="BC6" s="6">
        <v>2.3941180000000002</v>
      </c>
      <c r="BD6" s="6">
        <v>5.6587329999999998</v>
      </c>
      <c r="BE6" s="6">
        <v>8.1498690000000007</v>
      </c>
      <c r="BG6" s="6">
        <v>6.297314456808853</v>
      </c>
      <c r="BH6" s="6">
        <v>1.702685543191147</v>
      </c>
      <c r="BI6" s="6">
        <v>0</v>
      </c>
      <c r="BJ6" s="6">
        <v>8</v>
      </c>
      <c r="BK6" s="6"/>
      <c r="BL6" s="6">
        <v>0.51489430893314436</v>
      </c>
      <c r="BM6" s="6">
        <v>9.2602634656150165E-2</v>
      </c>
      <c r="BN6" s="6">
        <v>0</v>
      </c>
      <c r="BO6" s="6">
        <v>0</v>
      </c>
      <c r="BP6" s="6">
        <v>0.52757318902519046</v>
      </c>
      <c r="BQ6" s="6">
        <v>2.5115388023348908</v>
      </c>
      <c r="BR6" s="6">
        <v>1.669598700310071</v>
      </c>
      <c r="BS6" s="6">
        <v>6.0662473614009983E-2</v>
      </c>
      <c r="BT6" s="6"/>
      <c r="BU6" s="6">
        <v>0.37687010887345718</v>
      </c>
      <c r="BV6" s="6">
        <v>1.6231298911265428</v>
      </c>
      <c r="BW6" s="6">
        <v>0</v>
      </c>
      <c r="BX6" s="6"/>
      <c r="BY6" s="6">
        <v>4.2099165677971895E-2</v>
      </c>
      <c r="BZ6" s="6">
        <v>0.51023313893022126</v>
      </c>
      <c r="CA6" s="6">
        <v>9.2478213817461491E-2</v>
      </c>
      <c r="CB6" s="6">
        <v>0.64481051842565462</v>
      </c>
      <c r="CC6" s="6"/>
      <c r="CD6" s="6">
        <v>1.6571611775099122</v>
      </c>
      <c r="CE6" s="6">
        <v>0.12009057410245512</v>
      </c>
      <c r="CF6" s="6">
        <v>1.0851340204522813E-2</v>
      </c>
      <c r="CG6" s="6">
        <v>0.21189690818310983</v>
      </c>
      <c r="CH6" s="6">
        <v>2</v>
      </c>
      <c r="CL6" s="6"/>
      <c r="CM6" s="6">
        <v>0.77545708071403385</v>
      </c>
      <c r="CN6" s="6">
        <v>1.4217148086212275</v>
      </c>
      <c r="CO6" s="6">
        <v>1.4092772858210647</v>
      </c>
      <c r="CP6" s="6">
        <v>0.45978079987195741</v>
      </c>
      <c r="CR6" s="2" t="s">
        <v>118</v>
      </c>
      <c r="CT6" s="6">
        <v>0.20200000000000001</v>
      </c>
      <c r="CU6" s="6">
        <v>0</v>
      </c>
      <c r="CV6" s="6"/>
      <c r="CW6" s="6">
        <v>0.47499999999999998</v>
      </c>
      <c r="CX6" s="6">
        <v>0</v>
      </c>
      <c r="CY6" s="6">
        <v>13.891</v>
      </c>
      <c r="CZ6" s="6">
        <v>3.9079999999999999</v>
      </c>
      <c r="DA6" s="6">
        <v>1.88</v>
      </c>
      <c r="DB6" s="6">
        <v>99.021004000000005</v>
      </c>
      <c r="DD6" s="2" t="s">
        <v>83</v>
      </c>
      <c r="DE6" s="2" t="s">
        <v>49</v>
      </c>
      <c r="DF6" s="2" t="s">
        <v>119</v>
      </c>
      <c r="DG6" s="2" t="s">
        <v>121</v>
      </c>
      <c r="DJ6" s="2">
        <v>6.28</v>
      </c>
      <c r="DK6" s="2">
        <v>1.72</v>
      </c>
      <c r="DL6" s="2" t="s">
        <v>61</v>
      </c>
      <c r="DM6" s="2" t="s">
        <v>61</v>
      </c>
      <c r="DN6" s="2">
        <v>8</v>
      </c>
      <c r="DP6" s="6">
        <v>9.1999999999999998E-2</v>
      </c>
      <c r="DQ6" s="6" t="s">
        <v>61</v>
      </c>
      <c r="DR6" s="6">
        <v>0.49099999999999999</v>
      </c>
      <c r="DS6" s="6" t="s">
        <v>61</v>
      </c>
      <c r="DT6" s="6" t="s">
        <v>61</v>
      </c>
      <c r="DU6" s="6">
        <v>0.44400000000000001</v>
      </c>
      <c r="DV6" s="6" t="s">
        <v>61</v>
      </c>
      <c r="DW6" s="6">
        <v>1.468</v>
      </c>
      <c r="DX6" s="6">
        <v>2.5049999999999999</v>
      </c>
      <c r="DY6" s="6" t="s">
        <v>61</v>
      </c>
      <c r="DZ6" s="6">
        <v>5</v>
      </c>
      <c r="EB6" s="6">
        <v>0.06</v>
      </c>
      <c r="EC6" s="6">
        <v>0.27900000000000003</v>
      </c>
      <c r="ED6" s="6" t="s">
        <v>61</v>
      </c>
      <c r="EE6" s="6">
        <v>1.661</v>
      </c>
      <c r="EF6" s="6" t="s">
        <v>61</v>
      </c>
      <c r="EG6" s="6">
        <v>2</v>
      </c>
      <c r="EH6" s="6" t="s">
        <v>61</v>
      </c>
      <c r="EI6" s="6" t="s">
        <v>61</v>
      </c>
      <c r="EJ6" s="6" t="s">
        <v>61</v>
      </c>
      <c r="EK6" s="6">
        <v>0.50900000000000001</v>
      </c>
      <c r="EL6" s="6" t="s">
        <v>61</v>
      </c>
      <c r="EM6" s="6">
        <v>9.1999999999999998E-2</v>
      </c>
      <c r="EN6" s="6">
        <v>0.60099999999999998</v>
      </c>
      <c r="EO6" s="6">
        <v>22</v>
      </c>
      <c r="EP6" s="6"/>
      <c r="EQ6" s="6">
        <v>1.869</v>
      </c>
      <c r="ER6" s="6">
        <v>0.12</v>
      </c>
      <c r="ES6" s="6">
        <v>1.0999999999999999E-2</v>
      </c>
      <c r="ET6" s="6" t="s">
        <v>61</v>
      </c>
      <c r="EU6" s="6">
        <v>1.9999999999999998</v>
      </c>
      <c r="EV6" s="6"/>
      <c r="EW6" s="6">
        <v>15.600999999999999</v>
      </c>
      <c r="FA6"/>
      <c r="FB6" s="1"/>
      <c r="FC6" s="1"/>
      <c r="FD6" s="1"/>
      <c r="FE6" s="1"/>
      <c r="FF6" s="1"/>
      <c r="FG6" s="1"/>
      <c r="FH6" s="1"/>
    </row>
    <row r="7" spans="1:164">
      <c r="B7" s="6" t="s">
        <v>0</v>
      </c>
      <c r="C7" s="42">
        <v>469</v>
      </c>
      <c r="D7" s="42">
        <v>3</v>
      </c>
      <c r="E7" s="3">
        <f t="shared" si="0"/>
        <v>41.681938000000002</v>
      </c>
      <c r="F7" s="3">
        <f t="shared" si="0"/>
        <v>0.81386000000000003</v>
      </c>
      <c r="G7" s="3">
        <f t="shared" si="0"/>
        <v>12.502497</v>
      </c>
      <c r="H7" s="3">
        <f t="shared" si="0"/>
        <v>17.639970999999999</v>
      </c>
      <c r="I7" s="3">
        <f t="shared" si="0"/>
        <v>11.317182000000001</v>
      </c>
      <c r="J7" s="3">
        <f t="shared" si="0"/>
        <v>10.276752999999999</v>
      </c>
      <c r="K7" s="3">
        <f t="shared" si="0"/>
        <v>1.712456</v>
      </c>
      <c r="L7" s="3">
        <f t="shared" si="0"/>
        <v>0.47276099999999999</v>
      </c>
      <c r="M7" s="3" t="str">
        <f t="shared" si="0"/>
        <v/>
      </c>
      <c r="N7" s="3">
        <f t="shared" si="0"/>
        <v>0.47344399999999998</v>
      </c>
      <c r="O7" s="3">
        <f t="shared" si="0"/>
        <v>0.23399300000000001</v>
      </c>
      <c r="P7" s="3">
        <f t="shared" si="0"/>
        <v>4.3714000000000003E-2</v>
      </c>
      <c r="Q7" s="3">
        <f t="shared" si="1"/>
        <v>97.168569000000005</v>
      </c>
      <c r="R7" s="6"/>
      <c r="S7" s="6">
        <v>41.681938000000002</v>
      </c>
      <c r="T7" s="6">
        <v>0.81386000000000003</v>
      </c>
      <c r="U7" s="6">
        <v>12.502497</v>
      </c>
      <c r="V7" s="6">
        <v>17.639970999999999</v>
      </c>
      <c r="W7" s="6">
        <v>11.317182000000001</v>
      </c>
      <c r="X7" s="6">
        <v>10.276752999999999</v>
      </c>
      <c r="Y7" s="6">
        <v>1.712456</v>
      </c>
      <c r="Z7" s="6">
        <v>0.47276099999999999</v>
      </c>
      <c r="AA7" s="6">
        <v>0</v>
      </c>
      <c r="AB7" s="6">
        <v>0.47344399999999998</v>
      </c>
      <c r="AC7" s="6">
        <v>0.23399300000000001</v>
      </c>
      <c r="AD7" s="6">
        <v>4.3714000000000003E-2</v>
      </c>
      <c r="AE7" s="6">
        <v>97.168578999999994</v>
      </c>
      <c r="AF7" s="6"/>
      <c r="AG7" s="6">
        <v>8.3379999999999999E-3</v>
      </c>
      <c r="AH7" s="6">
        <v>9.3699999999999999E-3</v>
      </c>
      <c r="AI7" s="6">
        <v>7.7299999999999999E-3</v>
      </c>
      <c r="AJ7" s="6">
        <v>1.7469999999999999E-2</v>
      </c>
      <c r="AK7" s="6">
        <v>8.4360000000000008E-3</v>
      </c>
      <c r="AL7" s="6">
        <v>5.1250000000000002E-3</v>
      </c>
      <c r="AM7" s="6">
        <v>1.4262E-2</v>
      </c>
      <c r="AN7" s="6">
        <v>4.9509999999999997E-3</v>
      </c>
      <c r="AO7" s="6">
        <v>1.1298000000000001E-2</v>
      </c>
      <c r="AP7" s="6">
        <v>9.0570000000000008E-3</v>
      </c>
      <c r="AQ7" s="6">
        <v>1.8467999999999998E-2</v>
      </c>
      <c r="AR7" s="6">
        <v>4.1980000000000003E-3</v>
      </c>
      <c r="AS7" s="6"/>
      <c r="AT7" s="6">
        <v>0.22863900000000001</v>
      </c>
      <c r="AU7" s="6">
        <v>2.0767730000000002</v>
      </c>
      <c r="AV7" s="6">
        <v>0.43700499999999998</v>
      </c>
      <c r="AW7" s="6">
        <v>0.47516199999999997</v>
      </c>
      <c r="AX7" s="6">
        <v>0.52851999999999999</v>
      </c>
      <c r="AY7" s="6">
        <v>0.320826</v>
      </c>
      <c r="AZ7" s="6">
        <v>2.111793</v>
      </c>
      <c r="BA7" s="6">
        <v>1.7077420000000001</v>
      </c>
      <c r="BC7" s="6">
        <v>2.3987530000000001</v>
      </c>
      <c r="BD7" s="6">
        <v>6.045509</v>
      </c>
      <c r="BE7" s="6">
        <v>7.9432510000000001</v>
      </c>
      <c r="BG7" s="6">
        <v>6.2786901166596136</v>
      </c>
      <c r="BH7" s="6">
        <v>1.7213098833403864</v>
      </c>
      <c r="BI7" s="6">
        <v>0</v>
      </c>
      <c r="BJ7" s="6">
        <v>8</v>
      </c>
      <c r="BK7" s="6"/>
      <c r="BL7" s="6">
        <v>0.49826271689717894</v>
      </c>
      <c r="BM7" s="6">
        <v>9.2228673674787945E-2</v>
      </c>
      <c r="BN7" s="6">
        <v>0</v>
      </c>
      <c r="BO7" s="6">
        <v>0</v>
      </c>
      <c r="BP7" s="6">
        <v>0.52763537175544428</v>
      </c>
      <c r="BQ7" s="6">
        <v>2.5413407776255927</v>
      </c>
      <c r="BR7" s="6">
        <v>1.6945491471380794</v>
      </c>
      <c r="BS7" s="6">
        <v>6.0404359692543992E-2</v>
      </c>
      <c r="BT7" s="6"/>
      <c r="BU7" s="6">
        <v>0.41442104678362846</v>
      </c>
      <c r="BV7" s="6">
        <v>1.5855789532163715</v>
      </c>
      <c r="BW7" s="6">
        <v>0</v>
      </c>
      <c r="BX7" s="6"/>
      <c r="BY7" s="6">
        <v>7.302960435304251E-2</v>
      </c>
      <c r="BZ7" s="6">
        <v>0.50012762147030154</v>
      </c>
      <c r="CA7" s="6">
        <v>9.0847666498352589E-2</v>
      </c>
      <c r="CB7" s="6">
        <v>0.66400489232169668</v>
      </c>
      <c r="CC7" s="6"/>
      <c r="CD7" s="6">
        <v>1.651289486525797</v>
      </c>
      <c r="CE7" s="6">
        <v>0.11147013344278682</v>
      </c>
      <c r="CF7" s="6">
        <v>1.1160330694866468E-2</v>
      </c>
      <c r="CG7" s="6">
        <v>0.22608004933654985</v>
      </c>
      <c r="CH7" s="6">
        <v>2</v>
      </c>
      <c r="CL7" s="6"/>
      <c r="CM7" s="6">
        <v>0.89370886401139238</v>
      </c>
      <c r="CN7" s="6">
        <v>1.3284756548821313</v>
      </c>
      <c r="CO7" s="6">
        <v>1.2852159942698518</v>
      </c>
      <c r="CP7" s="6">
        <v>0.592153541592495</v>
      </c>
      <c r="CR7" s="2" t="s">
        <v>80</v>
      </c>
      <c r="CT7" s="6">
        <v>0.51200000000000001</v>
      </c>
      <c r="CU7" s="6">
        <v>0</v>
      </c>
      <c r="CV7" s="6"/>
      <c r="CW7" s="6">
        <v>0.47299999999999998</v>
      </c>
      <c r="CX7" s="6">
        <v>0</v>
      </c>
      <c r="CY7" s="6">
        <v>8.6080000000000005</v>
      </c>
      <c r="CZ7" s="6">
        <v>10.037000000000001</v>
      </c>
      <c r="DA7" s="6">
        <v>1.91</v>
      </c>
      <c r="DB7" s="6">
        <v>99.973153999999994</v>
      </c>
      <c r="DD7" s="2" t="s">
        <v>83</v>
      </c>
      <c r="DE7" s="2" t="s">
        <v>49</v>
      </c>
      <c r="DF7" s="2" t="s">
        <v>86</v>
      </c>
      <c r="DG7" s="2" t="s">
        <v>90</v>
      </c>
      <c r="DJ7" s="2">
        <v>6.1660000000000004</v>
      </c>
      <c r="DK7" s="2">
        <v>1.8340000000000001</v>
      </c>
      <c r="DL7" s="2" t="s">
        <v>61</v>
      </c>
      <c r="DM7" s="2" t="s">
        <v>61</v>
      </c>
      <c r="DN7" s="2">
        <v>8</v>
      </c>
      <c r="DP7" s="6">
        <v>9.0999999999999998E-2</v>
      </c>
      <c r="DQ7" s="6" t="s">
        <v>61</v>
      </c>
      <c r="DR7" s="6">
        <v>0.34599999999999997</v>
      </c>
      <c r="DS7" s="6" t="s">
        <v>61</v>
      </c>
      <c r="DT7" s="6" t="s">
        <v>61</v>
      </c>
      <c r="DU7" s="6">
        <v>1.1180000000000001</v>
      </c>
      <c r="DV7" s="6" t="s">
        <v>61</v>
      </c>
      <c r="DW7" s="6">
        <v>0.94899999999999995</v>
      </c>
      <c r="DX7" s="6">
        <v>2.496</v>
      </c>
      <c r="DY7" s="6" t="s">
        <v>61</v>
      </c>
      <c r="DZ7" s="6">
        <v>5</v>
      </c>
      <c r="EB7" s="6">
        <v>5.8999999999999997E-2</v>
      </c>
      <c r="EC7" s="6">
        <v>0.115</v>
      </c>
      <c r="ED7" s="6" t="s">
        <v>61</v>
      </c>
      <c r="EE7" s="6">
        <v>1.629</v>
      </c>
      <c r="EF7" s="6">
        <v>0.19600000000000001</v>
      </c>
      <c r="EG7" s="6">
        <v>1.9989999999999999</v>
      </c>
      <c r="EH7" s="6" t="s">
        <v>61</v>
      </c>
      <c r="EI7" s="6" t="s">
        <v>61</v>
      </c>
      <c r="EJ7" s="6" t="s">
        <v>61</v>
      </c>
      <c r="EK7" s="6">
        <v>0.29499999999999998</v>
      </c>
      <c r="EL7" s="6" t="s">
        <v>61</v>
      </c>
      <c r="EM7" s="6">
        <v>8.8999999999999996E-2</v>
      </c>
      <c r="EN7" s="6">
        <v>0.38400000000000001</v>
      </c>
      <c r="EO7" s="6">
        <v>21.999999999999996</v>
      </c>
      <c r="EP7" s="6"/>
      <c r="EQ7" s="6">
        <v>1.88</v>
      </c>
      <c r="ER7" s="6">
        <v>0.109</v>
      </c>
      <c r="ES7" s="6">
        <v>1.0999999999999999E-2</v>
      </c>
      <c r="ET7" s="6" t="s">
        <v>61</v>
      </c>
      <c r="EU7" s="6">
        <v>1.9999999999999998</v>
      </c>
      <c r="EV7" s="6"/>
      <c r="EW7" s="6">
        <v>15.383000000000001</v>
      </c>
      <c r="FA7"/>
      <c r="FB7" s="1"/>
      <c r="FC7" s="1"/>
      <c r="FD7" s="1"/>
      <c r="FE7" s="1"/>
      <c r="FF7" s="1"/>
      <c r="FG7" s="1"/>
      <c r="FH7" s="1"/>
    </row>
    <row r="8" spans="1:164">
      <c r="B8" s="6" t="s">
        <v>0</v>
      </c>
      <c r="C8" s="42">
        <v>470</v>
      </c>
      <c r="D8" s="42">
        <v>4</v>
      </c>
      <c r="E8" s="3">
        <f t="shared" si="0"/>
        <v>42.068973999999997</v>
      </c>
      <c r="F8" s="3">
        <f t="shared" si="0"/>
        <v>0.83621599999999996</v>
      </c>
      <c r="G8" s="3">
        <f t="shared" si="0"/>
        <v>12.323167</v>
      </c>
      <c r="H8" s="3">
        <f t="shared" si="0"/>
        <v>17.189229999999998</v>
      </c>
      <c r="I8" s="3">
        <f t="shared" si="0"/>
        <v>11.161918</v>
      </c>
      <c r="J8" s="3">
        <f t="shared" si="0"/>
        <v>10.328877</v>
      </c>
      <c r="K8" s="3">
        <f t="shared" si="0"/>
        <v>1.7494700000000001</v>
      </c>
      <c r="L8" s="3">
        <f t="shared" si="0"/>
        <v>0.47018799999999999</v>
      </c>
      <c r="M8" s="3" t="str">
        <f t="shared" si="0"/>
        <v/>
      </c>
      <c r="N8" s="3">
        <f t="shared" si="0"/>
        <v>0.463675</v>
      </c>
      <c r="O8" s="3">
        <f t="shared" si="0"/>
        <v>0.245142</v>
      </c>
      <c r="P8" s="3">
        <f t="shared" si="0"/>
        <v>4.3099999999999999E-2</v>
      </c>
      <c r="Q8" s="3">
        <f t="shared" si="1"/>
        <v>96.87995699999999</v>
      </c>
      <c r="R8" s="6"/>
      <c r="S8" s="6">
        <v>42.068973999999997</v>
      </c>
      <c r="T8" s="6">
        <v>0.83621599999999996</v>
      </c>
      <c r="U8" s="6">
        <v>12.323167</v>
      </c>
      <c r="V8" s="6">
        <v>17.189229999999998</v>
      </c>
      <c r="W8" s="6">
        <v>11.161918</v>
      </c>
      <c r="X8" s="6">
        <v>10.328877</v>
      </c>
      <c r="Y8" s="6">
        <v>1.7494700000000001</v>
      </c>
      <c r="Z8" s="6">
        <v>0.47018799999999999</v>
      </c>
      <c r="AA8" s="6">
        <v>0</v>
      </c>
      <c r="AB8" s="6">
        <v>0.463675</v>
      </c>
      <c r="AC8" s="6">
        <v>0.245142</v>
      </c>
      <c r="AD8" s="6">
        <v>4.3099999999999999E-2</v>
      </c>
      <c r="AE8" s="6">
        <v>96.879966999999994</v>
      </c>
      <c r="AF8" s="6"/>
      <c r="AG8" s="6">
        <v>8.3219999999999995E-3</v>
      </c>
      <c r="AH8" s="6">
        <v>9.3670000000000003E-3</v>
      </c>
      <c r="AI8" s="6">
        <v>7.7130000000000002E-3</v>
      </c>
      <c r="AJ8" s="6">
        <v>1.7455999999999999E-2</v>
      </c>
      <c r="AK8" s="6">
        <v>8.4189999999999994E-3</v>
      </c>
      <c r="AL8" s="6">
        <v>5.1219999999999998E-3</v>
      </c>
      <c r="AM8" s="6">
        <v>1.4224000000000001E-2</v>
      </c>
      <c r="AN8" s="6">
        <v>4.947E-3</v>
      </c>
      <c r="AO8" s="6">
        <v>1.1301E-2</v>
      </c>
      <c r="AP8" s="6">
        <v>9.0489999999999998E-3</v>
      </c>
      <c r="AQ8" s="6">
        <v>1.8499999999999999E-2</v>
      </c>
      <c r="AR8" s="6">
        <v>4.1949999999999999E-3</v>
      </c>
      <c r="AS8" s="6"/>
      <c r="AT8" s="6">
        <v>0.22741400000000001</v>
      </c>
      <c r="AU8" s="6">
        <v>2.037658</v>
      </c>
      <c r="AV8" s="6">
        <v>0.43992500000000001</v>
      </c>
      <c r="AW8" s="6">
        <v>0.48178500000000002</v>
      </c>
      <c r="AX8" s="6">
        <v>0.53193000000000001</v>
      </c>
      <c r="AY8" s="6">
        <v>0.32014900000000002</v>
      </c>
      <c r="AZ8" s="6">
        <v>2.0833620000000002</v>
      </c>
      <c r="BA8" s="6">
        <v>1.7137960000000001</v>
      </c>
      <c r="BC8" s="6">
        <v>2.4369149999999999</v>
      </c>
      <c r="BD8" s="6">
        <v>5.8019639999999999</v>
      </c>
      <c r="BE8" s="6">
        <v>8.0375610000000002</v>
      </c>
      <c r="BG8" s="6">
        <v>6.33684845620453</v>
      </c>
      <c r="BH8" s="6">
        <v>1.66315154379547</v>
      </c>
      <c r="BI8" s="6">
        <v>0</v>
      </c>
      <c r="BJ8" s="6">
        <v>8</v>
      </c>
      <c r="BK8" s="6"/>
      <c r="BL8" s="6">
        <v>0.52453545070667884</v>
      </c>
      <c r="BM8" s="6">
        <v>9.4759985839945549E-2</v>
      </c>
      <c r="BN8" s="6">
        <v>0</v>
      </c>
      <c r="BO8" s="6">
        <v>0</v>
      </c>
      <c r="BP8" s="6">
        <v>0.5126261007837698</v>
      </c>
      <c r="BQ8" s="6">
        <v>2.5064190785473008</v>
      </c>
      <c r="BR8" s="6">
        <v>1.6527280093871699</v>
      </c>
      <c r="BS8" s="6">
        <v>5.9156654280427538E-2</v>
      </c>
      <c r="BT8" s="6"/>
      <c r="BU8" s="6">
        <v>0.3502252795452927</v>
      </c>
      <c r="BV8" s="6">
        <v>1.6497747204547073</v>
      </c>
      <c r="BW8" s="6">
        <v>0</v>
      </c>
      <c r="BX8" s="6"/>
      <c r="BY8" s="6">
        <v>1.7208944460634035E-2</v>
      </c>
      <c r="BZ8" s="6">
        <v>0.51092620036400749</v>
      </c>
      <c r="CA8" s="6">
        <v>9.0351201036783443E-2</v>
      </c>
      <c r="CB8" s="6">
        <v>0.61848634586142492</v>
      </c>
      <c r="CC8" s="6"/>
      <c r="CD8" s="6">
        <v>1.6729927029616634</v>
      </c>
      <c r="CE8" s="6">
        <v>0.11677869980553407</v>
      </c>
      <c r="CF8" s="6">
        <v>1.1003327535882288E-2</v>
      </c>
      <c r="CG8" s="6">
        <v>0.19922526969692039</v>
      </c>
      <c r="CH8" s="6">
        <v>2</v>
      </c>
      <c r="CI8" s="6">
        <f>1.35+CE8+CF8</f>
        <v>1.4777820273414164</v>
      </c>
      <c r="CJ8" s="6">
        <f>1.35+0.1+CE8+CF8</f>
        <v>1.5777820273414165</v>
      </c>
      <c r="CK8" s="6">
        <f>1.35-0.1+CE8+CF8</f>
        <v>1.3777820273414163</v>
      </c>
      <c r="CL8" s="6"/>
      <c r="CM8" s="6">
        <v>0.6250509061856987</v>
      </c>
      <c r="CN8" s="6">
        <v>1.5403032039852409</v>
      </c>
      <c r="CO8" s="6">
        <v>1.5605678975597301</v>
      </c>
      <c r="CP8" s="6">
        <v>0.31165007509885356</v>
      </c>
      <c r="CR8" s="2" t="s">
        <v>80</v>
      </c>
      <c r="CT8" s="6">
        <v>0.69</v>
      </c>
      <c r="CU8" s="6">
        <v>0</v>
      </c>
      <c r="CV8" s="6"/>
      <c r="CW8" s="6">
        <v>0.46400000000000002</v>
      </c>
      <c r="CX8" s="6">
        <v>0</v>
      </c>
      <c r="CY8" s="6">
        <v>5.3289999999999997</v>
      </c>
      <c r="CZ8" s="6">
        <v>13.180999999999999</v>
      </c>
      <c r="DA8" s="6">
        <v>1.36</v>
      </c>
      <c r="DB8" s="6">
        <v>99.45105199999999</v>
      </c>
      <c r="DD8" s="2" t="s">
        <v>83</v>
      </c>
      <c r="DE8" s="2" t="s">
        <v>49</v>
      </c>
      <c r="DF8" s="2" t="s">
        <v>86</v>
      </c>
      <c r="DG8" s="2" t="s">
        <v>91</v>
      </c>
      <c r="DJ8" s="2">
        <v>6.25</v>
      </c>
      <c r="DK8" s="2">
        <v>1.75</v>
      </c>
      <c r="DL8" s="2" t="s">
        <v>61</v>
      </c>
      <c r="DM8" s="2" t="s">
        <v>61</v>
      </c>
      <c r="DN8" s="2">
        <v>8</v>
      </c>
      <c r="DP8" s="6">
        <v>9.2999999999999999E-2</v>
      </c>
      <c r="DQ8" s="6" t="s">
        <v>61</v>
      </c>
      <c r="DR8" s="6">
        <v>0.40799999999999997</v>
      </c>
      <c r="DS8" s="6" t="s">
        <v>61</v>
      </c>
      <c r="DT8" s="6" t="s">
        <v>61</v>
      </c>
      <c r="DU8" s="6">
        <v>1.474</v>
      </c>
      <c r="DV8" s="6" t="s">
        <v>61</v>
      </c>
      <c r="DW8" s="6">
        <v>0.55300000000000005</v>
      </c>
      <c r="DX8" s="6">
        <v>2.472</v>
      </c>
      <c r="DY8" s="6" t="s">
        <v>61</v>
      </c>
      <c r="DZ8" s="6">
        <v>5</v>
      </c>
      <c r="EB8" s="6">
        <v>5.8000000000000003E-2</v>
      </c>
      <c r="EC8" s="6">
        <v>0.109</v>
      </c>
      <c r="ED8" s="6" t="s">
        <v>61</v>
      </c>
      <c r="EE8" s="6">
        <v>1.6439999999999999</v>
      </c>
      <c r="EF8" s="6">
        <v>0.188</v>
      </c>
      <c r="EG8" s="6">
        <v>1.9989999999999999</v>
      </c>
      <c r="EH8" s="6" t="s">
        <v>61</v>
      </c>
      <c r="EI8" s="6" t="s">
        <v>61</v>
      </c>
      <c r="EJ8" s="6" t="s">
        <v>61</v>
      </c>
      <c r="EK8" s="6">
        <v>0.316</v>
      </c>
      <c r="EL8" s="6" t="s">
        <v>61</v>
      </c>
      <c r="EM8" s="6">
        <v>8.8999999999999996E-2</v>
      </c>
      <c r="EN8" s="6">
        <v>0.40500000000000003</v>
      </c>
      <c r="EO8" s="6">
        <v>22</v>
      </c>
      <c r="EP8" s="6"/>
      <c r="EQ8" s="6">
        <v>1.339</v>
      </c>
      <c r="ER8" s="6">
        <v>0.115</v>
      </c>
      <c r="ES8" s="6">
        <v>1.0999999999999999E-2</v>
      </c>
      <c r="ET8" s="6">
        <v>0.53500000000000003</v>
      </c>
      <c r="EU8" s="6">
        <v>2</v>
      </c>
      <c r="EV8" s="6"/>
      <c r="EW8" s="6">
        <v>15.404</v>
      </c>
      <c r="EY8" s="2">
        <v>0.44</v>
      </c>
      <c r="EZ8" s="2">
        <v>0.63</v>
      </c>
      <c r="FA8"/>
      <c r="FB8" s="1"/>
      <c r="FC8" s="1"/>
      <c r="FD8" s="1"/>
      <c r="FE8" s="1"/>
      <c r="FF8" s="1"/>
      <c r="FG8" s="1"/>
      <c r="FH8" s="1"/>
    </row>
    <row r="9" spans="1:164">
      <c r="B9" s="6" t="s">
        <v>0</v>
      </c>
      <c r="C9" s="42">
        <v>471</v>
      </c>
      <c r="D9" s="42">
        <v>5</v>
      </c>
      <c r="E9" s="3">
        <f t="shared" si="0"/>
        <v>41.918087</v>
      </c>
      <c r="F9" s="3">
        <f t="shared" si="0"/>
        <v>0.85479499999999997</v>
      </c>
      <c r="G9" s="3">
        <f t="shared" si="0"/>
        <v>12.123627000000001</v>
      </c>
      <c r="H9" s="3">
        <f t="shared" si="0"/>
        <v>17.747388999999998</v>
      </c>
      <c r="I9" s="3">
        <f t="shared" si="0"/>
        <v>11.494733</v>
      </c>
      <c r="J9" s="3">
        <f t="shared" si="0"/>
        <v>10.215901000000001</v>
      </c>
      <c r="K9" s="3">
        <f t="shared" si="0"/>
        <v>1.7840860000000001</v>
      </c>
      <c r="L9" s="3">
        <f t="shared" si="0"/>
        <v>0.447405</v>
      </c>
      <c r="M9" s="3" t="str">
        <f t="shared" si="0"/>
        <v/>
      </c>
      <c r="N9" s="3">
        <f t="shared" si="0"/>
        <v>0.45316299999999998</v>
      </c>
      <c r="O9" s="3">
        <f t="shared" si="0"/>
        <v>0.248637</v>
      </c>
      <c r="P9" s="3">
        <f t="shared" si="0"/>
        <v>3.4805000000000003E-2</v>
      </c>
      <c r="Q9" s="3">
        <f t="shared" si="1"/>
        <v>97.322628000000023</v>
      </c>
      <c r="R9" s="6"/>
      <c r="S9" s="6">
        <v>41.918087</v>
      </c>
      <c r="T9" s="6">
        <v>0.85479499999999997</v>
      </c>
      <c r="U9" s="6">
        <v>12.123627000000001</v>
      </c>
      <c r="V9" s="6">
        <v>17.747388999999998</v>
      </c>
      <c r="W9" s="6">
        <v>11.494733</v>
      </c>
      <c r="X9" s="6">
        <v>10.215901000000001</v>
      </c>
      <c r="Y9" s="6">
        <v>1.7840860000000001</v>
      </c>
      <c r="Z9" s="6">
        <v>0.447405</v>
      </c>
      <c r="AA9" s="6">
        <v>0</v>
      </c>
      <c r="AB9" s="6">
        <v>0.45316299999999998</v>
      </c>
      <c r="AC9" s="6">
        <v>0.248637</v>
      </c>
      <c r="AD9" s="6">
        <v>3.4805000000000003E-2</v>
      </c>
      <c r="AE9" s="6">
        <v>97.322631999999999</v>
      </c>
      <c r="AF9" s="6"/>
      <c r="AG9" s="6">
        <v>8.3400000000000002E-3</v>
      </c>
      <c r="AH9" s="6">
        <v>9.3729999999999994E-3</v>
      </c>
      <c r="AI9" s="6">
        <v>7.7390000000000002E-3</v>
      </c>
      <c r="AJ9" s="6">
        <v>1.7478E-2</v>
      </c>
      <c r="AK9" s="6">
        <v>8.4440000000000001E-3</v>
      </c>
      <c r="AL9" s="6">
        <v>5.1260000000000003E-3</v>
      </c>
      <c r="AM9" s="6">
        <v>1.4271000000000001E-2</v>
      </c>
      <c r="AN9" s="6">
        <v>4.9540000000000001E-3</v>
      </c>
      <c r="AO9" s="6">
        <v>1.1299999999999999E-2</v>
      </c>
      <c r="AP9" s="6">
        <v>9.0609999999999996E-3</v>
      </c>
      <c r="AQ9" s="6">
        <v>1.8464000000000001E-2</v>
      </c>
      <c r="AR9" s="6">
        <v>4.2009999999999999E-3</v>
      </c>
      <c r="AS9" s="6"/>
      <c r="AT9" s="6">
        <v>0.228016</v>
      </c>
      <c r="AU9" s="6">
        <v>2.0062609999999999</v>
      </c>
      <c r="AV9" s="6">
        <v>0.44453300000000001</v>
      </c>
      <c r="AW9" s="6">
        <v>0.47384900000000002</v>
      </c>
      <c r="AX9" s="6">
        <v>0.52476500000000004</v>
      </c>
      <c r="AY9" s="6">
        <v>0.32190999999999997</v>
      </c>
      <c r="AZ9" s="6">
        <v>2.0642809999999998</v>
      </c>
      <c r="BA9" s="6">
        <v>1.7698179999999999</v>
      </c>
      <c r="BC9" s="6">
        <v>2.4815619999999998</v>
      </c>
      <c r="BD9" s="6">
        <v>5.7154590000000001</v>
      </c>
      <c r="BE9" s="6">
        <v>9.7027830000000002</v>
      </c>
      <c r="BG9" s="6">
        <v>6.3067178845587639</v>
      </c>
      <c r="BH9" s="6">
        <v>1.6932821154412361</v>
      </c>
      <c r="BI9" s="6">
        <v>0</v>
      </c>
      <c r="BJ9" s="6">
        <v>8</v>
      </c>
      <c r="BK9" s="6"/>
      <c r="BL9" s="6">
        <v>0.45645802625437648</v>
      </c>
      <c r="BM9" s="6">
        <v>9.6751796113598992E-2</v>
      </c>
      <c r="BN9" s="6">
        <v>0</v>
      </c>
      <c r="BO9" s="6">
        <v>0</v>
      </c>
      <c r="BP9" s="6">
        <v>0.52512555894382018</v>
      </c>
      <c r="BQ9" s="6">
        <v>2.5781269378709082</v>
      </c>
      <c r="BR9" s="6">
        <v>1.7079196894083868</v>
      </c>
      <c r="BS9" s="6">
        <v>5.7747729698853605E-2</v>
      </c>
      <c r="BT9" s="6"/>
      <c r="BU9" s="6">
        <v>0.4221297382899456</v>
      </c>
      <c r="BV9" s="6">
        <v>1.5778702617100544</v>
      </c>
      <c r="BW9" s="6">
        <v>0</v>
      </c>
      <c r="BX9" s="6"/>
      <c r="BY9" s="6">
        <v>6.8947198011063859E-2</v>
      </c>
      <c r="BZ9" s="6">
        <v>0.52042482922492928</v>
      </c>
      <c r="CA9" s="6">
        <v>8.587243363697096E-2</v>
      </c>
      <c r="CB9" s="6">
        <v>0.67524446087296408</v>
      </c>
      <c r="CC9" s="6"/>
      <c r="CD9" s="6">
        <v>1.6468233032649078</v>
      </c>
      <c r="CE9" s="6">
        <v>0.11830475933524429</v>
      </c>
      <c r="CF9" s="6">
        <v>8.8752165316586477E-3</v>
      </c>
      <c r="CG9" s="6">
        <v>0.22599672086818948</v>
      </c>
      <c r="CH9" s="6">
        <v>2</v>
      </c>
      <c r="CL9" s="6"/>
      <c r="CM9" s="6">
        <v>0.91067141247148575</v>
      </c>
      <c r="CN9" s="6">
        <v>1.3223738358807213</v>
      </c>
      <c r="CO9" s="6">
        <v>1.261277449737249</v>
      </c>
      <c r="CP9" s="6">
        <v>0.61154257439584825</v>
      </c>
      <c r="CR9" s="2" t="s">
        <v>80</v>
      </c>
      <c r="CT9" s="6">
        <v>0.51200000000000001</v>
      </c>
      <c r="CU9" s="6">
        <v>0</v>
      </c>
      <c r="CV9" s="6"/>
      <c r="CW9" s="6">
        <v>0.45300000000000001</v>
      </c>
      <c r="CX9" s="6">
        <v>0</v>
      </c>
      <c r="CY9" s="6">
        <v>8.6609999999999996</v>
      </c>
      <c r="CZ9" s="6">
        <v>10.098000000000001</v>
      </c>
      <c r="DA9" s="6">
        <v>1.9</v>
      </c>
      <c r="DB9" s="6">
        <v>100.12407599999999</v>
      </c>
      <c r="DD9" s="2" t="s">
        <v>83</v>
      </c>
      <c r="DE9" s="2" t="s">
        <v>49</v>
      </c>
      <c r="DF9" s="2" t="s">
        <v>86</v>
      </c>
      <c r="DG9" s="2" t="s">
        <v>92</v>
      </c>
      <c r="DJ9" s="2">
        <v>6.1929999999999996</v>
      </c>
      <c r="DK9" s="2">
        <v>1.8069999999999999</v>
      </c>
      <c r="DL9" s="2" t="s">
        <v>61</v>
      </c>
      <c r="DM9" s="2" t="s">
        <v>61</v>
      </c>
      <c r="DN9" s="2">
        <v>8</v>
      </c>
      <c r="DP9" s="6">
        <v>9.5000000000000001E-2</v>
      </c>
      <c r="DQ9" s="6" t="s">
        <v>61</v>
      </c>
      <c r="DR9" s="6">
        <v>0.30399999999999999</v>
      </c>
      <c r="DS9" s="6" t="s">
        <v>61</v>
      </c>
      <c r="DT9" s="6" t="s">
        <v>61</v>
      </c>
      <c r="DU9" s="6">
        <v>1.1220000000000001</v>
      </c>
      <c r="DV9" s="6" t="s">
        <v>61</v>
      </c>
      <c r="DW9" s="6">
        <v>0.94699999999999995</v>
      </c>
      <c r="DX9" s="6">
        <v>2.532</v>
      </c>
      <c r="DY9" s="6" t="s">
        <v>61</v>
      </c>
      <c r="DZ9" s="6">
        <v>5</v>
      </c>
      <c r="EB9" s="6">
        <v>5.7000000000000002E-2</v>
      </c>
      <c r="EC9" s="6">
        <v>0.124</v>
      </c>
      <c r="ED9" s="6" t="s">
        <v>61</v>
      </c>
      <c r="EE9" s="6">
        <v>1.617</v>
      </c>
      <c r="EF9" s="6">
        <v>0.20200000000000001</v>
      </c>
      <c r="EG9" s="6">
        <v>2</v>
      </c>
      <c r="EH9" s="6" t="s">
        <v>61</v>
      </c>
      <c r="EI9" s="6" t="s">
        <v>61</v>
      </c>
      <c r="EJ9" s="6" t="s">
        <v>61</v>
      </c>
      <c r="EK9" s="6">
        <v>0.309</v>
      </c>
      <c r="EL9" s="6" t="s">
        <v>61</v>
      </c>
      <c r="EM9" s="6">
        <v>8.4000000000000005E-2</v>
      </c>
      <c r="EN9" s="6">
        <v>0.39300000000000002</v>
      </c>
      <c r="EO9" s="6">
        <v>21.999999999999996</v>
      </c>
      <c r="EP9" s="6"/>
      <c r="EQ9" s="6">
        <v>1.875</v>
      </c>
      <c r="ER9" s="6">
        <v>0.11600000000000001</v>
      </c>
      <c r="ES9" s="6">
        <v>8.9999999999999993E-3</v>
      </c>
      <c r="ET9" s="6" t="s">
        <v>61</v>
      </c>
      <c r="EU9" s="6">
        <v>2</v>
      </c>
      <c r="EV9" s="6"/>
      <c r="EW9" s="6">
        <v>15.393000000000001</v>
      </c>
      <c r="FA9"/>
      <c r="FB9" s="1"/>
      <c r="FC9" s="1"/>
      <c r="FD9" s="1"/>
      <c r="FE9" s="1"/>
      <c r="FF9" s="1"/>
      <c r="FG9" s="1"/>
      <c r="FH9" s="1"/>
    </row>
    <row r="10" spans="1:164">
      <c r="B10" s="6" t="s">
        <v>0</v>
      </c>
      <c r="C10" s="42">
        <v>472</v>
      </c>
      <c r="D10" s="42">
        <v>6</v>
      </c>
      <c r="E10" s="3">
        <f t="shared" si="0"/>
        <v>42.589325000000002</v>
      </c>
      <c r="F10" s="3">
        <f t="shared" si="0"/>
        <v>0.84759200000000001</v>
      </c>
      <c r="G10" s="3">
        <f t="shared" si="0"/>
        <v>11.85393</v>
      </c>
      <c r="H10" s="3">
        <f t="shared" si="0"/>
        <v>17.098806</v>
      </c>
      <c r="I10" s="3">
        <f t="shared" si="0"/>
        <v>11.643172</v>
      </c>
      <c r="J10" s="3">
        <f t="shared" si="0"/>
        <v>10.252819000000001</v>
      </c>
      <c r="K10" s="3">
        <f t="shared" si="0"/>
        <v>1.669799</v>
      </c>
      <c r="L10" s="3">
        <f t="shared" si="0"/>
        <v>0.40912300000000001</v>
      </c>
      <c r="M10" s="3" t="str">
        <f t="shared" si="0"/>
        <v/>
      </c>
      <c r="N10" s="3">
        <f t="shared" si="0"/>
        <v>0.472055</v>
      </c>
      <c r="O10" s="3">
        <f t="shared" si="0"/>
        <v>0.26732499999999998</v>
      </c>
      <c r="P10" s="3">
        <f t="shared" si="0"/>
        <v>3.8373999999999998E-2</v>
      </c>
      <c r="Q10" s="3">
        <f t="shared" si="1"/>
        <v>97.142319999999998</v>
      </c>
      <c r="R10" s="6"/>
      <c r="S10" s="6">
        <v>42.589325000000002</v>
      </c>
      <c r="T10" s="6">
        <v>0.84759200000000001</v>
      </c>
      <c r="U10" s="6">
        <v>11.85393</v>
      </c>
      <c r="V10" s="6">
        <v>17.098806</v>
      </c>
      <c r="W10" s="6">
        <v>11.643172</v>
      </c>
      <c r="X10" s="6">
        <v>10.252819000000001</v>
      </c>
      <c r="Y10" s="6">
        <v>1.669799</v>
      </c>
      <c r="Z10" s="6">
        <v>0.40912300000000001</v>
      </c>
      <c r="AA10" s="6">
        <v>8.2719999999999998E-3</v>
      </c>
      <c r="AB10" s="6">
        <v>0.472055</v>
      </c>
      <c r="AC10" s="6">
        <v>0.26732499999999998</v>
      </c>
      <c r="AD10" s="6">
        <v>3.8373999999999998E-2</v>
      </c>
      <c r="AE10" s="6">
        <v>97.150604000000001</v>
      </c>
      <c r="AF10" s="6"/>
      <c r="AG10" s="6">
        <v>8.3129999999999992E-3</v>
      </c>
      <c r="AH10" s="6">
        <v>9.3609999999999995E-3</v>
      </c>
      <c r="AI10" s="6">
        <v>7.7120000000000001E-3</v>
      </c>
      <c r="AJ10" s="6">
        <v>1.7446E-2</v>
      </c>
      <c r="AK10" s="6">
        <v>8.4069999999999995E-3</v>
      </c>
      <c r="AL10" s="6">
        <v>5.1190000000000003E-3</v>
      </c>
      <c r="AM10" s="6">
        <v>1.4201999999999999E-2</v>
      </c>
      <c r="AN10" s="6">
        <v>4.9459999999999999E-3</v>
      </c>
      <c r="AO10" s="6">
        <v>1.1296E-2</v>
      </c>
      <c r="AP10" s="6">
        <v>9.0430000000000007E-3</v>
      </c>
      <c r="AQ10" s="6">
        <v>1.8499999999999999E-2</v>
      </c>
      <c r="AR10" s="6">
        <v>4.1939999999999998E-3</v>
      </c>
      <c r="AS10" s="6"/>
      <c r="AT10" s="6">
        <v>0.225911</v>
      </c>
      <c r="AU10" s="6">
        <v>2.0178479999999999</v>
      </c>
      <c r="AV10" s="6">
        <v>0.44919799999999999</v>
      </c>
      <c r="AW10" s="6">
        <v>0.48316500000000001</v>
      </c>
      <c r="AX10" s="6">
        <v>0.52012899999999995</v>
      </c>
      <c r="AY10" s="6">
        <v>0.32140299999999999</v>
      </c>
      <c r="AZ10" s="6">
        <v>2.1378339999999998</v>
      </c>
      <c r="BA10" s="6">
        <v>1.8745750000000001</v>
      </c>
      <c r="BC10" s="6">
        <v>2.4030819999999999</v>
      </c>
      <c r="BD10" s="6">
        <v>5.3591329999999999</v>
      </c>
      <c r="BE10" s="6">
        <v>8.8923059999999996</v>
      </c>
      <c r="BG10" s="6">
        <v>6.3894143425015342</v>
      </c>
      <c r="BH10" s="6">
        <v>1.6105856574984658</v>
      </c>
      <c r="BI10" s="6">
        <v>0</v>
      </c>
      <c r="BJ10" s="6">
        <v>8</v>
      </c>
      <c r="BK10" s="6"/>
      <c r="BL10" s="6">
        <v>0.48533145609122519</v>
      </c>
      <c r="BM10" s="6">
        <v>9.5662617011414458E-2</v>
      </c>
      <c r="BN10" s="6">
        <v>0</v>
      </c>
      <c r="BO10" s="6">
        <v>0</v>
      </c>
      <c r="BP10" s="6">
        <v>0.49378196004509789</v>
      </c>
      <c r="BQ10" s="6">
        <v>2.603964550492305</v>
      </c>
      <c r="BR10" s="6">
        <v>1.6515138537254384</v>
      </c>
      <c r="BS10" s="6">
        <v>5.9983447032666774E-2</v>
      </c>
      <c r="BT10" s="6"/>
      <c r="BU10" s="6">
        <v>0.39023788439814666</v>
      </c>
      <c r="BV10" s="6">
        <v>1.6097621156018533</v>
      </c>
      <c r="BW10" s="6">
        <v>0</v>
      </c>
      <c r="BX10" s="6"/>
      <c r="BY10" s="6">
        <v>3.8288035445711355E-2</v>
      </c>
      <c r="BZ10" s="6">
        <v>0.48569626684760309</v>
      </c>
      <c r="CA10" s="6">
        <v>7.8300615999502943E-2</v>
      </c>
      <c r="CB10" s="6">
        <v>0.60228491829281738</v>
      </c>
      <c r="CC10" s="6"/>
      <c r="CD10" s="6">
        <v>1.6629830666174663</v>
      </c>
      <c r="CE10" s="6">
        <v>0.12683361782566918</v>
      </c>
      <c r="CF10" s="6">
        <v>9.7573691576439206E-3</v>
      </c>
      <c r="CG10" s="6">
        <v>0.20042594639922029</v>
      </c>
      <c r="CH10" s="6">
        <v>2</v>
      </c>
      <c r="CL10" s="6"/>
      <c r="CM10" s="6">
        <v>0.62044048735177593</v>
      </c>
      <c r="CN10" s="6">
        <v>1.5248553264187603</v>
      </c>
      <c r="CO10" s="6">
        <v>1.5363245393107916</v>
      </c>
      <c r="CP10" s="6">
        <v>0.32708447370589511</v>
      </c>
      <c r="CR10" s="2" t="s">
        <v>80</v>
      </c>
      <c r="CT10" s="6">
        <v>0.48199999999999998</v>
      </c>
      <c r="CU10" s="6">
        <v>0</v>
      </c>
      <c r="CV10" s="6"/>
      <c r="CW10" s="6">
        <v>0.47199999999999998</v>
      </c>
      <c r="CX10" s="6">
        <v>0</v>
      </c>
      <c r="CY10" s="6">
        <v>8.8569999999999993</v>
      </c>
      <c r="CZ10" s="6">
        <v>9.1590000000000007</v>
      </c>
      <c r="DA10" s="6">
        <v>1.9</v>
      </c>
      <c r="DB10" s="6">
        <v>99.839459000000005</v>
      </c>
      <c r="DD10" s="2" t="s">
        <v>83</v>
      </c>
      <c r="DE10" s="2" t="s">
        <v>49</v>
      </c>
      <c r="DF10" s="2" t="s">
        <v>86</v>
      </c>
      <c r="DG10" s="2" t="s">
        <v>93</v>
      </c>
      <c r="DJ10" s="2">
        <v>6.2880000000000003</v>
      </c>
      <c r="DK10" s="2">
        <v>1.712</v>
      </c>
      <c r="DL10" s="2" t="s">
        <v>61</v>
      </c>
      <c r="DM10" s="2" t="s">
        <v>61</v>
      </c>
      <c r="DN10" s="2">
        <v>8</v>
      </c>
      <c r="DP10" s="6">
        <v>9.4E-2</v>
      </c>
      <c r="DQ10" s="6" t="s">
        <v>61</v>
      </c>
      <c r="DR10" s="6">
        <v>0.35099999999999998</v>
      </c>
      <c r="DS10" s="6" t="s">
        <v>61</v>
      </c>
      <c r="DT10" s="6" t="s">
        <v>61</v>
      </c>
      <c r="DU10" s="6">
        <v>1.018</v>
      </c>
      <c r="DV10" s="6" t="s">
        <v>61</v>
      </c>
      <c r="DW10" s="6">
        <v>0.97499999999999998</v>
      </c>
      <c r="DX10" s="6">
        <v>2.5630000000000002</v>
      </c>
      <c r="DY10" s="6" t="s">
        <v>61</v>
      </c>
      <c r="DZ10" s="6">
        <v>5.0010000000000003</v>
      </c>
      <c r="EB10" s="6">
        <v>5.8999999999999997E-2</v>
      </c>
      <c r="EC10" s="6">
        <v>0.11899999999999999</v>
      </c>
      <c r="ED10" s="6" t="s">
        <v>61</v>
      </c>
      <c r="EE10" s="6">
        <v>1.6220000000000001</v>
      </c>
      <c r="EF10" s="6">
        <v>0.2</v>
      </c>
      <c r="EG10" s="6">
        <v>2</v>
      </c>
      <c r="EH10" s="6" t="s">
        <v>61</v>
      </c>
      <c r="EI10" s="6" t="s">
        <v>61</v>
      </c>
      <c r="EJ10" s="6" t="s">
        <v>61</v>
      </c>
      <c r="EK10" s="6">
        <v>0.27800000000000002</v>
      </c>
      <c r="EL10" s="6" t="s">
        <v>61</v>
      </c>
      <c r="EM10" s="6">
        <v>7.6999999999999999E-2</v>
      </c>
      <c r="EN10" s="6">
        <v>0.35500000000000004</v>
      </c>
      <c r="EO10" s="6">
        <v>22</v>
      </c>
      <c r="EP10" s="6"/>
      <c r="EQ10" s="6">
        <v>1.8660000000000001</v>
      </c>
      <c r="ER10" s="6">
        <v>0.125</v>
      </c>
      <c r="ES10" s="6">
        <v>0.01</v>
      </c>
      <c r="ET10" s="6" t="s">
        <v>61</v>
      </c>
      <c r="EU10" s="6">
        <v>2.0009999999999999</v>
      </c>
      <c r="EV10" s="6"/>
      <c r="EW10" s="6">
        <v>15.356000000000002</v>
      </c>
      <c r="FA10"/>
      <c r="FB10" s="1"/>
      <c r="FC10" s="1"/>
      <c r="FD10" s="1"/>
      <c r="FE10" s="1"/>
      <c r="FF10" s="1"/>
      <c r="FG10" s="1"/>
      <c r="FH10" s="1"/>
    </row>
    <row r="11" spans="1:164">
      <c r="B11" s="6" t="s">
        <v>0</v>
      </c>
      <c r="C11" s="42">
        <v>473</v>
      </c>
      <c r="D11" s="42">
        <v>7</v>
      </c>
      <c r="E11" s="3">
        <f t="shared" si="0"/>
        <v>42.32497</v>
      </c>
      <c r="F11" s="3">
        <f t="shared" si="0"/>
        <v>0.88146899999999995</v>
      </c>
      <c r="G11" s="3">
        <f t="shared" si="0"/>
        <v>12.181196999999999</v>
      </c>
      <c r="H11" s="3">
        <f t="shared" si="0"/>
        <v>17.419802000000001</v>
      </c>
      <c r="I11" s="3">
        <f t="shared" si="0"/>
        <v>11.483646999999999</v>
      </c>
      <c r="J11" s="3">
        <f t="shared" si="0"/>
        <v>10.232685</v>
      </c>
      <c r="K11" s="3">
        <f t="shared" si="0"/>
        <v>1.7228749999999999</v>
      </c>
      <c r="L11" s="3">
        <f t="shared" si="0"/>
        <v>0.42854100000000001</v>
      </c>
      <c r="M11" s="3" t="str">
        <f t="shared" si="0"/>
        <v/>
      </c>
      <c r="N11" s="3">
        <f t="shared" si="0"/>
        <v>0.48605100000000001</v>
      </c>
      <c r="O11" s="3">
        <f t="shared" si="0"/>
        <v>0.242752</v>
      </c>
      <c r="P11" s="3">
        <f t="shared" si="0"/>
        <v>3.7359999999999997E-2</v>
      </c>
      <c r="Q11" s="3">
        <f t="shared" si="1"/>
        <v>97.441349000000017</v>
      </c>
      <c r="R11" s="6"/>
      <c r="S11" s="6">
        <v>42.32497</v>
      </c>
      <c r="T11" s="6">
        <v>0.88146899999999995</v>
      </c>
      <c r="U11" s="6">
        <v>12.181196999999999</v>
      </c>
      <c r="V11" s="6">
        <v>17.419802000000001</v>
      </c>
      <c r="W11" s="6">
        <v>11.483646999999999</v>
      </c>
      <c r="X11" s="6">
        <v>10.232685</v>
      </c>
      <c r="Y11" s="6">
        <v>1.7228749999999999</v>
      </c>
      <c r="Z11" s="6">
        <v>0.42854100000000001</v>
      </c>
      <c r="AA11" s="6">
        <v>7.7660000000000003E-3</v>
      </c>
      <c r="AB11" s="6">
        <v>0.48605100000000001</v>
      </c>
      <c r="AC11" s="6">
        <v>0.242752</v>
      </c>
      <c r="AD11" s="6">
        <v>3.7359999999999997E-2</v>
      </c>
      <c r="AE11" s="6">
        <v>97.449141999999995</v>
      </c>
      <c r="AF11" s="6"/>
      <c r="AG11" s="6">
        <v>8.3239999999999998E-3</v>
      </c>
      <c r="AH11" s="6">
        <v>9.3640000000000008E-3</v>
      </c>
      <c r="AI11" s="6">
        <v>7.7200000000000003E-3</v>
      </c>
      <c r="AJ11" s="6">
        <v>1.7454999999999998E-2</v>
      </c>
      <c r="AK11" s="6">
        <v>8.4209999999999997E-3</v>
      </c>
      <c r="AL11" s="6">
        <v>5.1209999999999997E-3</v>
      </c>
      <c r="AM11" s="6">
        <v>1.423E-2</v>
      </c>
      <c r="AN11" s="6">
        <v>4.9480000000000001E-3</v>
      </c>
      <c r="AO11" s="6">
        <v>1.1294999999999999E-2</v>
      </c>
      <c r="AP11" s="6">
        <v>9.0489999999999998E-3</v>
      </c>
      <c r="AQ11" s="6">
        <v>1.8484E-2</v>
      </c>
      <c r="AR11" s="6">
        <v>4.1960000000000001E-3</v>
      </c>
      <c r="AS11" s="6"/>
      <c r="AT11" s="6">
        <v>0.22670899999999999</v>
      </c>
      <c r="AU11" s="6">
        <v>1.962402</v>
      </c>
      <c r="AV11" s="6">
        <v>0.44286999999999999</v>
      </c>
      <c r="AW11" s="6">
        <v>0.47834399999999999</v>
      </c>
      <c r="AX11" s="6">
        <v>0.52421399999999996</v>
      </c>
      <c r="AY11" s="6">
        <v>0.32158300000000001</v>
      </c>
      <c r="AZ11" s="6">
        <v>2.1020759999999998</v>
      </c>
      <c r="BA11" s="6">
        <v>1.818813</v>
      </c>
      <c r="BC11" s="6">
        <v>2.3504040000000002</v>
      </c>
      <c r="BD11" s="6">
        <v>5.8494210000000004</v>
      </c>
      <c r="BE11" s="6">
        <v>9.1062189999999994</v>
      </c>
      <c r="BG11" s="6">
        <v>6.3442528607772468</v>
      </c>
      <c r="BH11" s="6">
        <v>1.6557471392227532</v>
      </c>
      <c r="BI11" s="6">
        <v>0</v>
      </c>
      <c r="BJ11" s="6">
        <v>8</v>
      </c>
      <c r="BK11" s="6"/>
      <c r="BL11" s="6">
        <v>0.49616850204548069</v>
      </c>
      <c r="BM11" s="6">
        <v>9.9399907875569724E-2</v>
      </c>
      <c r="BN11" s="6">
        <v>0</v>
      </c>
      <c r="BO11" s="6">
        <v>0</v>
      </c>
      <c r="BP11" s="6">
        <v>0.49080831179605866</v>
      </c>
      <c r="BQ11" s="6">
        <v>2.5660618407595508</v>
      </c>
      <c r="BR11" s="6">
        <v>1.69286740511548</v>
      </c>
      <c r="BS11" s="6">
        <v>6.1708386124412054E-2</v>
      </c>
      <c r="BT11" s="6"/>
      <c r="BU11" s="6">
        <v>0.40701435371655137</v>
      </c>
      <c r="BV11" s="6">
        <v>1.5929856462834486</v>
      </c>
      <c r="BW11" s="6">
        <v>0</v>
      </c>
      <c r="BX11" s="6"/>
      <c r="BY11" s="6">
        <v>5.0402945723121428E-2</v>
      </c>
      <c r="BZ11" s="6">
        <v>0.50070031873766363</v>
      </c>
      <c r="CA11" s="6">
        <v>8.1945892956607383E-2</v>
      </c>
      <c r="CB11" s="6">
        <v>0.63304915741739243</v>
      </c>
      <c r="CC11" s="6"/>
      <c r="CD11" s="6">
        <v>1.661952054050075</v>
      </c>
      <c r="CE11" s="6">
        <v>0.11507504453276571</v>
      </c>
      <c r="CF11" s="6">
        <v>9.4913079067196378E-3</v>
      </c>
      <c r="CG11" s="6">
        <v>0.2134815935104396</v>
      </c>
      <c r="CH11" s="6">
        <v>2</v>
      </c>
      <c r="CL11" s="6"/>
      <c r="CM11" s="6">
        <v>0.69728988408641024</v>
      </c>
      <c r="CN11" s="6">
        <v>1.4863858328251283</v>
      </c>
      <c r="CO11" s="6">
        <v>1.4554704817597202</v>
      </c>
      <c r="CP11" s="6">
        <v>0.41996316580079451</v>
      </c>
      <c r="CR11" s="2" t="s">
        <v>80</v>
      </c>
      <c r="CT11" s="6">
        <v>0.48799999999999999</v>
      </c>
      <c r="CU11" s="6">
        <v>0</v>
      </c>
      <c r="CV11" s="6"/>
      <c r="CW11" s="6">
        <v>0.48599999999999999</v>
      </c>
      <c r="CX11" s="6">
        <v>0</v>
      </c>
      <c r="CY11" s="6">
        <v>8.9190000000000005</v>
      </c>
      <c r="CZ11" s="6">
        <v>9.4469999999999992</v>
      </c>
      <c r="DA11" s="6">
        <v>1.91</v>
      </c>
      <c r="DB11" s="6">
        <v>100.187496</v>
      </c>
      <c r="DD11" s="2" t="s">
        <v>83</v>
      </c>
      <c r="DE11" s="2" t="s">
        <v>49</v>
      </c>
      <c r="DF11" s="2" t="s">
        <v>86</v>
      </c>
      <c r="DG11" s="2" t="s">
        <v>94</v>
      </c>
      <c r="DJ11" s="2">
        <v>6.2370000000000001</v>
      </c>
      <c r="DK11" s="2">
        <v>1.7629999999999999</v>
      </c>
      <c r="DL11" s="2" t="s">
        <v>61</v>
      </c>
      <c r="DM11" s="2" t="s">
        <v>61</v>
      </c>
      <c r="DN11" s="2">
        <v>8</v>
      </c>
      <c r="DP11" s="6">
        <v>9.8000000000000004E-2</v>
      </c>
      <c r="DQ11" s="6" t="s">
        <v>61</v>
      </c>
      <c r="DR11" s="6">
        <v>0.35299999999999998</v>
      </c>
      <c r="DS11" s="6" t="s">
        <v>61</v>
      </c>
      <c r="DT11" s="6" t="s">
        <v>61</v>
      </c>
      <c r="DU11" s="6">
        <v>1.048</v>
      </c>
      <c r="DV11" s="6" t="s">
        <v>61</v>
      </c>
      <c r="DW11" s="6">
        <v>0.97899999999999998</v>
      </c>
      <c r="DX11" s="6">
        <v>2.5230000000000001</v>
      </c>
      <c r="DY11" s="6" t="s">
        <v>61</v>
      </c>
      <c r="DZ11" s="6">
        <v>5.0010000000000003</v>
      </c>
      <c r="EB11" s="6">
        <v>6.0999999999999999E-2</v>
      </c>
      <c r="EC11" s="6">
        <v>0.12</v>
      </c>
      <c r="ED11" s="6" t="s">
        <v>61</v>
      </c>
      <c r="EE11" s="6">
        <v>1.6160000000000001</v>
      </c>
      <c r="EF11" s="6">
        <v>0.20300000000000001</v>
      </c>
      <c r="EG11" s="6">
        <v>2</v>
      </c>
      <c r="EH11" s="6" t="s">
        <v>61</v>
      </c>
      <c r="EI11" s="6" t="s">
        <v>61</v>
      </c>
      <c r="EJ11" s="6" t="s">
        <v>61</v>
      </c>
      <c r="EK11" s="6">
        <v>0.28899999999999998</v>
      </c>
      <c r="EL11" s="6" t="s">
        <v>61</v>
      </c>
      <c r="EM11" s="6">
        <v>8.1000000000000003E-2</v>
      </c>
      <c r="EN11" s="6">
        <v>0.37</v>
      </c>
      <c r="EO11" s="6">
        <v>22</v>
      </c>
      <c r="EP11" s="6"/>
      <c r="EQ11" s="6">
        <v>1.8779999999999999</v>
      </c>
      <c r="ER11" s="6">
        <v>0.113</v>
      </c>
      <c r="ES11" s="6">
        <v>8.9999999999999993E-3</v>
      </c>
      <c r="ET11" s="6" t="s">
        <v>61</v>
      </c>
      <c r="EU11" s="6">
        <v>1.9999999999999998</v>
      </c>
      <c r="EV11" s="6"/>
      <c r="EW11" s="6">
        <v>15.371</v>
      </c>
      <c r="FA11"/>
      <c r="FB11" s="1"/>
      <c r="FC11" s="1"/>
      <c r="FD11" s="1"/>
      <c r="FE11" s="1"/>
      <c r="FF11" s="1"/>
      <c r="FG11" s="1"/>
      <c r="FH11" s="1"/>
    </row>
    <row r="12" spans="1:164">
      <c r="B12" s="6" t="s">
        <v>0</v>
      </c>
      <c r="C12" s="42">
        <v>474</v>
      </c>
      <c r="D12" s="42">
        <v>8</v>
      </c>
      <c r="E12" s="3">
        <f t="shared" si="0"/>
        <v>42.393889999999999</v>
      </c>
      <c r="F12" s="3">
        <f t="shared" si="0"/>
        <v>0.87452200000000002</v>
      </c>
      <c r="G12" s="3">
        <f t="shared" si="0"/>
        <v>12.042458999999999</v>
      </c>
      <c r="H12" s="3">
        <f t="shared" si="0"/>
        <v>17.148627999999999</v>
      </c>
      <c r="I12" s="3">
        <f t="shared" si="0"/>
        <v>11.462255000000001</v>
      </c>
      <c r="J12" s="3">
        <f t="shared" si="0"/>
        <v>10.149120999999999</v>
      </c>
      <c r="K12" s="3">
        <f t="shared" si="0"/>
        <v>2.1129660000000001</v>
      </c>
      <c r="L12" s="3">
        <f t="shared" si="0"/>
        <v>0.45237300000000003</v>
      </c>
      <c r="M12" s="3" t="str">
        <f t="shared" si="0"/>
        <v/>
      </c>
      <c r="N12" s="3">
        <f t="shared" si="0"/>
        <v>0.494417</v>
      </c>
      <c r="O12" s="3">
        <f t="shared" si="0"/>
        <v>0.262986</v>
      </c>
      <c r="P12" s="3">
        <f t="shared" si="0"/>
        <v>4.4228000000000003E-2</v>
      </c>
      <c r="Q12" s="3">
        <f t="shared" si="1"/>
        <v>97.437844999999982</v>
      </c>
      <c r="R12" s="6"/>
      <c r="S12" s="6">
        <v>42.393889999999999</v>
      </c>
      <c r="T12" s="6">
        <v>0.87452200000000002</v>
      </c>
      <c r="U12" s="6">
        <v>12.042458999999999</v>
      </c>
      <c r="V12" s="6">
        <v>17.148627999999999</v>
      </c>
      <c r="W12" s="6">
        <v>11.462255000000001</v>
      </c>
      <c r="X12" s="6">
        <v>10.149120999999999</v>
      </c>
      <c r="Y12" s="6">
        <v>2.1129660000000001</v>
      </c>
      <c r="Z12" s="6">
        <v>0.45237300000000003</v>
      </c>
      <c r="AA12" s="6">
        <v>5.868E-3</v>
      </c>
      <c r="AB12" s="6">
        <v>0.494417</v>
      </c>
      <c r="AC12" s="6">
        <v>0.262986</v>
      </c>
      <c r="AD12" s="6">
        <v>4.4228000000000003E-2</v>
      </c>
      <c r="AE12" s="6">
        <v>97.443725999999998</v>
      </c>
      <c r="AF12" s="6"/>
      <c r="AG12" s="6">
        <v>8.3119999999999999E-3</v>
      </c>
      <c r="AH12" s="6">
        <v>9.3530000000000002E-3</v>
      </c>
      <c r="AI12" s="6">
        <v>7.7099999999999998E-3</v>
      </c>
      <c r="AJ12" s="6">
        <v>1.7433000000000001E-2</v>
      </c>
      <c r="AK12" s="6">
        <v>8.4130000000000003E-3</v>
      </c>
      <c r="AL12" s="6">
        <v>5.1149999999999998E-3</v>
      </c>
      <c r="AM12" s="6">
        <v>1.4186000000000001E-2</v>
      </c>
      <c r="AN12" s="6">
        <v>4.9430000000000003E-3</v>
      </c>
      <c r="AO12" s="6">
        <v>1.1287E-2</v>
      </c>
      <c r="AP12" s="6">
        <v>9.0369999999999999E-3</v>
      </c>
      <c r="AQ12" s="6">
        <v>1.8471000000000001E-2</v>
      </c>
      <c r="AR12" s="6">
        <v>4.1910000000000003E-3</v>
      </c>
      <c r="AS12" s="6"/>
      <c r="AT12" s="6">
        <v>0.226463</v>
      </c>
      <c r="AU12" s="6">
        <v>1.972485</v>
      </c>
      <c r="AV12" s="6">
        <v>0.445523</v>
      </c>
      <c r="AW12" s="6">
        <v>0.48219600000000001</v>
      </c>
      <c r="AX12" s="6">
        <v>0.52485700000000002</v>
      </c>
      <c r="AY12" s="6">
        <v>0.32292799999999999</v>
      </c>
      <c r="AZ12" s="6">
        <v>1.8698049999999999</v>
      </c>
      <c r="BA12" s="6">
        <v>1.7561560000000001</v>
      </c>
      <c r="BC12" s="6">
        <v>2.31854</v>
      </c>
      <c r="BD12" s="6">
        <v>5.4316259999999996</v>
      </c>
      <c r="BE12" s="6">
        <v>7.853523</v>
      </c>
      <c r="BG12" s="6">
        <v>6.3514939689460421</v>
      </c>
      <c r="BH12" s="6">
        <v>1.6485060310539579</v>
      </c>
      <c r="BI12" s="6">
        <v>0</v>
      </c>
      <c r="BJ12" s="6">
        <v>8</v>
      </c>
      <c r="BK12" s="6"/>
      <c r="BL12" s="6">
        <v>0.47786598415188841</v>
      </c>
      <c r="BM12" s="6">
        <v>9.8568574090738048E-2</v>
      </c>
      <c r="BN12" s="6">
        <v>0</v>
      </c>
      <c r="BO12" s="6">
        <v>0</v>
      </c>
      <c r="BP12" s="6">
        <v>0.48817286924598591</v>
      </c>
      <c r="BQ12" s="6">
        <v>2.5600364359471031</v>
      </c>
      <c r="BR12" s="6">
        <v>1.6604644069543752</v>
      </c>
      <c r="BS12" s="6">
        <v>6.2740003508782199E-2</v>
      </c>
      <c r="BT12" s="6"/>
      <c r="BU12" s="6">
        <v>0.34784827389887241</v>
      </c>
      <c r="BV12" s="6">
        <v>1.6291755705833184</v>
      </c>
      <c r="BW12" s="6">
        <v>2.2976155517809183E-2</v>
      </c>
      <c r="BX12" s="6"/>
      <c r="BY12" s="6">
        <v>0</v>
      </c>
      <c r="BZ12" s="6">
        <v>0.59079348644941643</v>
      </c>
      <c r="CA12" s="6">
        <v>8.6461006245129979E-2</v>
      </c>
      <c r="CB12" s="6">
        <v>0.67725449269454641</v>
      </c>
      <c r="CC12" s="6"/>
      <c r="CD12" s="6">
        <v>1.6952148007732666</v>
      </c>
      <c r="CE12" s="6">
        <v>0.12460623119875569</v>
      </c>
      <c r="CF12" s="6">
        <v>1.1230660325844556E-2</v>
      </c>
      <c r="CG12" s="6">
        <v>0.16894830770213312</v>
      </c>
      <c r="CH12" s="6">
        <v>2</v>
      </c>
      <c r="CL12" s="6"/>
      <c r="CM12" s="6">
        <v>0.70645696638361166</v>
      </c>
      <c r="CN12" s="6">
        <v>1.4421803098167496</v>
      </c>
      <c r="CO12" s="6">
        <v>1.4769307036356425</v>
      </c>
      <c r="CP12" s="6">
        <v>0.38723240483975729</v>
      </c>
      <c r="CR12" s="2" t="s">
        <v>80</v>
      </c>
      <c r="CT12" s="6">
        <v>0.41399999999999998</v>
      </c>
      <c r="CU12" s="6">
        <v>0</v>
      </c>
      <c r="CV12" s="6"/>
      <c r="CW12" s="6">
        <v>0.49399999999999999</v>
      </c>
      <c r="CX12" s="6">
        <v>0</v>
      </c>
      <c r="CY12" s="6">
        <v>10.048999999999999</v>
      </c>
      <c r="CZ12" s="6">
        <v>7.89</v>
      </c>
      <c r="DA12" s="6">
        <v>1.89</v>
      </c>
      <c r="DB12" s="6">
        <v>99.997799999999998</v>
      </c>
      <c r="DD12" s="2" t="s">
        <v>83</v>
      </c>
      <c r="DE12" s="2" t="s">
        <v>49</v>
      </c>
      <c r="DF12" s="2" t="s">
        <v>87</v>
      </c>
      <c r="DG12" s="2" t="s">
        <v>95</v>
      </c>
      <c r="DJ12" s="2">
        <v>6.274</v>
      </c>
      <c r="DK12" s="2">
        <v>1.726</v>
      </c>
      <c r="DL12" s="2" t="s">
        <v>61</v>
      </c>
      <c r="DM12" s="2" t="s">
        <v>61</v>
      </c>
      <c r="DN12" s="2">
        <v>8</v>
      </c>
      <c r="DP12" s="6">
        <v>9.7000000000000003E-2</v>
      </c>
      <c r="DQ12" s="6" t="s">
        <v>61</v>
      </c>
      <c r="DR12" s="6">
        <v>0.374</v>
      </c>
      <c r="DS12" s="6" t="s">
        <v>61</v>
      </c>
      <c r="DT12" s="6" t="s">
        <v>61</v>
      </c>
      <c r="DU12" s="6">
        <v>0.879</v>
      </c>
      <c r="DV12" s="6" t="s">
        <v>61</v>
      </c>
      <c r="DW12" s="6">
        <v>1.121</v>
      </c>
      <c r="DX12" s="6">
        <v>2.5289999999999999</v>
      </c>
      <c r="DY12" s="6" t="s">
        <v>61</v>
      </c>
      <c r="DZ12" s="6">
        <v>5</v>
      </c>
      <c r="EB12" s="6">
        <v>6.2E-2</v>
      </c>
      <c r="EC12" s="6">
        <v>0.122</v>
      </c>
      <c r="ED12" s="6" t="s">
        <v>61</v>
      </c>
      <c r="EE12" s="6">
        <v>1.609</v>
      </c>
      <c r="EF12" s="6">
        <v>0.20699999999999999</v>
      </c>
      <c r="EG12" s="6">
        <v>2</v>
      </c>
      <c r="EH12" s="6" t="s">
        <v>61</v>
      </c>
      <c r="EI12" s="6" t="s">
        <v>61</v>
      </c>
      <c r="EJ12" s="6" t="s">
        <v>61</v>
      </c>
      <c r="EK12" s="6">
        <v>0.4</v>
      </c>
      <c r="EL12" s="6" t="s">
        <v>61</v>
      </c>
      <c r="EM12" s="6">
        <v>8.5000000000000006E-2</v>
      </c>
      <c r="EN12" s="6">
        <v>0.48500000000000004</v>
      </c>
      <c r="EO12" s="6">
        <v>22</v>
      </c>
      <c r="EP12" s="6"/>
      <c r="EQ12" s="6">
        <v>1.8660000000000001</v>
      </c>
      <c r="ER12" s="6">
        <v>0.123</v>
      </c>
      <c r="ES12" s="6">
        <v>1.0999999999999999E-2</v>
      </c>
      <c r="ET12" s="6" t="s">
        <v>61</v>
      </c>
      <c r="EU12" s="6">
        <v>2</v>
      </c>
      <c r="EV12" s="6"/>
      <c r="EW12" s="6">
        <v>15.484999999999999</v>
      </c>
      <c r="FA12"/>
      <c r="FB12" s="1"/>
      <c r="FC12" s="1"/>
      <c r="FD12" s="1"/>
      <c r="FE12" s="1"/>
      <c r="FF12" s="1"/>
      <c r="FG12" s="1"/>
      <c r="FH12" s="1"/>
    </row>
    <row r="13" spans="1:164">
      <c r="B13" s="6" t="s">
        <v>0</v>
      </c>
      <c r="C13" s="42">
        <v>475</v>
      </c>
      <c r="D13" s="42">
        <v>9</v>
      </c>
      <c r="E13" s="3">
        <f t="shared" si="0"/>
        <v>42.582084999999999</v>
      </c>
      <c r="F13" s="3">
        <f t="shared" si="0"/>
        <v>0.81737899999999997</v>
      </c>
      <c r="G13" s="3">
        <f t="shared" si="0"/>
        <v>11.941566</v>
      </c>
      <c r="H13" s="3">
        <f t="shared" si="0"/>
        <v>17.269161</v>
      </c>
      <c r="I13" s="3">
        <f t="shared" si="0"/>
        <v>11.505552</v>
      </c>
      <c r="J13" s="3">
        <f t="shared" si="0"/>
        <v>10.207297000000001</v>
      </c>
      <c r="K13" s="3">
        <f t="shared" si="0"/>
        <v>1.8126660000000001</v>
      </c>
      <c r="L13" s="3">
        <f t="shared" si="0"/>
        <v>0.42124600000000001</v>
      </c>
      <c r="M13" s="3" t="str">
        <f t="shared" si="0"/>
        <v/>
      </c>
      <c r="N13" s="3">
        <f t="shared" si="0"/>
        <v>0.49453799999999998</v>
      </c>
      <c r="O13" s="3">
        <f t="shared" si="0"/>
        <v>0.256494</v>
      </c>
      <c r="P13" s="3">
        <f t="shared" si="0"/>
        <v>3.8982999999999997E-2</v>
      </c>
      <c r="Q13" s="3">
        <f t="shared" si="1"/>
        <v>97.346967000000006</v>
      </c>
      <c r="R13" s="6"/>
      <c r="S13" s="6">
        <v>42.582084999999999</v>
      </c>
      <c r="T13" s="6">
        <v>0.81737899999999997</v>
      </c>
      <c r="U13" s="6">
        <v>11.941566</v>
      </c>
      <c r="V13" s="6">
        <v>17.269161</v>
      </c>
      <c r="W13" s="6">
        <v>11.505552</v>
      </c>
      <c r="X13" s="6">
        <v>10.207297000000001</v>
      </c>
      <c r="Y13" s="6">
        <v>1.8126660000000001</v>
      </c>
      <c r="Z13" s="6">
        <v>0.42124600000000001</v>
      </c>
      <c r="AA13" s="6">
        <v>0</v>
      </c>
      <c r="AB13" s="6">
        <v>0.49453799999999998</v>
      </c>
      <c r="AC13" s="6">
        <v>0.256494</v>
      </c>
      <c r="AD13" s="6">
        <v>3.8982999999999997E-2</v>
      </c>
      <c r="AE13" s="6">
        <v>97.346985000000004</v>
      </c>
      <c r="AF13" s="6"/>
      <c r="AG13" s="6">
        <v>8.3160000000000005E-3</v>
      </c>
      <c r="AH13" s="6">
        <v>9.3609999999999995E-3</v>
      </c>
      <c r="AI13" s="6">
        <v>7.7149999999999996E-3</v>
      </c>
      <c r="AJ13" s="6">
        <v>1.7448000000000002E-2</v>
      </c>
      <c r="AK13" s="6">
        <v>8.4159999999999999E-3</v>
      </c>
      <c r="AL13" s="6">
        <v>5.1200000000000004E-3</v>
      </c>
      <c r="AM13" s="6">
        <v>1.4211E-2</v>
      </c>
      <c r="AN13" s="6">
        <v>4.947E-3</v>
      </c>
      <c r="AO13" s="6">
        <v>1.1292999999999999E-2</v>
      </c>
      <c r="AP13" s="6">
        <v>9.0449999999999992E-3</v>
      </c>
      <c r="AQ13" s="6">
        <v>1.8484E-2</v>
      </c>
      <c r="AR13" s="6">
        <v>4.1939999999999998E-3</v>
      </c>
      <c r="AS13" s="6"/>
      <c r="AT13" s="6">
        <v>0.22594500000000001</v>
      </c>
      <c r="AU13" s="6">
        <v>2.0701170000000002</v>
      </c>
      <c r="AV13" s="6">
        <v>0.44748900000000003</v>
      </c>
      <c r="AW13" s="6">
        <v>0.48059099999999999</v>
      </c>
      <c r="AX13" s="6">
        <v>0.52369600000000005</v>
      </c>
      <c r="AY13" s="6">
        <v>0.322079</v>
      </c>
      <c r="AZ13" s="6">
        <v>2.0408279999999999</v>
      </c>
      <c r="BA13" s="6">
        <v>1.839367</v>
      </c>
      <c r="BC13" s="6">
        <v>2.319426</v>
      </c>
      <c r="BD13" s="6">
        <v>5.5611259999999998</v>
      </c>
      <c r="BE13" s="6">
        <v>8.7711880000000004</v>
      </c>
      <c r="BG13" s="6">
        <v>6.3803193185913116</v>
      </c>
      <c r="BH13" s="6">
        <v>1.6196806814086884</v>
      </c>
      <c r="BI13" s="6">
        <v>0</v>
      </c>
      <c r="BJ13" s="6">
        <v>8</v>
      </c>
      <c r="BK13" s="6"/>
      <c r="BL13" s="6">
        <v>0.48908451614027504</v>
      </c>
      <c r="BM13" s="6">
        <v>9.2137002880903984E-2</v>
      </c>
      <c r="BN13" s="6">
        <v>0</v>
      </c>
      <c r="BO13" s="6">
        <v>0</v>
      </c>
      <c r="BP13" s="6">
        <v>0.48623944841776279</v>
      </c>
      <c r="BQ13" s="6">
        <v>2.5699602776481281</v>
      </c>
      <c r="BR13" s="6">
        <v>1.6777136098721481</v>
      </c>
      <c r="BS13" s="6">
        <v>6.2761553130679895E-2</v>
      </c>
      <c r="BT13" s="6"/>
      <c r="BU13" s="6">
        <v>0.37789640808989766</v>
      </c>
      <c r="BV13" s="6">
        <v>1.6221035919101023</v>
      </c>
      <c r="BW13" s="6">
        <v>0</v>
      </c>
      <c r="BX13" s="6"/>
      <c r="BY13" s="6">
        <v>1.6572362919489381E-2</v>
      </c>
      <c r="BZ13" s="6">
        <v>0.52659114799749962</v>
      </c>
      <c r="CA13" s="6">
        <v>8.0519722629449411E-2</v>
      </c>
      <c r="CB13" s="6">
        <v>0.6236832335464384</v>
      </c>
      <c r="CC13" s="6"/>
      <c r="CD13" s="6">
        <v>1.688385088171487</v>
      </c>
      <c r="CE13" s="6">
        <v>0.12154223331671406</v>
      </c>
      <c r="CF13" s="6">
        <v>9.8997931347133278E-3</v>
      </c>
      <c r="CG13" s="6">
        <v>0.1801728853770857</v>
      </c>
      <c r="CH13" s="6">
        <v>2</v>
      </c>
      <c r="CL13" s="6"/>
      <c r="CM13" s="6">
        <v>0.60040361941649101</v>
      </c>
      <c r="CN13" s="6">
        <v>1.5635494388734199</v>
      </c>
      <c r="CO13" s="6">
        <v>1.5742209171727632</v>
      </c>
      <c r="CP13" s="6">
        <v>0.29433705637580942</v>
      </c>
      <c r="CR13" s="2" t="s">
        <v>80</v>
      </c>
      <c r="CT13" s="6">
        <v>0.45800000000000002</v>
      </c>
      <c r="CU13" s="6">
        <v>0</v>
      </c>
      <c r="CV13" s="6"/>
      <c r="CW13" s="6">
        <v>0.495</v>
      </c>
      <c r="CX13" s="6">
        <v>0</v>
      </c>
      <c r="CY13" s="6">
        <v>9.36</v>
      </c>
      <c r="CZ13" s="6">
        <v>8.7899999999999991</v>
      </c>
      <c r="DA13" s="6">
        <v>1.9</v>
      </c>
      <c r="DB13" s="6">
        <v>100.00826799999999</v>
      </c>
      <c r="DD13" s="2" t="s">
        <v>83</v>
      </c>
      <c r="DE13" s="2" t="s">
        <v>49</v>
      </c>
      <c r="DF13" s="2" t="s">
        <v>86</v>
      </c>
      <c r="DG13" s="2" t="s">
        <v>96</v>
      </c>
      <c r="DJ13" s="2">
        <v>6.2869999999999999</v>
      </c>
      <c r="DK13" s="2">
        <v>1.7130000000000001</v>
      </c>
      <c r="DL13" s="2" t="s">
        <v>61</v>
      </c>
      <c r="DM13" s="2" t="s">
        <v>61</v>
      </c>
      <c r="DN13" s="2">
        <v>8</v>
      </c>
      <c r="DP13" s="6">
        <v>9.0999999999999998E-2</v>
      </c>
      <c r="DQ13" s="6" t="s">
        <v>61</v>
      </c>
      <c r="DR13" s="6">
        <v>0.36399999999999999</v>
      </c>
      <c r="DS13" s="6" t="s">
        <v>61</v>
      </c>
      <c r="DT13" s="6" t="s">
        <v>61</v>
      </c>
      <c r="DU13" s="6">
        <v>0.97699999999999998</v>
      </c>
      <c r="DV13" s="6" t="s">
        <v>61</v>
      </c>
      <c r="DW13" s="6">
        <v>1.036</v>
      </c>
      <c r="DX13" s="6">
        <v>2.532</v>
      </c>
      <c r="DY13" s="6" t="s">
        <v>61</v>
      </c>
      <c r="DZ13" s="6">
        <v>5</v>
      </c>
      <c r="EB13" s="6">
        <v>6.2E-2</v>
      </c>
      <c r="EC13" s="6">
        <v>0.12</v>
      </c>
      <c r="ED13" s="6" t="s">
        <v>61</v>
      </c>
      <c r="EE13" s="6">
        <v>1.615</v>
      </c>
      <c r="EF13" s="6">
        <v>0.20399999999999999</v>
      </c>
      <c r="EG13" s="6">
        <v>2.0009999999999999</v>
      </c>
      <c r="EH13" s="6" t="s">
        <v>61</v>
      </c>
      <c r="EI13" s="6" t="s">
        <v>61</v>
      </c>
      <c r="EJ13" s="6" t="s">
        <v>61</v>
      </c>
      <c r="EK13" s="6">
        <v>0.315</v>
      </c>
      <c r="EL13" s="6" t="s">
        <v>61</v>
      </c>
      <c r="EM13" s="6">
        <v>7.9000000000000001E-2</v>
      </c>
      <c r="EN13" s="6">
        <v>0.39400000000000002</v>
      </c>
      <c r="EO13" s="6">
        <v>22</v>
      </c>
      <c r="EP13" s="6"/>
      <c r="EQ13" s="6">
        <v>1.87</v>
      </c>
      <c r="ER13" s="6">
        <v>0.12</v>
      </c>
      <c r="ES13" s="6">
        <v>0.01</v>
      </c>
      <c r="ET13" s="6" t="s">
        <v>61</v>
      </c>
      <c r="EU13" s="6">
        <v>2</v>
      </c>
      <c r="EV13" s="6"/>
      <c r="EW13" s="6">
        <v>15.395</v>
      </c>
      <c r="FA13"/>
      <c r="FB13" s="1"/>
      <c r="FC13" s="1"/>
      <c r="FD13" s="1"/>
      <c r="FE13" s="1"/>
      <c r="FF13" s="1"/>
      <c r="FG13" s="1"/>
      <c r="FH13" s="1"/>
    </row>
    <row r="14" spans="1:164">
      <c r="B14" s="6" t="s">
        <v>0</v>
      </c>
      <c r="C14" s="42">
        <v>476</v>
      </c>
      <c r="D14" s="42">
        <v>10</v>
      </c>
      <c r="E14" s="3">
        <f t="shared" si="0"/>
        <v>42.258713</v>
      </c>
      <c r="F14" s="3">
        <f t="shared" si="0"/>
        <v>0.852796</v>
      </c>
      <c r="G14" s="3">
        <f t="shared" si="0"/>
        <v>12.220736</v>
      </c>
      <c r="H14" s="3">
        <f t="shared" si="0"/>
        <v>17.198128000000001</v>
      </c>
      <c r="I14" s="3">
        <f t="shared" si="0"/>
        <v>11.360052</v>
      </c>
      <c r="J14" s="3">
        <f t="shared" si="0"/>
        <v>10.29073</v>
      </c>
      <c r="K14" s="3">
        <f t="shared" si="0"/>
        <v>1.6752339999999999</v>
      </c>
      <c r="L14" s="3">
        <f t="shared" si="0"/>
        <v>0.42170099999999999</v>
      </c>
      <c r="M14" s="3">
        <f t="shared" si="0"/>
        <v>1.1749000000000001E-2</v>
      </c>
      <c r="N14" s="3">
        <f t="shared" si="0"/>
        <v>0.47051300000000001</v>
      </c>
      <c r="O14" s="3">
        <f t="shared" si="0"/>
        <v>0.25092199999999998</v>
      </c>
      <c r="P14" s="3">
        <f t="shared" si="0"/>
        <v>3.8855000000000001E-2</v>
      </c>
      <c r="Q14" s="3">
        <f t="shared" si="1"/>
        <v>97.050128999999984</v>
      </c>
      <c r="R14" s="6"/>
      <c r="S14" s="6">
        <v>42.258713</v>
      </c>
      <c r="T14" s="6">
        <v>0.852796</v>
      </c>
      <c r="U14" s="6">
        <v>12.220736</v>
      </c>
      <c r="V14" s="6">
        <v>17.198128000000001</v>
      </c>
      <c r="W14" s="6">
        <v>11.360052</v>
      </c>
      <c r="X14" s="6">
        <v>10.29073</v>
      </c>
      <c r="Y14" s="6">
        <v>1.6752339999999999</v>
      </c>
      <c r="Z14" s="6">
        <v>0.42170099999999999</v>
      </c>
      <c r="AA14" s="6">
        <v>1.1749000000000001E-2</v>
      </c>
      <c r="AB14" s="6">
        <v>0.47051300000000001</v>
      </c>
      <c r="AC14" s="6">
        <v>0.25092199999999998</v>
      </c>
      <c r="AD14" s="6">
        <v>3.8855000000000001E-2</v>
      </c>
      <c r="AE14" s="6">
        <v>97.050133000000002</v>
      </c>
      <c r="AF14" s="6"/>
      <c r="AG14" s="6">
        <v>8.319E-3</v>
      </c>
      <c r="AH14" s="6">
        <v>9.3620000000000005E-3</v>
      </c>
      <c r="AI14" s="6">
        <v>7.711E-3</v>
      </c>
      <c r="AJ14" s="6">
        <v>1.745E-2</v>
      </c>
      <c r="AK14" s="6">
        <v>8.4130000000000003E-3</v>
      </c>
      <c r="AL14" s="6">
        <v>5.1200000000000004E-3</v>
      </c>
      <c r="AM14" s="6">
        <v>1.4217E-2</v>
      </c>
      <c r="AN14" s="6">
        <v>4.9459999999999999E-3</v>
      </c>
      <c r="AO14" s="6">
        <v>1.1296E-2</v>
      </c>
      <c r="AP14" s="6">
        <v>9.0460000000000002E-3</v>
      </c>
      <c r="AQ14" s="6">
        <v>1.8495999999999999E-2</v>
      </c>
      <c r="AR14" s="6">
        <v>4.1939999999999998E-3</v>
      </c>
      <c r="AS14" s="6"/>
      <c r="AT14" s="6">
        <v>0.22684299999999999</v>
      </c>
      <c r="AU14" s="6">
        <v>2.0088879999999998</v>
      </c>
      <c r="AV14" s="6">
        <v>0.44186300000000001</v>
      </c>
      <c r="AW14" s="6">
        <v>0.481576</v>
      </c>
      <c r="AX14" s="6">
        <v>0.52685300000000002</v>
      </c>
      <c r="AY14" s="6">
        <v>0.32068999999999998</v>
      </c>
      <c r="AZ14" s="6">
        <v>2.134871</v>
      </c>
      <c r="BA14" s="6">
        <v>1.837604</v>
      </c>
      <c r="BB14" s="6">
        <v>99.679039000000003</v>
      </c>
      <c r="BC14" s="6">
        <v>2.409087</v>
      </c>
      <c r="BD14" s="6">
        <v>5.6779989999999998</v>
      </c>
      <c r="BE14" s="6">
        <v>8.7955839999999998</v>
      </c>
      <c r="BG14" s="6">
        <v>6.3517146837824825</v>
      </c>
      <c r="BH14" s="6">
        <v>1.6482853162175175</v>
      </c>
      <c r="BI14" s="6">
        <v>0</v>
      </c>
      <c r="BJ14" s="6">
        <v>8</v>
      </c>
      <c r="BK14" s="6"/>
      <c r="BL14" s="6">
        <v>0.51654333751412507</v>
      </c>
      <c r="BM14" s="6">
        <v>9.6430625334940234E-2</v>
      </c>
      <c r="BN14" s="6">
        <v>1.3961899090482518E-3</v>
      </c>
      <c r="BO14" s="6">
        <v>0</v>
      </c>
      <c r="BP14" s="6">
        <v>0.49981999071105321</v>
      </c>
      <c r="BQ14" s="6">
        <v>2.5454143820450579</v>
      </c>
      <c r="BR14" s="6">
        <v>1.6619873996066641</v>
      </c>
      <c r="BS14" s="6">
        <v>5.9899729963905884E-2</v>
      </c>
      <c r="BT14" s="6"/>
      <c r="BU14" s="6">
        <v>0.38149165508479488</v>
      </c>
      <c r="BV14" s="6">
        <v>1.6185083449152051</v>
      </c>
      <c r="BW14" s="6">
        <v>0</v>
      </c>
      <c r="BX14" s="6"/>
      <c r="BY14" s="6">
        <v>3.8740543398153582E-2</v>
      </c>
      <c r="BZ14" s="6">
        <v>0.48819178530635993</v>
      </c>
      <c r="CA14" s="6">
        <v>8.0859366441915576E-2</v>
      </c>
      <c r="CB14" s="6">
        <v>0.60779169514642917</v>
      </c>
      <c r="CC14" s="6"/>
      <c r="CD14" s="6">
        <v>1.6619594921818428</v>
      </c>
      <c r="CE14" s="6">
        <v>0.11927459905938689</v>
      </c>
      <c r="CF14" s="6">
        <v>9.8982176276038933E-3</v>
      </c>
      <c r="CG14" s="6">
        <v>0.20886769113116646</v>
      </c>
      <c r="CH14" s="6">
        <v>2</v>
      </c>
      <c r="CL14" s="6"/>
      <c r="CM14" s="6">
        <v>0.62912496396488116</v>
      </c>
      <c r="CN14" s="6">
        <v>1.532682426352836</v>
      </c>
      <c r="CO14" s="6">
        <v>1.5326545189280034</v>
      </c>
      <c r="CP14" s="6">
        <v>0.33817266438500582</v>
      </c>
      <c r="CR14" s="2" t="s">
        <v>80</v>
      </c>
      <c r="CT14" s="6">
        <v>0.47099999999999997</v>
      </c>
      <c r="CU14" s="6">
        <v>0</v>
      </c>
      <c r="CV14" s="6"/>
      <c r="CW14" s="6">
        <v>0.47099999999999997</v>
      </c>
      <c r="CX14" s="6">
        <v>0</v>
      </c>
      <c r="CY14" s="6">
        <v>9.0980000000000008</v>
      </c>
      <c r="CZ14" s="6">
        <v>9.0020000000000007</v>
      </c>
      <c r="DA14" s="6">
        <v>1.9</v>
      </c>
      <c r="DB14" s="6">
        <v>99.742488000000009</v>
      </c>
      <c r="DD14" s="2" t="s">
        <v>83</v>
      </c>
      <c r="DE14" s="2" t="s">
        <v>49</v>
      </c>
      <c r="DF14" s="2" t="s">
        <v>86</v>
      </c>
      <c r="DG14" s="2" t="s">
        <v>97</v>
      </c>
      <c r="DJ14" s="2">
        <v>6.2530000000000001</v>
      </c>
      <c r="DK14" s="2">
        <v>1.7470000000000001</v>
      </c>
      <c r="DL14" s="2" t="s">
        <v>61</v>
      </c>
      <c r="DM14" s="2" t="s">
        <v>61</v>
      </c>
      <c r="DN14" s="2">
        <v>8</v>
      </c>
      <c r="DP14" s="6">
        <v>9.5000000000000001E-2</v>
      </c>
      <c r="DQ14" s="6" t="s">
        <v>61</v>
      </c>
      <c r="DR14" s="6">
        <v>0.38400000000000001</v>
      </c>
      <c r="DS14" s="6">
        <v>1E-3</v>
      </c>
      <c r="DT14" s="6" t="s">
        <v>61</v>
      </c>
      <c r="DU14" s="6">
        <v>1.0009999999999999</v>
      </c>
      <c r="DV14" s="6" t="s">
        <v>61</v>
      </c>
      <c r="DW14" s="6">
        <v>1.012</v>
      </c>
      <c r="DX14" s="6">
        <v>2.5059999999999998</v>
      </c>
      <c r="DY14" s="6" t="s">
        <v>61</v>
      </c>
      <c r="DZ14" s="6">
        <v>4.9989999999999997</v>
      </c>
      <c r="EB14" s="6">
        <v>5.8999999999999997E-2</v>
      </c>
      <c r="EC14" s="6">
        <v>0.115</v>
      </c>
      <c r="ED14" s="6" t="s">
        <v>61</v>
      </c>
      <c r="EE14" s="6">
        <v>1.6319999999999999</v>
      </c>
      <c r="EF14" s="6">
        <v>0.19500000000000001</v>
      </c>
      <c r="EG14" s="6">
        <v>2.0009999999999999</v>
      </c>
      <c r="EH14" s="6" t="s">
        <v>61</v>
      </c>
      <c r="EI14" s="6" t="s">
        <v>61</v>
      </c>
      <c r="EJ14" s="6" t="s">
        <v>61</v>
      </c>
      <c r="EK14" s="6">
        <v>0.28599999999999998</v>
      </c>
      <c r="EL14" s="6" t="s">
        <v>61</v>
      </c>
      <c r="EM14" s="6">
        <v>0.08</v>
      </c>
      <c r="EN14" s="6">
        <v>0.36599999999999999</v>
      </c>
      <c r="EO14" s="6">
        <v>22</v>
      </c>
      <c r="EP14" s="6"/>
      <c r="EQ14" s="6">
        <v>1.873</v>
      </c>
      <c r="ER14" s="6">
        <v>0.11700000000000001</v>
      </c>
      <c r="ES14" s="6">
        <v>0.01</v>
      </c>
      <c r="ET14" s="6" t="s">
        <v>61</v>
      </c>
      <c r="EU14" s="6">
        <v>2</v>
      </c>
      <c r="EV14" s="6"/>
      <c r="EW14" s="6">
        <v>15.365999999999998</v>
      </c>
      <c r="FA14"/>
      <c r="FB14" s="1"/>
      <c r="FC14" s="1"/>
      <c r="FD14" s="1"/>
      <c r="FE14" s="1"/>
      <c r="FF14" s="1"/>
      <c r="FG14" s="1"/>
      <c r="FH14" s="1"/>
    </row>
    <row r="15" spans="1:164">
      <c r="B15" s="6"/>
      <c r="C15" s="42"/>
      <c r="D15" s="42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CT15" s="6"/>
      <c r="CU15" s="6"/>
      <c r="CV15" s="6"/>
      <c r="CW15" s="6"/>
      <c r="CX15" s="6"/>
      <c r="CY15" s="6"/>
      <c r="CZ15" s="6"/>
      <c r="DA15" s="6"/>
      <c r="DB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FA15"/>
      <c r="FB15" s="1"/>
      <c r="FC15" s="1"/>
      <c r="FD15" s="1"/>
      <c r="FE15" s="1"/>
      <c r="FF15" s="1"/>
      <c r="FG15" s="1"/>
      <c r="FH15" s="1"/>
    </row>
    <row r="16" spans="1:164">
      <c r="A16" s="29" t="s">
        <v>178</v>
      </c>
      <c r="B16" s="6" t="s">
        <v>37</v>
      </c>
      <c r="C16" s="42">
        <v>113</v>
      </c>
      <c r="D16" s="42">
        <v>10</v>
      </c>
      <c r="E16" s="3">
        <f t="shared" ref="E16:P25" si="2">IF(S16&gt;AG16,S16,"")</f>
        <v>50.669117</v>
      </c>
      <c r="F16" s="3">
        <f t="shared" si="2"/>
        <v>1.026956</v>
      </c>
      <c r="G16" s="3">
        <f t="shared" si="2"/>
        <v>5.5865470000000004</v>
      </c>
      <c r="H16" s="3">
        <f t="shared" si="2"/>
        <v>12.683681999999999</v>
      </c>
      <c r="I16" s="3">
        <f t="shared" si="2"/>
        <v>15.297784</v>
      </c>
      <c r="J16" s="3">
        <f t="shared" si="2"/>
        <v>11.418252000000001</v>
      </c>
      <c r="K16" s="3">
        <f t="shared" si="2"/>
        <v>1.069839</v>
      </c>
      <c r="L16" s="3">
        <f t="shared" si="2"/>
        <v>0.36025200000000002</v>
      </c>
      <c r="M16" s="3" t="str">
        <f t="shared" si="2"/>
        <v/>
      </c>
      <c r="N16" s="3">
        <f t="shared" si="2"/>
        <v>0.68517399999999995</v>
      </c>
      <c r="O16" s="3">
        <f t="shared" si="2"/>
        <v>0.21842800000000001</v>
      </c>
      <c r="P16" s="3">
        <f t="shared" si="2"/>
        <v>4.5964999999999999E-2</v>
      </c>
      <c r="Q16" s="3">
        <f t="shared" ref="Q16:Q25" si="3">SUM(E16:P16)</f>
        <v>99.061995999999994</v>
      </c>
      <c r="R16" s="6"/>
      <c r="S16" s="6">
        <v>50.669117</v>
      </c>
      <c r="T16" s="6">
        <v>1.026956</v>
      </c>
      <c r="U16" s="6">
        <v>5.5865470000000004</v>
      </c>
      <c r="V16" s="6">
        <v>12.683681999999999</v>
      </c>
      <c r="W16" s="6">
        <v>15.297784</v>
      </c>
      <c r="X16" s="6">
        <v>11.418252000000001</v>
      </c>
      <c r="Y16" s="6">
        <v>1.069839</v>
      </c>
      <c r="Z16" s="6">
        <v>0.36025200000000002</v>
      </c>
      <c r="AA16" s="6">
        <v>0</v>
      </c>
      <c r="AB16" s="6">
        <v>0.68517399999999995</v>
      </c>
      <c r="AC16" s="6">
        <v>0.21842800000000001</v>
      </c>
      <c r="AD16" s="6">
        <v>4.5964999999999999E-2</v>
      </c>
      <c r="AE16" s="6">
        <f t="shared" ref="AE16:AE25" si="4">SUM(S16:AD16)</f>
        <v>99.061995999999994</v>
      </c>
      <c r="AF16" s="6"/>
      <c r="AG16" s="6">
        <v>1.3795E-2</v>
      </c>
      <c r="AH16" s="6">
        <v>1.0421E-2</v>
      </c>
      <c r="AI16" s="6">
        <v>1.2499E-2</v>
      </c>
      <c r="AJ16" s="6">
        <v>2.7875E-2</v>
      </c>
      <c r="AK16" s="6">
        <v>1.345E-2</v>
      </c>
      <c r="AL16" s="6">
        <v>8.4279999999999997E-3</v>
      </c>
      <c r="AM16" s="6">
        <v>2.3144999999999999E-2</v>
      </c>
      <c r="AN16" s="6">
        <v>8.1270000000000005E-3</v>
      </c>
      <c r="AO16" s="6">
        <v>2.2780999999999999E-2</v>
      </c>
      <c r="AP16" s="6">
        <v>1.7677999999999999E-2</v>
      </c>
      <c r="AQ16" s="6">
        <v>2.5648000000000001E-2</v>
      </c>
      <c r="AR16" s="6">
        <v>9.6360000000000005E-3</v>
      </c>
      <c r="AS16" s="6"/>
      <c r="AT16" s="6">
        <v>0.33255400000000002</v>
      </c>
      <c r="AU16" s="6">
        <v>2.1425109999999998</v>
      </c>
      <c r="AV16" s="6">
        <v>1.0753379999999999</v>
      </c>
      <c r="AW16" s="6">
        <v>0.89958800000000005</v>
      </c>
      <c r="AX16" s="6">
        <v>0.71706999999999999</v>
      </c>
      <c r="AY16" s="6">
        <v>0.48786099999999999</v>
      </c>
      <c r="AZ16" s="6">
        <v>4.4311449999999999</v>
      </c>
      <c r="BA16" s="6">
        <v>3.3124030000000002</v>
      </c>
      <c r="BC16" s="6">
        <v>3.567949</v>
      </c>
      <c r="BD16" s="6">
        <v>8.8861969999999992</v>
      </c>
      <c r="BE16" s="6">
        <v>17.409694999999999</v>
      </c>
      <c r="BG16" s="6">
        <v>7.2346542525695599</v>
      </c>
      <c r="BH16" s="6">
        <v>0.76534574743044015</v>
      </c>
      <c r="BI16" s="6">
        <v>0</v>
      </c>
      <c r="BJ16" s="6">
        <v>8</v>
      </c>
      <c r="BK16" s="6"/>
      <c r="BL16" s="6">
        <v>0.17474407689735172</v>
      </c>
      <c r="BM16" s="6">
        <v>0.11031165357076948</v>
      </c>
      <c r="BN16" s="6">
        <v>0</v>
      </c>
      <c r="BO16" s="6">
        <v>0</v>
      </c>
      <c r="BP16" s="6">
        <v>0.23736649099969753</v>
      </c>
      <c r="BQ16" s="6">
        <v>3.2561651846707766</v>
      </c>
      <c r="BR16" s="6">
        <v>1.2771740220220444</v>
      </c>
      <c r="BS16" s="6">
        <v>8.2861700473950986E-2</v>
      </c>
      <c r="BT16" s="6"/>
      <c r="BU16" s="6">
        <v>0.13862312863459092</v>
      </c>
      <c r="BV16" s="6">
        <v>1.7467908404079691</v>
      </c>
      <c r="BW16" s="6">
        <v>0.11458603095744002</v>
      </c>
      <c r="BX16" s="6"/>
      <c r="BY16" s="6">
        <v>0</v>
      </c>
      <c r="BZ16" s="6">
        <v>0.18157856704113351</v>
      </c>
      <c r="CA16" s="6">
        <v>6.5619336308155835E-2</v>
      </c>
      <c r="CB16" s="6">
        <v>0.24719790334928934</v>
      </c>
      <c r="CC16" s="6"/>
      <c r="CD16" s="6">
        <v>1.8902447429547178</v>
      </c>
      <c r="CE16" s="6">
        <v>9.8631869232046976E-2</v>
      </c>
      <c r="CF16" s="6">
        <v>1.1123387813235403E-2</v>
      </c>
      <c r="CG16" s="6">
        <v>0</v>
      </c>
      <c r="CH16" s="6">
        <v>2</v>
      </c>
      <c r="CM16" s="6">
        <v>0.23736649099970464</v>
      </c>
      <c r="CN16" s="6">
        <v>1.2771740220220373</v>
      </c>
      <c r="CO16" s="6">
        <v>1.8902447429547107</v>
      </c>
      <c r="CP16" s="6">
        <v>7.1054273576010019E-15</v>
      </c>
      <c r="CR16" s="2" t="s">
        <v>80</v>
      </c>
      <c r="CT16" s="6">
        <v>0.23799999999999999</v>
      </c>
      <c r="CU16" s="6">
        <v>0</v>
      </c>
      <c r="CV16" s="6"/>
      <c r="CW16" s="6">
        <v>0.68500000000000005</v>
      </c>
      <c r="CX16" s="6">
        <v>0</v>
      </c>
      <c r="CY16" s="6">
        <v>9.6649999999999991</v>
      </c>
      <c r="CZ16" s="6">
        <v>3.355</v>
      </c>
      <c r="DA16" s="6">
        <v>1.97</v>
      </c>
      <c r="DB16" s="6">
        <v>101.26814</v>
      </c>
      <c r="DD16" s="2" t="s">
        <v>83</v>
      </c>
      <c r="DE16" s="2" t="s">
        <v>49</v>
      </c>
      <c r="DF16" s="2" t="s">
        <v>87</v>
      </c>
      <c r="DG16" s="2" t="s">
        <v>98</v>
      </c>
      <c r="DJ16" s="2">
        <v>7.2149999999999999</v>
      </c>
      <c r="DK16" s="2">
        <v>0.78500000000000003</v>
      </c>
      <c r="DL16" s="2" t="s">
        <v>61</v>
      </c>
      <c r="DM16" s="2" t="s">
        <v>61</v>
      </c>
      <c r="DN16" s="2">
        <v>8</v>
      </c>
      <c r="DP16" s="6">
        <v>0.11</v>
      </c>
      <c r="DQ16" s="6" t="s">
        <v>61</v>
      </c>
      <c r="DR16" s="6">
        <v>0.153</v>
      </c>
      <c r="DS16" s="6" t="s">
        <v>61</v>
      </c>
      <c r="DT16" s="6" t="s">
        <v>61</v>
      </c>
      <c r="DU16" s="6">
        <v>0.36</v>
      </c>
      <c r="DV16" s="6" t="s">
        <v>61</v>
      </c>
      <c r="DW16" s="6">
        <v>1.1299999999999999</v>
      </c>
      <c r="DX16" s="6">
        <v>3.2469999999999999</v>
      </c>
      <c r="DY16" s="6" t="s">
        <v>61</v>
      </c>
      <c r="DZ16" s="6">
        <v>5</v>
      </c>
      <c r="EB16" s="6">
        <v>8.3000000000000004E-2</v>
      </c>
      <c r="EC16" s="6">
        <v>2.1000000000000001E-2</v>
      </c>
      <c r="ED16" s="6" t="s">
        <v>61</v>
      </c>
      <c r="EE16" s="6">
        <v>1.742</v>
      </c>
      <c r="EF16" s="6">
        <v>0.154</v>
      </c>
      <c r="EG16" s="6">
        <v>2</v>
      </c>
      <c r="EH16" s="6" t="s">
        <v>61</v>
      </c>
      <c r="EI16" s="6" t="s">
        <v>61</v>
      </c>
      <c r="EJ16" s="6" t="s">
        <v>61</v>
      </c>
      <c r="EK16" s="6">
        <v>0.14099999999999999</v>
      </c>
      <c r="EL16" s="6" t="s">
        <v>61</v>
      </c>
      <c r="EM16" s="6">
        <v>6.5000000000000002E-2</v>
      </c>
      <c r="EN16" s="6">
        <v>0.20599999999999999</v>
      </c>
      <c r="EO16" s="6">
        <v>22</v>
      </c>
      <c r="EP16" s="6"/>
      <c r="EQ16" s="6">
        <v>1.891</v>
      </c>
      <c r="ER16" s="6">
        <v>9.8000000000000004E-2</v>
      </c>
      <c r="ES16" s="6">
        <v>1.0999999999999999E-2</v>
      </c>
      <c r="ET16" s="6" t="s">
        <v>61</v>
      </c>
      <c r="EU16" s="6">
        <v>2</v>
      </c>
      <c r="EV16" s="6"/>
      <c r="EW16" s="6">
        <v>15.206</v>
      </c>
      <c r="FA16"/>
      <c r="FB16" s="1"/>
      <c r="FC16" s="1"/>
      <c r="FD16" s="1"/>
      <c r="FE16" s="1"/>
      <c r="FF16" s="1"/>
      <c r="FG16" s="1"/>
      <c r="FH16" s="1"/>
    </row>
    <row r="17" spans="1:164">
      <c r="B17" s="6" t="s">
        <v>37</v>
      </c>
      <c r="C17" s="42">
        <v>114</v>
      </c>
      <c r="D17" s="42">
        <v>9</v>
      </c>
      <c r="E17" s="3">
        <f t="shared" si="2"/>
        <v>50.952202</v>
      </c>
      <c r="F17" s="3">
        <f t="shared" si="2"/>
        <v>0.94829200000000002</v>
      </c>
      <c r="G17" s="3">
        <f t="shared" si="2"/>
        <v>5.0636720000000004</v>
      </c>
      <c r="H17" s="3">
        <f t="shared" si="2"/>
        <v>12.792707</v>
      </c>
      <c r="I17" s="3">
        <f t="shared" si="2"/>
        <v>15.175074</v>
      </c>
      <c r="J17" s="3">
        <f t="shared" si="2"/>
        <v>11.434861</v>
      </c>
      <c r="K17" s="3">
        <f t="shared" si="2"/>
        <v>1.0566899999999999</v>
      </c>
      <c r="L17" s="3">
        <f t="shared" si="2"/>
        <v>0.36910599999999999</v>
      </c>
      <c r="M17" s="3" t="str">
        <f t="shared" si="2"/>
        <v/>
      </c>
      <c r="N17" s="3">
        <f t="shared" si="2"/>
        <v>0.75328700000000004</v>
      </c>
      <c r="O17" s="3">
        <f t="shared" si="2"/>
        <v>0.19848199999999999</v>
      </c>
      <c r="P17" s="3">
        <f t="shared" si="2"/>
        <v>5.0046E-2</v>
      </c>
      <c r="Q17" s="3">
        <f t="shared" si="3"/>
        <v>98.794419000000005</v>
      </c>
      <c r="R17" s="6"/>
      <c r="S17" s="6">
        <v>50.952202</v>
      </c>
      <c r="T17" s="6">
        <v>0.94829200000000002</v>
      </c>
      <c r="U17" s="6">
        <v>5.0636720000000004</v>
      </c>
      <c r="V17" s="6">
        <v>12.792707</v>
      </c>
      <c r="W17" s="6">
        <v>15.175074</v>
      </c>
      <c r="X17" s="6">
        <v>11.434861</v>
      </c>
      <c r="Y17" s="6">
        <v>1.0566899999999999</v>
      </c>
      <c r="Z17" s="6">
        <v>0.36910599999999999</v>
      </c>
      <c r="AA17" s="6">
        <v>3.3140000000000001E-3</v>
      </c>
      <c r="AB17" s="6">
        <v>0.75328700000000004</v>
      </c>
      <c r="AC17" s="6">
        <v>0.19848199999999999</v>
      </c>
      <c r="AD17" s="6">
        <v>5.0046E-2</v>
      </c>
      <c r="AE17" s="6">
        <f t="shared" si="4"/>
        <v>98.797733000000008</v>
      </c>
      <c r="AF17" s="6"/>
      <c r="AG17" s="6">
        <v>1.3790999999999999E-2</v>
      </c>
      <c r="AH17" s="6">
        <v>1.0426E-2</v>
      </c>
      <c r="AI17" s="6">
        <v>1.2508E-2</v>
      </c>
      <c r="AJ17" s="6">
        <v>2.7893999999999999E-2</v>
      </c>
      <c r="AK17" s="6">
        <v>1.3471E-2</v>
      </c>
      <c r="AL17" s="6">
        <v>8.4309999999999993E-3</v>
      </c>
      <c r="AM17" s="6">
        <v>2.3191E-2</v>
      </c>
      <c r="AN17" s="6">
        <v>8.1309999999999993E-3</v>
      </c>
      <c r="AO17" s="6">
        <v>2.2789E-2</v>
      </c>
      <c r="AP17" s="6">
        <v>1.7690000000000001E-2</v>
      </c>
      <c r="AQ17" s="6">
        <v>2.5673000000000001E-2</v>
      </c>
      <c r="AR17" s="6">
        <v>9.6419999999999995E-3</v>
      </c>
      <c r="AS17" s="6"/>
      <c r="AT17" s="6">
        <v>0.33128299999999999</v>
      </c>
      <c r="AU17" s="6">
        <v>2.2581690000000001</v>
      </c>
      <c r="AV17" s="6">
        <v>1.1340440000000001</v>
      </c>
      <c r="AW17" s="6">
        <v>0.89541199999999999</v>
      </c>
      <c r="AX17" s="6">
        <v>0.72043900000000005</v>
      </c>
      <c r="AY17" s="6">
        <v>0.48742200000000002</v>
      </c>
      <c r="AZ17" s="6">
        <v>4.4695010000000002</v>
      </c>
      <c r="BA17" s="6">
        <v>3.2593000000000001</v>
      </c>
      <c r="BC17" s="6">
        <v>3.3357139999999998</v>
      </c>
      <c r="BD17" s="6">
        <v>9.7281139999999997</v>
      </c>
      <c r="BE17" s="6">
        <v>16.191400999999999</v>
      </c>
      <c r="BG17" s="6">
        <v>7.294307221785151</v>
      </c>
      <c r="BH17" s="6">
        <v>0.70569277821484899</v>
      </c>
      <c r="BI17" s="6">
        <v>0</v>
      </c>
      <c r="BJ17" s="6">
        <v>8</v>
      </c>
      <c r="BK17" s="6"/>
      <c r="BL17" s="6">
        <v>0.14866171918354643</v>
      </c>
      <c r="BM17" s="6">
        <v>0.10213116676249094</v>
      </c>
      <c r="BN17" s="6">
        <v>0</v>
      </c>
      <c r="BO17" s="6">
        <v>0</v>
      </c>
      <c r="BP17" s="6">
        <v>0.25951652786559265</v>
      </c>
      <c r="BQ17" s="6">
        <v>3.2385855217310109</v>
      </c>
      <c r="BR17" s="6">
        <v>1.2720809816312233</v>
      </c>
      <c r="BS17" s="6">
        <v>9.1339806671142776E-2</v>
      </c>
      <c r="BT17" s="6"/>
      <c r="BU17" s="6">
        <v>0.11231572384500677</v>
      </c>
      <c r="BV17" s="6">
        <v>1.7539565098446623</v>
      </c>
      <c r="BW17" s="6">
        <v>0.1337277663103309</v>
      </c>
      <c r="BX17" s="6"/>
      <c r="BY17" s="6">
        <v>0</v>
      </c>
      <c r="BZ17" s="6">
        <v>0.15957014101378608</v>
      </c>
      <c r="CA17" s="6">
        <v>6.7409822937272684E-2</v>
      </c>
      <c r="CB17" s="6">
        <v>0.22697996395105877</v>
      </c>
      <c r="CC17" s="6"/>
      <c r="CD17" s="6">
        <v>1.8979948699199749</v>
      </c>
      <c r="CE17" s="6">
        <v>8.9862134563380491E-2</v>
      </c>
      <c r="CF17" s="6">
        <v>1.2142995516644535E-2</v>
      </c>
      <c r="CG17" s="6">
        <v>0</v>
      </c>
      <c r="CH17" s="6">
        <v>2</v>
      </c>
      <c r="CM17" s="6">
        <v>0.25951652786559265</v>
      </c>
      <c r="CN17" s="6">
        <v>1.2720809816312233</v>
      </c>
      <c r="CO17" s="6">
        <v>1.897994869919982</v>
      </c>
      <c r="CP17" s="6">
        <v>-7.1054273576010019E-15</v>
      </c>
      <c r="CR17" s="2" t="s">
        <v>80</v>
      </c>
      <c r="CT17" s="6">
        <v>0.21299999999999999</v>
      </c>
      <c r="CU17" s="6">
        <v>0</v>
      </c>
      <c r="CV17" s="6"/>
      <c r="CW17" s="6">
        <v>0.753</v>
      </c>
      <c r="CX17" s="6">
        <v>0</v>
      </c>
      <c r="CY17" s="6">
        <v>10.068</v>
      </c>
      <c r="CZ17" s="6">
        <v>3.028</v>
      </c>
      <c r="DA17" s="6">
        <v>1.97</v>
      </c>
      <c r="DB17" s="6">
        <v>100.97742500000001</v>
      </c>
      <c r="DD17" s="2" t="s">
        <v>83</v>
      </c>
      <c r="DE17" s="2" t="s">
        <v>49</v>
      </c>
      <c r="DF17" s="2" t="s">
        <v>87</v>
      </c>
      <c r="DG17" s="2" t="s">
        <v>99</v>
      </c>
      <c r="DJ17" s="2">
        <v>7.2839999999999998</v>
      </c>
      <c r="DK17" s="2">
        <v>0.71599999999999997</v>
      </c>
      <c r="DL17" s="2" t="s">
        <v>61</v>
      </c>
      <c r="DM17" s="2" t="s">
        <v>61</v>
      </c>
      <c r="DN17" s="2">
        <v>8</v>
      </c>
      <c r="DP17" s="6">
        <v>0.10199999999999999</v>
      </c>
      <c r="DQ17" s="6" t="s">
        <v>61</v>
      </c>
      <c r="DR17" s="6">
        <v>0.13700000000000001</v>
      </c>
      <c r="DS17" s="6" t="s">
        <v>61</v>
      </c>
      <c r="DT17" s="6" t="s">
        <v>61</v>
      </c>
      <c r="DU17" s="6">
        <v>0.32600000000000001</v>
      </c>
      <c r="DV17" s="6" t="s">
        <v>61</v>
      </c>
      <c r="DW17" s="6">
        <v>1.202</v>
      </c>
      <c r="DX17" s="6">
        <v>3.234</v>
      </c>
      <c r="DY17" s="6" t="s">
        <v>61</v>
      </c>
      <c r="DZ17" s="6">
        <v>5.0009999999999994</v>
      </c>
      <c r="EB17" s="6">
        <v>9.0999999999999998E-2</v>
      </c>
      <c r="EC17" s="6">
        <v>2E-3</v>
      </c>
      <c r="ED17" s="6" t="s">
        <v>61</v>
      </c>
      <c r="EE17" s="6">
        <v>1.7509999999999999</v>
      </c>
      <c r="EF17" s="6">
        <v>0.155</v>
      </c>
      <c r="EG17" s="6">
        <v>1.9989999999999999</v>
      </c>
      <c r="EH17" s="6" t="s">
        <v>61</v>
      </c>
      <c r="EI17" s="6" t="s">
        <v>61</v>
      </c>
      <c r="EJ17" s="6" t="s">
        <v>61</v>
      </c>
      <c r="EK17" s="6">
        <v>0.13800000000000001</v>
      </c>
      <c r="EL17" s="6" t="s">
        <v>61</v>
      </c>
      <c r="EM17" s="6">
        <v>6.7000000000000004E-2</v>
      </c>
      <c r="EN17" s="6">
        <v>0.20500000000000002</v>
      </c>
      <c r="EO17" s="6">
        <v>22</v>
      </c>
      <c r="EP17" s="6"/>
      <c r="EQ17" s="6">
        <v>1.8979999999999999</v>
      </c>
      <c r="ER17" s="6">
        <v>0.09</v>
      </c>
      <c r="ES17" s="6">
        <v>1.2E-2</v>
      </c>
      <c r="ET17" s="6" t="s">
        <v>61</v>
      </c>
      <c r="EU17" s="6">
        <v>2</v>
      </c>
      <c r="EV17" s="6"/>
      <c r="EW17" s="6">
        <v>15.205</v>
      </c>
      <c r="FA17"/>
      <c r="FB17" s="1"/>
      <c r="FC17" s="1"/>
      <c r="FD17" s="1"/>
      <c r="FE17" s="1"/>
      <c r="FF17" s="1"/>
      <c r="FG17" s="1"/>
      <c r="FH17" s="1"/>
    </row>
    <row r="18" spans="1:164">
      <c r="B18" s="6" t="s">
        <v>37</v>
      </c>
      <c r="C18" s="42">
        <v>115</v>
      </c>
      <c r="D18" s="42">
        <v>8</v>
      </c>
      <c r="E18" s="3">
        <f t="shared" si="2"/>
        <v>51.227210999999997</v>
      </c>
      <c r="F18" s="3">
        <f t="shared" si="2"/>
        <v>0.95941799999999999</v>
      </c>
      <c r="G18" s="3">
        <f t="shared" si="2"/>
        <v>5.1942560000000002</v>
      </c>
      <c r="H18" s="3">
        <f t="shared" si="2"/>
        <v>12.383488</v>
      </c>
      <c r="I18" s="3">
        <f t="shared" si="2"/>
        <v>15.337394</v>
      </c>
      <c r="J18" s="3">
        <f t="shared" si="2"/>
        <v>11.449394</v>
      </c>
      <c r="K18" s="3">
        <f t="shared" si="2"/>
        <v>1.110495</v>
      </c>
      <c r="L18" s="3">
        <f t="shared" si="2"/>
        <v>0.36843900000000002</v>
      </c>
      <c r="M18" s="3" t="str">
        <f t="shared" si="2"/>
        <v/>
      </c>
      <c r="N18" s="3">
        <f t="shared" si="2"/>
        <v>0.75751100000000005</v>
      </c>
      <c r="O18" s="3">
        <f t="shared" si="2"/>
        <v>0.225775</v>
      </c>
      <c r="P18" s="3">
        <f t="shared" si="2"/>
        <v>4.7264E-2</v>
      </c>
      <c r="Q18" s="3">
        <f t="shared" si="3"/>
        <v>99.060644999999994</v>
      </c>
      <c r="R18" s="6"/>
      <c r="S18" s="6">
        <v>51.227210999999997</v>
      </c>
      <c r="T18" s="6">
        <v>0.95941799999999999</v>
      </c>
      <c r="U18" s="6">
        <v>5.1942560000000002</v>
      </c>
      <c r="V18" s="6">
        <v>12.383488</v>
      </c>
      <c r="W18" s="6">
        <v>15.337394</v>
      </c>
      <c r="X18" s="6">
        <v>11.449394</v>
      </c>
      <c r="Y18" s="6">
        <v>1.110495</v>
      </c>
      <c r="Z18" s="6">
        <v>0.36843900000000002</v>
      </c>
      <c r="AA18" s="6">
        <v>0</v>
      </c>
      <c r="AB18" s="6">
        <v>0.75751100000000005</v>
      </c>
      <c r="AC18" s="6">
        <v>0.225775</v>
      </c>
      <c r="AD18" s="6">
        <v>4.7264E-2</v>
      </c>
      <c r="AE18" s="6">
        <f t="shared" si="4"/>
        <v>99.060644999999994</v>
      </c>
      <c r="AF18" s="6"/>
      <c r="AG18" s="6">
        <v>1.3771E-2</v>
      </c>
      <c r="AH18" s="6">
        <v>1.0414E-2</v>
      </c>
      <c r="AI18" s="6">
        <v>1.2482E-2</v>
      </c>
      <c r="AJ18" s="6">
        <v>2.7852999999999999E-2</v>
      </c>
      <c r="AK18" s="6">
        <v>1.3428000000000001E-2</v>
      </c>
      <c r="AL18" s="6">
        <v>8.4270000000000005E-3</v>
      </c>
      <c r="AM18" s="6">
        <v>2.3092999999999999E-2</v>
      </c>
      <c r="AN18" s="6">
        <v>8.1220000000000007E-3</v>
      </c>
      <c r="AO18" s="6">
        <v>2.2776999999999999E-2</v>
      </c>
      <c r="AP18" s="6">
        <v>1.7665E-2</v>
      </c>
      <c r="AQ18" s="6">
        <v>2.5652000000000001E-2</v>
      </c>
      <c r="AR18" s="6">
        <v>9.6279999999999994E-3</v>
      </c>
      <c r="AS18" s="6"/>
      <c r="AT18" s="6">
        <v>0.330378</v>
      </c>
      <c r="AU18" s="6">
        <v>2.2406100000000002</v>
      </c>
      <c r="AV18" s="6">
        <v>1.1178950000000001</v>
      </c>
      <c r="AW18" s="6">
        <v>0.910991</v>
      </c>
      <c r="AX18" s="6">
        <v>0.71566099999999999</v>
      </c>
      <c r="AY18" s="6">
        <v>0.48725400000000002</v>
      </c>
      <c r="AZ18" s="6">
        <v>4.3262689999999999</v>
      </c>
      <c r="BA18" s="6">
        <v>3.2626879999999998</v>
      </c>
      <c r="BC18" s="6">
        <v>3.3213360000000001</v>
      </c>
      <c r="BD18" s="6">
        <v>8.6187389999999997</v>
      </c>
      <c r="BE18" s="6">
        <v>16.988623</v>
      </c>
      <c r="BG18" s="6">
        <v>7.3011406963417818</v>
      </c>
      <c r="BH18" s="6">
        <v>0.69885930365821824</v>
      </c>
      <c r="BI18" s="6">
        <v>0</v>
      </c>
      <c r="BJ18" s="6">
        <v>8</v>
      </c>
      <c r="BK18" s="6"/>
      <c r="BL18" s="6">
        <v>0.17363943127420645</v>
      </c>
      <c r="BM18" s="6">
        <v>0.10287100462022512</v>
      </c>
      <c r="BN18" s="6">
        <v>0</v>
      </c>
      <c r="BO18" s="6">
        <v>0</v>
      </c>
      <c r="BP18" s="6">
        <v>0.24346310522855674</v>
      </c>
      <c r="BQ18" s="6">
        <v>3.2587049403087374</v>
      </c>
      <c r="BR18" s="6">
        <v>1.2325632033087501</v>
      </c>
      <c r="BS18" s="6">
        <v>9.1444475130244354E-2</v>
      </c>
      <c r="BT18" s="6"/>
      <c r="BU18" s="6">
        <v>0.10268615987072049</v>
      </c>
      <c r="BV18" s="6">
        <v>1.7483941466805926</v>
      </c>
      <c r="BW18" s="6">
        <v>0.14891969344868694</v>
      </c>
      <c r="BX18" s="6"/>
      <c r="BY18" s="6">
        <v>0</v>
      </c>
      <c r="BZ18" s="6">
        <v>0.15794497413234215</v>
      </c>
      <c r="CA18" s="6">
        <v>6.6989477231343228E-2</v>
      </c>
      <c r="CB18" s="6">
        <v>0.22493445136368539</v>
      </c>
      <c r="CC18" s="6"/>
      <c r="CD18" s="6">
        <v>1.8868174467401901</v>
      </c>
      <c r="CE18" s="6">
        <v>0.10176545210113257</v>
      </c>
      <c r="CF18" s="6">
        <v>1.1417101158677166E-2</v>
      </c>
      <c r="CG18" s="6">
        <v>0</v>
      </c>
      <c r="CH18" s="6">
        <v>2</v>
      </c>
      <c r="CM18" s="6">
        <v>0.24346310522855674</v>
      </c>
      <c r="CN18" s="6">
        <v>1.2325632033087501</v>
      </c>
      <c r="CO18" s="6">
        <v>1.8868174467401901</v>
      </c>
      <c r="CP18" s="6">
        <v>0</v>
      </c>
      <c r="CR18" s="2" t="s">
        <v>80</v>
      </c>
      <c r="CT18" s="6">
        <v>0.20399999999999999</v>
      </c>
      <c r="CU18" s="6">
        <v>0</v>
      </c>
      <c r="CV18" s="6"/>
      <c r="CW18" s="6">
        <v>0.75800000000000001</v>
      </c>
      <c r="CX18" s="6">
        <v>0</v>
      </c>
      <c r="CY18" s="6">
        <v>9.8569999999999993</v>
      </c>
      <c r="CZ18" s="6">
        <v>2.8079999999999998</v>
      </c>
      <c r="DA18" s="6">
        <v>1.96</v>
      </c>
      <c r="DB18" s="6">
        <v>101.192646</v>
      </c>
      <c r="DD18" s="2" t="s">
        <v>83</v>
      </c>
      <c r="DE18" s="2" t="s">
        <v>49</v>
      </c>
      <c r="DF18" s="2" t="s">
        <v>87</v>
      </c>
      <c r="DG18" s="2" t="s">
        <v>100</v>
      </c>
      <c r="DJ18" s="2">
        <v>7.2919999999999998</v>
      </c>
      <c r="DK18" s="2">
        <v>0.70799999999999996</v>
      </c>
      <c r="DL18" s="2" t="s">
        <v>61</v>
      </c>
      <c r="DM18" s="2" t="s">
        <v>61</v>
      </c>
      <c r="DN18" s="2">
        <v>8</v>
      </c>
      <c r="DP18" s="6">
        <v>0.10299999999999999</v>
      </c>
      <c r="DQ18" s="6" t="s">
        <v>61</v>
      </c>
      <c r="DR18" s="6">
        <v>0.16300000000000001</v>
      </c>
      <c r="DS18" s="6" t="s">
        <v>61</v>
      </c>
      <c r="DT18" s="6" t="s">
        <v>61</v>
      </c>
      <c r="DU18" s="6">
        <v>0.30099999999999999</v>
      </c>
      <c r="DV18" s="6">
        <v>5.0000000000000001E-3</v>
      </c>
      <c r="DW18" s="6">
        <v>1.173</v>
      </c>
      <c r="DX18" s="6">
        <v>3.2549999999999999</v>
      </c>
      <c r="DY18" s="6" t="s">
        <v>61</v>
      </c>
      <c r="DZ18" s="6">
        <v>5</v>
      </c>
      <c r="EB18" s="6">
        <v>8.5999999999999993E-2</v>
      </c>
      <c r="EC18" s="6" t="s">
        <v>61</v>
      </c>
      <c r="ED18" s="6" t="s">
        <v>61</v>
      </c>
      <c r="EE18" s="6">
        <v>1.746</v>
      </c>
      <c r="EF18" s="6">
        <v>0.16800000000000001</v>
      </c>
      <c r="EG18" s="6">
        <v>2</v>
      </c>
      <c r="EH18" s="6" t="s">
        <v>61</v>
      </c>
      <c r="EI18" s="6" t="s">
        <v>61</v>
      </c>
      <c r="EJ18" s="6" t="s">
        <v>61</v>
      </c>
      <c r="EK18" s="6">
        <v>0.13900000000000001</v>
      </c>
      <c r="EL18" s="6" t="s">
        <v>61</v>
      </c>
      <c r="EM18" s="6">
        <v>6.7000000000000004E-2</v>
      </c>
      <c r="EN18" s="6">
        <v>0.20600000000000002</v>
      </c>
      <c r="EO18" s="6">
        <v>22</v>
      </c>
      <c r="EP18" s="6"/>
      <c r="EQ18" s="6">
        <v>1.887</v>
      </c>
      <c r="ER18" s="6">
        <v>0.10199999999999999</v>
      </c>
      <c r="ES18" s="6">
        <v>1.0999999999999999E-2</v>
      </c>
      <c r="ET18" s="6" t="s">
        <v>61</v>
      </c>
      <c r="EU18" s="6">
        <v>2</v>
      </c>
      <c r="EV18" s="6"/>
      <c r="EW18" s="6">
        <v>15.206</v>
      </c>
      <c r="FA18"/>
      <c r="FB18" s="1"/>
      <c r="FC18" s="1"/>
      <c r="FD18" s="1"/>
      <c r="FE18" s="1"/>
      <c r="FF18" s="1"/>
      <c r="FG18" s="1"/>
      <c r="FH18" s="1"/>
    </row>
    <row r="19" spans="1:164">
      <c r="B19" s="6" t="s">
        <v>37</v>
      </c>
      <c r="C19" s="42">
        <v>116</v>
      </c>
      <c r="D19" s="42">
        <v>7</v>
      </c>
      <c r="E19" s="3">
        <f t="shared" si="2"/>
        <v>50.481349999999999</v>
      </c>
      <c r="F19" s="3">
        <f t="shared" si="2"/>
        <v>1.0188079999999999</v>
      </c>
      <c r="G19" s="3">
        <f t="shared" si="2"/>
        <v>5.500324</v>
      </c>
      <c r="H19" s="3">
        <f t="shared" si="2"/>
        <v>12.864894</v>
      </c>
      <c r="I19" s="3">
        <f t="shared" si="2"/>
        <v>15.098743000000001</v>
      </c>
      <c r="J19" s="3">
        <f t="shared" si="2"/>
        <v>11.365928</v>
      </c>
      <c r="K19" s="3">
        <f t="shared" si="2"/>
        <v>1.141769</v>
      </c>
      <c r="L19" s="3">
        <f t="shared" si="2"/>
        <v>0.39186599999999999</v>
      </c>
      <c r="M19" s="3" t="str">
        <f t="shared" si="2"/>
        <v/>
      </c>
      <c r="N19" s="3">
        <f t="shared" si="2"/>
        <v>0.719669</v>
      </c>
      <c r="O19" s="3">
        <f t="shared" si="2"/>
        <v>0.23172799999999999</v>
      </c>
      <c r="P19" s="3">
        <f t="shared" si="2"/>
        <v>4.0093999999999998E-2</v>
      </c>
      <c r="Q19" s="3">
        <f t="shared" si="3"/>
        <v>98.855172999999979</v>
      </c>
      <c r="R19" s="6"/>
      <c r="S19" s="6">
        <v>50.481349999999999</v>
      </c>
      <c r="T19" s="6">
        <v>1.0188079999999999</v>
      </c>
      <c r="U19" s="6">
        <v>5.500324</v>
      </c>
      <c r="V19" s="6">
        <v>12.864894</v>
      </c>
      <c r="W19" s="6">
        <v>15.098743000000001</v>
      </c>
      <c r="X19" s="6">
        <v>11.365928</v>
      </c>
      <c r="Y19" s="6">
        <v>1.141769</v>
      </c>
      <c r="Z19" s="6">
        <v>0.39186599999999999</v>
      </c>
      <c r="AA19" s="6">
        <v>1.7273E-2</v>
      </c>
      <c r="AB19" s="6">
        <v>0.719669</v>
      </c>
      <c r="AC19" s="6">
        <v>0.23172799999999999</v>
      </c>
      <c r="AD19" s="6">
        <v>4.0093999999999998E-2</v>
      </c>
      <c r="AE19" s="6">
        <f t="shared" si="4"/>
        <v>98.872445999999982</v>
      </c>
      <c r="AF19" s="6"/>
      <c r="AG19" s="6">
        <v>1.3805E-2</v>
      </c>
      <c r="AH19" s="6">
        <v>1.0427000000000001E-2</v>
      </c>
      <c r="AI19" s="6">
        <v>1.2513E-2</v>
      </c>
      <c r="AJ19" s="6">
        <v>2.7897999999999999E-2</v>
      </c>
      <c r="AK19" s="6">
        <v>1.3479E-2</v>
      </c>
      <c r="AL19" s="6">
        <v>8.4309999999999993E-3</v>
      </c>
      <c r="AM19" s="6">
        <v>2.3199000000000001E-2</v>
      </c>
      <c r="AN19" s="6">
        <v>8.1320000000000003E-3</v>
      </c>
      <c r="AO19" s="6">
        <v>2.2789E-2</v>
      </c>
      <c r="AP19" s="6">
        <v>1.7691999999999999E-2</v>
      </c>
      <c r="AQ19" s="6">
        <v>2.5661E-2</v>
      </c>
      <c r="AR19" s="6">
        <v>9.6430000000000005E-3</v>
      </c>
      <c r="AS19" s="6"/>
      <c r="AT19" s="6">
        <v>0.33318999999999999</v>
      </c>
      <c r="AU19" s="6">
        <v>2.1537809999999999</v>
      </c>
      <c r="AV19" s="6">
        <v>1.084762</v>
      </c>
      <c r="AW19" s="6">
        <v>0.89287000000000005</v>
      </c>
      <c r="AX19" s="6">
        <v>0.72271700000000005</v>
      </c>
      <c r="AY19" s="6">
        <v>0.488956</v>
      </c>
      <c r="AZ19" s="6">
        <v>4.2658290000000001</v>
      </c>
      <c r="BA19" s="6">
        <v>3.1330719999999999</v>
      </c>
      <c r="BC19" s="6">
        <v>3.445783</v>
      </c>
      <c r="BD19" s="6">
        <v>8.4127620000000007</v>
      </c>
      <c r="BE19" s="6">
        <v>19.615009000000001</v>
      </c>
      <c r="BG19" s="6">
        <v>7.2343498401575621</v>
      </c>
      <c r="BH19" s="6">
        <v>0.76565015984243789</v>
      </c>
      <c r="BI19" s="6">
        <v>0</v>
      </c>
      <c r="BJ19" s="6">
        <v>8</v>
      </c>
      <c r="BK19" s="6"/>
      <c r="BL19" s="6">
        <v>0.16333391445655454</v>
      </c>
      <c r="BM19" s="6">
        <v>0.10983885724614124</v>
      </c>
      <c r="BN19" s="6">
        <v>0</v>
      </c>
      <c r="BO19" s="6">
        <v>0</v>
      </c>
      <c r="BP19" s="6">
        <v>0.24745657239348873</v>
      </c>
      <c r="BQ19" s="6">
        <v>3.2256169913799608</v>
      </c>
      <c r="BR19" s="6">
        <v>1.2943711970771998</v>
      </c>
      <c r="BS19" s="6">
        <v>8.7353410161245121E-2</v>
      </c>
      <c r="BT19" s="6"/>
      <c r="BU19" s="6">
        <v>0.1279709427145912</v>
      </c>
      <c r="BV19" s="6">
        <v>1.7451802287592038</v>
      </c>
      <c r="BW19" s="6">
        <v>0.12684882852620505</v>
      </c>
      <c r="BX19" s="6"/>
      <c r="BY19" s="6">
        <v>0</v>
      </c>
      <c r="BZ19" s="6">
        <v>0.19039053284605023</v>
      </c>
      <c r="CA19" s="6">
        <v>7.1640254180264026E-2</v>
      </c>
      <c r="CB19" s="6">
        <v>0.26203078702631427</v>
      </c>
      <c r="CC19" s="6"/>
      <c r="CD19" s="6">
        <v>1.885239385940469</v>
      </c>
      <c r="CE19" s="6">
        <v>0.10502231063978654</v>
      </c>
      <c r="CF19" s="6">
        <v>9.7383034197445015E-3</v>
      </c>
      <c r="CG19" s="6">
        <v>0</v>
      </c>
      <c r="CH19" s="6">
        <v>2</v>
      </c>
      <c r="CM19" s="6">
        <v>0.24745657239348873</v>
      </c>
      <c r="CN19" s="6">
        <v>1.2943711970771998</v>
      </c>
      <c r="CO19" s="6">
        <v>1.885239385940469</v>
      </c>
      <c r="CP19" s="6">
        <v>0</v>
      </c>
      <c r="CR19" s="2" t="s">
        <v>80</v>
      </c>
      <c r="CT19" s="6">
        <v>0.22500000000000001</v>
      </c>
      <c r="CU19" s="6">
        <v>0</v>
      </c>
      <c r="CV19" s="6"/>
      <c r="CW19" s="6">
        <v>0.72</v>
      </c>
      <c r="CX19" s="6">
        <v>0</v>
      </c>
      <c r="CY19" s="6">
        <v>9.9700000000000006</v>
      </c>
      <c r="CZ19" s="6">
        <v>3.2170000000000001</v>
      </c>
      <c r="DA19" s="6">
        <v>1.96</v>
      </c>
      <c r="DB19" s="6">
        <v>101.02761000000001</v>
      </c>
      <c r="DD19" s="2" t="s">
        <v>83</v>
      </c>
      <c r="DE19" s="2" t="s">
        <v>49</v>
      </c>
      <c r="DF19" s="2" t="s">
        <v>87</v>
      </c>
      <c r="DG19" s="2" t="s">
        <v>101</v>
      </c>
      <c r="DJ19" s="2">
        <v>7.2190000000000003</v>
      </c>
      <c r="DK19" s="2">
        <v>0.78100000000000003</v>
      </c>
      <c r="DL19" s="2" t="s">
        <v>61</v>
      </c>
      <c r="DM19" s="2" t="s">
        <v>61</v>
      </c>
      <c r="DN19" s="2">
        <v>8</v>
      </c>
      <c r="DP19" s="6">
        <v>0.11</v>
      </c>
      <c r="DQ19" s="6" t="s">
        <v>61</v>
      </c>
      <c r="DR19" s="6">
        <v>0.14599999999999999</v>
      </c>
      <c r="DS19" s="6" t="s">
        <v>61</v>
      </c>
      <c r="DT19" s="6" t="s">
        <v>61</v>
      </c>
      <c r="DU19" s="6">
        <v>0.34699999999999998</v>
      </c>
      <c r="DV19" s="6" t="s">
        <v>61</v>
      </c>
      <c r="DW19" s="6">
        <v>1.179</v>
      </c>
      <c r="DX19" s="6">
        <v>3.2189999999999999</v>
      </c>
      <c r="DY19" s="6" t="s">
        <v>61</v>
      </c>
      <c r="DZ19" s="6">
        <v>5.0009999999999994</v>
      </c>
      <c r="EB19" s="6">
        <v>8.6999999999999994E-2</v>
      </c>
      <c r="EC19" s="6">
        <v>1.2E-2</v>
      </c>
      <c r="ED19" s="6" t="s">
        <v>61</v>
      </c>
      <c r="EE19" s="6">
        <v>1.7410000000000001</v>
      </c>
      <c r="EF19" s="6">
        <v>0.159</v>
      </c>
      <c r="EG19" s="6">
        <v>1.9990000000000001</v>
      </c>
      <c r="EH19" s="6" t="s">
        <v>61</v>
      </c>
      <c r="EI19" s="6" t="s">
        <v>61</v>
      </c>
      <c r="EJ19" s="6" t="s">
        <v>61</v>
      </c>
      <c r="EK19" s="6">
        <v>0.157</v>
      </c>
      <c r="EL19" s="6" t="s">
        <v>61</v>
      </c>
      <c r="EM19" s="6">
        <v>7.0999999999999994E-2</v>
      </c>
      <c r="EN19" s="6">
        <v>0.22799999999999998</v>
      </c>
      <c r="EO19" s="6">
        <v>21.999999999999993</v>
      </c>
      <c r="EP19" s="6"/>
      <c r="EQ19" s="6">
        <v>1.885</v>
      </c>
      <c r="ER19" s="6">
        <v>0.105</v>
      </c>
      <c r="ES19" s="6">
        <v>0.01</v>
      </c>
      <c r="ET19" s="6" t="s">
        <v>61</v>
      </c>
      <c r="EU19" s="6">
        <v>2</v>
      </c>
      <c r="EV19" s="6"/>
      <c r="EW19" s="6">
        <v>15.228</v>
      </c>
      <c r="FA19"/>
      <c r="FB19" s="1"/>
      <c r="FC19" s="1"/>
      <c r="FD19" s="1"/>
      <c r="FE19" s="1"/>
      <c r="FF19" s="1"/>
      <c r="FG19" s="1"/>
      <c r="FH19" s="1"/>
    </row>
    <row r="20" spans="1:164">
      <c r="B20" s="6" t="s">
        <v>37</v>
      </c>
      <c r="C20" s="42">
        <v>117</v>
      </c>
      <c r="D20" s="42">
        <v>6</v>
      </c>
      <c r="E20" s="3">
        <f t="shared" si="2"/>
        <v>50.613300000000002</v>
      </c>
      <c r="F20" s="3">
        <f t="shared" si="2"/>
        <v>1.038818</v>
      </c>
      <c r="G20" s="3">
        <f t="shared" si="2"/>
        <v>5.5174669999999999</v>
      </c>
      <c r="H20" s="3">
        <f t="shared" si="2"/>
        <v>12.886355999999999</v>
      </c>
      <c r="I20" s="3">
        <f t="shared" si="2"/>
        <v>15.343042000000001</v>
      </c>
      <c r="J20" s="3">
        <f t="shared" si="2"/>
        <v>11.433414000000001</v>
      </c>
      <c r="K20" s="3">
        <f t="shared" si="2"/>
        <v>1.1055569999999999</v>
      </c>
      <c r="L20" s="3">
        <f t="shared" si="2"/>
        <v>0.38284699999999999</v>
      </c>
      <c r="M20" s="3" t="str">
        <f t="shared" si="2"/>
        <v/>
      </c>
      <c r="N20" s="3">
        <f t="shared" si="2"/>
        <v>0.75410699999999997</v>
      </c>
      <c r="O20" s="3">
        <f t="shared" si="2"/>
        <v>0.23148199999999999</v>
      </c>
      <c r="P20" s="3">
        <f t="shared" si="2"/>
        <v>4.7815000000000003E-2</v>
      </c>
      <c r="Q20" s="3">
        <f t="shared" si="3"/>
        <v>99.354204999999993</v>
      </c>
      <c r="R20" s="6"/>
      <c r="S20" s="6">
        <v>50.613300000000002</v>
      </c>
      <c r="T20" s="6">
        <v>1.038818</v>
      </c>
      <c r="U20" s="6">
        <v>5.5174669999999999</v>
      </c>
      <c r="V20" s="6">
        <v>12.886355999999999</v>
      </c>
      <c r="W20" s="6">
        <v>15.343042000000001</v>
      </c>
      <c r="X20" s="6">
        <v>11.433414000000001</v>
      </c>
      <c r="Y20" s="6">
        <v>1.1055569999999999</v>
      </c>
      <c r="Z20" s="6">
        <v>0.38284699999999999</v>
      </c>
      <c r="AA20" s="6">
        <v>3.5149999999999999E-3</v>
      </c>
      <c r="AB20" s="6">
        <v>0.75410699999999997</v>
      </c>
      <c r="AC20" s="6">
        <v>0.23148199999999999</v>
      </c>
      <c r="AD20" s="6">
        <v>4.7815000000000003E-2</v>
      </c>
      <c r="AE20" s="6">
        <f t="shared" si="4"/>
        <v>99.357719999999986</v>
      </c>
      <c r="AF20" s="6"/>
      <c r="AG20" s="6">
        <v>1.3809999999999999E-2</v>
      </c>
      <c r="AH20" s="6">
        <v>1.0428E-2</v>
      </c>
      <c r="AI20" s="6">
        <v>1.2519000000000001E-2</v>
      </c>
      <c r="AJ20" s="6">
        <v>2.7902E-2</v>
      </c>
      <c r="AK20" s="6">
        <v>1.3478E-2</v>
      </c>
      <c r="AL20" s="6">
        <v>8.4320000000000003E-3</v>
      </c>
      <c r="AM20" s="6">
        <v>2.3198E-2</v>
      </c>
      <c r="AN20" s="6">
        <v>8.1329999999999996E-3</v>
      </c>
      <c r="AO20" s="6">
        <v>2.2794999999999999E-2</v>
      </c>
      <c r="AP20" s="6">
        <v>1.7694999999999999E-2</v>
      </c>
      <c r="AQ20" s="6">
        <v>2.5668E-2</v>
      </c>
      <c r="AR20" s="6">
        <v>9.6439999999999998E-3</v>
      </c>
      <c r="AS20" s="6"/>
      <c r="AT20" s="6">
        <v>0.33288200000000001</v>
      </c>
      <c r="AU20" s="6">
        <v>2.1269339999999999</v>
      </c>
      <c r="AV20" s="6">
        <v>1.083512</v>
      </c>
      <c r="AW20" s="6">
        <v>0.89227199999999995</v>
      </c>
      <c r="AX20" s="6">
        <v>0.71677199999999996</v>
      </c>
      <c r="AY20" s="6">
        <v>0.48757099999999998</v>
      </c>
      <c r="AZ20" s="6">
        <v>4.3498619999999999</v>
      </c>
      <c r="BA20" s="6">
        <v>3.1821459999999999</v>
      </c>
      <c r="BC20" s="6">
        <v>3.3341569999999998</v>
      </c>
      <c r="BD20" s="6">
        <v>8.4235690000000005</v>
      </c>
      <c r="BE20" s="6">
        <v>16.839711999999999</v>
      </c>
      <c r="BG20" s="6">
        <v>7.2200993285124415</v>
      </c>
      <c r="BH20" s="6">
        <v>0.77990067148755848</v>
      </c>
      <c r="BI20" s="6">
        <v>0</v>
      </c>
      <c r="BJ20" s="6">
        <v>8</v>
      </c>
      <c r="BK20" s="6"/>
      <c r="BL20" s="6">
        <v>0.14771849280028182</v>
      </c>
      <c r="BM20" s="6">
        <v>0.11148414241918969</v>
      </c>
      <c r="BN20" s="6">
        <v>0</v>
      </c>
      <c r="BO20" s="6">
        <v>0</v>
      </c>
      <c r="BP20" s="6">
        <v>0.23777680499077292</v>
      </c>
      <c r="BQ20" s="6">
        <v>3.2628225184788788</v>
      </c>
      <c r="BR20" s="6">
        <v>1.2995625608421715</v>
      </c>
      <c r="BS20" s="6">
        <v>9.1115027844988164E-2</v>
      </c>
      <c r="BT20" s="6"/>
      <c r="BU20" s="6">
        <v>0.15047954737628366</v>
      </c>
      <c r="BV20" s="6">
        <v>1.7475164994594854</v>
      </c>
      <c r="BW20" s="6">
        <v>0.10200395316423094</v>
      </c>
      <c r="BX20" s="6"/>
      <c r="BY20" s="6">
        <v>0</v>
      </c>
      <c r="BZ20" s="6">
        <v>0.20376960722602278</v>
      </c>
      <c r="CA20" s="6">
        <v>6.9671434796329854E-2</v>
      </c>
      <c r="CB20" s="6">
        <v>0.27344104202235264</v>
      </c>
      <c r="CC20" s="6"/>
      <c r="CD20" s="6">
        <v>1.8840082654901174</v>
      </c>
      <c r="CE20" s="6">
        <v>0.10443119645072113</v>
      </c>
      <c r="CF20" s="6">
        <v>1.1560538059161499E-2</v>
      </c>
      <c r="CG20" s="6">
        <v>0</v>
      </c>
      <c r="CH20" s="6">
        <v>2</v>
      </c>
      <c r="CI20" s="6">
        <f>0.6+CE20+CF20</f>
        <v>0.71599173450988252</v>
      </c>
      <c r="CJ20" s="6">
        <f>0.6+0.05+CE20+CF20</f>
        <v>0.76599173450988256</v>
      </c>
      <c r="CK20" s="6">
        <f>0.6-0.05+CE20+CF20</f>
        <v>0.66599173450988247</v>
      </c>
      <c r="CM20" s="6">
        <v>0.23777680499078002</v>
      </c>
      <c r="CN20" s="6">
        <v>1.2995625608421644</v>
      </c>
      <c r="CO20" s="6">
        <v>1.8840082654901102</v>
      </c>
      <c r="CP20" s="6">
        <v>7.1054273576010019E-15</v>
      </c>
      <c r="CR20" s="2" t="s">
        <v>81</v>
      </c>
      <c r="CT20" s="6">
        <v>0.97199999999999998</v>
      </c>
      <c r="CU20" s="6">
        <v>0</v>
      </c>
      <c r="CV20" s="6"/>
      <c r="CW20" s="6">
        <v>0.754</v>
      </c>
      <c r="CX20" s="6">
        <v>0</v>
      </c>
      <c r="CY20" s="6">
        <v>0.36099999999999999</v>
      </c>
      <c r="CZ20" s="6">
        <v>13.92</v>
      </c>
      <c r="DA20" s="6">
        <v>0.59</v>
      </c>
      <c r="DB20" s="6">
        <v>101.22874200000001</v>
      </c>
      <c r="DD20" s="2" t="s">
        <v>84</v>
      </c>
      <c r="DE20" s="2" t="s">
        <v>85</v>
      </c>
      <c r="DF20" s="2" t="s">
        <v>88</v>
      </c>
      <c r="DG20" s="2" t="s">
        <v>102</v>
      </c>
      <c r="DJ20" s="2">
        <v>7.2290000000000001</v>
      </c>
      <c r="DK20" s="2">
        <v>0.77100000000000002</v>
      </c>
      <c r="DL20" s="2" t="s">
        <v>61</v>
      </c>
      <c r="DM20" s="2" t="s">
        <v>61</v>
      </c>
      <c r="DN20" s="2">
        <v>8</v>
      </c>
      <c r="DP20" s="6">
        <v>0.112</v>
      </c>
      <c r="DQ20" s="6" t="s">
        <v>61</v>
      </c>
      <c r="DR20" s="6">
        <v>0.157</v>
      </c>
      <c r="DS20" s="6" t="s">
        <v>61</v>
      </c>
      <c r="DT20" s="6" t="s">
        <v>61</v>
      </c>
      <c r="DU20" s="6">
        <v>1.496</v>
      </c>
      <c r="DV20" s="6" t="s">
        <v>61</v>
      </c>
      <c r="DW20" s="6" t="s">
        <v>61</v>
      </c>
      <c r="DX20" s="6">
        <v>3.2349999999999999</v>
      </c>
      <c r="DY20" s="6" t="s">
        <v>61</v>
      </c>
      <c r="DZ20" s="6">
        <v>5</v>
      </c>
      <c r="EB20" s="6">
        <v>9.0999999999999998E-2</v>
      </c>
      <c r="EC20" s="6">
        <v>4.2999999999999997E-2</v>
      </c>
      <c r="ED20" s="6">
        <v>3.2000000000000001E-2</v>
      </c>
      <c r="EE20" s="6">
        <v>1.75</v>
      </c>
      <c r="EF20" s="6">
        <v>8.4000000000000005E-2</v>
      </c>
      <c r="EG20" s="6">
        <v>2</v>
      </c>
      <c r="EH20" s="6" t="s">
        <v>61</v>
      </c>
      <c r="EI20" s="6" t="s">
        <v>61</v>
      </c>
      <c r="EJ20" s="6" t="s">
        <v>61</v>
      </c>
      <c r="EK20" s="6">
        <v>0.222</v>
      </c>
      <c r="EL20" s="6" t="s">
        <v>61</v>
      </c>
      <c r="EM20" s="6">
        <v>7.0000000000000007E-2</v>
      </c>
      <c r="EN20" s="6">
        <v>0.29200000000000004</v>
      </c>
      <c r="EO20" s="6">
        <v>21.999999999999996</v>
      </c>
      <c r="EP20" s="6"/>
      <c r="EQ20" s="6">
        <v>0.57199999999999995</v>
      </c>
      <c r="ER20" s="6">
        <v>0.105</v>
      </c>
      <c r="ES20" s="6">
        <v>1.2E-2</v>
      </c>
      <c r="ET20" s="6">
        <v>1.3120000000000001</v>
      </c>
      <c r="EU20" s="6">
        <v>2.0009999999999999</v>
      </c>
      <c r="EV20" s="6"/>
      <c r="EW20" s="6">
        <v>15.292</v>
      </c>
      <c r="EY20" s="2">
        <v>1.26</v>
      </c>
      <c r="EZ20" s="2">
        <v>1.36</v>
      </c>
      <c r="FA20"/>
      <c r="FB20" s="1"/>
      <c r="FC20" s="1"/>
      <c r="FD20" s="1"/>
      <c r="FE20" s="1"/>
      <c r="FF20" s="1"/>
      <c r="FG20" s="1"/>
      <c r="FH20" s="1"/>
    </row>
    <row r="21" spans="1:164">
      <c r="B21" s="6" t="s">
        <v>37</v>
      </c>
      <c r="C21" s="42">
        <v>118</v>
      </c>
      <c r="D21" s="42">
        <v>5</v>
      </c>
      <c r="E21" s="3">
        <f t="shared" si="2"/>
        <v>51.364455999999997</v>
      </c>
      <c r="F21" s="3">
        <f t="shared" si="2"/>
        <v>0.947519</v>
      </c>
      <c r="G21" s="3">
        <f t="shared" si="2"/>
        <v>5.2186240000000002</v>
      </c>
      <c r="H21" s="3">
        <f t="shared" si="2"/>
        <v>12.682143</v>
      </c>
      <c r="I21" s="3">
        <f t="shared" si="2"/>
        <v>15.56596</v>
      </c>
      <c r="J21" s="3">
        <f t="shared" si="2"/>
        <v>11.445012999999999</v>
      </c>
      <c r="K21" s="3">
        <f t="shared" si="2"/>
        <v>1.1257550000000001</v>
      </c>
      <c r="L21" s="3">
        <f t="shared" si="2"/>
        <v>0.37681300000000001</v>
      </c>
      <c r="M21" s="3" t="str">
        <f t="shared" si="2"/>
        <v/>
      </c>
      <c r="N21" s="3">
        <f t="shared" si="2"/>
        <v>0.741919</v>
      </c>
      <c r="O21" s="3">
        <f t="shared" si="2"/>
        <v>0.215305</v>
      </c>
      <c r="P21" s="3">
        <f t="shared" si="2"/>
        <v>4.1503999999999999E-2</v>
      </c>
      <c r="Q21" s="3">
        <f t="shared" si="3"/>
        <v>99.725010999999995</v>
      </c>
      <c r="R21" s="6"/>
      <c r="S21" s="6">
        <v>51.364455999999997</v>
      </c>
      <c r="T21" s="6">
        <v>0.947519</v>
      </c>
      <c r="U21" s="6">
        <v>5.2186240000000002</v>
      </c>
      <c r="V21" s="6">
        <v>12.682143</v>
      </c>
      <c r="W21" s="6">
        <v>15.56596</v>
      </c>
      <c r="X21" s="6">
        <v>11.445012999999999</v>
      </c>
      <c r="Y21" s="6">
        <v>1.1257550000000001</v>
      </c>
      <c r="Z21" s="6">
        <v>0.37681300000000001</v>
      </c>
      <c r="AA21" s="6">
        <v>0</v>
      </c>
      <c r="AB21" s="6">
        <v>0.741919</v>
      </c>
      <c r="AC21" s="6">
        <v>0.215305</v>
      </c>
      <c r="AD21" s="6">
        <v>4.1503999999999999E-2</v>
      </c>
      <c r="AE21" s="6">
        <f t="shared" si="4"/>
        <v>99.725010999999995</v>
      </c>
      <c r="AF21" s="6"/>
      <c r="AG21" s="6">
        <v>1.3788E-2</v>
      </c>
      <c r="AH21" s="6">
        <v>1.0421E-2</v>
      </c>
      <c r="AI21" s="6">
        <v>1.2501999999999999E-2</v>
      </c>
      <c r="AJ21" s="6">
        <v>2.7875E-2</v>
      </c>
      <c r="AK21" s="6">
        <v>1.3448E-2</v>
      </c>
      <c r="AL21" s="6">
        <v>8.4309999999999993E-3</v>
      </c>
      <c r="AM21" s="6">
        <v>2.3130999999999999E-2</v>
      </c>
      <c r="AN21" s="6">
        <v>8.1290000000000008E-3</v>
      </c>
      <c r="AO21" s="6">
        <v>2.2783000000000001E-2</v>
      </c>
      <c r="AP21" s="6">
        <v>1.7679E-2</v>
      </c>
      <c r="AQ21" s="6">
        <v>2.5648000000000001E-2</v>
      </c>
      <c r="AR21" s="6">
        <v>9.6369999999999997E-3</v>
      </c>
      <c r="AS21" s="6"/>
      <c r="AT21" s="6">
        <v>0.33020100000000002</v>
      </c>
      <c r="AU21" s="6">
        <v>2.2599239999999998</v>
      </c>
      <c r="AV21" s="6">
        <v>1.11632</v>
      </c>
      <c r="AW21" s="6">
        <v>0.89994099999999999</v>
      </c>
      <c r="AX21" s="6">
        <v>0.71088899999999999</v>
      </c>
      <c r="AY21" s="6">
        <v>0.48749300000000001</v>
      </c>
      <c r="AZ21" s="6">
        <v>4.2953520000000003</v>
      </c>
      <c r="BA21" s="6">
        <v>3.2160739999999999</v>
      </c>
      <c r="BC21" s="6">
        <v>3.3719969999999999</v>
      </c>
      <c r="BD21" s="6">
        <v>9.0068809999999999</v>
      </c>
      <c r="BE21" s="6">
        <v>19.025402</v>
      </c>
      <c r="BG21" s="6">
        <v>7.2800037608251866</v>
      </c>
      <c r="BH21" s="6">
        <v>0.71999623917481337</v>
      </c>
      <c r="BI21" s="6">
        <v>0</v>
      </c>
      <c r="BJ21" s="6">
        <v>8</v>
      </c>
      <c r="BK21" s="6"/>
      <c r="BL21" s="6">
        <v>0.15172247217599166</v>
      </c>
      <c r="BM21" s="6">
        <v>0.1010303718454606</v>
      </c>
      <c r="BN21" s="6">
        <v>0</v>
      </c>
      <c r="BO21" s="6">
        <v>0</v>
      </c>
      <c r="BP21" s="6">
        <v>0.2448726008165707</v>
      </c>
      <c r="BQ21" s="6">
        <v>3.2888819096124409</v>
      </c>
      <c r="BR21" s="6">
        <v>1.2583478020807324</v>
      </c>
      <c r="BS21" s="6">
        <v>8.9064354795540174E-2</v>
      </c>
      <c r="BT21" s="6"/>
      <c r="BU21" s="6">
        <v>0.13391951132673707</v>
      </c>
      <c r="BV21" s="6">
        <v>1.7380090703560944</v>
      </c>
      <c r="BW21" s="6">
        <v>0.12807141831716851</v>
      </c>
      <c r="BX21" s="6"/>
      <c r="BY21" s="6">
        <v>0</v>
      </c>
      <c r="BZ21" s="6">
        <v>0.18128068188861668</v>
      </c>
      <c r="CA21" s="6">
        <v>6.8131158919885942E-2</v>
      </c>
      <c r="CB21" s="6">
        <v>0.24941184080850262</v>
      </c>
      <c r="CC21" s="6"/>
      <c r="CD21" s="6">
        <v>1.8935233055020513</v>
      </c>
      <c r="CE21" s="6">
        <v>9.6506715695382939E-2</v>
      </c>
      <c r="CF21" s="6">
        <v>9.9699788025657977E-3</v>
      </c>
      <c r="CG21" s="6">
        <v>0</v>
      </c>
      <c r="CH21" s="6">
        <v>2</v>
      </c>
      <c r="CM21" s="6">
        <v>0.2448726008165707</v>
      </c>
      <c r="CN21" s="6">
        <v>1.2583478020807324</v>
      </c>
      <c r="CO21" s="6">
        <v>1.8935233055020513</v>
      </c>
      <c r="CP21" s="6">
        <v>0</v>
      </c>
      <c r="CR21" s="2" t="s">
        <v>80</v>
      </c>
      <c r="CT21" s="6">
        <v>0.23699999999999999</v>
      </c>
      <c r="CU21" s="6">
        <v>0</v>
      </c>
      <c r="CV21" s="6"/>
      <c r="CW21" s="6">
        <v>0.74199999999999999</v>
      </c>
      <c r="CX21" s="6">
        <v>0</v>
      </c>
      <c r="CY21" s="6">
        <v>9.6760000000000002</v>
      </c>
      <c r="CZ21" s="6">
        <v>3.34</v>
      </c>
      <c r="DA21" s="6">
        <v>1.97</v>
      </c>
      <c r="DB21" s="6">
        <v>101.92894899999999</v>
      </c>
      <c r="DD21" s="2" t="s">
        <v>83</v>
      </c>
      <c r="DE21" s="2" t="s">
        <v>49</v>
      </c>
      <c r="DF21" s="2" t="s">
        <v>87</v>
      </c>
      <c r="DG21" s="2" t="s">
        <v>103</v>
      </c>
      <c r="DJ21" s="2">
        <v>7.2619999999999996</v>
      </c>
      <c r="DK21" s="2">
        <v>0.73799999999999999</v>
      </c>
      <c r="DL21" s="2" t="s">
        <v>61</v>
      </c>
      <c r="DM21" s="2" t="s">
        <v>61</v>
      </c>
      <c r="DN21" s="2">
        <v>8</v>
      </c>
      <c r="DP21" s="6">
        <v>0.10100000000000001</v>
      </c>
      <c r="DQ21" s="6" t="s">
        <v>61</v>
      </c>
      <c r="DR21" s="6">
        <v>0.13200000000000001</v>
      </c>
      <c r="DS21" s="6" t="s">
        <v>61</v>
      </c>
      <c r="DT21" s="6" t="s">
        <v>61</v>
      </c>
      <c r="DU21" s="6">
        <v>0.35599999999999998</v>
      </c>
      <c r="DV21" s="6" t="s">
        <v>61</v>
      </c>
      <c r="DW21" s="6">
        <v>1.131</v>
      </c>
      <c r="DX21" s="6">
        <v>3.2810000000000001</v>
      </c>
      <c r="DY21" s="6" t="s">
        <v>61</v>
      </c>
      <c r="DZ21" s="6">
        <v>5.0010000000000003</v>
      </c>
      <c r="EB21" s="6">
        <v>8.8999999999999996E-2</v>
      </c>
      <c r="EC21" s="6">
        <v>1.2999999999999999E-2</v>
      </c>
      <c r="ED21" s="6" t="s">
        <v>61</v>
      </c>
      <c r="EE21" s="6">
        <v>1.734</v>
      </c>
      <c r="EF21" s="6">
        <v>0.16400000000000001</v>
      </c>
      <c r="EG21" s="6">
        <v>2</v>
      </c>
      <c r="EH21" s="6" t="s">
        <v>61</v>
      </c>
      <c r="EI21" s="6" t="s">
        <v>61</v>
      </c>
      <c r="EJ21" s="6" t="s">
        <v>61</v>
      </c>
      <c r="EK21" s="6">
        <v>0.14499999999999999</v>
      </c>
      <c r="EL21" s="6" t="s">
        <v>61</v>
      </c>
      <c r="EM21" s="6">
        <v>6.8000000000000005E-2</v>
      </c>
      <c r="EN21" s="6">
        <v>0.21299999999999999</v>
      </c>
      <c r="EO21" s="6">
        <v>22</v>
      </c>
      <c r="EP21" s="6"/>
      <c r="EQ21" s="6">
        <v>1.8939999999999999</v>
      </c>
      <c r="ER21" s="6">
        <v>9.6000000000000002E-2</v>
      </c>
      <c r="ES21" s="6">
        <v>0.01</v>
      </c>
      <c r="ET21" s="6" t="s">
        <v>61</v>
      </c>
      <c r="EU21" s="6">
        <v>2</v>
      </c>
      <c r="EV21" s="6"/>
      <c r="EW21" s="6">
        <v>15.214</v>
      </c>
      <c r="FA21"/>
      <c r="FB21" s="1"/>
      <c r="FC21" s="1"/>
      <c r="FD21" s="1"/>
      <c r="FE21" s="1"/>
      <c r="FF21" s="1"/>
      <c r="FG21" s="1"/>
      <c r="FH21" s="1"/>
    </row>
    <row r="22" spans="1:164">
      <c r="B22" s="6" t="s">
        <v>37</v>
      </c>
      <c r="C22" s="42">
        <v>119</v>
      </c>
      <c r="D22" s="42">
        <v>4</v>
      </c>
      <c r="E22" s="3">
        <f t="shared" si="2"/>
        <v>51.115101000000003</v>
      </c>
      <c r="F22" s="3">
        <f t="shared" si="2"/>
        <v>0.97616800000000004</v>
      </c>
      <c r="G22" s="3">
        <f t="shared" si="2"/>
        <v>5.2002660000000001</v>
      </c>
      <c r="H22" s="3">
        <f t="shared" si="2"/>
        <v>12.495317</v>
      </c>
      <c r="I22" s="3">
        <f t="shared" si="2"/>
        <v>15.497783999999999</v>
      </c>
      <c r="J22" s="3">
        <f t="shared" si="2"/>
        <v>11.274471999999999</v>
      </c>
      <c r="K22" s="3">
        <f t="shared" si="2"/>
        <v>1.155734</v>
      </c>
      <c r="L22" s="3">
        <f t="shared" si="2"/>
        <v>0.34184300000000001</v>
      </c>
      <c r="M22" s="3" t="str">
        <f t="shared" si="2"/>
        <v/>
      </c>
      <c r="N22" s="3">
        <f t="shared" si="2"/>
        <v>0.73790299999999998</v>
      </c>
      <c r="O22" s="3">
        <f t="shared" si="2"/>
        <v>0.20977199999999999</v>
      </c>
      <c r="P22" s="3">
        <f t="shared" si="2"/>
        <v>4.7751000000000002E-2</v>
      </c>
      <c r="Q22" s="3">
        <f t="shared" si="3"/>
        <v>99.052111000000011</v>
      </c>
      <c r="R22" s="6"/>
      <c r="S22" s="6">
        <v>51.115101000000003</v>
      </c>
      <c r="T22" s="6">
        <v>0.97616800000000004</v>
      </c>
      <c r="U22" s="6">
        <v>5.2002660000000001</v>
      </c>
      <c r="V22" s="6">
        <v>12.495317</v>
      </c>
      <c r="W22" s="6">
        <v>15.497783999999999</v>
      </c>
      <c r="X22" s="6">
        <v>11.274471999999999</v>
      </c>
      <c r="Y22" s="6">
        <v>1.155734</v>
      </c>
      <c r="Z22" s="6">
        <v>0.34184300000000001</v>
      </c>
      <c r="AA22" s="6">
        <v>0</v>
      </c>
      <c r="AB22" s="6">
        <v>0.73790299999999998</v>
      </c>
      <c r="AC22" s="6">
        <v>0.20977199999999999</v>
      </c>
      <c r="AD22" s="6">
        <v>4.7751000000000002E-2</v>
      </c>
      <c r="AE22" s="6">
        <f t="shared" si="4"/>
        <v>99.052111000000011</v>
      </c>
      <c r="AF22" s="6"/>
      <c r="AG22" s="6">
        <v>1.3783E-2</v>
      </c>
      <c r="AH22" s="6">
        <v>1.0416E-2</v>
      </c>
      <c r="AI22" s="6">
        <v>1.2496E-2</v>
      </c>
      <c r="AJ22" s="6">
        <v>2.7864E-2</v>
      </c>
      <c r="AK22" s="6">
        <v>1.3436999999999999E-2</v>
      </c>
      <c r="AL22" s="6">
        <v>8.43E-3</v>
      </c>
      <c r="AM22" s="6">
        <v>2.3102000000000001E-2</v>
      </c>
      <c r="AN22" s="6">
        <v>8.1279999999999998E-3</v>
      </c>
      <c r="AO22" s="6">
        <v>2.2776000000000001E-2</v>
      </c>
      <c r="AP22" s="6">
        <v>1.7670999999999999E-2</v>
      </c>
      <c r="AQ22" s="6">
        <v>2.5637E-2</v>
      </c>
      <c r="AR22" s="6">
        <v>9.6340000000000002E-3</v>
      </c>
      <c r="AS22" s="6"/>
      <c r="AT22" s="6">
        <v>0.33105499999999999</v>
      </c>
      <c r="AU22" s="6">
        <v>2.2156959999999999</v>
      </c>
      <c r="AV22" s="6">
        <v>1.1184430000000001</v>
      </c>
      <c r="AW22" s="6">
        <v>0.90710000000000002</v>
      </c>
      <c r="AX22" s="6">
        <v>0.71236100000000002</v>
      </c>
      <c r="AY22" s="6">
        <v>0.49132300000000001</v>
      </c>
      <c r="AZ22" s="6">
        <v>4.2251799999999999</v>
      </c>
      <c r="BA22" s="6">
        <v>3.4329420000000002</v>
      </c>
      <c r="BC22" s="6">
        <v>3.3847559999999999</v>
      </c>
      <c r="BD22" s="6">
        <v>9.2259100000000007</v>
      </c>
      <c r="BE22" s="6">
        <v>16.849705</v>
      </c>
      <c r="BG22" s="6">
        <v>7.2866876871767712</v>
      </c>
      <c r="BH22" s="6">
        <v>0.71331231282322882</v>
      </c>
      <c r="BI22" s="6">
        <v>0</v>
      </c>
      <c r="BJ22" s="6">
        <v>8</v>
      </c>
      <c r="BK22" s="6"/>
      <c r="BL22" s="6">
        <v>0.16037884713563977</v>
      </c>
      <c r="BM22" s="6">
        <v>0.10468889422079017</v>
      </c>
      <c r="BN22" s="6">
        <v>0</v>
      </c>
      <c r="BO22" s="6">
        <v>0</v>
      </c>
      <c r="BP22" s="6">
        <v>0.2432636297595181</v>
      </c>
      <c r="BQ22" s="6">
        <v>3.293472148991794</v>
      </c>
      <c r="BR22" s="6">
        <v>1.2464037779472739</v>
      </c>
      <c r="BS22" s="6">
        <v>8.909610748996645E-2</v>
      </c>
      <c r="BT22" s="6"/>
      <c r="BU22" s="6">
        <v>0.13730340554498266</v>
      </c>
      <c r="BV22" s="6">
        <v>1.7220429628601097</v>
      </c>
      <c r="BW22" s="6">
        <v>0.14065363159490762</v>
      </c>
      <c r="BX22" s="6"/>
      <c r="BY22" s="6">
        <v>0</v>
      </c>
      <c r="BZ22" s="6">
        <v>0.17877886492601625</v>
      </c>
      <c r="CA22" s="6">
        <v>6.2166814155387579E-2</v>
      </c>
      <c r="CB22" s="6">
        <v>0.24094567908140382</v>
      </c>
      <c r="CC22" s="6"/>
      <c r="CD22" s="6">
        <v>1.8938907594015952</v>
      </c>
      <c r="CE22" s="6">
        <v>9.4572084380052546E-2</v>
      </c>
      <c r="CF22" s="6">
        <v>1.1537156218352175E-2</v>
      </c>
      <c r="CG22" s="6">
        <v>0</v>
      </c>
      <c r="CH22" s="6">
        <v>2</v>
      </c>
      <c r="CM22" s="6">
        <v>0.24326362975951099</v>
      </c>
      <c r="CN22" s="6">
        <v>1.246403777947281</v>
      </c>
      <c r="CO22" s="6">
        <v>1.8938907594015952</v>
      </c>
      <c r="CP22" s="6">
        <v>0</v>
      </c>
      <c r="CR22" s="2" t="s">
        <v>80</v>
      </c>
      <c r="CT22" s="6">
        <v>0.24299999999999999</v>
      </c>
      <c r="CU22" s="6">
        <v>0</v>
      </c>
      <c r="CV22" s="6"/>
      <c r="CW22" s="6">
        <v>0.73799999999999999</v>
      </c>
      <c r="CX22" s="6">
        <v>0</v>
      </c>
      <c r="CY22" s="6">
        <v>9.4589999999999996</v>
      </c>
      <c r="CZ22" s="6">
        <v>3.3740000000000001</v>
      </c>
      <c r="DA22" s="6">
        <v>1.97</v>
      </c>
      <c r="DB22" s="6">
        <v>101.259891</v>
      </c>
      <c r="DD22" s="2" t="s">
        <v>83</v>
      </c>
      <c r="DE22" s="2" t="s">
        <v>49</v>
      </c>
      <c r="DF22" s="2" t="s">
        <v>87</v>
      </c>
      <c r="DG22" s="2" t="s">
        <v>104</v>
      </c>
      <c r="DJ22" s="2">
        <v>7.2679999999999998</v>
      </c>
      <c r="DK22" s="2">
        <v>0.73199999999999998</v>
      </c>
      <c r="DL22" s="2" t="s">
        <v>61</v>
      </c>
      <c r="DM22" s="2" t="s">
        <v>61</v>
      </c>
      <c r="DN22" s="2">
        <v>8</v>
      </c>
      <c r="DP22" s="6">
        <v>0.104</v>
      </c>
      <c r="DQ22" s="6" t="s">
        <v>61</v>
      </c>
      <c r="DR22" s="6">
        <v>0.13900000000000001</v>
      </c>
      <c r="DS22" s="6" t="s">
        <v>61</v>
      </c>
      <c r="DT22" s="6" t="s">
        <v>61</v>
      </c>
      <c r="DU22" s="6">
        <v>0.36099999999999999</v>
      </c>
      <c r="DV22" s="6" t="s">
        <v>61</v>
      </c>
      <c r="DW22" s="6">
        <v>1.1100000000000001</v>
      </c>
      <c r="DX22" s="6">
        <v>3.2850000000000001</v>
      </c>
      <c r="DY22" s="6" t="s">
        <v>61</v>
      </c>
      <c r="DZ22" s="6">
        <v>4.9990000000000006</v>
      </c>
      <c r="EB22" s="6">
        <v>8.8999999999999996E-2</v>
      </c>
      <c r="EC22" s="6">
        <v>1.4999999999999999E-2</v>
      </c>
      <c r="ED22" s="6" t="s">
        <v>61</v>
      </c>
      <c r="EE22" s="6">
        <v>1.718</v>
      </c>
      <c r="EF22" s="6">
        <v>0.17899999999999999</v>
      </c>
      <c r="EG22" s="6">
        <v>2.0009999999999999</v>
      </c>
      <c r="EH22" s="6" t="s">
        <v>61</v>
      </c>
      <c r="EI22" s="6" t="s">
        <v>61</v>
      </c>
      <c r="EJ22" s="6" t="s">
        <v>61</v>
      </c>
      <c r="EK22" s="6">
        <v>0.14000000000000001</v>
      </c>
      <c r="EL22" s="6" t="s">
        <v>61</v>
      </c>
      <c r="EM22" s="6">
        <v>6.2E-2</v>
      </c>
      <c r="EN22" s="6">
        <v>0.20200000000000001</v>
      </c>
      <c r="EO22" s="6">
        <v>22</v>
      </c>
      <c r="EP22" s="6"/>
      <c r="EQ22" s="6">
        <v>1.8939999999999999</v>
      </c>
      <c r="ER22" s="6">
        <v>9.4E-2</v>
      </c>
      <c r="ES22" s="6">
        <v>1.2E-2</v>
      </c>
      <c r="ET22" s="6" t="s">
        <v>61</v>
      </c>
      <c r="EU22" s="6">
        <v>2</v>
      </c>
      <c r="EV22" s="6"/>
      <c r="EW22" s="6">
        <v>15.202</v>
      </c>
      <c r="FA22"/>
      <c r="FB22" s="1"/>
      <c r="FC22" s="1"/>
      <c r="FD22" s="1"/>
      <c r="FE22" s="1"/>
      <c r="FF22" s="1"/>
      <c r="FG22" s="1"/>
      <c r="FH22" s="1"/>
    </row>
    <row r="23" spans="1:164">
      <c r="B23" s="6" t="s">
        <v>37</v>
      </c>
      <c r="C23" s="42">
        <v>120</v>
      </c>
      <c r="D23" s="42">
        <v>3</v>
      </c>
      <c r="E23" s="3">
        <f t="shared" si="2"/>
        <v>51.328800000000001</v>
      </c>
      <c r="F23" s="3">
        <f t="shared" si="2"/>
        <v>0.94621299999999997</v>
      </c>
      <c r="G23" s="3">
        <f t="shared" si="2"/>
        <v>5.0910770000000003</v>
      </c>
      <c r="H23" s="3">
        <f t="shared" si="2"/>
        <v>12.672719000000001</v>
      </c>
      <c r="I23" s="3">
        <f t="shared" si="2"/>
        <v>15.695351</v>
      </c>
      <c r="J23" s="3">
        <f t="shared" si="2"/>
        <v>11.416383</v>
      </c>
      <c r="K23" s="3">
        <f t="shared" si="2"/>
        <v>1.0954360000000001</v>
      </c>
      <c r="L23" s="3">
        <f t="shared" si="2"/>
        <v>0.32393300000000003</v>
      </c>
      <c r="M23" s="3" t="str">
        <f t="shared" si="2"/>
        <v/>
      </c>
      <c r="N23" s="3">
        <f t="shared" si="2"/>
        <v>0.69777699999999998</v>
      </c>
      <c r="O23" s="3">
        <f t="shared" si="2"/>
        <v>0.214222</v>
      </c>
      <c r="P23" s="3">
        <f t="shared" si="2"/>
        <v>5.7253999999999999E-2</v>
      </c>
      <c r="Q23" s="3">
        <f t="shared" si="3"/>
        <v>99.539165000000011</v>
      </c>
      <c r="R23" s="6"/>
      <c r="S23" s="6">
        <v>51.328800000000001</v>
      </c>
      <c r="T23" s="6">
        <v>0.94621299999999997</v>
      </c>
      <c r="U23" s="6">
        <v>5.0910770000000003</v>
      </c>
      <c r="V23" s="6">
        <v>12.672719000000001</v>
      </c>
      <c r="W23" s="6">
        <v>15.695351</v>
      </c>
      <c r="X23" s="6">
        <v>11.416383</v>
      </c>
      <c r="Y23" s="6">
        <v>1.0954360000000001</v>
      </c>
      <c r="Z23" s="6">
        <v>0.32393300000000003</v>
      </c>
      <c r="AA23" s="6">
        <v>2.2762999999999999E-2</v>
      </c>
      <c r="AB23" s="6">
        <v>0.69777699999999998</v>
      </c>
      <c r="AC23" s="6">
        <v>0.214222</v>
      </c>
      <c r="AD23" s="6">
        <v>5.7253999999999999E-2</v>
      </c>
      <c r="AE23" s="6">
        <f t="shared" si="4"/>
        <v>99.561928000000009</v>
      </c>
      <c r="AF23" s="6"/>
      <c r="AG23" s="6">
        <v>1.3785E-2</v>
      </c>
      <c r="AH23" s="6">
        <v>1.0418E-2</v>
      </c>
      <c r="AI23" s="6">
        <v>1.2503E-2</v>
      </c>
      <c r="AJ23" s="6">
        <v>2.7868E-2</v>
      </c>
      <c r="AK23" s="6">
        <v>1.3441E-2</v>
      </c>
      <c r="AL23" s="6">
        <v>8.4290000000000007E-3</v>
      </c>
      <c r="AM23" s="6">
        <v>2.3120000000000002E-2</v>
      </c>
      <c r="AN23" s="6">
        <v>8.1270000000000005E-3</v>
      </c>
      <c r="AO23" s="6">
        <v>2.2775E-2</v>
      </c>
      <c r="AP23" s="6">
        <v>1.7673999999999999E-2</v>
      </c>
      <c r="AQ23" s="6">
        <v>2.5634000000000001E-2</v>
      </c>
      <c r="AR23" s="6">
        <v>9.6349999999999995E-3</v>
      </c>
      <c r="AS23" s="6"/>
      <c r="AT23" s="6">
        <v>0.33027000000000001</v>
      </c>
      <c r="AU23" s="6">
        <v>2.261571</v>
      </c>
      <c r="AV23" s="6">
        <v>1.1315550000000001</v>
      </c>
      <c r="AW23" s="6">
        <v>0.90018200000000004</v>
      </c>
      <c r="AX23" s="6">
        <v>0.70765599999999995</v>
      </c>
      <c r="AY23" s="6">
        <v>0.48804399999999998</v>
      </c>
      <c r="AZ23" s="6">
        <v>4.3654989999999998</v>
      </c>
      <c r="BA23" s="6">
        <v>3.5593439999999998</v>
      </c>
      <c r="BC23" s="6">
        <v>3.5217149999999999</v>
      </c>
      <c r="BD23" s="6">
        <v>9.0446469999999994</v>
      </c>
      <c r="BE23" s="6">
        <v>14.443478000000001</v>
      </c>
      <c r="BG23" s="6">
        <v>7.2843295641356196</v>
      </c>
      <c r="BH23" s="6">
        <v>0.71567043586438039</v>
      </c>
      <c r="BI23" s="6">
        <v>0</v>
      </c>
      <c r="BJ23" s="6">
        <v>8</v>
      </c>
      <c r="BK23" s="6"/>
      <c r="BL23" s="6">
        <v>0.13583924704337091</v>
      </c>
      <c r="BM23" s="6">
        <v>0.1010211943910401</v>
      </c>
      <c r="BN23" s="6">
        <v>0</v>
      </c>
      <c r="BO23" s="6">
        <v>0</v>
      </c>
      <c r="BP23" s="6">
        <v>0.25540197697981881</v>
      </c>
      <c r="BQ23" s="6">
        <v>3.320496040305374</v>
      </c>
      <c r="BR23" s="6">
        <v>1.2486380190118163</v>
      </c>
      <c r="BS23" s="6">
        <v>8.3873283933154047E-2</v>
      </c>
      <c r="BT23" s="6"/>
      <c r="BU23" s="6">
        <v>0.14526976166457484</v>
      </c>
      <c r="BV23" s="6">
        <v>1.7358965613419701</v>
      </c>
      <c r="BW23" s="6">
        <v>0.11883367699345504</v>
      </c>
      <c r="BX23" s="6"/>
      <c r="BY23" s="6">
        <v>0</v>
      </c>
      <c r="BZ23" s="6">
        <v>0.18257500504185709</v>
      </c>
      <c r="CA23" s="6">
        <v>5.8645495010700134E-2</v>
      </c>
      <c r="CB23" s="6">
        <v>0.24122050005255721</v>
      </c>
      <c r="CC23" s="6"/>
      <c r="CD23" s="6">
        <v>1.8900837891699978</v>
      </c>
      <c r="CE23" s="6">
        <v>9.614507764284505E-2</v>
      </c>
      <c r="CF23" s="6">
        <v>1.3771133187157203E-2</v>
      </c>
      <c r="CG23" s="6">
        <v>0</v>
      </c>
      <c r="CH23" s="6">
        <v>2</v>
      </c>
      <c r="CM23" s="6">
        <v>0.25540197697982592</v>
      </c>
      <c r="CN23" s="6">
        <v>1.2486380190118092</v>
      </c>
      <c r="CO23" s="6">
        <v>1.8900837891699978</v>
      </c>
      <c r="CP23" s="6">
        <v>0</v>
      </c>
      <c r="CR23" s="2" t="s">
        <v>80</v>
      </c>
      <c r="CT23" s="6">
        <v>0.254</v>
      </c>
      <c r="CU23" s="6">
        <v>0</v>
      </c>
      <c r="CV23" s="6"/>
      <c r="CW23" s="6">
        <v>0.69799999999999995</v>
      </c>
      <c r="CX23" s="6">
        <v>0</v>
      </c>
      <c r="CY23" s="6">
        <v>9.4540000000000006</v>
      </c>
      <c r="CZ23" s="6">
        <v>3.577</v>
      </c>
      <c r="DA23" s="6">
        <v>1.97</v>
      </c>
      <c r="DB23" s="6">
        <v>101.767669</v>
      </c>
      <c r="DD23" s="2" t="s">
        <v>83</v>
      </c>
      <c r="DE23" s="2" t="s">
        <v>49</v>
      </c>
      <c r="DF23" s="2" t="s">
        <v>87</v>
      </c>
      <c r="DG23" s="2" t="s">
        <v>105</v>
      </c>
      <c r="DJ23" s="2">
        <v>7.2640000000000002</v>
      </c>
      <c r="DK23" s="2">
        <v>0.73599999999999999</v>
      </c>
      <c r="DL23" s="2" t="s">
        <v>61</v>
      </c>
      <c r="DM23" s="2" t="s">
        <v>61</v>
      </c>
      <c r="DN23" s="2">
        <v>8</v>
      </c>
      <c r="DP23" s="6">
        <v>0.10100000000000001</v>
      </c>
      <c r="DQ23" s="6" t="s">
        <v>61</v>
      </c>
      <c r="DR23" s="6">
        <v>0.114</v>
      </c>
      <c r="DS23" s="6" t="s">
        <v>61</v>
      </c>
      <c r="DT23" s="6" t="s">
        <v>61</v>
      </c>
      <c r="DU23" s="6">
        <v>0.38</v>
      </c>
      <c r="DV23" s="6" t="s">
        <v>61</v>
      </c>
      <c r="DW23" s="6">
        <v>1.0940000000000001</v>
      </c>
      <c r="DX23" s="6">
        <v>3.3109999999999999</v>
      </c>
      <c r="DY23" s="6" t="s">
        <v>61</v>
      </c>
      <c r="DZ23" s="6">
        <v>5</v>
      </c>
      <c r="EB23" s="6">
        <v>8.4000000000000005E-2</v>
      </c>
      <c r="EC23" s="6">
        <v>2.5999999999999999E-2</v>
      </c>
      <c r="ED23" s="6" t="s">
        <v>61</v>
      </c>
      <c r="EE23" s="6">
        <v>1.7310000000000001</v>
      </c>
      <c r="EF23" s="6">
        <v>0.159</v>
      </c>
      <c r="EG23" s="6">
        <v>2</v>
      </c>
      <c r="EH23" s="6" t="s">
        <v>61</v>
      </c>
      <c r="EI23" s="6" t="s">
        <v>61</v>
      </c>
      <c r="EJ23" s="6" t="s">
        <v>61</v>
      </c>
      <c r="EK23" s="6">
        <v>0.14099999999999999</v>
      </c>
      <c r="EL23" s="6" t="s">
        <v>61</v>
      </c>
      <c r="EM23" s="6">
        <v>5.8000000000000003E-2</v>
      </c>
      <c r="EN23" s="6">
        <v>0.19899999999999998</v>
      </c>
      <c r="EO23" s="6">
        <v>22</v>
      </c>
      <c r="EP23" s="6"/>
      <c r="EQ23" s="6">
        <v>1.89</v>
      </c>
      <c r="ER23" s="6">
        <v>9.6000000000000002E-2</v>
      </c>
      <c r="ES23" s="6">
        <v>1.4E-2</v>
      </c>
      <c r="ET23" s="6" t="s">
        <v>61</v>
      </c>
      <c r="EU23" s="6">
        <v>2</v>
      </c>
      <c r="EV23" s="6"/>
      <c r="EW23" s="6">
        <v>15.199</v>
      </c>
      <c r="FA23"/>
      <c r="FB23" s="1"/>
      <c r="FC23" s="1"/>
      <c r="FD23" s="1"/>
      <c r="FE23" s="1"/>
      <c r="FF23" s="1"/>
      <c r="FG23" s="1"/>
      <c r="FH23" s="1"/>
    </row>
    <row r="24" spans="1:164">
      <c r="B24" s="6" t="s">
        <v>37</v>
      </c>
      <c r="C24" s="42">
        <v>121</v>
      </c>
      <c r="D24" s="42">
        <v>2</v>
      </c>
      <c r="E24" s="3">
        <f t="shared" si="2"/>
        <v>50.431590999999997</v>
      </c>
      <c r="F24" s="3">
        <f t="shared" si="2"/>
        <v>1.0814269999999999</v>
      </c>
      <c r="G24" s="3">
        <f t="shared" si="2"/>
        <v>5.7501369999999996</v>
      </c>
      <c r="H24" s="3">
        <f t="shared" si="2"/>
        <v>12.778456</v>
      </c>
      <c r="I24" s="3">
        <f t="shared" si="2"/>
        <v>15.088132</v>
      </c>
      <c r="J24" s="3">
        <f t="shared" si="2"/>
        <v>11.355041</v>
      </c>
      <c r="K24" s="3">
        <f t="shared" si="2"/>
        <v>1.206458</v>
      </c>
      <c r="L24" s="3">
        <f t="shared" si="2"/>
        <v>0.408165</v>
      </c>
      <c r="M24" s="3" t="str">
        <f t="shared" si="2"/>
        <v/>
      </c>
      <c r="N24" s="3">
        <f t="shared" si="2"/>
        <v>0.68632199999999999</v>
      </c>
      <c r="O24" s="3">
        <f t="shared" si="2"/>
        <v>0.22459000000000001</v>
      </c>
      <c r="P24" s="3">
        <f t="shared" si="2"/>
        <v>4.5566000000000002E-2</v>
      </c>
      <c r="Q24" s="3">
        <f t="shared" si="3"/>
        <v>99.055885000000004</v>
      </c>
      <c r="R24" s="6"/>
      <c r="S24" s="6">
        <v>50.431590999999997</v>
      </c>
      <c r="T24" s="6">
        <v>1.0814269999999999</v>
      </c>
      <c r="U24" s="6">
        <v>5.7501369999999996</v>
      </c>
      <c r="V24" s="6">
        <v>12.778456</v>
      </c>
      <c r="W24" s="6">
        <v>15.088132</v>
      </c>
      <c r="X24" s="6">
        <v>11.355041</v>
      </c>
      <c r="Y24" s="6">
        <v>1.206458</v>
      </c>
      <c r="Z24" s="6">
        <v>0.408165</v>
      </c>
      <c r="AA24" s="6">
        <v>0</v>
      </c>
      <c r="AB24" s="6">
        <v>0.68632199999999999</v>
      </c>
      <c r="AC24" s="6">
        <v>0.22459000000000001</v>
      </c>
      <c r="AD24" s="6">
        <v>4.5566000000000002E-2</v>
      </c>
      <c r="AE24" s="6">
        <f t="shared" si="4"/>
        <v>99.055885000000004</v>
      </c>
      <c r="AF24" s="6"/>
      <c r="AG24" s="6">
        <v>1.3805E-2</v>
      </c>
      <c r="AH24" s="6">
        <v>1.0425E-2</v>
      </c>
      <c r="AI24" s="6">
        <v>1.2506E-2</v>
      </c>
      <c r="AJ24" s="6">
        <v>2.7889000000000001E-2</v>
      </c>
      <c r="AK24" s="6">
        <v>1.3469999999999999E-2</v>
      </c>
      <c r="AL24" s="6">
        <v>8.43E-3</v>
      </c>
      <c r="AM24" s="6">
        <v>2.3171000000000001E-2</v>
      </c>
      <c r="AN24" s="6">
        <v>8.1309999999999993E-3</v>
      </c>
      <c r="AO24" s="6">
        <v>2.2787999999999999E-2</v>
      </c>
      <c r="AP24" s="6">
        <v>1.7687000000000001E-2</v>
      </c>
      <c r="AQ24" s="6">
        <v>2.5652999999999999E-2</v>
      </c>
      <c r="AR24" s="6">
        <v>9.639E-3</v>
      </c>
      <c r="AS24" s="6"/>
      <c r="AT24" s="6">
        <v>0.33350099999999999</v>
      </c>
      <c r="AU24" s="6">
        <v>2.0717490000000001</v>
      </c>
      <c r="AV24" s="6">
        <v>1.0589869999999999</v>
      </c>
      <c r="AW24" s="6">
        <v>0.89619499999999996</v>
      </c>
      <c r="AX24" s="6">
        <v>0.722885</v>
      </c>
      <c r="AY24" s="6">
        <v>0.48929600000000001</v>
      </c>
      <c r="AZ24" s="6">
        <v>4.1241060000000003</v>
      </c>
      <c r="BA24" s="6">
        <v>3.050624</v>
      </c>
      <c r="BC24" s="6">
        <v>3.564594</v>
      </c>
      <c r="BD24" s="6">
        <v>8.6595999999999993</v>
      </c>
      <c r="BE24" s="6">
        <v>17.546602</v>
      </c>
      <c r="BG24" s="6">
        <v>7.2114558009090892</v>
      </c>
      <c r="BH24" s="6">
        <v>0.78854419909091078</v>
      </c>
      <c r="BI24" s="6">
        <v>0</v>
      </c>
      <c r="BJ24" s="6">
        <v>8</v>
      </c>
      <c r="BK24" s="6"/>
      <c r="BL24" s="6">
        <v>0.18051413061798993</v>
      </c>
      <c r="BM24" s="6">
        <v>0.11633559044326748</v>
      </c>
      <c r="BN24" s="6">
        <v>0</v>
      </c>
      <c r="BO24" s="6">
        <v>0</v>
      </c>
      <c r="BP24" s="6">
        <v>0.2381647876871682</v>
      </c>
      <c r="BQ24" s="6">
        <v>3.2163196991813376</v>
      </c>
      <c r="BR24" s="6">
        <v>1.2899633188036514</v>
      </c>
      <c r="BS24" s="6">
        <v>8.3124054651695256E-2</v>
      </c>
      <c r="BT24" s="6"/>
      <c r="BU24" s="6">
        <v>0.12442158138510973</v>
      </c>
      <c r="BV24" s="6">
        <v>1.7397058381766226</v>
      </c>
      <c r="BW24" s="6">
        <v>0.13587258043826766</v>
      </c>
      <c r="BX24" s="6"/>
      <c r="BY24" s="6">
        <v>0</v>
      </c>
      <c r="BZ24" s="6">
        <v>0.19860942446715746</v>
      </c>
      <c r="CA24" s="6">
        <v>7.4457255870328809E-2</v>
      </c>
      <c r="CB24" s="6">
        <v>0.27306668033748627</v>
      </c>
      <c r="CC24" s="6"/>
      <c r="CD24" s="6">
        <v>1.8873914949812534</v>
      </c>
      <c r="CE24" s="6">
        <v>0.10156526396131654</v>
      </c>
      <c r="CF24" s="6">
        <v>1.1043241057430053E-2</v>
      </c>
      <c r="CG24" s="6">
        <v>0</v>
      </c>
      <c r="CH24" s="6">
        <v>2</v>
      </c>
      <c r="CI24" s="6">
        <f>0.65+CE24+CF24</f>
        <v>0.76260850501874666</v>
      </c>
      <c r="CJ24" s="6">
        <f>0.65+0.05+CE24+CF24</f>
        <v>0.81260850501874671</v>
      </c>
      <c r="CK24" s="6">
        <f>0.65-0.05+CE24+CF24</f>
        <v>0.71260850501874662</v>
      </c>
      <c r="CM24" s="6">
        <v>0.23816478768716109</v>
      </c>
      <c r="CN24" s="6">
        <v>1.2899633188036586</v>
      </c>
      <c r="CO24" s="6">
        <v>1.8873914949812605</v>
      </c>
      <c r="CP24" s="6">
        <v>-7.1054273576010019E-15</v>
      </c>
      <c r="CR24" s="2" t="s">
        <v>81</v>
      </c>
      <c r="CT24" s="6">
        <v>0.93700000000000006</v>
      </c>
      <c r="CU24" s="6">
        <v>0</v>
      </c>
      <c r="CV24" s="6"/>
      <c r="CW24" s="6">
        <v>0.68600000000000005</v>
      </c>
      <c r="CX24" s="6">
        <v>0</v>
      </c>
      <c r="CY24" s="6">
        <v>0.80500000000000005</v>
      </c>
      <c r="CZ24" s="6">
        <v>13.307</v>
      </c>
      <c r="DA24" s="6">
        <v>0.64</v>
      </c>
      <c r="DB24" s="6">
        <v>100.92910700000002</v>
      </c>
      <c r="DD24" s="2" t="s">
        <v>84</v>
      </c>
      <c r="DE24" s="2" t="s">
        <v>85</v>
      </c>
      <c r="DF24" s="2" t="s">
        <v>88</v>
      </c>
      <c r="DG24" s="2" t="s">
        <v>106</v>
      </c>
      <c r="DJ24" s="2">
        <v>7.2229999999999999</v>
      </c>
      <c r="DK24" s="2">
        <v>0.77700000000000002</v>
      </c>
      <c r="DL24" s="2" t="s">
        <v>61</v>
      </c>
      <c r="DM24" s="2" t="s">
        <v>61</v>
      </c>
      <c r="DN24" s="2">
        <v>8</v>
      </c>
      <c r="DP24" s="6">
        <v>0.11700000000000001</v>
      </c>
      <c r="DQ24" s="6" t="s">
        <v>61</v>
      </c>
      <c r="DR24" s="6">
        <v>0.193</v>
      </c>
      <c r="DS24" s="6" t="s">
        <v>61</v>
      </c>
      <c r="DT24" s="6" t="s">
        <v>61</v>
      </c>
      <c r="DU24" s="6">
        <v>1.4339999999999999</v>
      </c>
      <c r="DV24" s="6" t="s">
        <v>61</v>
      </c>
      <c r="DW24" s="6">
        <v>3.5000000000000003E-2</v>
      </c>
      <c r="DX24" s="6">
        <v>3.2210000000000001</v>
      </c>
      <c r="DY24" s="6" t="s">
        <v>61</v>
      </c>
      <c r="DZ24" s="6">
        <v>5</v>
      </c>
      <c r="EB24" s="6">
        <v>8.3000000000000004E-2</v>
      </c>
      <c r="EC24" s="6">
        <v>6.0999999999999999E-2</v>
      </c>
      <c r="ED24" s="6" t="s">
        <v>61</v>
      </c>
      <c r="EE24" s="6">
        <v>1.742</v>
      </c>
      <c r="EF24" s="6">
        <v>0.113</v>
      </c>
      <c r="EG24" s="6">
        <v>1.9990000000000001</v>
      </c>
      <c r="EH24" s="6" t="s">
        <v>61</v>
      </c>
      <c r="EI24" s="6" t="s">
        <v>61</v>
      </c>
      <c r="EJ24" s="6" t="s">
        <v>61</v>
      </c>
      <c r="EK24" s="6">
        <v>0.222</v>
      </c>
      <c r="EL24" s="6" t="s">
        <v>61</v>
      </c>
      <c r="EM24" s="6">
        <v>7.4999999999999997E-2</v>
      </c>
      <c r="EN24" s="6">
        <v>0.29699999999999999</v>
      </c>
      <c r="EO24" s="6">
        <v>22</v>
      </c>
      <c r="EP24" s="6"/>
      <c r="EQ24" s="6">
        <v>0.621</v>
      </c>
      <c r="ER24" s="6">
        <v>0.10199999999999999</v>
      </c>
      <c r="ES24" s="6">
        <v>1.0999999999999999E-2</v>
      </c>
      <c r="ET24" s="6">
        <v>1.266</v>
      </c>
      <c r="EU24" s="6">
        <v>2</v>
      </c>
      <c r="EV24" s="6"/>
      <c r="EW24" s="6">
        <v>15.296000000000001</v>
      </c>
      <c r="EY24" s="2">
        <v>1.22</v>
      </c>
      <c r="EZ24" s="2">
        <v>1.31</v>
      </c>
      <c r="FA24"/>
      <c r="FB24" s="1"/>
      <c r="FC24" s="1"/>
      <c r="FD24" s="1"/>
      <c r="FE24" s="1"/>
      <c r="FF24" s="1"/>
      <c r="FG24" s="1"/>
      <c r="FH24" s="1"/>
    </row>
    <row r="25" spans="1:164">
      <c r="B25" s="6" t="s">
        <v>37</v>
      </c>
      <c r="C25" s="42">
        <v>122</v>
      </c>
      <c r="D25" s="42">
        <v>1</v>
      </c>
      <c r="E25" s="3">
        <f t="shared" si="2"/>
        <v>51.646335999999998</v>
      </c>
      <c r="F25" s="3">
        <f t="shared" si="2"/>
        <v>0.96721900000000005</v>
      </c>
      <c r="G25" s="3">
        <f t="shared" si="2"/>
        <v>5.07986</v>
      </c>
      <c r="H25" s="3">
        <f t="shared" si="2"/>
        <v>12.266194</v>
      </c>
      <c r="I25" s="3">
        <f t="shared" si="2"/>
        <v>15.820613</v>
      </c>
      <c r="J25" s="3">
        <f t="shared" si="2"/>
        <v>11.326302999999999</v>
      </c>
      <c r="K25" s="3">
        <f t="shared" si="2"/>
        <v>1.1327560000000001</v>
      </c>
      <c r="L25" s="3">
        <f t="shared" si="2"/>
        <v>0.35063800000000001</v>
      </c>
      <c r="M25" s="3" t="str">
        <f t="shared" si="2"/>
        <v/>
      </c>
      <c r="N25" s="3">
        <f t="shared" si="2"/>
        <v>0.78522400000000003</v>
      </c>
      <c r="O25" s="3">
        <f t="shared" si="2"/>
        <v>0.217111</v>
      </c>
      <c r="P25" s="3">
        <f t="shared" si="2"/>
        <v>4.0557000000000003E-2</v>
      </c>
      <c r="Q25" s="3">
        <f t="shared" si="3"/>
        <v>99.632811000000004</v>
      </c>
      <c r="R25" s="6"/>
      <c r="S25" s="6">
        <v>51.646335999999998</v>
      </c>
      <c r="T25" s="6">
        <v>0.96721900000000005</v>
      </c>
      <c r="U25" s="6">
        <v>5.07986</v>
      </c>
      <c r="V25" s="6">
        <v>12.266194</v>
      </c>
      <c r="W25" s="6">
        <v>15.820613</v>
      </c>
      <c r="X25" s="6">
        <v>11.326302999999999</v>
      </c>
      <c r="Y25" s="6">
        <v>1.1327560000000001</v>
      </c>
      <c r="Z25" s="6">
        <v>0.35063800000000001</v>
      </c>
      <c r="AA25" s="6">
        <v>0</v>
      </c>
      <c r="AB25" s="6">
        <v>0.78522400000000003</v>
      </c>
      <c r="AC25" s="6">
        <v>0.217111</v>
      </c>
      <c r="AD25" s="6">
        <v>4.0557000000000003E-2</v>
      </c>
      <c r="AE25" s="6">
        <f t="shared" si="4"/>
        <v>99.632811000000004</v>
      </c>
      <c r="AF25" s="6"/>
      <c r="AG25" s="6">
        <v>1.3764E-2</v>
      </c>
      <c r="AH25" s="6">
        <v>1.0406E-2</v>
      </c>
      <c r="AI25" s="6">
        <v>1.248E-2</v>
      </c>
      <c r="AJ25" s="6">
        <v>2.7831000000000002E-2</v>
      </c>
      <c r="AK25" s="6">
        <v>1.3405E-2</v>
      </c>
      <c r="AL25" s="6">
        <v>8.4259999999999995E-3</v>
      </c>
      <c r="AM25" s="6">
        <v>2.3036999999999998E-2</v>
      </c>
      <c r="AN25" s="6">
        <v>8.1209999999999997E-3</v>
      </c>
      <c r="AO25" s="6">
        <v>2.2765000000000001E-2</v>
      </c>
      <c r="AP25" s="6">
        <v>1.7652000000000001E-2</v>
      </c>
      <c r="AQ25" s="6">
        <v>2.5627E-2</v>
      </c>
      <c r="AR25" s="6">
        <v>9.6229999999999996E-3</v>
      </c>
      <c r="AS25" s="6"/>
      <c r="AT25" s="6">
        <v>0.32915299999999997</v>
      </c>
      <c r="AU25" s="6">
        <v>2.2285279999999998</v>
      </c>
      <c r="AV25" s="6">
        <v>1.1323190000000001</v>
      </c>
      <c r="AW25" s="6">
        <v>0.91581100000000004</v>
      </c>
      <c r="AX25" s="6">
        <v>0.70402100000000001</v>
      </c>
      <c r="AY25" s="6">
        <v>0.49013800000000002</v>
      </c>
      <c r="AZ25" s="6">
        <v>4.2691410000000003</v>
      </c>
      <c r="BA25" s="6">
        <v>3.373602</v>
      </c>
      <c r="BC25" s="6">
        <v>3.238226</v>
      </c>
      <c r="BD25" s="6">
        <v>8.9315119999999997</v>
      </c>
      <c r="BE25" s="6">
        <v>19.393469</v>
      </c>
      <c r="BG25" s="6">
        <v>7.310195737686259</v>
      </c>
      <c r="BH25" s="6">
        <v>0.68980426231374103</v>
      </c>
      <c r="BI25" s="6">
        <v>0</v>
      </c>
      <c r="BJ25" s="6">
        <v>8</v>
      </c>
      <c r="BK25" s="6"/>
      <c r="BL25" s="6">
        <v>0.15760397826630079</v>
      </c>
      <c r="BM25" s="6">
        <v>0.1029934063229966</v>
      </c>
      <c r="BN25" s="6">
        <v>0</v>
      </c>
      <c r="BO25" s="6">
        <v>0</v>
      </c>
      <c r="BP25" s="6">
        <v>0.22677295330719005</v>
      </c>
      <c r="BQ25" s="6">
        <v>3.3382299989863919</v>
      </c>
      <c r="BR25" s="6">
        <v>1.2252063423671773</v>
      </c>
      <c r="BS25" s="6">
        <v>9.4137265052538818E-2</v>
      </c>
      <c r="BT25" s="6"/>
      <c r="BU25" s="6">
        <v>0.14494394430259483</v>
      </c>
      <c r="BV25" s="6">
        <v>1.7176888739577314</v>
      </c>
      <c r="BW25" s="6">
        <v>0.13736718173967377</v>
      </c>
      <c r="BX25" s="6"/>
      <c r="BY25" s="6">
        <v>0</v>
      </c>
      <c r="BZ25" s="6">
        <v>0.17349374267196271</v>
      </c>
      <c r="CA25" s="6">
        <v>6.3313957161975395E-2</v>
      </c>
      <c r="CB25" s="6">
        <v>0.23680769983393812</v>
      </c>
      <c r="CC25" s="6"/>
      <c r="CD25" s="6">
        <v>1.8930840222112155</v>
      </c>
      <c r="CE25" s="6">
        <v>9.7186474214601318E-2</v>
      </c>
      <c r="CF25" s="6">
        <v>9.7295035741831893E-3</v>
      </c>
      <c r="CG25" s="6">
        <v>0</v>
      </c>
      <c r="CH25" s="6">
        <v>2</v>
      </c>
      <c r="CM25" s="6">
        <v>0.22677295330718295</v>
      </c>
      <c r="CN25" s="6">
        <v>1.2252063423671844</v>
      </c>
      <c r="CO25" s="6">
        <v>1.8930840222112155</v>
      </c>
      <c r="CP25" s="6">
        <v>0</v>
      </c>
      <c r="CR25" s="2" t="s">
        <v>80</v>
      </c>
      <c r="CT25" s="6">
        <v>0.253</v>
      </c>
      <c r="CU25" s="6">
        <v>0</v>
      </c>
      <c r="CV25" s="6"/>
      <c r="CW25" s="6">
        <v>0.78500000000000003</v>
      </c>
      <c r="CX25" s="6">
        <v>0</v>
      </c>
      <c r="CY25" s="6">
        <v>9.1630000000000003</v>
      </c>
      <c r="CZ25" s="6">
        <v>3.4489999999999998</v>
      </c>
      <c r="DA25" s="6">
        <v>1.97</v>
      </c>
      <c r="DB25" s="6">
        <v>101.848393</v>
      </c>
      <c r="DD25" s="2" t="s">
        <v>83</v>
      </c>
      <c r="DE25" s="2" t="s">
        <v>49</v>
      </c>
      <c r="DF25" s="2" t="s">
        <v>87</v>
      </c>
      <c r="DG25" s="2" t="s">
        <v>107</v>
      </c>
      <c r="DJ25" s="2">
        <v>7.2880000000000003</v>
      </c>
      <c r="DK25" s="2">
        <v>0.71199999999999997</v>
      </c>
      <c r="DL25" s="2" t="s">
        <v>61</v>
      </c>
      <c r="DM25" s="2" t="s">
        <v>61</v>
      </c>
      <c r="DN25" s="2">
        <v>8</v>
      </c>
      <c r="DP25" s="6">
        <v>0.10299999999999999</v>
      </c>
      <c r="DQ25" s="6" t="s">
        <v>61</v>
      </c>
      <c r="DR25" s="6">
        <v>0.13300000000000001</v>
      </c>
      <c r="DS25" s="6" t="s">
        <v>61</v>
      </c>
      <c r="DT25" s="6" t="s">
        <v>61</v>
      </c>
      <c r="DU25" s="6">
        <v>0.36599999999999999</v>
      </c>
      <c r="DV25" s="6" t="s">
        <v>61</v>
      </c>
      <c r="DW25" s="6">
        <v>1.071</v>
      </c>
      <c r="DX25" s="6">
        <v>3.3279999999999998</v>
      </c>
      <c r="DY25" s="6" t="s">
        <v>61</v>
      </c>
      <c r="DZ25" s="6">
        <v>5.0009999999999994</v>
      </c>
      <c r="EB25" s="6">
        <v>9.4E-2</v>
      </c>
      <c r="EC25" s="6">
        <v>1.0999999999999999E-2</v>
      </c>
      <c r="ED25" s="6" t="s">
        <v>61</v>
      </c>
      <c r="EE25" s="6">
        <v>1.712</v>
      </c>
      <c r="EF25" s="6">
        <v>0.182</v>
      </c>
      <c r="EG25" s="6">
        <v>1.9989999999999999</v>
      </c>
      <c r="EH25" s="6" t="s">
        <v>61</v>
      </c>
      <c r="EI25" s="6" t="s">
        <v>61</v>
      </c>
      <c r="EJ25" s="6" t="s">
        <v>61</v>
      </c>
      <c r="EK25" s="6">
        <v>0.127</v>
      </c>
      <c r="EL25" s="6" t="s">
        <v>61</v>
      </c>
      <c r="EM25" s="6">
        <v>6.3E-2</v>
      </c>
      <c r="EN25" s="6">
        <v>0.19</v>
      </c>
      <c r="EO25" s="6">
        <v>22</v>
      </c>
      <c r="EP25" s="6"/>
      <c r="EQ25" s="6">
        <v>1.893</v>
      </c>
      <c r="ER25" s="6">
        <v>9.7000000000000003E-2</v>
      </c>
      <c r="ES25" s="6">
        <v>0.01</v>
      </c>
      <c r="ET25" s="6" t="s">
        <v>61</v>
      </c>
      <c r="EU25" s="6">
        <v>2</v>
      </c>
      <c r="EV25" s="6"/>
      <c r="EW25" s="6">
        <v>15.19</v>
      </c>
      <c r="FA25"/>
      <c r="FB25" s="1"/>
      <c r="FC25" s="1"/>
      <c r="FD25" s="1"/>
      <c r="FE25" s="1"/>
      <c r="FF25" s="1"/>
      <c r="FG25" s="1"/>
      <c r="FH25" s="1"/>
    </row>
    <row r="26" spans="1:164">
      <c r="B26" s="6"/>
      <c r="C26" s="42"/>
      <c r="D26" s="42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CT26" s="6"/>
      <c r="CU26" s="6"/>
      <c r="CV26" s="6"/>
      <c r="CW26" s="6"/>
      <c r="CX26" s="6"/>
      <c r="CY26" s="6"/>
      <c r="CZ26" s="6"/>
      <c r="DA26" s="6"/>
      <c r="DB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FA26"/>
      <c r="FB26" s="1"/>
      <c r="FC26" s="1"/>
      <c r="FD26" s="1"/>
      <c r="FE26" s="1"/>
      <c r="FF26" s="1"/>
      <c r="FG26" s="1"/>
      <c r="FH26" s="1"/>
    </row>
    <row r="27" spans="1:164">
      <c r="A27" s="29" t="s">
        <v>179</v>
      </c>
      <c r="B27" s="6" t="s">
        <v>38</v>
      </c>
      <c r="C27" s="42">
        <v>560</v>
      </c>
      <c r="D27" s="42">
        <v>1</v>
      </c>
      <c r="E27" s="3">
        <f t="shared" ref="E27:P36" si="5">IF(S27&gt;AG27,S27,"")</f>
        <v>44.792923000000002</v>
      </c>
      <c r="F27" s="3">
        <f t="shared" si="5"/>
        <v>1.5452159999999999</v>
      </c>
      <c r="G27" s="3">
        <f t="shared" si="5"/>
        <v>6.9239290000000002</v>
      </c>
      <c r="H27" s="3">
        <f t="shared" si="5"/>
        <v>22.048416</v>
      </c>
      <c r="I27" s="3">
        <f t="shared" si="5"/>
        <v>9.1159389999999991</v>
      </c>
      <c r="J27" s="3">
        <f t="shared" si="5"/>
        <v>10.601321</v>
      </c>
      <c r="K27" s="3">
        <f t="shared" si="5"/>
        <v>1.7466079999999999</v>
      </c>
      <c r="L27" s="3">
        <f t="shared" si="5"/>
        <v>0.72889499999999996</v>
      </c>
      <c r="M27" s="3" t="str">
        <f t="shared" si="5"/>
        <v/>
      </c>
      <c r="N27" s="3">
        <f t="shared" si="5"/>
        <v>0.82110799999999995</v>
      </c>
      <c r="O27" s="3">
        <f t="shared" si="5"/>
        <v>0.53387300000000004</v>
      </c>
      <c r="P27" s="3">
        <f t="shared" si="5"/>
        <v>7.8023999999999996E-2</v>
      </c>
      <c r="Q27" s="3">
        <f t="shared" ref="Q27:Q36" si="6">SUM(E27:P27)</f>
        <v>98.936251999999982</v>
      </c>
      <c r="R27" s="6"/>
      <c r="S27" s="6">
        <v>44.792923000000002</v>
      </c>
      <c r="T27" s="6">
        <v>1.5452159999999999</v>
      </c>
      <c r="U27" s="6">
        <v>6.9239290000000002</v>
      </c>
      <c r="V27" s="6">
        <v>22.048416</v>
      </c>
      <c r="W27" s="6">
        <v>9.1159389999999991</v>
      </c>
      <c r="X27" s="6">
        <v>10.601321</v>
      </c>
      <c r="Y27" s="6">
        <v>1.7466079999999999</v>
      </c>
      <c r="Z27" s="6">
        <v>0.72889499999999996</v>
      </c>
      <c r="AA27" s="6">
        <v>0</v>
      </c>
      <c r="AB27" s="6">
        <v>0.82110799999999995</v>
      </c>
      <c r="AC27" s="6">
        <v>0.53387300000000004</v>
      </c>
      <c r="AD27" s="6">
        <v>7.8023999999999996E-2</v>
      </c>
      <c r="AE27" s="6">
        <v>98.936256</v>
      </c>
      <c r="AF27" s="6"/>
      <c r="AG27" s="6">
        <v>8.4150000000000006E-3</v>
      </c>
      <c r="AH27" s="6">
        <v>9.4850000000000004E-3</v>
      </c>
      <c r="AI27" s="6">
        <v>7.9139999999999992E-3</v>
      </c>
      <c r="AJ27" s="6">
        <v>1.7746999999999999E-2</v>
      </c>
      <c r="AK27" s="6">
        <v>8.7530000000000004E-3</v>
      </c>
      <c r="AL27" s="6">
        <v>5.1859999999999996E-3</v>
      </c>
      <c r="AM27" s="6">
        <v>1.4931E-2</v>
      </c>
      <c r="AN27" s="6">
        <v>5.0140000000000002E-3</v>
      </c>
      <c r="AO27" s="6">
        <v>1.1387E-2</v>
      </c>
      <c r="AP27" s="6">
        <v>9.2069999999999999E-3</v>
      </c>
      <c r="AQ27" s="6">
        <v>1.8440999999999999E-2</v>
      </c>
      <c r="AR27" s="6">
        <v>4.2550000000000001E-3</v>
      </c>
      <c r="AS27" s="6"/>
      <c r="AT27" s="6">
        <v>0.21843000000000001</v>
      </c>
      <c r="AU27" s="6">
        <v>1.347064</v>
      </c>
      <c r="AV27" s="6">
        <v>0.59841999999999995</v>
      </c>
      <c r="AW27" s="6">
        <v>0.42254000000000003</v>
      </c>
      <c r="AX27" s="6">
        <v>0.60124200000000005</v>
      </c>
      <c r="AY27" s="6">
        <v>0.31472299999999997</v>
      </c>
      <c r="AZ27" s="6">
        <v>2.1431719999999999</v>
      </c>
      <c r="BA27" s="6">
        <v>1.3073060000000001</v>
      </c>
      <c r="BC27" s="6">
        <v>1.612692</v>
      </c>
      <c r="BD27" s="6">
        <v>2.8924970000000001</v>
      </c>
      <c r="BE27" s="6">
        <v>4.9326020000000002</v>
      </c>
      <c r="BG27" s="6">
        <v>6.7926413451954639</v>
      </c>
      <c r="BH27" s="6">
        <v>1.2073586548045361</v>
      </c>
      <c r="BI27" s="6">
        <v>0</v>
      </c>
      <c r="BJ27" s="6">
        <v>8</v>
      </c>
      <c r="BK27" s="6"/>
      <c r="BL27" s="6">
        <v>3.01075198531362E-2</v>
      </c>
      <c r="BM27" s="6">
        <v>0.17628428166744997</v>
      </c>
      <c r="BN27" s="6">
        <v>0</v>
      </c>
      <c r="BO27" s="6">
        <v>0</v>
      </c>
      <c r="BP27" s="6">
        <v>0.46349423847158988</v>
      </c>
      <c r="BQ27" s="6">
        <v>2.0607919543257536</v>
      </c>
      <c r="BR27" s="6">
        <v>2.3327028557884963</v>
      </c>
      <c r="BS27" s="6">
        <v>0.10546493423883667</v>
      </c>
      <c r="BT27" s="6"/>
      <c r="BU27" s="6">
        <v>0.16884578434526354</v>
      </c>
      <c r="BV27" s="6">
        <v>1.7224875952037908</v>
      </c>
      <c r="BW27" s="6">
        <v>0.10866662045094566</v>
      </c>
      <c r="BX27" s="6"/>
      <c r="BY27" s="6">
        <v>0</v>
      </c>
      <c r="BZ27" s="6">
        <v>0.40486240912814409</v>
      </c>
      <c r="CA27" s="6">
        <v>0.14100848282685102</v>
      </c>
      <c r="CB27" s="6">
        <v>0.54587089195499505</v>
      </c>
      <c r="CC27" s="6"/>
      <c r="CD27" s="6">
        <v>1.6478940169185978</v>
      </c>
      <c r="CE27" s="6">
        <v>0.25603642100918944</v>
      </c>
      <c r="CF27" s="6">
        <v>2.0053623713077128E-2</v>
      </c>
      <c r="CG27" s="6">
        <v>7.6015938359135699E-2</v>
      </c>
      <c r="CH27" s="6">
        <v>2</v>
      </c>
      <c r="CM27" s="6">
        <v>0.95931381091713952</v>
      </c>
      <c r="CN27" s="6">
        <v>1.8368832833429467</v>
      </c>
      <c r="CO27" s="6">
        <v>1.1520744444730442</v>
      </c>
      <c r="CP27" s="6">
        <v>0.57183551080468931</v>
      </c>
      <c r="CR27" s="2" t="s">
        <v>80</v>
      </c>
      <c r="CT27" s="6">
        <v>0.184</v>
      </c>
      <c r="CU27" s="6">
        <v>0</v>
      </c>
      <c r="CV27" s="6"/>
      <c r="CW27" s="6">
        <v>0.82099999999999995</v>
      </c>
      <c r="CX27" s="6">
        <v>0</v>
      </c>
      <c r="CY27" s="6">
        <v>17.992000000000001</v>
      </c>
      <c r="CZ27" s="6">
        <v>4.5090000000000003</v>
      </c>
      <c r="DA27" s="6">
        <v>1.7</v>
      </c>
      <c r="DB27" s="6">
        <v>100.84872800000001</v>
      </c>
      <c r="DD27" s="2" t="s">
        <v>83</v>
      </c>
      <c r="DE27" s="2" t="s">
        <v>49</v>
      </c>
      <c r="DF27" s="2" t="s">
        <v>89</v>
      </c>
      <c r="DG27" s="2" t="s">
        <v>108</v>
      </c>
      <c r="DJ27" s="2">
        <v>6.774</v>
      </c>
      <c r="DK27" s="2">
        <v>1.226</v>
      </c>
      <c r="DL27" s="2" t="s">
        <v>61</v>
      </c>
      <c r="DM27" s="2" t="s">
        <v>61</v>
      </c>
      <c r="DN27" s="2">
        <v>8</v>
      </c>
      <c r="DP27" s="6">
        <v>0.17599999999999999</v>
      </c>
      <c r="DQ27" s="6" t="s">
        <v>61</v>
      </c>
      <c r="DR27" s="6">
        <v>8.0000000000000002E-3</v>
      </c>
      <c r="DS27" s="6" t="s">
        <v>61</v>
      </c>
      <c r="DT27" s="6" t="s">
        <v>61</v>
      </c>
      <c r="DU27" s="6">
        <v>0.51400000000000001</v>
      </c>
      <c r="DV27" s="6" t="s">
        <v>61</v>
      </c>
      <c r="DW27" s="6">
        <v>2.2480000000000002</v>
      </c>
      <c r="DX27" s="6">
        <v>2.0550000000000002</v>
      </c>
      <c r="DY27" s="6" t="s">
        <v>61</v>
      </c>
      <c r="DZ27" s="6">
        <v>5.0010000000000003</v>
      </c>
      <c r="EB27" s="6">
        <v>0.105</v>
      </c>
      <c r="EC27" s="6">
        <v>2.7E-2</v>
      </c>
      <c r="ED27" s="6" t="s">
        <v>61</v>
      </c>
      <c r="EE27" s="6">
        <v>1.718</v>
      </c>
      <c r="EF27" s="6">
        <v>0.15</v>
      </c>
      <c r="EG27" s="6">
        <v>2</v>
      </c>
      <c r="EH27" s="6" t="s">
        <v>61</v>
      </c>
      <c r="EI27" s="6" t="s">
        <v>61</v>
      </c>
      <c r="EJ27" s="6" t="s">
        <v>61</v>
      </c>
      <c r="EK27" s="6">
        <v>0.36199999999999999</v>
      </c>
      <c r="EL27" s="6" t="s">
        <v>61</v>
      </c>
      <c r="EM27" s="6">
        <v>0.14099999999999999</v>
      </c>
      <c r="EN27" s="6">
        <v>0.503</v>
      </c>
      <c r="EO27" s="6">
        <v>21.999999999999996</v>
      </c>
      <c r="EP27" s="6"/>
      <c r="EQ27" s="6">
        <v>1.7250000000000001</v>
      </c>
      <c r="ER27" s="6">
        <v>0.255</v>
      </c>
      <c r="ES27" s="6">
        <v>0.02</v>
      </c>
      <c r="ET27" s="6" t="s">
        <v>61</v>
      </c>
      <c r="EU27" s="6">
        <v>2</v>
      </c>
      <c r="EV27" s="6"/>
      <c r="EW27" s="6">
        <v>15.504000000000001</v>
      </c>
      <c r="FA27"/>
      <c r="FB27" s="1"/>
      <c r="FC27" s="1"/>
      <c r="FD27" s="1"/>
      <c r="FE27" s="1"/>
      <c r="FF27" s="1"/>
      <c r="FG27" s="1"/>
      <c r="FH27" s="1"/>
    </row>
    <row r="28" spans="1:164">
      <c r="B28" s="6" t="s">
        <v>38</v>
      </c>
      <c r="C28" s="42">
        <v>561</v>
      </c>
      <c r="D28" s="42">
        <v>2</v>
      </c>
      <c r="E28" s="3">
        <f t="shared" si="5"/>
        <v>46.421264999999998</v>
      </c>
      <c r="F28" s="3">
        <f t="shared" si="5"/>
        <v>1.3453409999999999</v>
      </c>
      <c r="G28" s="3">
        <f t="shared" si="5"/>
        <v>6.0429490000000001</v>
      </c>
      <c r="H28" s="3">
        <f t="shared" si="5"/>
        <v>20.431562</v>
      </c>
      <c r="I28" s="3">
        <f t="shared" si="5"/>
        <v>10.390885000000001</v>
      </c>
      <c r="J28" s="3">
        <f t="shared" si="5"/>
        <v>10.782030000000001</v>
      </c>
      <c r="K28" s="3">
        <f t="shared" si="5"/>
        <v>1.5935159999999999</v>
      </c>
      <c r="L28" s="3">
        <f t="shared" si="5"/>
        <v>0.642042</v>
      </c>
      <c r="M28" s="3" t="str">
        <f t="shared" si="5"/>
        <v/>
      </c>
      <c r="N28" s="3">
        <f t="shared" si="5"/>
        <v>0.84973299999999996</v>
      </c>
      <c r="O28" s="3">
        <f t="shared" si="5"/>
        <v>0.54946600000000001</v>
      </c>
      <c r="P28" s="3">
        <f t="shared" si="5"/>
        <v>6.0151000000000003E-2</v>
      </c>
      <c r="Q28" s="3">
        <f t="shared" si="6"/>
        <v>99.108940000000004</v>
      </c>
      <c r="R28" s="6"/>
      <c r="S28" s="6">
        <v>46.421264999999998</v>
      </c>
      <c r="T28" s="6">
        <v>1.3453409999999999</v>
      </c>
      <c r="U28" s="6">
        <v>6.0429490000000001</v>
      </c>
      <c r="V28" s="6">
        <v>20.431562</v>
      </c>
      <c r="W28" s="6">
        <v>10.390885000000001</v>
      </c>
      <c r="X28" s="6">
        <v>10.782030000000001</v>
      </c>
      <c r="Y28" s="6">
        <v>1.5935159999999999</v>
      </c>
      <c r="Z28" s="6">
        <v>0.642042</v>
      </c>
      <c r="AA28" s="6">
        <v>0</v>
      </c>
      <c r="AB28" s="6">
        <v>0.84973299999999996</v>
      </c>
      <c r="AC28" s="6">
        <v>0.54946600000000001</v>
      </c>
      <c r="AD28" s="6">
        <v>6.0151000000000003E-2</v>
      </c>
      <c r="AE28" s="6">
        <v>99.108931999999996</v>
      </c>
      <c r="AF28" s="6"/>
      <c r="AG28" s="6">
        <v>8.3499999999999998E-3</v>
      </c>
      <c r="AH28" s="6">
        <v>9.4520000000000003E-3</v>
      </c>
      <c r="AI28" s="6">
        <v>7.8560000000000001E-3</v>
      </c>
      <c r="AJ28" s="6">
        <v>1.7659000000000001E-2</v>
      </c>
      <c r="AK28" s="6">
        <v>8.6479999999999994E-3</v>
      </c>
      <c r="AL28" s="6">
        <v>5.1669999999999997E-3</v>
      </c>
      <c r="AM28" s="6">
        <v>1.4715000000000001E-2</v>
      </c>
      <c r="AN28" s="6">
        <v>4.993E-3</v>
      </c>
      <c r="AO28" s="6">
        <v>1.1372E-2</v>
      </c>
      <c r="AP28" s="6">
        <v>9.1610000000000007E-3</v>
      </c>
      <c r="AQ28" s="6">
        <v>1.8508E-2</v>
      </c>
      <c r="AR28" s="6">
        <v>4.2370000000000003E-3</v>
      </c>
      <c r="AS28" s="6"/>
      <c r="AT28" s="6">
        <v>0.214138</v>
      </c>
      <c r="AU28" s="6">
        <v>1.4744060000000001</v>
      </c>
      <c r="AV28" s="6">
        <v>0.643007</v>
      </c>
      <c r="AW28" s="6">
        <v>0.43984000000000001</v>
      </c>
      <c r="AX28" s="6">
        <v>0.55868799999999996</v>
      </c>
      <c r="AY28" s="6">
        <v>0.31238700000000003</v>
      </c>
      <c r="AZ28" s="6">
        <v>2.2410190000000001</v>
      </c>
      <c r="BA28" s="6">
        <v>1.4116059999999999</v>
      </c>
      <c r="BC28" s="6">
        <v>1.5727009999999999</v>
      </c>
      <c r="BD28" s="6">
        <v>2.8332959999999998</v>
      </c>
      <c r="BE28" s="6">
        <v>6.0912559999999996</v>
      </c>
      <c r="BG28" s="6">
        <v>6.9487224781231536</v>
      </c>
      <c r="BH28" s="6">
        <v>1.0512775218768464</v>
      </c>
      <c r="BI28" s="6">
        <v>0</v>
      </c>
      <c r="BJ28" s="6">
        <v>8</v>
      </c>
      <c r="BK28" s="6"/>
      <c r="BL28" s="6">
        <v>1.4798990345494367E-2</v>
      </c>
      <c r="BM28" s="6">
        <v>0.15150099564066774</v>
      </c>
      <c r="BN28" s="6">
        <v>0</v>
      </c>
      <c r="BO28" s="6">
        <v>0</v>
      </c>
      <c r="BP28" s="6">
        <v>0.38904859606179087</v>
      </c>
      <c r="BQ28" s="6">
        <v>2.3186969640934327</v>
      </c>
      <c r="BR28" s="6">
        <v>2.1686576901780228</v>
      </c>
      <c r="BS28" s="6">
        <v>0.10773306180328882</v>
      </c>
      <c r="BT28" s="6"/>
      <c r="BU28" s="6">
        <v>0.15043629812269721</v>
      </c>
      <c r="BV28" s="6">
        <v>1.7292403840280155</v>
      </c>
      <c r="BW28" s="6">
        <v>0.12032331784928729</v>
      </c>
      <c r="BX28" s="6"/>
      <c r="BY28" s="6">
        <v>0</v>
      </c>
      <c r="BZ28" s="6">
        <v>0.34214788774957211</v>
      </c>
      <c r="CA28" s="6">
        <v>0.12260337428794256</v>
      </c>
      <c r="CB28" s="6">
        <v>0.46475126203751466</v>
      </c>
      <c r="CC28" s="6"/>
      <c r="CD28" s="6">
        <v>1.7246258277140196</v>
      </c>
      <c r="CE28" s="6">
        <v>0.26011376173905176</v>
      </c>
      <c r="CF28" s="6">
        <v>1.5260410546928395E-2</v>
      </c>
      <c r="CG28" s="6">
        <v>0</v>
      </c>
      <c r="CH28" s="6">
        <v>2</v>
      </c>
      <c r="CM28" s="6">
        <v>0.70265229482307701</v>
      </c>
      <c r="CN28" s="6">
        <v>1.8550539914167365</v>
      </c>
      <c r="CO28" s="6">
        <v>1.4110221289527356</v>
      </c>
      <c r="CP28" s="6">
        <v>0.31360369876128402</v>
      </c>
      <c r="CR28" s="2" t="s">
        <v>80</v>
      </c>
      <c r="CT28" s="6">
        <v>0.182</v>
      </c>
      <c r="CU28" s="6">
        <v>0</v>
      </c>
      <c r="CV28" s="6"/>
      <c r="CW28" s="6">
        <v>0.85</v>
      </c>
      <c r="CX28" s="6">
        <v>0</v>
      </c>
      <c r="CY28" s="6">
        <v>16.713000000000001</v>
      </c>
      <c r="CZ28" s="6">
        <v>4.133</v>
      </c>
      <c r="DA28" s="6">
        <v>1.71</v>
      </c>
      <c r="DB28" s="6">
        <v>100.99364500000001</v>
      </c>
      <c r="DD28" s="2" t="s">
        <v>83</v>
      </c>
      <c r="DE28" s="2" t="s">
        <v>49</v>
      </c>
      <c r="DF28" s="2" t="s">
        <v>87</v>
      </c>
      <c r="DG28" s="2" t="s">
        <v>109</v>
      </c>
      <c r="DJ28" s="2">
        <v>6.9370000000000003</v>
      </c>
      <c r="DK28" s="2">
        <v>1.0629999999999999</v>
      </c>
      <c r="DL28" s="2" t="s">
        <v>61</v>
      </c>
      <c r="DM28" s="2" t="s">
        <v>61</v>
      </c>
      <c r="DN28" s="2">
        <v>8</v>
      </c>
      <c r="DP28" s="6">
        <v>0.151</v>
      </c>
      <c r="DQ28" s="6" t="s">
        <v>61</v>
      </c>
      <c r="DR28" s="6">
        <v>1E-3</v>
      </c>
      <c r="DS28" s="6" t="s">
        <v>61</v>
      </c>
      <c r="DT28" s="6" t="s">
        <v>61</v>
      </c>
      <c r="DU28" s="6">
        <v>0.46600000000000003</v>
      </c>
      <c r="DV28" s="6" t="s">
        <v>61</v>
      </c>
      <c r="DW28" s="6">
        <v>2.0670000000000002</v>
      </c>
      <c r="DX28" s="6">
        <v>2.3149999999999999</v>
      </c>
      <c r="DY28" s="6" t="s">
        <v>61</v>
      </c>
      <c r="DZ28" s="6">
        <v>5</v>
      </c>
      <c r="EB28" s="6">
        <v>0.108</v>
      </c>
      <c r="EC28" s="6">
        <v>2.1000000000000001E-2</v>
      </c>
      <c r="ED28" s="6" t="s">
        <v>61</v>
      </c>
      <c r="EE28" s="6">
        <v>1.726</v>
      </c>
      <c r="EF28" s="6">
        <v>0.14499999999999999</v>
      </c>
      <c r="EG28" s="6">
        <v>2</v>
      </c>
      <c r="EH28" s="6" t="s">
        <v>61</v>
      </c>
      <c r="EI28" s="6" t="s">
        <v>61</v>
      </c>
      <c r="EJ28" s="6" t="s">
        <v>61</v>
      </c>
      <c r="EK28" s="6">
        <v>0.316</v>
      </c>
      <c r="EL28" s="6" t="s">
        <v>61</v>
      </c>
      <c r="EM28" s="6">
        <v>0.122</v>
      </c>
      <c r="EN28" s="6">
        <v>0.438</v>
      </c>
      <c r="EO28" s="6">
        <v>21.999999999999996</v>
      </c>
      <c r="EP28" s="6"/>
      <c r="EQ28" s="6">
        <v>1.7250000000000001</v>
      </c>
      <c r="ER28" s="6">
        <v>0.26</v>
      </c>
      <c r="ES28" s="6">
        <v>1.4999999999999999E-2</v>
      </c>
      <c r="ET28" s="6" t="s">
        <v>61</v>
      </c>
      <c r="EU28" s="6">
        <v>2</v>
      </c>
      <c r="EV28" s="6"/>
      <c r="EW28" s="6">
        <v>15.438000000000001</v>
      </c>
      <c r="FA28"/>
      <c r="FB28" s="1"/>
      <c r="FC28" s="1"/>
      <c r="FD28" s="1"/>
      <c r="FE28" s="1"/>
      <c r="FF28" s="1"/>
      <c r="FG28" s="1"/>
      <c r="FH28" s="1"/>
    </row>
    <row r="29" spans="1:164">
      <c r="B29" s="6" t="s">
        <v>38</v>
      </c>
      <c r="C29" s="42">
        <v>562</v>
      </c>
      <c r="D29" s="42">
        <v>3</v>
      </c>
      <c r="E29" s="3">
        <f t="shared" si="5"/>
        <v>46.577866</v>
      </c>
      <c r="F29" s="3">
        <f t="shared" si="5"/>
        <v>1.3933489999999999</v>
      </c>
      <c r="G29" s="3">
        <f t="shared" si="5"/>
        <v>6.2626689999999998</v>
      </c>
      <c r="H29" s="3">
        <f t="shared" si="5"/>
        <v>19.784594999999999</v>
      </c>
      <c r="I29" s="3">
        <f t="shared" si="5"/>
        <v>10.593431000000001</v>
      </c>
      <c r="J29" s="3">
        <f t="shared" si="5"/>
        <v>10.762236</v>
      </c>
      <c r="K29" s="3">
        <f t="shared" si="5"/>
        <v>1.575815</v>
      </c>
      <c r="L29" s="3">
        <f t="shared" si="5"/>
        <v>0.64766699999999999</v>
      </c>
      <c r="M29" s="3" t="str">
        <f t="shared" si="5"/>
        <v/>
      </c>
      <c r="N29" s="3">
        <f t="shared" si="5"/>
        <v>0.85620700000000005</v>
      </c>
      <c r="O29" s="3">
        <f t="shared" si="5"/>
        <v>0.57284400000000002</v>
      </c>
      <c r="P29" s="3">
        <f t="shared" si="5"/>
        <v>6.8384E-2</v>
      </c>
      <c r="Q29" s="3">
        <f t="shared" si="6"/>
        <v>99.095062999999996</v>
      </c>
      <c r="R29" s="6"/>
      <c r="S29" s="6">
        <v>46.577866</v>
      </c>
      <c r="T29" s="6">
        <v>1.3933489999999999</v>
      </c>
      <c r="U29" s="6">
        <v>6.2626689999999998</v>
      </c>
      <c r="V29" s="6">
        <v>19.784594999999999</v>
      </c>
      <c r="W29" s="6">
        <v>10.593431000000001</v>
      </c>
      <c r="X29" s="6">
        <v>10.762236</v>
      </c>
      <c r="Y29" s="6">
        <v>1.575815</v>
      </c>
      <c r="Z29" s="6">
        <v>0.64766699999999999</v>
      </c>
      <c r="AA29" s="6">
        <v>4.274E-3</v>
      </c>
      <c r="AB29" s="6">
        <v>0.85620700000000005</v>
      </c>
      <c r="AC29" s="6">
        <v>0.57284400000000002</v>
      </c>
      <c r="AD29" s="6">
        <v>6.8384E-2</v>
      </c>
      <c r="AE29" s="6">
        <v>99.099341999999993</v>
      </c>
      <c r="AF29" s="6"/>
      <c r="AG29" s="6">
        <v>8.3330000000000001E-3</v>
      </c>
      <c r="AH29" s="6">
        <v>9.4409999999999997E-3</v>
      </c>
      <c r="AI29" s="6">
        <v>7.8320000000000004E-3</v>
      </c>
      <c r="AJ29" s="6">
        <v>1.7628999999999999E-2</v>
      </c>
      <c r="AK29" s="6">
        <v>8.6119999999999999E-3</v>
      </c>
      <c r="AL29" s="6">
        <v>5.1599999999999997E-3</v>
      </c>
      <c r="AM29" s="6">
        <v>1.4638999999999999E-2</v>
      </c>
      <c r="AN29" s="6">
        <v>4.986E-3</v>
      </c>
      <c r="AO29" s="6">
        <v>1.137E-2</v>
      </c>
      <c r="AP29" s="6">
        <v>9.1450000000000004E-3</v>
      </c>
      <c r="AQ29" s="6">
        <v>1.8539E-2</v>
      </c>
      <c r="AR29" s="6">
        <v>4.2310000000000004E-3</v>
      </c>
      <c r="AS29" s="6"/>
      <c r="AT29" s="6">
        <v>0.213814</v>
      </c>
      <c r="AU29" s="6">
        <v>1.4412430000000001</v>
      </c>
      <c r="AV29" s="6">
        <v>0.63038799999999995</v>
      </c>
      <c r="AW29" s="6">
        <v>0.447436</v>
      </c>
      <c r="AX29" s="6">
        <v>0.55216100000000001</v>
      </c>
      <c r="AY29" s="6">
        <v>0.31286799999999998</v>
      </c>
      <c r="AZ29" s="6">
        <v>2.2492969999999999</v>
      </c>
      <c r="BA29" s="6">
        <v>1.4043909999999999</v>
      </c>
      <c r="BC29" s="6">
        <v>1.5640620000000001</v>
      </c>
      <c r="BD29" s="6">
        <v>2.7398359999999999</v>
      </c>
      <c r="BE29" s="6">
        <v>5.4742579999999998</v>
      </c>
      <c r="BG29" s="6">
        <v>6.9531055930278187</v>
      </c>
      <c r="BH29" s="6">
        <v>1.0468944069721813</v>
      </c>
      <c r="BI29" s="6">
        <v>0</v>
      </c>
      <c r="BJ29" s="6">
        <v>8</v>
      </c>
      <c r="BK29" s="6"/>
      <c r="BL29" s="6">
        <v>5.4924312150354648E-2</v>
      </c>
      <c r="BM29" s="6">
        <v>0.15647835115456721</v>
      </c>
      <c r="BN29" s="6">
        <v>0</v>
      </c>
      <c r="BO29" s="6">
        <v>0</v>
      </c>
      <c r="BP29" s="6">
        <v>0.36885728306741328</v>
      </c>
      <c r="BQ29" s="6">
        <v>2.3574328934524784</v>
      </c>
      <c r="BR29" s="6">
        <v>2.1010889944483249</v>
      </c>
      <c r="BS29" s="6">
        <v>0.10825713613578594</v>
      </c>
      <c r="BT29" s="6"/>
      <c r="BU29" s="6">
        <v>0.14703897040892411</v>
      </c>
      <c r="BV29" s="6">
        <v>1.7213476321607104</v>
      </c>
      <c r="BW29" s="6">
        <v>0.13161339743036549</v>
      </c>
      <c r="BX29" s="6"/>
      <c r="BY29" s="6">
        <v>0</v>
      </c>
      <c r="BZ29" s="6">
        <v>0.32447050219847395</v>
      </c>
      <c r="CA29" s="6">
        <v>0.12333944652262109</v>
      </c>
      <c r="CB29" s="6">
        <v>0.44780994872109503</v>
      </c>
      <c r="CC29" s="6"/>
      <c r="CD29" s="6">
        <v>1.7062183501395802</v>
      </c>
      <c r="CE29" s="6">
        <v>0.27043949484572355</v>
      </c>
      <c r="CF29" s="6">
        <v>1.7301713169242859E-2</v>
      </c>
      <c r="CG29" s="6">
        <v>6.0404418454534509E-3</v>
      </c>
      <c r="CH29" s="6">
        <v>2</v>
      </c>
      <c r="CM29" s="6">
        <v>0.60998382572634469</v>
      </c>
      <c r="CN29" s="6">
        <v>1.8599624517893933</v>
      </c>
      <c r="CO29" s="6">
        <v>1.4650918074806516</v>
      </c>
      <c r="CP29" s="6">
        <v>0.24716698450438201</v>
      </c>
      <c r="CR29" s="2" t="s">
        <v>82</v>
      </c>
      <c r="CT29" s="6">
        <v>0.11799999999999999</v>
      </c>
      <c r="CU29" s="6">
        <v>0</v>
      </c>
      <c r="CV29" s="6"/>
      <c r="CW29" s="6">
        <v>0.85599999999999998</v>
      </c>
      <c r="CX29" s="6">
        <v>0</v>
      </c>
      <c r="CY29" s="6">
        <v>17.45</v>
      </c>
      <c r="CZ29" s="6">
        <v>2.5950000000000002</v>
      </c>
      <c r="DA29" s="6">
        <v>1.7</v>
      </c>
      <c r="DB29" s="6">
        <v>100.795261</v>
      </c>
      <c r="DD29" s="2" t="s">
        <v>83</v>
      </c>
      <c r="DE29" s="2" t="s">
        <v>49</v>
      </c>
      <c r="DF29" s="2" t="s">
        <v>87</v>
      </c>
      <c r="DG29" s="2" t="s">
        <v>110</v>
      </c>
      <c r="DJ29" s="2">
        <v>6.9640000000000004</v>
      </c>
      <c r="DK29" s="2">
        <v>1.036</v>
      </c>
      <c r="DL29" s="2" t="s">
        <v>61</v>
      </c>
      <c r="DM29" s="2" t="s">
        <v>61</v>
      </c>
      <c r="DN29" s="2">
        <v>8</v>
      </c>
      <c r="DP29" s="6">
        <v>0.157</v>
      </c>
      <c r="DQ29" s="6" t="s">
        <v>61</v>
      </c>
      <c r="DR29" s="6">
        <v>6.8000000000000005E-2</v>
      </c>
      <c r="DS29" s="6" t="s">
        <v>61</v>
      </c>
      <c r="DT29" s="6" t="s">
        <v>61</v>
      </c>
      <c r="DU29" s="6">
        <v>0.29099999999999998</v>
      </c>
      <c r="DV29" s="6" t="s">
        <v>61</v>
      </c>
      <c r="DW29" s="6">
        <v>2.1230000000000002</v>
      </c>
      <c r="DX29" s="6">
        <v>2.3610000000000002</v>
      </c>
      <c r="DY29" s="6" t="s">
        <v>61</v>
      </c>
      <c r="DZ29" s="6">
        <v>5</v>
      </c>
      <c r="EB29" s="6">
        <v>0.108</v>
      </c>
      <c r="EC29" s="6">
        <v>5.8999999999999997E-2</v>
      </c>
      <c r="ED29" s="6" t="s">
        <v>61</v>
      </c>
      <c r="EE29" s="6">
        <v>1.724</v>
      </c>
      <c r="EF29" s="6">
        <v>0.108</v>
      </c>
      <c r="EG29" s="6">
        <v>1.9990000000000001</v>
      </c>
      <c r="EH29" s="6" t="s">
        <v>61</v>
      </c>
      <c r="EI29" s="6" t="s">
        <v>61</v>
      </c>
      <c r="EJ29" s="6" t="s">
        <v>61</v>
      </c>
      <c r="EK29" s="6">
        <v>0.34899999999999998</v>
      </c>
      <c r="EL29" s="6" t="s">
        <v>61</v>
      </c>
      <c r="EM29" s="6">
        <v>0.124</v>
      </c>
      <c r="EN29" s="6">
        <v>0.47299999999999998</v>
      </c>
      <c r="EO29" s="6">
        <v>22</v>
      </c>
      <c r="EP29" s="6"/>
      <c r="EQ29" s="6">
        <v>1.712</v>
      </c>
      <c r="ER29" s="6">
        <v>0.27100000000000002</v>
      </c>
      <c r="ES29" s="6">
        <v>1.7000000000000001E-2</v>
      </c>
      <c r="ET29" s="6" t="s">
        <v>61</v>
      </c>
      <c r="EU29" s="6">
        <v>2</v>
      </c>
      <c r="EV29" s="6"/>
      <c r="EW29" s="6">
        <v>15.472000000000001</v>
      </c>
      <c r="FA29"/>
      <c r="FB29" s="1"/>
      <c r="FC29" s="1"/>
      <c r="FD29" s="1"/>
      <c r="FE29" s="1"/>
      <c r="FF29" s="1"/>
      <c r="FG29" s="1"/>
      <c r="FH29" s="1"/>
    </row>
    <row r="30" spans="1:164">
      <c r="B30" s="6" t="s">
        <v>38</v>
      </c>
      <c r="C30" s="42">
        <v>563</v>
      </c>
      <c r="D30" s="42">
        <v>4</v>
      </c>
      <c r="E30" s="3">
        <f t="shared" si="5"/>
        <v>46.407051000000003</v>
      </c>
      <c r="F30" s="3">
        <f t="shared" si="5"/>
        <v>1.36008</v>
      </c>
      <c r="G30" s="3">
        <f t="shared" si="5"/>
        <v>6.1921530000000002</v>
      </c>
      <c r="H30" s="3">
        <f t="shared" si="5"/>
        <v>19.765093</v>
      </c>
      <c r="I30" s="3">
        <f t="shared" si="5"/>
        <v>10.691151</v>
      </c>
      <c r="J30" s="3">
        <f t="shared" si="5"/>
        <v>10.814674</v>
      </c>
      <c r="K30" s="3">
        <f t="shared" si="5"/>
        <v>1.602317</v>
      </c>
      <c r="L30" s="3">
        <f t="shared" si="5"/>
        <v>0.64146499999999995</v>
      </c>
      <c r="M30" s="3" t="str">
        <f t="shared" si="5"/>
        <v/>
      </c>
      <c r="N30" s="3">
        <f t="shared" si="5"/>
        <v>0.85874700000000004</v>
      </c>
      <c r="O30" s="3">
        <f t="shared" si="5"/>
        <v>0.55866400000000005</v>
      </c>
      <c r="P30" s="3">
        <f t="shared" si="5"/>
        <v>6.7163E-2</v>
      </c>
      <c r="Q30" s="3">
        <f t="shared" si="6"/>
        <v>98.958557999999982</v>
      </c>
      <c r="R30" s="6"/>
      <c r="S30" s="6">
        <v>46.407051000000003</v>
      </c>
      <c r="T30" s="6">
        <v>1.36008</v>
      </c>
      <c r="U30" s="6">
        <v>6.1921530000000002</v>
      </c>
      <c r="V30" s="6">
        <v>19.765093</v>
      </c>
      <c r="W30" s="6">
        <v>10.691151</v>
      </c>
      <c r="X30" s="6">
        <v>10.814674</v>
      </c>
      <c r="Y30" s="6">
        <v>1.602317</v>
      </c>
      <c r="Z30" s="6">
        <v>0.64146499999999995</v>
      </c>
      <c r="AA30" s="6">
        <v>0</v>
      </c>
      <c r="AB30" s="6">
        <v>0.85874700000000004</v>
      </c>
      <c r="AC30" s="6">
        <v>0.55866400000000005</v>
      </c>
      <c r="AD30" s="6">
        <v>6.7163E-2</v>
      </c>
      <c r="AE30" s="6">
        <v>98.958556999999999</v>
      </c>
      <c r="AF30" s="6"/>
      <c r="AG30" s="6">
        <v>8.3339999999999994E-3</v>
      </c>
      <c r="AH30" s="6">
        <v>9.4409999999999997E-3</v>
      </c>
      <c r="AI30" s="6">
        <v>7.835E-3</v>
      </c>
      <c r="AJ30" s="6">
        <v>1.7628999999999999E-2</v>
      </c>
      <c r="AK30" s="6">
        <v>8.6130000000000009E-3</v>
      </c>
      <c r="AL30" s="6">
        <v>5.1599999999999997E-3</v>
      </c>
      <c r="AM30" s="6">
        <v>1.4638E-2</v>
      </c>
      <c r="AN30" s="6">
        <v>4.9849999999999998E-3</v>
      </c>
      <c r="AO30" s="6">
        <v>1.137E-2</v>
      </c>
      <c r="AP30" s="6">
        <v>9.1450000000000004E-3</v>
      </c>
      <c r="AQ30" s="6">
        <v>1.8534999999999999E-2</v>
      </c>
      <c r="AR30" s="6">
        <v>4.2300000000000003E-3</v>
      </c>
      <c r="AS30" s="6"/>
      <c r="AT30" s="6">
        <v>0.214223</v>
      </c>
      <c r="AU30" s="6">
        <v>1.4641599999999999</v>
      </c>
      <c r="AV30" s="6">
        <v>0.63441000000000003</v>
      </c>
      <c r="AW30" s="6">
        <v>0.44762099999999999</v>
      </c>
      <c r="AX30" s="6">
        <v>0.54954999999999998</v>
      </c>
      <c r="AY30" s="6">
        <v>0.31205899999999998</v>
      </c>
      <c r="AZ30" s="6">
        <v>2.2274099999999999</v>
      </c>
      <c r="BA30" s="6">
        <v>1.4123969999999999</v>
      </c>
      <c r="BC30" s="6">
        <v>1.5607580000000001</v>
      </c>
      <c r="BD30" s="6">
        <v>2.798095</v>
      </c>
      <c r="BE30" s="6">
        <v>5.5552020000000004</v>
      </c>
      <c r="BG30" s="6">
        <v>6.9390887655258089</v>
      </c>
      <c r="BH30" s="6">
        <v>1.0609112344741911</v>
      </c>
      <c r="BI30" s="6">
        <v>0</v>
      </c>
      <c r="BJ30" s="6">
        <v>8</v>
      </c>
      <c r="BK30" s="6"/>
      <c r="BL30" s="6">
        <v>3.0306964568487693E-2</v>
      </c>
      <c r="BM30" s="6">
        <v>0.15299528227684595</v>
      </c>
      <c r="BN30" s="6">
        <v>0</v>
      </c>
      <c r="BO30" s="6">
        <v>0</v>
      </c>
      <c r="BP30" s="6">
        <v>0.37895729656977295</v>
      </c>
      <c r="BQ30" s="6">
        <v>2.3831226491886057</v>
      </c>
      <c r="BR30" s="6">
        <v>2.0926441392483928</v>
      </c>
      <c r="BS30" s="6">
        <v>0.10875825394756485</v>
      </c>
      <c r="BT30" s="6"/>
      <c r="BU30" s="6">
        <v>0.14678458579966946</v>
      </c>
      <c r="BV30" s="6">
        <v>1.7326017216970264</v>
      </c>
      <c r="BW30" s="6">
        <v>0.12061369250330412</v>
      </c>
      <c r="BX30" s="6"/>
      <c r="BY30" s="6">
        <v>0</v>
      </c>
      <c r="BZ30" s="6">
        <v>0.34390926829322532</v>
      </c>
      <c r="CA30" s="6">
        <v>0.12236083299231594</v>
      </c>
      <c r="CB30" s="6">
        <v>0.46627010128554125</v>
      </c>
      <c r="CC30" s="6"/>
      <c r="CD30" s="6">
        <v>1.7187967746197801</v>
      </c>
      <c r="CE30" s="6">
        <v>0.26418227020170582</v>
      </c>
      <c r="CF30" s="6">
        <v>1.702095517851401E-2</v>
      </c>
      <c r="CG30" s="6">
        <v>0</v>
      </c>
      <c r="CH30" s="6">
        <v>2</v>
      </c>
      <c r="CM30" s="6">
        <v>0.68139322138778735</v>
      </c>
      <c r="CN30" s="6">
        <v>1.7902082144303784</v>
      </c>
      <c r="CO30" s="6">
        <v>1.4163608498017668</v>
      </c>
      <c r="CP30" s="6">
        <v>0.30243592481801329</v>
      </c>
      <c r="CR30" s="2" t="s">
        <v>82</v>
      </c>
      <c r="CT30" s="6">
        <v>0.121</v>
      </c>
      <c r="CU30" s="6">
        <v>0</v>
      </c>
      <c r="CV30" s="6"/>
      <c r="CW30" s="6">
        <v>0.85899999999999999</v>
      </c>
      <c r="CX30" s="6">
        <v>0</v>
      </c>
      <c r="CY30" s="6">
        <v>17.373999999999999</v>
      </c>
      <c r="CZ30" s="6">
        <v>2.6579999999999999</v>
      </c>
      <c r="DA30" s="6">
        <v>1.71</v>
      </c>
      <c r="DB30" s="6">
        <v>100.68571800000001</v>
      </c>
      <c r="DD30" s="2" t="s">
        <v>83</v>
      </c>
      <c r="DE30" s="2" t="s">
        <v>49</v>
      </c>
      <c r="DF30" s="2" t="s">
        <v>87</v>
      </c>
      <c r="DG30" s="2" t="s">
        <v>111</v>
      </c>
      <c r="DJ30" s="2">
        <v>6.9509999999999996</v>
      </c>
      <c r="DK30" s="2">
        <v>1.0489999999999999</v>
      </c>
      <c r="DL30" s="2" t="s">
        <v>61</v>
      </c>
      <c r="DM30" s="2" t="s">
        <v>61</v>
      </c>
      <c r="DN30" s="2">
        <v>8</v>
      </c>
      <c r="DP30" s="6">
        <v>0.153</v>
      </c>
      <c r="DQ30" s="6" t="s">
        <v>61</v>
      </c>
      <c r="DR30" s="6">
        <v>4.3999999999999997E-2</v>
      </c>
      <c r="DS30" s="6" t="s">
        <v>61</v>
      </c>
      <c r="DT30" s="6" t="s">
        <v>61</v>
      </c>
      <c r="DU30" s="6">
        <v>0.29899999999999999</v>
      </c>
      <c r="DV30" s="6" t="s">
        <v>61</v>
      </c>
      <c r="DW30" s="6">
        <v>2.1160000000000001</v>
      </c>
      <c r="DX30" s="6">
        <v>2.387</v>
      </c>
      <c r="DY30" s="6" t="s">
        <v>61</v>
      </c>
      <c r="DZ30" s="6">
        <v>4.9990000000000006</v>
      </c>
      <c r="EB30" s="6">
        <v>0.109</v>
      </c>
      <c r="EC30" s="6">
        <v>6.0999999999999999E-2</v>
      </c>
      <c r="ED30" s="6" t="s">
        <v>61</v>
      </c>
      <c r="EE30" s="6">
        <v>1.736</v>
      </c>
      <c r="EF30" s="6">
        <v>9.5000000000000001E-2</v>
      </c>
      <c r="EG30" s="6">
        <v>2.0009999999999999</v>
      </c>
      <c r="EH30" s="6" t="s">
        <v>61</v>
      </c>
      <c r="EI30" s="6" t="s">
        <v>61</v>
      </c>
      <c r="EJ30" s="6" t="s">
        <v>61</v>
      </c>
      <c r="EK30" s="6">
        <v>0.371</v>
      </c>
      <c r="EL30" s="6" t="s">
        <v>61</v>
      </c>
      <c r="EM30" s="6">
        <v>0.123</v>
      </c>
      <c r="EN30" s="6">
        <v>0.49399999999999999</v>
      </c>
      <c r="EO30" s="6">
        <v>22</v>
      </c>
      <c r="EP30" s="6"/>
      <c r="EQ30" s="6">
        <v>1.718</v>
      </c>
      <c r="ER30" s="6">
        <v>0.26500000000000001</v>
      </c>
      <c r="ES30" s="6">
        <v>1.7000000000000001E-2</v>
      </c>
      <c r="ET30" s="6" t="s">
        <v>61</v>
      </c>
      <c r="EU30" s="6">
        <v>2</v>
      </c>
      <c r="EV30" s="6"/>
      <c r="EW30" s="6">
        <v>15.494</v>
      </c>
      <c r="FA30"/>
      <c r="FB30" s="1"/>
      <c r="FC30" s="1"/>
      <c r="FD30" s="1"/>
      <c r="FE30" s="1"/>
      <c r="FF30" s="1"/>
      <c r="FG30" s="1"/>
      <c r="FH30" s="1"/>
    </row>
    <row r="31" spans="1:164">
      <c r="B31" s="6" t="s">
        <v>38</v>
      </c>
      <c r="C31" s="42">
        <v>565</v>
      </c>
      <c r="D31" s="42">
        <v>5</v>
      </c>
      <c r="E31" s="3">
        <f t="shared" si="5"/>
        <v>46.294970999999997</v>
      </c>
      <c r="F31" s="3">
        <f t="shared" si="5"/>
        <v>1.3514520000000001</v>
      </c>
      <c r="G31" s="3">
        <f t="shared" si="5"/>
        <v>6.2184869999999997</v>
      </c>
      <c r="H31" s="3">
        <f t="shared" si="5"/>
        <v>20.206378999999998</v>
      </c>
      <c r="I31" s="3">
        <f t="shared" si="5"/>
        <v>10.383101999999999</v>
      </c>
      <c r="J31" s="3">
        <f t="shared" si="5"/>
        <v>10.807957999999999</v>
      </c>
      <c r="K31" s="3">
        <f t="shared" si="5"/>
        <v>1.5903210000000001</v>
      </c>
      <c r="L31" s="3">
        <f t="shared" si="5"/>
        <v>0.64808699999999997</v>
      </c>
      <c r="M31" s="3">
        <f t="shared" si="5"/>
        <v>1.8950999999999999E-2</v>
      </c>
      <c r="N31" s="3">
        <f t="shared" si="5"/>
        <v>0.83630000000000004</v>
      </c>
      <c r="O31" s="3">
        <f t="shared" si="5"/>
        <v>0.59254700000000005</v>
      </c>
      <c r="P31" s="3">
        <f t="shared" si="5"/>
        <v>7.2009000000000004E-2</v>
      </c>
      <c r="Q31" s="3">
        <f t="shared" si="6"/>
        <v>99.020563999999979</v>
      </c>
      <c r="R31" s="6"/>
      <c r="S31" s="6">
        <v>46.294970999999997</v>
      </c>
      <c r="T31" s="6">
        <v>1.3514520000000001</v>
      </c>
      <c r="U31" s="6">
        <v>6.2184869999999997</v>
      </c>
      <c r="V31" s="6">
        <v>20.206378999999998</v>
      </c>
      <c r="W31" s="6">
        <v>10.383101999999999</v>
      </c>
      <c r="X31" s="6">
        <v>10.807957999999999</v>
      </c>
      <c r="Y31" s="6">
        <v>1.5903210000000001</v>
      </c>
      <c r="Z31" s="6">
        <v>0.64808699999999997</v>
      </c>
      <c r="AA31" s="6">
        <v>1.8950999999999999E-2</v>
      </c>
      <c r="AB31" s="6">
        <v>0.83630000000000004</v>
      </c>
      <c r="AC31" s="6">
        <v>0.59254700000000005</v>
      </c>
      <c r="AD31" s="6">
        <v>7.2009000000000004E-2</v>
      </c>
      <c r="AE31" s="6">
        <v>99.020576000000005</v>
      </c>
      <c r="AF31" s="6"/>
      <c r="AG31" s="6">
        <v>8.3459999999999993E-3</v>
      </c>
      <c r="AH31" s="6">
        <v>9.4479999999999998E-3</v>
      </c>
      <c r="AI31" s="6">
        <v>7.8469999999999998E-3</v>
      </c>
      <c r="AJ31" s="6">
        <v>1.7649000000000001E-2</v>
      </c>
      <c r="AK31" s="6">
        <v>8.6370000000000006E-3</v>
      </c>
      <c r="AL31" s="6">
        <v>5.1650000000000003E-3</v>
      </c>
      <c r="AM31" s="6">
        <v>1.4692E-2</v>
      </c>
      <c r="AN31" s="6">
        <v>4.9899999999999996E-3</v>
      </c>
      <c r="AO31" s="6">
        <v>1.1370999999999999E-2</v>
      </c>
      <c r="AP31" s="6">
        <v>9.1559999999999992E-3</v>
      </c>
      <c r="AQ31" s="6">
        <v>1.8515E-2</v>
      </c>
      <c r="AR31" s="6">
        <v>4.235E-3</v>
      </c>
      <c r="AS31" s="6"/>
      <c r="AT31" s="6">
        <v>0.21445900000000001</v>
      </c>
      <c r="AU31" s="6">
        <v>1.470056</v>
      </c>
      <c r="AV31" s="6">
        <v>0.632969</v>
      </c>
      <c r="AW31" s="6">
        <v>0.44240099999999999</v>
      </c>
      <c r="AX31" s="6">
        <v>0.55859099999999995</v>
      </c>
      <c r="AY31" s="6">
        <v>0.31203500000000001</v>
      </c>
      <c r="AZ31" s="6">
        <v>2.241765</v>
      </c>
      <c r="BA31" s="6">
        <v>1.4034500000000001</v>
      </c>
      <c r="BB31" s="6">
        <v>62.429454999999997</v>
      </c>
      <c r="BC31" s="6">
        <v>1.590009</v>
      </c>
      <c r="BD31" s="6">
        <v>2.6590220000000002</v>
      </c>
      <c r="BE31" s="6">
        <v>5.2503549999999999</v>
      </c>
      <c r="BG31" s="6">
        <v>6.9343029491830217</v>
      </c>
      <c r="BH31" s="6">
        <v>1.0656970508169783</v>
      </c>
      <c r="BI31" s="6">
        <v>0</v>
      </c>
      <c r="BJ31" s="6">
        <v>8</v>
      </c>
      <c r="BK31" s="6"/>
      <c r="BL31" s="6">
        <v>3.2057322427828883E-2</v>
      </c>
      <c r="BM31" s="6">
        <v>0.15228766704734675</v>
      </c>
      <c r="BN31" s="6">
        <v>2.2442436367744131E-3</v>
      </c>
      <c r="BO31" s="6">
        <v>0</v>
      </c>
      <c r="BP31" s="6">
        <v>0.39686142597272323</v>
      </c>
      <c r="BQ31" s="6">
        <v>2.3184598240214784</v>
      </c>
      <c r="BR31" s="6">
        <v>2.1342927221655112</v>
      </c>
      <c r="BS31" s="6">
        <v>0.10609859038137197</v>
      </c>
      <c r="BT31" s="6"/>
      <c r="BU31" s="6">
        <v>0.14230179565303569</v>
      </c>
      <c r="BV31" s="6">
        <v>1.7345206749716411</v>
      </c>
      <c r="BW31" s="6">
        <v>0.12317752937532322</v>
      </c>
      <c r="BX31" s="6"/>
      <c r="BY31" s="6">
        <v>0</v>
      </c>
      <c r="BZ31" s="6">
        <v>0.33866514811534465</v>
      </c>
      <c r="CA31" s="6">
        <v>0.12383781855363932</v>
      </c>
      <c r="CB31" s="6">
        <v>0.46250296666898394</v>
      </c>
      <c r="CC31" s="6"/>
      <c r="CD31" s="6">
        <v>1.6916630665205219</v>
      </c>
      <c r="CE31" s="6">
        <v>0.28068959146034445</v>
      </c>
      <c r="CF31" s="6">
        <v>1.8280629410434738E-2</v>
      </c>
      <c r="CG31" s="6">
        <v>9.3667126086988475E-3</v>
      </c>
      <c r="CH31" s="6">
        <v>2</v>
      </c>
      <c r="CM31" s="6">
        <v>0.69664074161942124</v>
      </c>
      <c r="CN31" s="6">
        <v>1.8345134065188131</v>
      </c>
      <c r="CO31" s="6">
        <v>1.3918837508738227</v>
      </c>
      <c r="CP31" s="6">
        <v>0.30914602825539816</v>
      </c>
      <c r="CR31" s="2" t="s">
        <v>82</v>
      </c>
      <c r="CT31" s="6">
        <v>0.11700000000000001</v>
      </c>
      <c r="CU31" s="6">
        <v>0</v>
      </c>
      <c r="CV31" s="6"/>
      <c r="CW31" s="6">
        <v>0.83599999999999997</v>
      </c>
      <c r="CX31" s="6">
        <v>0</v>
      </c>
      <c r="CY31" s="6">
        <v>17.841999999999999</v>
      </c>
      <c r="CZ31" s="6">
        <v>2.6269999999999998</v>
      </c>
      <c r="DA31" s="6">
        <v>1.69</v>
      </c>
      <c r="DB31" s="6">
        <v>100.70288499999998</v>
      </c>
      <c r="DD31" s="2" t="s">
        <v>83</v>
      </c>
      <c r="DE31" s="2" t="s">
        <v>49</v>
      </c>
      <c r="DF31" s="2" t="s">
        <v>87</v>
      </c>
      <c r="DG31" s="2" t="s">
        <v>112</v>
      </c>
      <c r="DJ31" s="2">
        <v>6.9480000000000004</v>
      </c>
      <c r="DK31" s="2">
        <v>1.052</v>
      </c>
      <c r="DL31" s="2" t="s">
        <v>61</v>
      </c>
      <c r="DM31" s="2" t="s">
        <v>61</v>
      </c>
      <c r="DN31" s="2">
        <v>8</v>
      </c>
      <c r="DP31" s="6">
        <v>0.153</v>
      </c>
      <c r="DQ31" s="6" t="s">
        <v>61</v>
      </c>
      <c r="DR31" s="6">
        <v>4.8000000000000001E-2</v>
      </c>
      <c r="DS31" s="6">
        <v>2E-3</v>
      </c>
      <c r="DT31" s="6" t="s">
        <v>61</v>
      </c>
      <c r="DU31" s="6">
        <v>0.29699999999999999</v>
      </c>
      <c r="DV31" s="6" t="s">
        <v>61</v>
      </c>
      <c r="DW31" s="6">
        <v>2.177</v>
      </c>
      <c r="DX31" s="6">
        <v>2.323</v>
      </c>
      <c r="DY31" s="6" t="s">
        <v>61</v>
      </c>
      <c r="DZ31" s="6">
        <v>5</v>
      </c>
      <c r="EB31" s="6">
        <v>0.106</v>
      </c>
      <c r="EC31" s="6">
        <v>6.2E-2</v>
      </c>
      <c r="ED31" s="6" t="s">
        <v>61</v>
      </c>
      <c r="EE31" s="6">
        <v>1.738</v>
      </c>
      <c r="EF31" s="6">
        <v>9.4E-2</v>
      </c>
      <c r="EG31" s="6">
        <v>2</v>
      </c>
      <c r="EH31" s="6" t="s">
        <v>61</v>
      </c>
      <c r="EI31" s="6" t="s">
        <v>61</v>
      </c>
      <c r="EJ31" s="6" t="s">
        <v>61</v>
      </c>
      <c r="EK31" s="6">
        <v>0.36899999999999999</v>
      </c>
      <c r="EL31" s="6" t="s">
        <v>61</v>
      </c>
      <c r="EM31" s="6">
        <v>0.124</v>
      </c>
      <c r="EN31" s="6">
        <v>0.49299999999999999</v>
      </c>
      <c r="EO31" s="6">
        <v>22</v>
      </c>
      <c r="EP31" s="6"/>
      <c r="EQ31" s="6">
        <v>1.7</v>
      </c>
      <c r="ER31" s="6">
        <v>0.28100000000000003</v>
      </c>
      <c r="ES31" s="6">
        <v>1.7999999999999999E-2</v>
      </c>
      <c r="ET31" s="6" t="s">
        <v>61</v>
      </c>
      <c r="EU31" s="6">
        <v>1.9989999999999999</v>
      </c>
      <c r="EV31" s="6"/>
      <c r="EW31" s="6">
        <v>15.493</v>
      </c>
      <c r="FA31"/>
      <c r="FB31" s="1"/>
      <c r="FC31" s="1"/>
      <c r="FD31" s="1"/>
      <c r="FE31" s="1"/>
      <c r="FF31" s="1"/>
      <c r="FG31" s="1"/>
      <c r="FH31" s="1"/>
    </row>
    <row r="32" spans="1:164">
      <c r="B32" s="6" t="s">
        <v>38</v>
      </c>
      <c r="C32" s="42">
        <v>567</v>
      </c>
      <c r="D32" s="42">
        <v>6</v>
      </c>
      <c r="E32" s="3">
        <f t="shared" si="5"/>
        <v>46.257938000000003</v>
      </c>
      <c r="F32" s="3">
        <f t="shared" si="5"/>
        <v>1.3892070000000001</v>
      </c>
      <c r="G32" s="3">
        <f t="shared" si="5"/>
        <v>6.102182</v>
      </c>
      <c r="H32" s="3">
        <f t="shared" si="5"/>
        <v>20.002151000000001</v>
      </c>
      <c r="I32" s="3">
        <f t="shared" si="5"/>
        <v>10.578601000000001</v>
      </c>
      <c r="J32" s="3">
        <f t="shared" si="5"/>
        <v>10.852525</v>
      </c>
      <c r="K32" s="3">
        <f t="shared" si="5"/>
        <v>1.5734760000000001</v>
      </c>
      <c r="L32" s="3">
        <f t="shared" si="5"/>
        <v>0.65754999999999997</v>
      </c>
      <c r="M32" s="3" t="str">
        <f t="shared" si="5"/>
        <v/>
      </c>
      <c r="N32" s="3">
        <f t="shared" si="5"/>
        <v>0.83588300000000004</v>
      </c>
      <c r="O32" s="3">
        <f t="shared" si="5"/>
        <v>0.57351099999999999</v>
      </c>
      <c r="P32" s="3">
        <f t="shared" si="5"/>
        <v>6.7549999999999999E-2</v>
      </c>
      <c r="Q32" s="3">
        <f t="shared" si="6"/>
        <v>98.890574000000001</v>
      </c>
      <c r="R32" s="6"/>
      <c r="S32" s="6">
        <v>46.257938000000003</v>
      </c>
      <c r="T32" s="6">
        <v>1.3892070000000001</v>
      </c>
      <c r="U32" s="6">
        <v>6.102182</v>
      </c>
      <c r="V32" s="6">
        <v>20.002151000000001</v>
      </c>
      <c r="W32" s="6">
        <v>10.578601000000001</v>
      </c>
      <c r="X32" s="6">
        <v>10.852525</v>
      </c>
      <c r="Y32" s="6">
        <v>1.5734760000000001</v>
      </c>
      <c r="Z32" s="6">
        <v>0.65754999999999997</v>
      </c>
      <c r="AA32" s="6">
        <v>0</v>
      </c>
      <c r="AB32" s="6">
        <v>0.83588300000000004</v>
      </c>
      <c r="AC32" s="6">
        <v>0.57351099999999999</v>
      </c>
      <c r="AD32" s="6">
        <v>6.7549999999999999E-2</v>
      </c>
      <c r="AE32" s="6">
        <v>98.890563999999998</v>
      </c>
      <c r="AF32" s="6"/>
      <c r="AG32" s="6">
        <v>8.345E-3</v>
      </c>
      <c r="AH32" s="6">
        <v>9.4509999999999993E-3</v>
      </c>
      <c r="AI32" s="6">
        <v>7.8480000000000008E-3</v>
      </c>
      <c r="AJ32" s="6">
        <v>1.7649000000000001E-2</v>
      </c>
      <c r="AK32" s="6">
        <v>8.6309999999999998E-3</v>
      </c>
      <c r="AL32" s="6">
        <v>5.1650000000000003E-3</v>
      </c>
      <c r="AM32" s="6">
        <v>1.4678E-2</v>
      </c>
      <c r="AN32" s="6">
        <v>4.9890000000000004E-3</v>
      </c>
      <c r="AO32" s="6">
        <v>1.1377E-2</v>
      </c>
      <c r="AP32" s="6">
        <v>9.1559999999999992E-3</v>
      </c>
      <c r="AQ32" s="6">
        <v>1.8533999999999998E-2</v>
      </c>
      <c r="AR32" s="6">
        <v>4.2339999999999999E-3</v>
      </c>
      <c r="AS32" s="6"/>
      <c r="AT32" s="6">
        <v>0.21462200000000001</v>
      </c>
      <c r="AU32" s="6">
        <v>1.444504</v>
      </c>
      <c r="AV32" s="6">
        <v>0.63976699999999997</v>
      </c>
      <c r="AW32" s="6">
        <v>0.44494800000000001</v>
      </c>
      <c r="AX32" s="6">
        <v>0.55314600000000003</v>
      </c>
      <c r="AY32" s="6">
        <v>0.311533</v>
      </c>
      <c r="AZ32" s="6">
        <v>2.2546330000000001</v>
      </c>
      <c r="BA32" s="6">
        <v>1.3915679999999999</v>
      </c>
      <c r="BC32" s="6">
        <v>1.591126</v>
      </c>
      <c r="BD32" s="6">
        <v>2.7362229999999998</v>
      </c>
      <c r="BE32" s="6">
        <v>5.5325949999999997</v>
      </c>
      <c r="BG32" s="6">
        <v>6.9334567825983573</v>
      </c>
      <c r="BH32" s="6">
        <v>1.0665432174016427</v>
      </c>
      <c r="BI32" s="6">
        <v>0</v>
      </c>
      <c r="BJ32" s="6">
        <v>8</v>
      </c>
      <c r="BK32" s="6"/>
      <c r="BL32" s="6">
        <v>1.1410587552141305E-2</v>
      </c>
      <c r="BM32" s="6">
        <v>0.15664827593825215</v>
      </c>
      <c r="BN32" s="6">
        <v>0</v>
      </c>
      <c r="BO32" s="6">
        <v>0</v>
      </c>
      <c r="BP32" s="6">
        <v>0.39526726878332852</v>
      </c>
      <c r="BQ32" s="6">
        <v>2.3637156963106465</v>
      </c>
      <c r="BR32" s="6">
        <v>2.1120041484489103</v>
      </c>
      <c r="BS32" s="6">
        <v>0.10611763391515065</v>
      </c>
      <c r="BT32" s="6"/>
      <c r="BU32" s="6">
        <v>0.14516361094842978</v>
      </c>
      <c r="BV32" s="6">
        <v>1.7428546747364941</v>
      </c>
      <c r="BW32" s="6">
        <v>0.11198171431507609</v>
      </c>
      <c r="BX32" s="6"/>
      <c r="BY32" s="6">
        <v>0</v>
      </c>
      <c r="BZ32" s="6">
        <v>0.34527905186525804</v>
      </c>
      <c r="CA32" s="6">
        <v>0.12573127320018723</v>
      </c>
      <c r="CB32" s="6">
        <v>0.47101032506544527</v>
      </c>
      <c r="CC32" s="6"/>
      <c r="CD32" s="6">
        <v>1.6985233701302089</v>
      </c>
      <c r="CE32" s="6">
        <v>0.27185655240154566</v>
      </c>
      <c r="CF32" s="6">
        <v>1.7160275907545049E-2</v>
      </c>
      <c r="CG32" s="6">
        <v>1.2459801560700187E-2</v>
      </c>
      <c r="CH32" s="6">
        <v>2</v>
      </c>
      <c r="CM32" s="6">
        <v>0.7170361555517849</v>
      </c>
      <c r="CN32" s="6">
        <v>1.7902352616804538</v>
      </c>
      <c r="CO32" s="6">
        <v>1.3767544833617542</v>
      </c>
      <c r="CP32" s="6">
        <v>0.33422868832915498</v>
      </c>
      <c r="CR32" s="2" t="s">
        <v>80</v>
      </c>
      <c r="CT32" s="6">
        <v>0.185</v>
      </c>
      <c r="CU32" s="6">
        <v>0</v>
      </c>
      <c r="CV32" s="6"/>
      <c r="CW32" s="6">
        <v>0.83599999999999997</v>
      </c>
      <c r="CX32" s="6">
        <v>0</v>
      </c>
      <c r="CY32" s="6">
        <v>16.302</v>
      </c>
      <c r="CZ32" s="6">
        <v>4.1120000000000001</v>
      </c>
      <c r="DA32" s="6">
        <v>1.7</v>
      </c>
      <c r="DB32" s="6">
        <v>100.74254000000001</v>
      </c>
      <c r="DD32" s="2" t="s">
        <v>83</v>
      </c>
      <c r="DE32" s="2" t="s">
        <v>49</v>
      </c>
      <c r="DF32" s="2" t="s">
        <v>87</v>
      </c>
      <c r="DG32" s="2" t="s">
        <v>113</v>
      </c>
      <c r="DJ32" s="2">
        <v>6.9210000000000003</v>
      </c>
      <c r="DK32" s="2">
        <v>1.0760000000000001</v>
      </c>
      <c r="DL32" s="2">
        <v>3.0000000000000001E-3</v>
      </c>
      <c r="DM32" s="2" t="s">
        <v>61</v>
      </c>
      <c r="DN32" s="2">
        <v>8</v>
      </c>
      <c r="DP32" s="6">
        <v>0.154</v>
      </c>
      <c r="DQ32" s="6" t="s">
        <v>61</v>
      </c>
      <c r="DR32" s="6" t="s">
        <v>61</v>
      </c>
      <c r="DS32" s="6" t="s">
        <v>61</v>
      </c>
      <c r="DT32" s="6" t="s">
        <v>61</v>
      </c>
      <c r="DU32" s="6">
        <v>0.46300000000000002</v>
      </c>
      <c r="DV32" s="6" t="s">
        <v>61</v>
      </c>
      <c r="DW32" s="6">
        <v>2.024</v>
      </c>
      <c r="DX32" s="6">
        <v>2.36</v>
      </c>
      <c r="DY32" s="6" t="s">
        <v>61</v>
      </c>
      <c r="DZ32" s="6">
        <v>5.0009999999999994</v>
      </c>
      <c r="EB32" s="6">
        <v>0.106</v>
      </c>
      <c r="EC32" s="6">
        <v>1.6E-2</v>
      </c>
      <c r="ED32" s="6" t="s">
        <v>61</v>
      </c>
      <c r="EE32" s="6">
        <v>1.74</v>
      </c>
      <c r="EF32" s="6">
        <v>0.13800000000000001</v>
      </c>
      <c r="EG32" s="6">
        <v>2</v>
      </c>
      <c r="EH32" s="6" t="s">
        <v>61</v>
      </c>
      <c r="EI32" s="6" t="s">
        <v>61</v>
      </c>
      <c r="EJ32" s="6" t="s">
        <v>61</v>
      </c>
      <c r="EK32" s="6">
        <v>0.318</v>
      </c>
      <c r="EL32" s="6" t="s">
        <v>61</v>
      </c>
      <c r="EM32" s="6">
        <v>0.126</v>
      </c>
      <c r="EN32" s="6">
        <v>0.44400000000000001</v>
      </c>
      <c r="EO32" s="6">
        <v>22</v>
      </c>
      <c r="EP32" s="6"/>
      <c r="EQ32" s="6">
        <v>1.7110000000000001</v>
      </c>
      <c r="ER32" s="6">
        <v>0.27100000000000002</v>
      </c>
      <c r="ES32" s="6">
        <v>1.7000000000000001E-2</v>
      </c>
      <c r="ET32" s="6" t="s">
        <v>61</v>
      </c>
      <c r="EU32" s="6">
        <v>1.9990000000000001</v>
      </c>
      <c r="EV32" s="6"/>
      <c r="EW32" s="6">
        <v>15.445</v>
      </c>
      <c r="FA32"/>
      <c r="FB32" s="1"/>
      <c r="FC32" s="1"/>
      <c r="FD32" s="1"/>
      <c r="FE32" s="1"/>
      <c r="FF32" s="1"/>
      <c r="FG32" s="1"/>
      <c r="FH32" s="1"/>
    </row>
    <row r="33" spans="1:176">
      <c r="B33" s="6" t="s">
        <v>38</v>
      </c>
      <c r="C33" s="42">
        <v>568</v>
      </c>
      <c r="D33" s="42">
        <v>7</v>
      </c>
      <c r="E33" s="3">
        <f t="shared" si="5"/>
        <v>46.262421000000003</v>
      </c>
      <c r="F33" s="3">
        <f t="shared" si="5"/>
        <v>1.345243</v>
      </c>
      <c r="G33" s="3">
        <f t="shared" si="5"/>
        <v>6.1250200000000001</v>
      </c>
      <c r="H33" s="3">
        <f t="shared" si="5"/>
        <v>19.824269999999999</v>
      </c>
      <c r="I33" s="3">
        <f t="shared" si="5"/>
        <v>10.710073</v>
      </c>
      <c r="J33" s="3">
        <f t="shared" si="5"/>
        <v>10.831809</v>
      </c>
      <c r="K33" s="3">
        <f t="shared" si="5"/>
        <v>1.632528</v>
      </c>
      <c r="L33" s="3">
        <f t="shared" si="5"/>
        <v>0.64721700000000004</v>
      </c>
      <c r="M33" s="3" t="str">
        <f t="shared" si="5"/>
        <v/>
      </c>
      <c r="N33" s="3">
        <f t="shared" si="5"/>
        <v>0.82748500000000003</v>
      </c>
      <c r="O33" s="3">
        <f t="shared" si="5"/>
        <v>0.56422799999999995</v>
      </c>
      <c r="P33" s="3">
        <f t="shared" si="5"/>
        <v>5.8318000000000002E-2</v>
      </c>
      <c r="Q33" s="3">
        <f t="shared" si="6"/>
        <v>98.828611999999964</v>
      </c>
      <c r="R33" s="6"/>
      <c r="S33" s="6">
        <v>46.262421000000003</v>
      </c>
      <c r="T33" s="6">
        <v>1.345243</v>
      </c>
      <c r="U33" s="6">
        <v>6.1250200000000001</v>
      </c>
      <c r="V33" s="6">
        <v>19.824269999999999</v>
      </c>
      <c r="W33" s="6">
        <v>10.710073</v>
      </c>
      <c r="X33" s="6">
        <v>10.831809</v>
      </c>
      <c r="Y33" s="6">
        <v>1.632528</v>
      </c>
      <c r="Z33" s="6">
        <v>0.64721700000000004</v>
      </c>
      <c r="AA33" s="6">
        <v>0</v>
      </c>
      <c r="AB33" s="6">
        <v>0.82748500000000003</v>
      </c>
      <c r="AC33" s="6">
        <v>0.56422799999999995</v>
      </c>
      <c r="AD33" s="6">
        <v>5.8318000000000002E-2</v>
      </c>
      <c r="AE33" s="6">
        <v>98.828629000000006</v>
      </c>
      <c r="AF33" s="6"/>
      <c r="AG33" s="6">
        <v>8.3379999999999999E-3</v>
      </c>
      <c r="AH33" s="6">
        <v>9.4439999999999993E-3</v>
      </c>
      <c r="AI33" s="6">
        <v>7.8399999999999997E-3</v>
      </c>
      <c r="AJ33" s="6">
        <v>1.7634E-2</v>
      </c>
      <c r="AK33" s="6">
        <v>8.6180000000000007E-3</v>
      </c>
      <c r="AL33" s="6">
        <v>5.1609999999999998E-3</v>
      </c>
      <c r="AM33" s="6">
        <v>1.4647E-2</v>
      </c>
      <c r="AN33" s="6">
        <v>4.986E-3</v>
      </c>
      <c r="AO33" s="6">
        <v>1.1370999999999999E-2</v>
      </c>
      <c r="AP33" s="6">
        <v>9.1479999999999999E-3</v>
      </c>
      <c r="AQ33" s="6">
        <v>1.8529E-2</v>
      </c>
      <c r="AR33" s="6">
        <v>4.2310000000000004E-3</v>
      </c>
      <c r="AS33" s="6"/>
      <c r="AT33" s="6">
        <v>0.21460299999999999</v>
      </c>
      <c r="AU33" s="6">
        <v>1.4749209999999999</v>
      </c>
      <c r="AV33" s="6">
        <v>0.63839699999999999</v>
      </c>
      <c r="AW33" s="6">
        <v>0.446961</v>
      </c>
      <c r="AX33" s="6">
        <v>0.54927599999999999</v>
      </c>
      <c r="AY33" s="6">
        <v>0.31182300000000002</v>
      </c>
      <c r="AZ33" s="6">
        <v>2.2043849999999998</v>
      </c>
      <c r="BA33" s="6">
        <v>1.4047959999999999</v>
      </c>
      <c r="BC33" s="6">
        <v>1.601745</v>
      </c>
      <c r="BD33" s="6">
        <v>2.7736749999999999</v>
      </c>
      <c r="BE33" s="6">
        <v>6.2459600000000002</v>
      </c>
      <c r="BG33" s="6">
        <v>6.9307518984677339</v>
      </c>
      <c r="BH33" s="6">
        <v>1.0692481015322661</v>
      </c>
      <c r="BI33" s="6">
        <v>0</v>
      </c>
      <c r="BJ33" s="6">
        <v>8</v>
      </c>
      <c r="BK33" s="6"/>
      <c r="BL33" s="6">
        <v>1.2213135082878912E-2</v>
      </c>
      <c r="BM33" s="6">
        <v>0.15161698293345927</v>
      </c>
      <c r="BN33" s="6">
        <v>0</v>
      </c>
      <c r="BO33" s="6">
        <v>0</v>
      </c>
      <c r="BP33" s="6">
        <v>0.3924627982467328</v>
      </c>
      <c r="BQ33" s="6">
        <v>2.3919268076857643</v>
      </c>
      <c r="BR33" s="6">
        <v>2.0913010709883535</v>
      </c>
      <c r="BS33" s="6">
        <v>0.10500032618517802</v>
      </c>
      <c r="BT33" s="6"/>
      <c r="BU33" s="6">
        <v>0.14452112112236648</v>
      </c>
      <c r="BV33" s="6">
        <v>1.7386806747626367</v>
      </c>
      <c r="BW33" s="6">
        <v>0.11679820411499686</v>
      </c>
      <c r="BX33" s="6"/>
      <c r="BY33" s="6">
        <v>0</v>
      </c>
      <c r="BZ33" s="6">
        <v>0.35739236064048013</v>
      </c>
      <c r="CA33" s="6">
        <v>0.12369521514595866</v>
      </c>
      <c r="CB33" s="6">
        <v>0.48108757578643879</v>
      </c>
      <c r="CC33" s="6"/>
      <c r="CD33" s="6">
        <v>1.7149150863743552</v>
      </c>
      <c r="CE33" s="6">
        <v>0.26732596313204365</v>
      </c>
      <c r="CF33" s="6">
        <v>1.480778115790111E-2</v>
      </c>
      <c r="CG33" s="6">
        <v>2.9511693357000407E-3</v>
      </c>
      <c r="CH33" s="6">
        <v>2</v>
      </c>
      <c r="CM33" s="6">
        <v>0.7371779700397959</v>
      </c>
      <c r="CN33" s="6">
        <v>1.7465858991952903</v>
      </c>
      <c r="CO33" s="6">
        <v>1.3701999145812978</v>
      </c>
      <c r="CP33" s="6">
        <v>0.34766634112875749</v>
      </c>
      <c r="CR33" s="2" t="s">
        <v>80</v>
      </c>
      <c r="CT33" s="6">
        <v>0.186</v>
      </c>
      <c r="CU33" s="6">
        <v>0</v>
      </c>
      <c r="CV33" s="6"/>
      <c r="CW33" s="6">
        <v>0.82699999999999996</v>
      </c>
      <c r="CX33" s="6">
        <v>0</v>
      </c>
      <c r="CY33" s="6">
        <v>16.137</v>
      </c>
      <c r="CZ33" s="6">
        <v>4.0979999999999999</v>
      </c>
      <c r="DA33" s="6">
        <v>1.71</v>
      </c>
      <c r="DB33" s="6">
        <v>100.698857</v>
      </c>
      <c r="DD33" s="2" t="s">
        <v>83</v>
      </c>
      <c r="DE33" s="2" t="s">
        <v>49</v>
      </c>
      <c r="DF33" s="2" t="s">
        <v>87</v>
      </c>
      <c r="DG33" s="2" t="s">
        <v>114</v>
      </c>
      <c r="DJ33" s="2">
        <v>6.92</v>
      </c>
      <c r="DK33" s="2">
        <v>1.08</v>
      </c>
      <c r="DL33" s="2" t="s">
        <v>61</v>
      </c>
      <c r="DM33" s="2" t="s">
        <v>61</v>
      </c>
      <c r="DN33" s="2">
        <v>8</v>
      </c>
      <c r="DP33" s="6">
        <v>0.151</v>
      </c>
      <c r="DQ33" s="6" t="s">
        <v>61</v>
      </c>
      <c r="DR33" s="6" t="s">
        <v>61</v>
      </c>
      <c r="DS33" s="6" t="s">
        <v>61</v>
      </c>
      <c r="DT33" s="6" t="s">
        <v>61</v>
      </c>
      <c r="DU33" s="6">
        <v>0.46100000000000002</v>
      </c>
      <c r="DV33" s="6" t="s">
        <v>61</v>
      </c>
      <c r="DW33" s="6">
        <v>2</v>
      </c>
      <c r="DX33" s="6">
        <v>2.3879999999999999</v>
      </c>
      <c r="DY33" s="6" t="s">
        <v>61</v>
      </c>
      <c r="DZ33" s="6">
        <v>5</v>
      </c>
      <c r="EB33" s="6">
        <v>0.105</v>
      </c>
      <c r="EC33" s="6">
        <v>1.9E-2</v>
      </c>
      <c r="ED33" s="6" t="s">
        <v>61</v>
      </c>
      <c r="EE33" s="6">
        <v>1.736</v>
      </c>
      <c r="EF33" s="6">
        <v>0.14000000000000001</v>
      </c>
      <c r="EG33" s="6">
        <v>2</v>
      </c>
      <c r="EH33" s="6" t="s">
        <v>61</v>
      </c>
      <c r="EI33" s="6" t="s">
        <v>61</v>
      </c>
      <c r="EJ33" s="6" t="s">
        <v>61</v>
      </c>
      <c r="EK33" s="6">
        <v>0.33300000000000002</v>
      </c>
      <c r="EL33" s="6" t="s">
        <v>61</v>
      </c>
      <c r="EM33" s="6">
        <v>0.124</v>
      </c>
      <c r="EN33" s="6">
        <v>0.45700000000000002</v>
      </c>
      <c r="EO33" s="6">
        <v>22</v>
      </c>
      <c r="EP33" s="6"/>
      <c r="EQ33" s="6">
        <v>1.718</v>
      </c>
      <c r="ER33" s="6">
        <v>0.26700000000000002</v>
      </c>
      <c r="ES33" s="6">
        <v>1.4999999999999999E-2</v>
      </c>
      <c r="ET33" s="6" t="s">
        <v>61</v>
      </c>
      <c r="EU33" s="6">
        <v>1.9999999999999998</v>
      </c>
      <c r="EV33" s="6"/>
      <c r="EW33" s="6">
        <v>15.457000000000001</v>
      </c>
      <c r="FA33"/>
      <c r="FB33" s="1"/>
      <c r="FC33" s="1"/>
      <c r="FD33" s="1"/>
      <c r="FE33" s="1"/>
      <c r="FF33" s="1"/>
      <c r="FG33" s="1"/>
      <c r="FH33" s="1"/>
    </row>
    <row r="34" spans="1:176">
      <c r="B34" s="6" t="s">
        <v>38</v>
      </c>
      <c r="C34" s="42">
        <v>569</v>
      </c>
      <c r="D34" s="42">
        <v>8</v>
      </c>
      <c r="E34" s="3">
        <f t="shared" si="5"/>
        <v>46.300837999999999</v>
      </c>
      <c r="F34" s="3">
        <f t="shared" si="5"/>
        <v>1.3261769999999999</v>
      </c>
      <c r="G34" s="3">
        <f t="shared" si="5"/>
        <v>6.1215070000000003</v>
      </c>
      <c r="H34" s="3">
        <f t="shared" si="5"/>
        <v>19.811184000000001</v>
      </c>
      <c r="I34" s="3">
        <f t="shared" si="5"/>
        <v>10.687037999999999</v>
      </c>
      <c r="J34" s="3">
        <f t="shared" si="5"/>
        <v>10.802083</v>
      </c>
      <c r="K34" s="3">
        <f t="shared" si="5"/>
        <v>1.6498900000000001</v>
      </c>
      <c r="L34" s="3">
        <f t="shared" si="5"/>
        <v>0.64151599999999998</v>
      </c>
      <c r="M34" s="3">
        <f t="shared" si="5"/>
        <v>1.9743E-2</v>
      </c>
      <c r="N34" s="3">
        <f t="shared" si="5"/>
        <v>0.84004699999999999</v>
      </c>
      <c r="O34" s="3">
        <f t="shared" si="5"/>
        <v>0.58730800000000005</v>
      </c>
      <c r="P34" s="3">
        <f t="shared" si="5"/>
        <v>7.1221000000000007E-2</v>
      </c>
      <c r="Q34" s="3">
        <f t="shared" si="6"/>
        <v>98.858551999999989</v>
      </c>
      <c r="R34" s="6"/>
      <c r="S34" s="6">
        <v>46.300837999999999</v>
      </c>
      <c r="T34" s="6">
        <v>1.3261769999999999</v>
      </c>
      <c r="U34" s="6">
        <v>6.1215070000000003</v>
      </c>
      <c r="V34" s="6">
        <v>19.811184000000001</v>
      </c>
      <c r="W34" s="6">
        <v>10.687037999999999</v>
      </c>
      <c r="X34" s="6">
        <v>10.802083</v>
      </c>
      <c r="Y34" s="6">
        <v>1.6498900000000001</v>
      </c>
      <c r="Z34" s="6">
        <v>0.64151599999999998</v>
      </c>
      <c r="AA34" s="6">
        <v>1.9743E-2</v>
      </c>
      <c r="AB34" s="6">
        <v>0.84004699999999999</v>
      </c>
      <c r="AC34" s="6">
        <v>0.58730800000000005</v>
      </c>
      <c r="AD34" s="6">
        <v>7.1221000000000007E-2</v>
      </c>
      <c r="AE34" s="6">
        <v>98.858574000000004</v>
      </c>
      <c r="AF34" s="6"/>
      <c r="AG34" s="6">
        <v>8.3379999999999999E-3</v>
      </c>
      <c r="AH34" s="6">
        <v>9.4439999999999993E-3</v>
      </c>
      <c r="AI34" s="6">
        <v>7.8399999999999997E-3</v>
      </c>
      <c r="AJ34" s="6">
        <v>1.7635000000000001E-2</v>
      </c>
      <c r="AK34" s="6">
        <v>8.6189999999999999E-3</v>
      </c>
      <c r="AL34" s="6">
        <v>5.1619999999999999E-3</v>
      </c>
      <c r="AM34" s="6">
        <v>1.4647E-2</v>
      </c>
      <c r="AN34" s="6">
        <v>4.986E-3</v>
      </c>
      <c r="AO34" s="6">
        <v>1.1370999999999999E-2</v>
      </c>
      <c r="AP34" s="6">
        <v>9.1479999999999999E-3</v>
      </c>
      <c r="AQ34" s="6">
        <v>1.8529E-2</v>
      </c>
      <c r="AR34" s="6">
        <v>4.2319999999999997E-3</v>
      </c>
      <c r="AS34" s="6"/>
      <c r="AT34" s="6">
        <v>0.21452499999999999</v>
      </c>
      <c r="AU34" s="6">
        <v>1.4888779999999999</v>
      </c>
      <c r="AV34" s="6">
        <v>0.63862399999999997</v>
      </c>
      <c r="AW34" s="6">
        <v>0.44715500000000002</v>
      </c>
      <c r="AX34" s="6">
        <v>0.54996800000000001</v>
      </c>
      <c r="AY34" s="6">
        <v>0.31229600000000002</v>
      </c>
      <c r="AZ34" s="6">
        <v>2.1911700000000001</v>
      </c>
      <c r="BA34" s="6">
        <v>1.4125920000000001</v>
      </c>
      <c r="BB34" s="6">
        <v>59.950512000000003</v>
      </c>
      <c r="BC34" s="6">
        <v>1.5851090000000001</v>
      </c>
      <c r="BD34" s="6">
        <v>2.6812390000000001</v>
      </c>
      <c r="BE34" s="6">
        <v>5.296233</v>
      </c>
      <c r="BG34" s="6">
        <v>6.9349030940290062</v>
      </c>
      <c r="BH34" s="6">
        <v>1.0650969059709938</v>
      </c>
      <c r="BI34" s="6">
        <v>0</v>
      </c>
      <c r="BJ34" s="6">
        <v>8</v>
      </c>
      <c r="BK34" s="6"/>
      <c r="BL34" s="6">
        <v>1.5494093775520357E-2</v>
      </c>
      <c r="BM34" s="6">
        <v>0.14943356253758583</v>
      </c>
      <c r="BN34" s="6">
        <v>2.3379411053952408E-3</v>
      </c>
      <c r="BO34" s="6">
        <v>0</v>
      </c>
      <c r="BP34" s="6">
        <v>0.39644957795238156</v>
      </c>
      <c r="BQ34" s="6">
        <v>2.3862303114823038</v>
      </c>
      <c r="BR34" s="6">
        <v>2.0851007188357187</v>
      </c>
      <c r="BS34" s="6">
        <v>0.10656967778772013</v>
      </c>
      <c r="BT34" s="6"/>
      <c r="BU34" s="6">
        <v>0.14161588347662502</v>
      </c>
      <c r="BV34" s="6">
        <v>1.7335081700542363</v>
      </c>
      <c r="BW34" s="6">
        <v>0.12487594646913869</v>
      </c>
      <c r="BX34" s="6"/>
      <c r="BY34" s="6">
        <v>0</v>
      </c>
      <c r="BZ34" s="6">
        <v>0.35424682156036919</v>
      </c>
      <c r="CA34" s="6">
        <v>0.12257729297129658</v>
      </c>
      <c r="CB34" s="6">
        <v>0.47682411453166573</v>
      </c>
      <c r="CC34" s="6"/>
      <c r="CD34" s="6">
        <v>1.7037234448641045</v>
      </c>
      <c r="CE34" s="6">
        <v>0.27819669850312884</v>
      </c>
      <c r="CF34" s="6">
        <v>1.8079856632766612E-2</v>
      </c>
      <c r="CG34" s="6">
        <v>0</v>
      </c>
      <c r="CH34" s="6">
        <v>2</v>
      </c>
      <c r="CI34" s="6">
        <f>1.48+CE34+CF34</f>
        <v>1.7762765551358954</v>
      </c>
      <c r="CJ34" s="6">
        <f>1.48+0.12+CE34+CF34</f>
        <v>1.8962765551358955</v>
      </c>
      <c r="CK34" s="6">
        <f>1.48-0.12+CE34+CF34</f>
        <v>1.6562765551358953</v>
      </c>
      <c r="CM34" s="6">
        <v>0.74073121307081446</v>
      </c>
      <c r="CN34" s="6">
        <v>1.7408190837172857</v>
      </c>
      <c r="CO34" s="6">
        <v>1.3594418097456697</v>
      </c>
      <c r="CP34" s="6">
        <v>0.34428163511843479</v>
      </c>
      <c r="CR34" s="2" t="s">
        <v>80</v>
      </c>
      <c r="CT34" s="6">
        <v>0.27300000000000002</v>
      </c>
      <c r="CU34" s="6">
        <v>0</v>
      </c>
      <c r="CV34" s="6"/>
      <c r="CW34" s="6">
        <v>0.84</v>
      </c>
      <c r="CX34" s="6">
        <v>0</v>
      </c>
      <c r="CY34" s="6">
        <v>14.403</v>
      </c>
      <c r="CZ34" s="6">
        <v>6.0110000000000001</v>
      </c>
      <c r="DA34" s="6">
        <v>1.47</v>
      </c>
      <c r="DB34" s="6">
        <v>100.67132099999999</v>
      </c>
      <c r="DD34" s="2" t="s">
        <v>83</v>
      </c>
      <c r="DE34" s="2" t="s">
        <v>49</v>
      </c>
      <c r="DF34" s="2" t="s">
        <v>87</v>
      </c>
      <c r="DG34" s="2" t="s">
        <v>115</v>
      </c>
      <c r="DJ34" s="2">
        <v>6.9269999999999996</v>
      </c>
      <c r="DK34" s="2">
        <v>1.073</v>
      </c>
      <c r="DL34" s="2" t="s">
        <v>61</v>
      </c>
      <c r="DM34" s="2" t="s">
        <v>61</v>
      </c>
      <c r="DN34" s="2">
        <v>8</v>
      </c>
      <c r="DP34" s="6">
        <v>0.14899999999999999</v>
      </c>
      <c r="DQ34" s="6" t="s">
        <v>61</v>
      </c>
      <c r="DR34" s="6">
        <v>6.0000000000000001E-3</v>
      </c>
      <c r="DS34" s="6">
        <v>2E-3</v>
      </c>
      <c r="DT34" s="6" t="s">
        <v>61</v>
      </c>
      <c r="DU34" s="6">
        <v>0.67700000000000005</v>
      </c>
      <c r="DV34" s="6"/>
      <c r="DW34" s="6">
        <v>1.782</v>
      </c>
      <c r="DX34" s="6">
        <v>2.383</v>
      </c>
      <c r="DY34" s="6" t="s">
        <v>61</v>
      </c>
      <c r="DZ34" s="6">
        <v>4.9990000000000006</v>
      </c>
      <c r="EB34" s="6">
        <v>0.106</v>
      </c>
      <c r="EC34" s="6">
        <v>0.02</v>
      </c>
      <c r="ED34" s="6" t="s">
        <v>61</v>
      </c>
      <c r="EE34" s="6">
        <v>1.7310000000000001</v>
      </c>
      <c r="EF34" s="6">
        <v>0.14299999999999999</v>
      </c>
      <c r="EG34" s="6">
        <v>2</v>
      </c>
      <c r="EH34" s="6" t="s">
        <v>61</v>
      </c>
      <c r="EI34" s="6" t="s">
        <v>61</v>
      </c>
      <c r="EJ34" s="6" t="s">
        <v>61</v>
      </c>
      <c r="EK34" s="6">
        <v>0.33600000000000002</v>
      </c>
      <c r="EL34" s="6" t="s">
        <v>61</v>
      </c>
      <c r="EM34" s="6">
        <v>0.122</v>
      </c>
      <c r="EN34" s="6">
        <v>0.45800000000000002</v>
      </c>
      <c r="EO34" s="6">
        <v>22.000000000000004</v>
      </c>
      <c r="EP34" s="6"/>
      <c r="EQ34" s="6">
        <v>1.478</v>
      </c>
      <c r="ER34" s="6">
        <v>0.27800000000000002</v>
      </c>
      <c r="ES34" s="6">
        <v>1.7999999999999999E-2</v>
      </c>
      <c r="ET34" s="6">
        <v>0.22600000000000001</v>
      </c>
      <c r="EU34" s="6">
        <v>2</v>
      </c>
      <c r="EV34" s="6"/>
      <c r="EW34" s="6">
        <v>15.457000000000001</v>
      </c>
      <c r="EY34" s="2">
        <v>0.11</v>
      </c>
      <c r="EZ34" s="2">
        <v>0.35</v>
      </c>
      <c r="FA34"/>
      <c r="FB34" s="1"/>
      <c r="FC34" s="1"/>
      <c r="FD34" s="1"/>
      <c r="FE34" s="1"/>
      <c r="FF34" s="1"/>
      <c r="FG34" s="1"/>
      <c r="FH34" s="1"/>
    </row>
    <row r="35" spans="1:176">
      <c r="B35" s="6" t="s">
        <v>38</v>
      </c>
      <c r="C35" s="42">
        <v>570</v>
      </c>
      <c r="D35" s="42">
        <v>9</v>
      </c>
      <c r="E35" s="3">
        <f t="shared" si="5"/>
        <v>46.152541999999997</v>
      </c>
      <c r="F35" s="3">
        <f t="shared" si="5"/>
        <v>1.3497920000000001</v>
      </c>
      <c r="G35" s="3">
        <f t="shared" si="5"/>
        <v>6.1326489999999998</v>
      </c>
      <c r="H35" s="3">
        <f t="shared" si="5"/>
        <v>19.707360999999999</v>
      </c>
      <c r="I35" s="3">
        <f t="shared" si="5"/>
        <v>10.813496000000001</v>
      </c>
      <c r="J35" s="3">
        <f t="shared" si="5"/>
        <v>10.816903999999999</v>
      </c>
      <c r="K35" s="3">
        <f t="shared" si="5"/>
        <v>1.6109260000000001</v>
      </c>
      <c r="L35" s="3">
        <f t="shared" si="5"/>
        <v>0.63455700000000004</v>
      </c>
      <c r="M35" s="3" t="str">
        <f t="shared" si="5"/>
        <v/>
      </c>
      <c r="N35" s="3">
        <f t="shared" si="5"/>
        <v>0.84795900000000002</v>
      </c>
      <c r="O35" s="3">
        <f t="shared" si="5"/>
        <v>0.58168299999999995</v>
      </c>
      <c r="P35" s="3">
        <f t="shared" si="5"/>
        <v>7.1064000000000002E-2</v>
      </c>
      <c r="Q35" s="3">
        <f t="shared" si="6"/>
        <v>98.718933000000007</v>
      </c>
      <c r="R35" s="6"/>
      <c r="S35" s="6">
        <v>46.152541999999997</v>
      </c>
      <c r="T35" s="6">
        <v>1.3497920000000001</v>
      </c>
      <c r="U35" s="6">
        <v>6.1326489999999998</v>
      </c>
      <c r="V35" s="6">
        <v>19.707360999999999</v>
      </c>
      <c r="W35" s="6">
        <v>10.813496000000001</v>
      </c>
      <c r="X35" s="6">
        <v>10.816903999999999</v>
      </c>
      <c r="Y35" s="6">
        <v>1.6109260000000001</v>
      </c>
      <c r="Z35" s="6">
        <v>0.63455700000000004</v>
      </c>
      <c r="AA35" s="6">
        <v>1.63E-4</v>
      </c>
      <c r="AB35" s="6">
        <v>0.84795900000000002</v>
      </c>
      <c r="AC35" s="6">
        <v>0.58168299999999995</v>
      </c>
      <c r="AD35" s="6">
        <v>7.1064000000000002E-2</v>
      </c>
      <c r="AE35" s="6">
        <v>98.719086000000004</v>
      </c>
      <c r="AF35" s="6"/>
      <c r="AG35" s="6">
        <v>8.3400000000000002E-3</v>
      </c>
      <c r="AH35" s="6">
        <v>9.4459999999999995E-3</v>
      </c>
      <c r="AI35" s="6">
        <v>7.842E-3</v>
      </c>
      <c r="AJ35" s="6">
        <v>1.7637E-2</v>
      </c>
      <c r="AK35" s="6">
        <v>8.6160000000000004E-3</v>
      </c>
      <c r="AL35" s="6">
        <v>5.1619999999999999E-3</v>
      </c>
      <c r="AM35" s="6">
        <v>1.4642000000000001E-2</v>
      </c>
      <c r="AN35" s="6">
        <v>4.9870000000000001E-3</v>
      </c>
      <c r="AO35" s="6">
        <v>1.1375E-2</v>
      </c>
      <c r="AP35" s="6">
        <v>9.1489999999999991E-3</v>
      </c>
      <c r="AQ35" s="6">
        <v>1.8537999999999999E-2</v>
      </c>
      <c r="AR35" s="6">
        <v>4.2319999999999997E-3</v>
      </c>
      <c r="AS35" s="6"/>
      <c r="AT35" s="6">
        <v>0.214972</v>
      </c>
      <c r="AU35" s="6">
        <v>1.4722</v>
      </c>
      <c r="AV35" s="6">
        <v>0.638289</v>
      </c>
      <c r="AW35" s="6">
        <v>0.44851799999999997</v>
      </c>
      <c r="AX35" s="6">
        <v>0.54660399999999998</v>
      </c>
      <c r="AY35" s="6">
        <v>0.31217499999999998</v>
      </c>
      <c r="AZ35" s="6">
        <v>2.2213639999999999</v>
      </c>
      <c r="BA35" s="6">
        <v>1.4223680000000001</v>
      </c>
      <c r="BC35" s="6">
        <v>1.5752459999999999</v>
      </c>
      <c r="BD35" s="6">
        <v>2.7045659999999998</v>
      </c>
      <c r="BE35" s="6">
        <v>5.306762</v>
      </c>
      <c r="BG35" s="6">
        <v>6.9215366987466478</v>
      </c>
      <c r="BH35" s="6">
        <v>1.0784633012533522</v>
      </c>
      <c r="BI35" s="6">
        <v>0</v>
      </c>
      <c r="BJ35" s="6">
        <v>8</v>
      </c>
      <c r="BK35" s="6"/>
      <c r="BL35" s="6">
        <v>5.4797324485194032E-3</v>
      </c>
      <c r="BM35" s="6">
        <v>0.15228911498359218</v>
      </c>
      <c r="BN35" s="6">
        <v>0</v>
      </c>
      <c r="BO35" s="6">
        <v>0</v>
      </c>
      <c r="BP35" s="6">
        <v>0.39912280368861985</v>
      </c>
      <c r="BQ35" s="6">
        <v>2.4175556657033503</v>
      </c>
      <c r="BR35" s="6">
        <v>2.0725812900629013</v>
      </c>
      <c r="BS35" s="6">
        <v>0.10771105405032215</v>
      </c>
      <c r="BT35" s="6"/>
      <c r="BU35" s="6">
        <v>0.15473966093730418</v>
      </c>
      <c r="BV35" s="6">
        <v>1.7381078162986108</v>
      </c>
      <c r="BW35" s="6">
        <v>0.10715252276408505</v>
      </c>
      <c r="BX35" s="6"/>
      <c r="BY35" s="6">
        <v>0</v>
      </c>
      <c r="BZ35" s="6">
        <v>0.36125381665382933</v>
      </c>
      <c r="CA35" s="6">
        <v>0.12140275076330209</v>
      </c>
      <c r="CB35" s="6">
        <v>0.48265656741713142</v>
      </c>
      <c r="CC35" s="6"/>
      <c r="CD35" s="6">
        <v>1.6998306010562436</v>
      </c>
      <c r="CE35" s="6">
        <v>0.27588480473216903</v>
      </c>
      <c r="CF35" s="6">
        <v>1.8063084707555715E-2</v>
      </c>
      <c r="CG35" s="6">
        <v>6.2215095040316915E-3</v>
      </c>
      <c r="CH35" s="6">
        <v>2.0000000000000004</v>
      </c>
      <c r="CM35" s="6">
        <v>0.75317347732243922</v>
      </c>
      <c r="CN35" s="6">
        <v>1.7185306164290819</v>
      </c>
      <c r="CO35" s="6">
        <v>1.3457799274224378</v>
      </c>
      <c r="CP35" s="6">
        <v>0.36027218313783749</v>
      </c>
      <c r="CR35" s="2" t="s">
        <v>80</v>
      </c>
      <c r="CT35" s="6">
        <v>0.20200000000000001</v>
      </c>
      <c r="CU35" s="6">
        <v>0</v>
      </c>
      <c r="CV35" s="6"/>
      <c r="CW35" s="6">
        <v>0.84799999999999998</v>
      </c>
      <c r="CX35" s="6">
        <v>0</v>
      </c>
      <c r="CY35" s="6">
        <v>15.726000000000001</v>
      </c>
      <c r="CZ35" s="6">
        <v>4.4240000000000004</v>
      </c>
      <c r="DA35" s="6">
        <v>1.7</v>
      </c>
      <c r="DB35" s="6">
        <v>100.601613</v>
      </c>
      <c r="DD35" s="2" t="s">
        <v>83</v>
      </c>
      <c r="DE35" s="2" t="s">
        <v>49</v>
      </c>
      <c r="DF35" s="2" t="s">
        <v>87</v>
      </c>
      <c r="DG35" s="2" t="s">
        <v>116</v>
      </c>
      <c r="DJ35" s="2">
        <v>6.9059999999999997</v>
      </c>
      <c r="DK35" s="2">
        <v>1.081</v>
      </c>
      <c r="DL35" s="2">
        <v>1.2999999999999999E-2</v>
      </c>
      <c r="DM35" s="2" t="s">
        <v>61</v>
      </c>
      <c r="DN35" s="2">
        <v>8</v>
      </c>
      <c r="DP35" s="6">
        <v>0.13900000000000001</v>
      </c>
      <c r="DQ35" s="6" t="s">
        <v>61</v>
      </c>
      <c r="DR35" s="6" t="s">
        <v>61</v>
      </c>
      <c r="DS35" s="6" t="s">
        <v>61</v>
      </c>
      <c r="DT35" s="6" t="s">
        <v>61</v>
      </c>
      <c r="DU35" s="6">
        <v>0.497</v>
      </c>
      <c r="DV35" s="6" t="s">
        <v>61</v>
      </c>
      <c r="DW35" s="6">
        <v>1.952</v>
      </c>
      <c r="DX35" s="6">
        <v>2.4119999999999999</v>
      </c>
      <c r="DY35" s="6" t="s">
        <v>61</v>
      </c>
      <c r="DZ35" s="6">
        <v>5</v>
      </c>
      <c r="EB35" s="6">
        <v>0.107</v>
      </c>
      <c r="EC35" s="6">
        <v>1.7000000000000001E-2</v>
      </c>
      <c r="ED35" s="6" t="s">
        <v>61</v>
      </c>
      <c r="EE35" s="6">
        <v>1.734</v>
      </c>
      <c r="EF35" s="6">
        <v>0.14099999999999999</v>
      </c>
      <c r="EG35" s="6">
        <v>1.9990000000000001</v>
      </c>
      <c r="EH35" s="6" t="s">
        <v>61</v>
      </c>
      <c r="EI35" s="6" t="s">
        <v>61</v>
      </c>
      <c r="EJ35" s="6" t="s">
        <v>61</v>
      </c>
      <c r="EK35" s="6">
        <v>0.32600000000000001</v>
      </c>
      <c r="EL35" s="6" t="s">
        <v>61</v>
      </c>
      <c r="EM35" s="6">
        <v>0.121</v>
      </c>
      <c r="EN35" s="6">
        <v>0.44700000000000001</v>
      </c>
      <c r="EO35" s="6">
        <v>22</v>
      </c>
      <c r="EP35" s="6"/>
      <c r="EQ35" s="6">
        <v>1.7070000000000001</v>
      </c>
      <c r="ER35" s="6">
        <v>0.27500000000000002</v>
      </c>
      <c r="ES35" s="6">
        <v>1.7999999999999999E-2</v>
      </c>
      <c r="ET35" s="6" t="s">
        <v>61</v>
      </c>
      <c r="EU35" s="6">
        <v>2</v>
      </c>
      <c r="EV35" s="6"/>
      <c r="EW35" s="6">
        <v>15.446</v>
      </c>
      <c r="FA35"/>
      <c r="FB35" s="1"/>
      <c r="FC35" s="1"/>
      <c r="FD35" s="1"/>
      <c r="FE35" s="1"/>
      <c r="FF35" s="1"/>
      <c r="FG35" s="1"/>
      <c r="FH35" s="1"/>
    </row>
    <row r="36" spans="1:176">
      <c r="B36" s="6" t="s">
        <v>38</v>
      </c>
      <c r="C36" s="42">
        <v>571</v>
      </c>
      <c r="D36" s="42">
        <v>10</v>
      </c>
      <c r="E36" s="3">
        <f t="shared" si="5"/>
        <v>45.949641999999997</v>
      </c>
      <c r="F36" s="3">
        <f t="shared" si="5"/>
        <v>1.390037</v>
      </c>
      <c r="G36" s="3">
        <f t="shared" si="5"/>
        <v>6.2955880000000004</v>
      </c>
      <c r="H36" s="3">
        <f t="shared" si="5"/>
        <v>19.848355999999999</v>
      </c>
      <c r="I36" s="3">
        <f t="shared" si="5"/>
        <v>10.585629000000001</v>
      </c>
      <c r="J36" s="3">
        <f t="shared" si="5"/>
        <v>10.796415</v>
      </c>
      <c r="K36" s="3">
        <f t="shared" si="5"/>
        <v>1.6195269999999999</v>
      </c>
      <c r="L36" s="3">
        <f t="shared" si="5"/>
        <v>0.66523299999999996</v>
      </c>
      <c r="M36" s="3" t="str">
        <f t="shared" si="5"/>
        <v/>
      </c>
      <c r="N36" s="3">
        <f t="shared" si="5"/>
        <v>0.81164800000000004</v>
      </c>
      <c r="O36" s="3">
        <f t="shared" si="5"/>
        <v>0.586202</v>
      </c>
      <c r="P36" s="3">
        <f t="shared" si="5"/>
        <v>6.8852999999999998E-2</v>
      </c>
      <c r="Q36" s="3">
        <f t="shared" si="6"/>
        <v>98.617130000000003</v>
      </c>
      <c r="R36" s="6"/>
      <c r="S36" s="6">
        <v>45.949641999999997</v>
      </c>
      <c r="T36" s="6">
        <v>1.390037</v>
      </c>
      <c r="U36" s="6">
        <v>6.2955880000000004</v>
      </c>
      <c r="V36" s="6">
        <v>19.848355999999999</v>
      </c>
      <c r="W36" s="6">
        <v>10.585629000000001</v>
      </c>
      <c r="X36" s="6">
        <v>10.796415</v>
      </c>
      <c r="Y36" s="6">
        <v>1.6195269999999999</v>
      </c>
      <c r="Z36" s="6">
        <v>0.66523299999999996</v>
      </c>
      <c r="AA36" s="6">
        <v>2.32E-4</v>
      </c>
      <c r="AB36" s="6">
        <v>0.81164800000000004</v>
      </c>
      <c r="AC36" s="6">
        <v>0.586202</v>
      </c>
      <c r="AD36" s="6">
        <v>6.8852999999999998E-2</v>
      </c>
      <c r="AE36" s="6">
        <v>98.617371000000006</v>
      </c>
      <c r="AF36" s="6"/>
      <c r="AG36" s="6">
        <v>8.345E-3</v>
      </c>
      <c r="AH36" s="6">
        <v>9.4490000000000008E-3</v>
      </c>
      <c r="AI36" s="6">
        <v>7.8449999999999995E-3</v>
      </c>
      <c r="AJ36" s="6">
        <v>1.7645000000000001E-2</v>
      </c>
      <c r="AK36" s="6">
        <v>8.626E-3</v>
      </c>
      <c r="AL36" s="6">
        <v>5.1640000000000002E-3</v>
      </c>
      <c r="AM36" s="6">
        <v>1.4663000000000001E-2</v>
      </c>
      <c r="AN36" s="6">
        <v>4.9890000000000004E-3</v>
      </c>
      <c r="AO36" s="6">
        <v>1.1377E-2</v>
      </c>
      <c r="AP36" s="6">
        <v>9.1529999999999997E-3</v>
      </c>
      <c r="AQ36" s="6">
        <v>1.8532E-2</v>
      </c>
      <c r="AR36" s="6">
        <v>4.2329999999999998E-3</v>
      </c>
      <c r="AS36" s="6"/>
      <c r="AT36" s="6">
        <v>0.215477</v>
      </c>
      <c r="AU36" s="6">
        <v>1.4441470000000001</v>
      </c>
      <c r="AV36" s="6">
        <v>0.62925399999999998</v>
      </c>
      <c r="AW36" s="6">
        <v>0.446828</v>
      </c>
      <c r="AX36" s="6">
        <v>0.552921</v>
      </c>
      <c r="AY36" s="6">
        <v>0.31244</v>
      </c>
      <c r="AZ36" s="6">
        <v>2.2163240000000002</v>
      </c>
      <c r="BA36" s="6">
        <v>1.3820319999999999</v>
      </c>
      <c r="BC36" s="6">
        <v>1.6242160000000001</v>
      </c>
      <c r="BD36" s="6">
        <v>2.6860029999999999</v>
      </c>
      <c r="BE36" s="6">
        <v>5.4462900000000003</v>
      </c>
      <c r="BG36" s="6">
        <v>6.9060623966682266</v>
      </c>
      <c r="BH36" s="6">
        <v>1.0939376033317734</v>
      </c>
      <c r="BI36" s="6">
        <v>0</v>
      </c>
      <c r="BJ36" s="6">
        <v>8</v>
      </c>
      <c r="BK36" s="6"/>
      <c r="BL36" s="6">
        <v>2.1219653469930044E-2</v>
      </c>
      <c r="BM36" s="6">
        <v>0.15717006744925979</v>
      </c>
      <c r="BN36" s="6">
        <v>0</v>
      </c>
      <c r="BO36" s="6">
        <v>0</v>
      </c>
      <c r="BP36" s="6">
        <v>0.41036727578836718</v>
      </c>
      <c r="BQ36" s="6">
        <v>2.3717477317447857</v>
      </c>
      <c r="BR36" s="6">
        <v>2.0844228227358252</v>
      </c>
      <c r="BS36" s="6">
        <v>0.10332242980001451</v>
      </c>
      <c r="BT36" s="6"/>
      <c r="BU36" s="6">
        <v>0.14824998098818298</v>
      </c>
      <c r="BV36" s="6">
        <v>1.7385803758925005</v>
      </c>
      <c r="BW36" s="6">
        <v>0.11316964311931654</v>
      </c>
      <c r="BX36" s="6"/>
      <c r="BY36" s="6">
        <v>0</v>
      </c>
      <c r="BZ36" s="6">
        <v>0.3587595378386752</v>
      </c>
      <c r="CA36" s="6">
        <v>0.12754784899473526</v>
      </c>
      <c r="CB36" s="6">
        <v>0.48630738683341046</v>
      </c>
      <c r="CC36" s="6"/>
      <c r="CD36" s="6">
        <v>1.6787022504592199</v>
      </c>
      <c r="CE36" s="6">
        <v>0.27863147331155369</v>
      </c>
      <c r="CF36" s="6">
        <v>1.753907169008994E-2</v>
      </c>
      <c r="CG36" s="6">
        <v>2.5127204539136361E-2</v>
      </c>
      <c r="CH36" s="6">
        <v>2</v>
      </c>
      <c r="CM36" s="6">
        <v>0.75701525721154805</v>
      </c>
      <c r="CN36" s="6">
        <v>1.7377748413126444</v>
      </c>
      <c r="CO36" s="6">
        <v>1.3320542690360215</v>
      </c>
      <c r="CP36" s="6">
        <v>0.37177518596233483</v>
      </c>
      <c r="CR36" s="2" t="s">
        <v>80</v>
      </c>
      <c r="CT36" s="6">
        <v>0.188</v>
      </c>
      <c r="CU36" s="6">
        <v>0</v>
      </c>
      <c r="CV36" s="6"/>
      <c r="CW36" s="6">
        <v>0.81200000000000006</v>
      </c>
      <c r="CX36" s="6">
        <v>0</v>
      </c>
      <c r="CY36" s="6">
        <v>16.117000000000001</v>
      </c>
      <c r="CZ36" s="6">
        <v>4.1470000000000002</v>
      </c>
      <c r="DA36" s="6">
        <v>1.7</v>
      </c>
      <c r="DB36" s="6">
        <v>100.47312599999999</v>
      </c>
      <c r="DD36" s="2" t="s">
        <v>83</v>
      </c>
      <c r="DE36" s="2" t="s">
        <v>49</v>
      </c>
      <c r="DF36" s="2" t="s">
        <v>87</v>
      </c>
      <c r="DG36" s="2" t="s">
        <v>117</v>
      </c>
      <c r="DJ36" s="2">
        <v>6.8929999999999998</v>
      </c>
      <c r="DK36" s="2">
        <v>1.107</v>
      </c>
      <c r="DL36" s="2" t="s">
        <v>61</v>
      </c>
      <c r="DM36" s="2" t="s">
        <v>61</v>
      </c>
      <c r="DN36" s="2">
        <v>8</v>
      </c>
      <c r="DP36" s="6">
        <v>0.157</v>
      </c>
      <c r="DQ36" s="6" t="s">
        <v>61</v>
      </c>
      <c r="DR36" s="6">
        <v>6.0000000000000001E-3</v>
      </c>
      <c r="DS36" s="6" t="s">
        <v>61</v>
      </c>
      <c r="DT36" s="6" t="s">
        <v>61</v>
      </c>
      <c r="DU36" s="6">
        <v>0.46899999999999997</v>
      </c>
      <c r="DV36" s="6" t="s">
        <v>61</v>
      </c>
      <c r="DW36" s="6">
        <v>2</v>
      </c>
      <c r="DX36" s="6">
        <v>2.367</v>
      </c>
      <c r="DY36" s="6" t="s">
        <v>61</v>
      </c>
      <c r="DZ36" s="6">
        <v>4.9990000000000006</v>
      </c>
      <c r="EB36" s="6">
        <v>0.10299999999999999</v>
      </c>
      <c r="EC36" s="6">
        <v>2.1000000000000001E-2</v>
      </c>
      <c r="ED36" s="6" t="s">
        <v>61</v>
      </c>
      <c r="EE36" s="6">
        <v>1.7350000000000001</v>
      </c>
      <c r="EF36" s="6">
        <v>0.14099999999999999</v>
      </c>
      <c r="EG36" s="6">
        <v>2</v>
      </c>
      <c r="EH36" s="6" t="s">
        <v>61</v>
      </c>
      <c r="EI36" s="6" t="s">
        <v>61</v>
      </c>
      <c r="EJ36" s="6" t="s">
        <v>61</v>
      </c>
      <c r="EK36" s="6">
        <v>0.33100000000000002</v>
      </c>
      <c r="EL36" s="6" t="s">
        <v>61</v>
      </c>
      <c r="EM36" s="6">
        <v>0.127</v>
      </c>
      <c r="EN36" s="6">
        <v>0.45800000000000002</v>
      </c>
      <c r="EO36" s="6">
        <v>22</v>
      </c>
      <c r="EP36" s="6"/>
      <c r="EQ36" s="6">
        <v>1.704</v>
      </c>
      <c r="ER36" s="6">
        <v>0.27800000000000002</v>
      </c>
      <c r="ES36" s="6">
        <v>1.7999999999999999E-2</v>
      </c>
      <c r="ET36" s="6" t="s">
        <v>61</v>
      </c>
      <c r="EU36" s="6">
        <v>2</v>
      </c>
      <c r="EV36" s="6"/>
      <c r="EW36" s="6">
        <v>15.457000000000001</v>
      </c>
      <c r="FA36"/>
      <c r="FB36" s="1"/>
      <c r="FC36" s="1"/>
      <c r="FD36" s="1"/>
      <c r="FE36" s="1"/>
      <c r="FF36" s="1"/>
      <c r="FG36" s="1"/>
      <c r="FH36" s="1"/>
    </row>
    <row r="37" spans="1:176">
      <c r="FA37"/>
    </row>
    <row r="38" spans="1:176">
      <c r="A38" s="29" t="s">
        <v>180</v>
      </c>
      <c r="B38" s="2" t="s">
        <v>536</v>
      </c>
      <c r="C38" s="2">
        <v>636</v>
      </c>
      <c r="D38" s="2">
        <v>1</v>
      </c>
      <c r="E38" s="3">
        <f t="shared" ref="E38:P49" si="7">IF(S38&gt;AG38,S38,"")</f>
        <v>47.644291000000003</v>
      </c>
      <c r="F38" s="3">
        <f t="shared" si="7"/>
        <v>0.82329200000000002</v>
      </c>
      <c r="G38" s="3">
        <f t="shared" si="7"/>
        <v>6.9441030000000001</v>
      </c>
      <c r="H38" s="3">
        <f t="shared" si="7"/>
        <v>12.978187999999999</v>
      </c>
      <c r="I38" s="3">
        <f t="shared" si="7"/>
        <v>15.393585</v>
      </c>
      <c r="J38" s="3">
        <f t="shared" si="7"/>
        <v>10.413594</v>
      </c>
      <c r="K38" s="3">
        <f t="shared" si="7"/>
        <v>1.2459340000000001</v>
      </c>
      <c r="L38" s="3">
        <f t="shared" si="7"/>
        <v>0.22154199999999999</v>
      </c>
      <c r="M38" s="3">
        <f t="shared" si="7"/>
        <v>1.4033E-2</v>
      </c>
      <c r="N38" s="3">
        <f t="shared" si="7"/>
        <v>0.52444100000000005</v>
      </c>
      <c r="O38" s="3">
        <f t="shared" si="7"/>
        <v>0.24699399999999999</v>
      </c>
      <c r="P38" s="3">
        <f t="shared" si="7"/>
        <v>4.1863999999999998E-2</v>
      </c>
      <c r="Q38" s="3">
        <f t="shared" ref="Q38:Q49" si="8">SUM(E38:P38)</f>
        <v>96.491861000000014</v>
      </c>
      <c r="R38" s="6"/>
      <c r="S38" s="6">
        <v>47.644291000000003</v>
      </c>
      <c r="T38" s="6">
        <v>0.82329200000000002</v>
      </c>
      <c r="U38" s="6">
        <v>6.9441030000000001</v>
      </c>
      <c r="V38" s="6">
        <v>12.978187999999999</v>
      </c>
      <c r="W38" s="6">
        <v>15.393585</v>
      </c>
      <c r="X38" s="6">
        <v>10.413594</v>
      </c>
      <c r="Y38" s="6">
        <v>1.2459340000000001</v>
      </c>
      <c r="Z38" s="6">
        <v>0.22154199999999999</v>
      </c>
      <c r="AA38" s="6">
        <v>1.4033E-2</v>
      </c>
      <c r="AB38" s="6">
        <v>0.52444100000000005</v>
      </c>
      <c r="AC38" s="6">
        <v>0.24699399999999999</v>
      </c>
      <c r="AD38" s="6">
        <v>4.1863999999999998E-2</v>
      </c>
      <c r="AE38" s="6">
        <v>96.491866999999999</v>
      </c>
      <c r="AF38" s="6"/>
      <c r="AG38" s="6">
        <v>8.1390000000000004E-3</v>
      </c>
      <c r="AH38" s="6">
        <v>9.2879999999999994E-3</v>
      </c>
      <c r="AI38" s="6">
        <v>7.5969999999999996E-3</v>
      </c>
      <c r="AJ38" s="6">
        <v>1.7253000000000001E-2</v>
      </c>
      <c r="AK38" s="6">
        <v>8.1790000000000005E-3</v>
      </c>
      <c r="AL38" s="6">
        <v>5.0749999999999997E-3</v>
      </c>
      <c r="AM38" s="6">
        <v>1.3733E-2</v>
      </c>
      <c r="AN38" s="6">
        <v>4.8970000000000003E-3</v>
      </c>
      <c r="AO38" s="6">
        <v>1.1272000000000001E-2</v>
      </c>
      <c r="AP38" s="6">
        <v>8.9350000000000002E-3</v>
      </c>
      <c r="AQ38" s="6">
        <v>1.8710000000000001E-2</v>
      </c>
      <c r="AR38" s="6">
        <v>4.1520000000000003E-3</v>
      </c>
      <c r="AS38" s="6"/>
      <c r="AT38" s="6">
        <v>0.211841</v>
      </c>
      <c r="AU38" s="6">
        <v>2.0590799999999998</v>
      </c>
      <c r="AV38" s="6">
        <v>0.59502200000000005</v>
      </c>
      <c r="AW38" s="6">
        <v>0.55913299999999999</v>
      </c>
      <c r="AX38" s="6">
        <v>0.44481300000000001</v>
      </c>
      <c r="AY38" s="6">
        <v>0.31986799999999999</v>
      </c>
      <c r="AZ38" s="6">
        <v>2.4850140000000001</v>
      </c>
      <c r="BA38" s="6">
        <v>2.8466779999999998</v>
      </c>
      <c r="BB38" s="6">
        <v>83.440101999999996</v>
      </c>
      <c r="BC38" s="6">
        <v>2.2101350000000002</v>
      </c>
      <c r="BD38" s="6">
        <v>5.8309699999999998</v>
      </c>
      <c r="BE38" s="6">
        <v>8.1888319999999997</v>
      </c>
      <c r="BG38" s="6">
        <v>6.9924012437561096</v>
      </c>
      <c r="BH38" s="6">
        <v>1.0075987562438904</v>
      </c>
      <c r="BI38" s="6">
        <v>0</v>
      </c>
      <c r="BJ38" s="6">
        <v>8</v>
      </c>
      <c r="BK38" s="6"/>
      <c r="BL38" s="6">
        <v>0.19351205746725486</v>
      </c>
      <c r="BM38" s="6">
        <v>9.0900125214700034E-2</v>
      </c>
      <c r="BN38" s="6">
        <v>1.6283016910064541E-3</v>
      </c>
      <c r="BO38" s="6">
        <v>0</v>
      </c>
      <c r="BP38" s="6">
        <v>0.33705696829547094</v>
      </c>
      <c r="BQ38" s="6">
        <v>3.3678962633661631</v>
      </c>
      <c r="BR38" s="6">
        <v>1.2558508317678203</v>
      </c>
      <c r="BS38" s="6">
        <v>6.5191448647858294E-2</v>
      </c>
      <c r="BT38" s="6"/>
      <c r="BU38" s="6">
        <v>0.31203599645027413</v>
      </c>
      <c r="BV38" s="6">
        <v>1.6375061960563302</v>
      </c>
      <c r="BW38" s="6">
        <v>5.0457807493395679E-2</v>
      </c>
      <c r="BX38" s="6"/>
      <c r="BY38" s="6">
        <v>0</v>
      </c>
      <c r="BZ38" s="6">
        <v>0.30407039085107562</v>
      </c>
      <c r="CA38" s="6">
        <v>4.1478451342378458E-2</v>
      </c>
      <c r="CB38" s="6">
        <v>0.34554884219345405</v>
      </c>
      <c r="CC38" s="6"/>
      <c r="CD38" s="6">
        <v>1.8734567122433528</v>
      </c>
      <c r="CE38" s="6">
        <v>0.11464005507219881</v>
      </c>
      <c r="CF38" s="6">
        <v>1.0413376345150563E-2</v>
      </c>
      <c r="CG38" s="6">
        <v>1.489856339297678E-3</v>
      </c>
      <c r="CH38" s="6">
        <v>2</v>
      </c>
      <c r="CM38" s="6">
        <v>0.33556711195617339</v>
      </c>
      <c r="CN38" s="6">
        <v>1.2573406881071179</v>
      </c>
      <c r="CO38" s="6">
        <v>1.8749465685826505</v>
      </c>
      <c r="CP38" s="6">
        <v>0</v>
      </c>
      <c r="CR38" s="2" t="s">
        <v>181</v>
      </c>
      <c r="CT38" s="6">
        <v>0.45100000000000001</v>
      </c>
      <c r="CU38" s="6">
        <v>0</v>
      </c>
      <c r="CW38" s="6">
        <v>0.52400000000000002</v>
      </c>
      <c r="CX38" s="6">
        <v>0</v>
      </c>
      <c r="CY38" s="6">
        <v>7.125</v>
      </c>
      <c r="CZ38" s="6">
        <v>6.5049999999999999</v>
      </c>
      <c r="DA38" s="6">
        <v>1.95</v>
      </c>
      <c r="DB38" s="6">
        <v>98.983232000000001</v>
      </c>
      <c r="DD38" s="2" t="s">
        <v>83</v>
      </c>
      <c r="DE38" s="2" t="s">
        <v>49</v>
      </c>
      <c r="DF38" s="2" t="s">
        <v>87</v>
      </c>
      <c r="DG38" s="2" t="s">
        <v>185</v>
      </c>
      <c r="DJ38" s="2">
        <v>6.9349999999999996</v>
      </c>
      <c r="DK38" s="2">
        <v>1.0649999999999999</v>
      </c>
      <c r="DL38" s="2" t="s">
        <v>61</v>
      </c>
      <c r="DM38" s="2" t="s">
        <v>61</v>
      </c>
      <c r="DN38" s="2">
        <v>8</v>
      </c>
      <c r="DO38" s="2" t="s">
        <v>61</v>
      </c>
      <c r="DP38" s="6">
        <v>0.09</v>
      </c>
      <c r="DR38" s="6">
        <v>0.126</v>
      </c>
      <c r="DS38" s="6">
        <v>2E-3</v>
      </c>
      <c r="DT38" s="6" t="s">
        <v>61</v>
      </c>
      <c r="DU38" s="6">
        <v>0.71199999999999997</v>
      </c>
      <c r="DV38" s="2" t="s">
        <v>61</v>
      </c>
      <c r="DW38" s="6">
        <v>0.73</v>
      </c>
      <c r="DX38" s="6">
        <v>3.34</v>
      </c>
      <c r="DY38" s="2" t="s">
        <v>61</v>
      </c>
      <c r="DZ38" s="6">
        <v>5</v>
      </c>
      <c r="EB38" s="6">
        <v>6.5000000000000002E-2</v>
      </c>
      <c r="EC38" s="6">
        <v>0.13800000000000001</v>
      </c>
      <c r="ED38" s="6">
        <v>1.6240000000000001</v>
      </c>
      <c r="EE38" s="6" t="s">
        <v>61</v>
      </c>
      <c r="EF38" s="6">
        <v>0.17399999999999999</v>
      </c>
      <c r="EG38" s="6">
        <v>2.0010000000000003</v>
      </c>
      <c r="EH38" s="6"/>
      <c r="EI38" s="6"/>
      <c r="EJ38" s="6" t="s">
        <v>61</v>
      </c>
      <c r="EK38" s="6">
        <v>0.17799999999999999</v>
      </c>
      <c r="EL38" s="6" t="s">
        <v>61</v>
      </c>
      <c r="EM38" s="6">
        <v>4.1000000000000002E-2</v>
      </c>
      <c r="EN38" s="6">
        <v>0.219</v>
      </c>
      <c r="EO38" s="6">
        <v>21.999999999999996</v>
      </c>
      <c r="EQ38" s="6">
        <v>1.8759999999999999</v>
      </c>
      <c r="ER38" s="6">
        <v>0.114</v>
      </c>
      <c r="ES38" s="6">
        <v>0.01</v>
      </c>
      <c r="ET38" s="6" t="s">
        <v>61</v>
      </c>
      <c r="EU38" s="6">
        <v>2</v>
      </c>
      <c r="EV38" s="6"/>
      <c r="EW38" s="6">
        <v>15.22</v>
      </c>
      <c r="FA38"/>
    </row>
    <row r="39" spans="1:176" s="10" customFormat="1">
      <c r="B39" s="2" t="s">
        <v>536</v>
      </c>
      <c r="C39" s="10">
        <v>637</v>
      </c>
      <c r="D39" s="10">
        <v>2</v>
      </c>
      <c r="E39" s="3">
        <f t="shared" si="7"/>
        <v>48.005969999999998</v>
      </c>
      <c r="F39" s="3">
        <f t="shared" si="7"/>
        <v>0.81597900000000001</v>
      </c>
      <c r="G39" s="3">
        <f t="shared" si="7"/>
        <v>6.710432</v>
      </c>
      <c r="H39" s="3">
        <f t="shared" si="7"/>
        <v>12.742583</v>
      </c>
      <c r="I39" s="3">
        <f t="shared" si="7"/>
        <v>15.415903</v>
      </c>
      <c r="J39" s="3">
        <f t="shared" si="7"/>
        <v>10.525881</v>
      </c>
      <c r="K39" s="3">
        <f t="shared" si="7"/>
        <v>1.16367</v>
      </c>
      <c r="L39" s="3">
        <f t="shared" si="7"/>
        <v>0.21066199999999999</v>
      </c>
      <c r="M39" s="3">
        <f t="shared" si="7"/>
        <v>2.9568000000000001E-2</v>
      </c>
      <c r="N39" s="3">
        <f t="shared" si="7"/>
        <v>0.50900199999999995</v>
      </c>
      <c r="O39" s="3">
        <f t="shared" si="7"/>
        <v>0.26177499999999998</v>
      </c>
      <c r="P39" s="3">
        <f t="shared" si="7"/>
        <v>3.5342999999999999E-2</v>
      </c>
      <c r="Q39" s="3">
        <f t="shared" si="8"/>
        <v>96.426767999999981</v>
      </c>
      <c r="R39" s="3"/>
      <c r="S39" s="3">
        <v>48.005969999999998</v>
      </c>
      <c r="T39" s="3">
        <v>0.81597900000000001</v>
      </c>
      <c r="U39" s="3">
        <v>6.710432</v>
      </c>
      <c r="V39" s="3">
        <v>12.742583</v>
      </c>
      <c r="W39" s="3">
        <v>15.415903</v>
      </c>
      <c r="X39" s="3">
        <v>10.525881</v>
      </c>
      <c r="Y39" s="3">
        <v>1.16367</v>
      </c>
      <c r="Z39" s="3">
        <v>0.21066199999999999</v>
      </c>
      <c r="AA39" s="3">
        <v>2.9568000000000001E-2</v>
      </c>
      <c r="AB39" s="3">
        <v>0.50900199999999995</v>
      </c>
      <c r="AC39" s="3">
        <v>0.26177499999999998</v>
      </c>
      <c r="AD39" s="3">
        <v>3.5342999999999999E-2</v>
      </c>
      <c r="AE39" s="3">
        <v>96.426772999999997</v>
      </c>
      <c r="AF39" s="3"/>
      <c r="AG39" s="3">
        <v>8.1279999999999998E-3</v>
      </c>
      <c r="AH39" s="3">
        <v>9.2860000000000009E-3</v>
      </c>
      <c r="AI39" s="3">
        <v>7.5880000000000001E-3</v>
      </c>
      <c r="AJ39" s="3">
        <v>1.7246000000000001E-2</v>
      </c>
      <c r="AK39" s="3">
        <v>8.1670000000000006E-3</v>
      </c>
      <c r="AL39" s="3">
        <v>5.0730000000000003E-3</v>
      </c>
      <c r="AM39" s="3">
        <v>1.3716000000000001E-2</v>
      </c>
      <c r="AN39" s="3">
        <v>4.8939999999999999E-3</v>
      </c>
      <c r="AO39" s="3">
        <v>1.1275E-2</v>
      </c>
      <c r="AP39" s="3">
        <v>8.9309999999999997E-3</v>
      </c>
      <c r="AQ39" s="3">
        <v>1.8731999999999999E-2</v>
      </c>
      <c r="AR39" s="3">
        <v>4.15E-3</v>
      </c>
      <c r="AS39" s="3"/>
      <c r="AT39" s="3">
        <v>0.21087900000000001</v>
      </c>
      <c r="AU39" s="3">
        <v>2.0724200000000002</v>
      </c>
      <c r="AV39" s="3">
        <v>0.60561600000000004</v>
      </c>
      <c r="AW39" s="3">
        <v>0.56461499999999998</v>
      </c>
      <c r="AX39" s="3">
        <v>0.44413799999999998</v>
      </c>
      <c r="AY39" s="3">
        <v>0.31817400000000001</v>
      </c>
      <c r="AZ39" s="3">
        <v>2.5856699999999999</v>
      </c>
      <c r="BA39" s="3">
        <v>2.9512839999999998</v>
      </c>
      <c r="BB39" s="3">
        <v>39.960605999999999</v>
      </c>
      <c r="BC39" s="3">
        <v>2.2598820000000002</v>
      </c>
      <c r="BD39" s="3">
        <v>5.5349779999999997</v>
      </c>
      <c r="BE39" s="3">
        <v>9.4921179999999996</v>
      </c>
      <c r="BG39" s="3">
        <v>7.0379514082915229</v>
      </c>
      <c r="BH39" s="3">
        <v>0.96204859170847712</v>
      </c>
      <c r="BI39" s="3">
        <v>0</v>
      </c>
      <c r="BJ39" s="3">
        <v>8</v>
      </c>
      <c r="BK39" s="3"/>
      <c r="BL39" s="3">
        <v>0.19740386363519868</v>
      </c>
      <c r="BM39" s="3">
        <v>8.9996394303847246E-2</v>
      </c>
      <c r="BN39" s="3">
        <v>3.4272188674658328E-3</v>
      </c>
      <c r="BO39" s="3">
        <v>0</v>
      </c>
      <c r="BP39" s="3">
        <v>0.33322222527544909</v>
      </c>
      <c r="BQ39" s="3">
        <v>3.3691740168269972</v>
      </c>
      <c r="BR39" s="3">
        <v>1.2290963299899929</v>
      </c>
      <c r="BS39" s="3">
        <v>6.3204649247818559E-2</v>
      </c>
      <c r="BT39" s="3"/>
      <c r="BU39" s="3">
        <v>0.2855246981467694</v>
      </c>
      <c r="BV39" s="3">
        <v>1.6533938122348326</v>
      </c>
      <c r="BW39" s="3">
        <v>6.1081489618397988E-2</v>
      </c>
      <c r="BX39" s="3"/>
      <c r="BY39" s="3">
        <v>0</v>
      </c>
      <c r="BZ39" s="3">
        <v>0.26968471216501805</v>
      </c>
      <c r="CA39" s="3">
        <v>3.9399272776051063E-2</v>
      </c>
      <c r="CB39" s="3">
        <v>0.30908398494106909</v>
      </c>
      <c r="CC39" s="3"/>
      <c r="CD39" s="3">
        <v>1.8698474194189618</v>
      </c>
      <c r="CE39" s="3">
        <v>0.12137065413916039</v>
      </c>
      <c r="CF39" s="3">
        <v>8.7819264418777312E-3</v>
      </c>
      <c r="CG39" s="3">
        <v>0</v>
      </c>
      <c r="CH39" s="3">
        <v>2</v>
      </c>
      <c r="CM39" s="3">
        <v>0.33322222527544199</v>
      </c>
      <c r="CN39" s="3">
        <v>1.22909632999</v>
      </c>
      <c r="CO39" s="3">
        <v>1.8698474194189689</v>
      </c>
      <c r="CP39" s="3">
        <v>-7.1054273576010019E-15</v>
      </c>
      <c r="CR39" s="2" t="s">
        <v>181</v>
      </c>
      <c r="CS39" s="2"/>
      <c r="CT39" s="6">
        <v>0.41499999999999998</v>
      </c>
      <c r="CU39" s="6">
        <v>0</v>
      </c>
      <c r="CV39" s="2"/>
      <c r="CW39" s="6">
        <v>0.50900000000000001</v>
      </c>
      <c r="CX39" s="6">
        <v>0</v>
      </c>
      <c r="CY39" s="6">
        <v>7.4539999999999997</v>
      </c>
      <c r="CZ39" s="6">
        <v>5.8769999999999998</v>
      </c>
      <c r="DA39" s="6">
        <v>1.95</v>
      </c>
      <c r="DB39" s="6">
        <v>98.845182999999977</v>
      </c>
      <c r="DD39" s="2" t="s">
        <v>83</v>
      </c>
      <c r="DE39" s="2" t="s">
        <v>49</v>
      </c>
      <c r="DF39" s="2" t="s">
        <v>87</v>
      </c>
      <c r="DG39" s="2" t="s">
        <v>186</v>
      </c>
      <c r="DH39" s="2"/>
      <c r="DI39" s="2"/>
      <c r="DJ39" s="2">
        <v>6.99</v>
      </c>
      <c r="DK39" s="2">
        <v>1.01</v>
      </c>
      <c r="DL39" s="2" t="s">
        <v>61</v>
      </c>
      <c r="DM39" s="2" t="s">
        <v>61</v>
      </c>
      <c r="DN39" s="2">
        <v>8</v>
      </c>
      <c r="DO39" s="2" t="s">
        <v>61</v>
      </c>
      <c r="DP39" s="6">
        <v>8.8999999999999996E-2</v>
      </c>
      <c r="DR39" s="6">
        <v>0.14199999999999999</v>
      </c>
      <c r="DS39" s="6">
        <v>3.0000000000000001E-3</v>
      </c>
      <c r="DT39" s="6" t="s">
        <v>61</v>
      </c>
      <c r="DU39" s="6">
        <v>0.64300000000000002</v>
      </c>
      <c r="DV39" s="2" t="s">
        <v>61</v>
      </c>
      <c r="DW39" s="6">
        <v>0.77600000000000002</v>
      </c>
      <c r="DX39" s="6">
        <v>3.3460000000000001</v>
      </c>
      <c r="DY39" s="2" t="s">
        <v>61</v>
      </c>
      <c r="DZ39" s="6">
        <v>4.9990000000000006</v>
      </c>
      <c r="EA39" s="2"/>
      <c r="EB39" s="6">
        <v>6.3E-2</v>
      </c>
      <c r="EC39" s="6">
        <v>0.13300000000000001</v>
      </c>
      <c r="ED39" s="6">
        <v>1.6419999999999999</v>
      </c>
      <c r="EE39" s="6" t="s">
        <v>61</v>
      </c>
      <c r="EF39" s="6">
        <v>0.16200000000000001</v>
      </c>
      <c r="EG39" s="6">
        <v>1.9999999999999998</v>
      </c>
      <c r="EH39" s="3"/>
      <c r="EI39" s="3"/>
      <c r="EJ39" s="6" t="s">
        <v>61</v>
      </c>
      <c r="EK39" s="6">
        <v>0.16600000000000001</v>
      </c>
      <c r="EL39" s="6" t="s">
        <v>61</v>
      </c>
      <c r="EM39" s="6">
        <v>3.9E-2</v>
      </c>
      <c r="EN39" s="6">
        <v>0.20500000000000002</v>
      </c>
      <c r="EO39" s="6">
        <v>21.999999999999993</v>
      </c>
      <c r="EP39" s="2"/>
      <c r="EQ39" s="6">
        <v>1.871</v>
      </c>
      <c r="ER39" s="6">
        <v>0.121</v>
      </c>
      <c r="ES39" s="6">
        <v>8.9999999999999993E-3</v>
      </c>
      <c r="ET39" s="6" t="s">
        <v>61</v>
      </c>
      <c r="EU39" s="6">
        <v>2.0009999999999999</v>
      </c>
      <c r="EV39" s="3"/>
      <c r="EW39" s="6">
        <v>15.204000000000001</v>
      </c>
      <c r="EX39" s="2"/>
      <c r="EZ39" s="2"/>
      <c r="FA39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</row>
    <row r="40" spans="1:176" s="10" customFormat="1">
      <c r="B40" s="2" t="s">
        <v>536</v>
      </c>
      <c r="C40" s="10">
        <v>638</v>
      </c>
      <c r="D40" s="10">
        <v>3</v>
      </c>
      <c r="E40" s="3">
        <f t="shared" si="7"/>
        <v>42.145328999999997</v>
      </c>
      <c r="F40" s="3">
        <f t="shared" si="7"/>
        <v>2.230102</v>
      </c>
      <c r="G40" s="3">
        <f t="shared" si="7"/>
        <v>11.806528</v>
      </c>
      <c r="H40" s="3">
        <f t="shared" si="7"/>
        <v>12.093246000000001</v>
      </c>
      <c r="I40" s="3">
        <f t="shared" si="7"/>
        <v>13.664963</v>
      </c>
      <c r="J40" s="3">
        <f t="shared" si="7"/>
        <v>11.390772999999999</v>
      </c>
      <c r="K40" s="3">
        <f t="shared" si="7"/>
        <v>2.0107059999999999</v>
      </c>
      <c r="L40" s="3">
        <f t="shared" si="7"/>
        <v>0.55920999999999998</v>
      </c>
      <c r="M40" s="3">
        <f t="shared" si="7"/>
        <v>0.13985800000000001</v>
      </c>
      <c r="N40" s="3">
        <f t="shared" si="7"/>
        <v>0.31633800000000001</v>
      </c>
      <c r="O40" s="3">
        <f t="shared" si="7"/>
        <v>0.24507999999999999</v>
      </c>
      <c r="P40" s="3">
        <f t="shared" si="7"/>
        <v>2.4077999999999999E-2</v>
      </c>
      <c r="Q40" s="3">
        <f t="shared" si="8"/>
        <v>96.626210999999998</v>
      </c>
      <c r="R40" s="3"/>
      <c r="S40" s="3">
        <v>42.145328999999997</v>
      </c>
      <c r="T40" s="3">
        <v>2.230102</v>
      </c>
      <c r="U40" s="3">
        <v>11.806528</v>
      </c>
      <c r="V40" s="3">
        <v>12.093246000000001</v>
      </c>
      <c r="W40" s="3">
        <v>13.664963</v>
      </c>
      <c r="X40" s="3">
        <v>11.390772999999999</v>
      </c>
      <c r="Y40" s="3">
        <v>2.0107059999999999</v>
      </c>
      <c r="Z40" s="3">
        <v>0.55920999999999998</v>
      </c>
      <c r="AA40" s="3">
        <v>0.13985800000000001</v>
      </c>
      <c r="AB40" s="3">
        <v>0.31633800000000001</v>
      </c>
      <c r="AC40" s="3">
        <v>0.24507999999999999</v>
      </c>
      <c r="AD40" s="3">
        <v>2.4077999999999999E-2</v>
      </c>
      <c r="AE40" s="3">
        <v>96.626204999999999</v>
      </c>
      <c r="AF40" s="3"/>
      <c r="AG40" s="3">
        <v>8.1949999999999992E-3</v>
      </c>
      <c r="AH40" s="3">
        <v>9.3010000000000002E-3</v>
      </c>
      <c r="AI40" s="3">
        <v>7.5830000000000003E-3</v>
      </c>
      <c r="AJ40" s="3">
        <v>1.7257000000000002E-2</v>
      </c>
      <c r="AK40" s="3">
        <v>8.1930000000000006E-3</v>
      </c>
      <c r="AL40" s="3">
        <v>5.0660000000000002E-3</v>
      </c>
      <c r="AM40" s="3">
        <v>1.3721000000000001E-2</v>
      </c>
      <c r="AN40" s="3">
        <v>4.8780000000000004E-3</v>
      </c>
      <c r="AO40" s="3">
        <v>1.1322E-2</v>
      </c>
      <c r="AP40" s="3">
        <v>8.9420000000000003E-3</v>
      </c>
      <c r="AQ40" s="3">
        <v>1.8828000000000001E-2</v>
      </c>
      <c r="AR40" s="3">
        <v>4.1399999999999996E-3</v>
      </c>
      <c r="AS40" s="3"/>
      <c r="AT40" s="3">
        <v>0.22689799999999999</v>
      </c>
      <c r="AU40" s="3">
        <v>1.074978</v>
      </c>
      <c r="AV40" s="3">
        <v>0.44910600000000001</v>
      </c>
      <c r="AW40" s="3">
        <v>0.58005600000000002</v>
      </c>
      <c r="AX40" s="3">
        <v>0.47335300000000002</v>
      </c>
      <c r="AY40" s="3">
        <v>0.30504599999999998</v>
      </c>
      <c r="AZ40" s="3">
        <v>1.8854</v>
      </c>
      <c r="BA40" s="3">
        <v>1.5324150000000001</v>
      </c>
      <c r="BB40" s="3">
        <v>8.9921330000000008</v>
      </c>
      <c r="BC40" s="3">
        <v>3.2764950000000002</v>
      </c>
      <c r="BD40" s="3">
        <v>5.9105160000000003</v>
      </c>
      <c r="BE40" s="3">
        <v>13.364247000000001</v>
      </c>
      <c r="BG40" s="3">
        <v>6.2919426539342753</v>
      </c>
      <c r="BH40" s="3">
        <v>1.7080573460657247</v>
      </c>
      <c r="BI40" s="3">
        <v>0</v>
      </c>
      <c r="BJ40" s="3">
        <v>8</v>
      </c>
      <c r="BK40" s="3"/>
      <c r="BL40" s="3">
        <v>0.36928923167058292</v>
      </c>
      <c r="BM40" s="3">
        <v>0.25046967240124468</v>
      </c>
      <c r="BN40" s="3">
        <v>1.6507887349775631E-2</v>
      </c>
      <c r="BO40" s="3">
        <v>0</v>
      </c>
      <c r="BP40" s="3">
        <v>0.41396301302733463</v>
      </c>
      <c r="BQ40" s="3">
        <v>3.0412157188089424</v>
      </c>
      <c r="BR40" s="3">
        <v>1.0959060956467868</v>
      </c>
      <c r="BS40" s="3">
        <v>4.0000479182442039E-2</v>
      </c>
      <c r="BT40" s="3"/>
      <c r="BU40" s="3">
        <v>0.22735209808710888</v>
      </c>
      <c r="BV40" s="3">
        <v>1.7726479019128911</v>
      </c>
      <c r="BW40" s="3">
        <v>0</v>
      </c>
      <c r="BX40" s="3"/>
      <c r="BY40" s="3">
        <v>4.9381336758024252E-2</v>
      </c>
      <c r="BZ40" s="3">
        <v>0.58200156790377022</v>
      </c>
      <c r="CA40" s="3">
        <v>0.10650284873826581</v>
      </c>
      <c r="CB40" s="3">
        <v>0.73788575340006024</v>
      </c>
      <c r="CC40" s="3"/>
      <c r="CD40" s="3">
        <v>1.4982865310523277</v>
      </c>
      <c r="CE40" s="3">
        <v>0.11571181044150079</v>
      </c>
      <c r="CF40" s="3">
        <v>6.0924375636367363E-3</v>
      </c>
      <c r="CG40" s="3">
        <v>0.37990922094253504</v>
      </c>
      <c r="CH40" s="3">
        <v>2</v>
      </c>
      <c r="CM40" s="3">
        <v>0.77733691969156338</v>
      </c>
      <c r="CN40" s="3">
        <v>0.73253218898255801</v>
      </c>
      <c r="CO40" s="3">
        <v>1.1349126243880896</v>
      </c>
      <c r="CP40" s="3">
        <v>0.74328312760677306</v>
      </c>
      <c r="CR40" s="2" t="s">
        <v>80</v>
      </c>
      <c r="CS40" s="2"/>
      <c r="CT40" s="6">
        <v>0.33800000000000002</v>
      </c>
      <c r="CU40" s="6">
        <v>0</v>
      </c>
      <c r="CV40" s="2"/>
      <c r="CW40" s="6">
        <v>0.316</v>
      </c>
      <c r="CX40" s="6">
        <v>0</v>
      </c>
      <c r="CY40" s="6">
        <v>8.0060000000000002</v>
      </c>
      <c r="CZ40" s="6">
        <v>4.5430000000000001</v>
      </c>
      <c r="DA40" s="6">
        <v>1.93</v>
      </c>
      <c r="DB40" s="6">
        <v>98.901627000000005</v>
      </c>
      <c r="DD40" s="2" t="s">
        <v>83</v>
      </c>
      <c r="DE40" s="2" t="s">
        <v>49</v>
      </c>
      <c r="DF40" s="2" t="s">
        <v>183</v>
      </c>
      <c r="DG40" s="2" t="s">
        <v>187</v>
      </c>
      <c r="DH40" s="2"/>
      <c r="DI40" s="2"/>
      <c r="DJ40" s="2">
        <v>6.2279999999999998</v>
      </c>
      <c r="DK40" s="2">
        <v>1.772</v>
      </c>
      <c r="DL40" s="2" t="s">
        <v>61</v>
      </c>
      <c r="DM40" s="2" t="s">
        <v>61</v>
      </c>
      <c r="DN40" s="2">
        <v>8</v>
      </c>
      <c r="DO40" s="2" t="s">
        <v>61</v>
      </c>
      <c r="DP40" s="6">
        <v>0.248</v>
      </c>
      <c r="DR40" s="6">
        <v>0.28399999999999997</v>
      </c>
      <c r="DS40" s="6">
        <v>1.6E-2</v>
      </c>
      <c r="DT40" s="6" t="s">
        <v>61</v>
      </c>
      <c r="DU40" s="6">
        <v>0.505</v>
      </c>
      <c r="DV40" s="2" t="s">
        <v>61</v>
      </c>
      <c r="DW40" s="6">
        <v>0.93700000000000006</v>
      </c>
      <c r="DX40" s="6">
        <v>3.01</v>
      </c>
      <c r="DY40" s="2" t="s">
        <v>61</v>
      </c>
      <c r="DZ40" s="6">
        <v>5</v>
      </c>
      <c r="EA40" s="2"/>
      <c r="EB40" s="6">
        <v>0.04</v>
      </c>
      <c r="EC40" s="6">
        <v>5.1999999999999998E-2</v>
      </c>
      <c r="ED40" s="6">
        <v>1.8029999999999999</v>
      </c>
      <c r="EE40" s="6" t="s">
        <v>61</v>
      </c>
      <c r="EF40" s="6">
        <v>0.105</v>
      </c>
      <c r="EG40" s="6">
        <v>2</v>
      </c>
      <c r="EH40" s="3"/>
      <c r="EI40" s="3"/>
      <c r="EJ40" s="6" t="s">
        <v>61</v>
      </c>
      <c r="EK40" s="6">
        <v>0.47099999999999997</v>
      </c>
      <c r="EL40" s="6" t="s">
        <v>61</v>
      </c>
      <c r="EM40" s="6">
        <v>0.105</v>
      </c>
      <c r="EN40" s="6">
        <v>0.57599999999999996</v>
      </c>
      <c r="EO40" s="6">
        <v>22</v>
      </c>
      <c r="EP40" s="2"/>
      <c r="EQ40" s="6">
        <v>1.879</v>
      </c>
      <c r="ER40" s="6">
        <v>0.115</v>
      </c>
      <c r="ES40" s="6">
        <v>6.0000000000000001E-3</v>
      </c>
      <c r="ET40" s="6" t="s">
        <v>61</v>
      </c>
      <c r="EU40" s="6">
        <v>2</v>
      </c>
      <c r="EV40" s="3"/>
      <c r="EW40" s="6">
        <v>15.576000000000001</v>
      </c>
      <c r="EX40" s="2"/>
      <c r="EZ40" s="2"/>
      <c r="FA40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</row>
    <row r="41" spans="1:176" s="10" customFormat="1">
      <c r="B41" s="2" t="s">
        <v>536</v>
      </c>
      <c r="C41" s="10">
        <v>639</v>
      </c>
      <c r="D41" s="10">
        <v>4</v>
      </c>
      <c r="E41" s="3">
        <f t="shared" si="7"/>
        <v>42.065983000000003</v>
      </c>
      <c r="F41" s="3">
        <f t="shared" si="7"/>
        <v>2.2462149999999999</v>
      </c>
      <c r="G41" s="3">
        <f t="shared" si="7"/>
        <v>11.850929000000001</v>
      </c>
      <c r="H41" s="3">
        <f t="shared" si="7"/>
        <v>11.426710999999999</v>
      </c>
      <c r="I41" s="3">
        <f t="shared" si="7"/>
        <v>14.030087</v>
      </c>
      <c r="J41" s="3">
        <f t="shared" si="7"/>
        <v>11.365977000000001</v>
      </c>
      <c r="K41" s="3">
        <f t="shared" si="7"/>
        <v>1.961992</v>
      </c>
      <c r="L41" s="3">
        <f t="shared" si="7"/>
        <v>0.61808099999999999</v>
      </c>
      <c r="M41" s="3">
        <f t="shared" si="7"/>
        <v>0.13759099999999999</v>
      </c>
      <c r="N41" s="3">
        <f t="shared" si="7"/>
        <v>0.27538000000000001</v>
      </c>
      <c r="O41" s="3">
        <f t="shared" si="7"/>
        <v>0.23519300000000001</v>
      </c>
      <c r="P41" s="3">
        <f t="shared" si="7"/>
        <v>1.9300000000000001E-2</v>
      </c>
      <c r="Q41" s="3">
        <f t="shared" si="8"/>
        <v>96.23343899999999</v>
      </c>
      <c r="R41" s="3"/>
      <c r="S41" s="3">
        <v>42.065983000000003</v>
      </c>
      <c r="T41" s="3">
        <v>2.2462149999999999</v>
      </c>
      <c r="U41" s="3">
        <v>11.850929000000001</v>
      </c>
      <c r="V41" s="3">
        <v>11.426710999999999</v>
      </c>
      <c r="W41" s="3">
        <v>14.030087</v>
      </c>
      <c r="X41" s="3">
        <v>11.365977000000001</v>
      </c>
      <c r="Y41" s="3">
        <v>1.961992</v>
      </c>
      <c r="Z41" s="3">
        <v>0.61808099999999999</v>
      </c>
      <c r="AA41" s="3">
        <v>0.13759099999999999</v>
      </c>
      <c r="AB41" s="3">
        <v>0.27538000000000001</v>
      </c>
      <c r="AC41" s="3">
        <v>0.23519300000000001</v>
      </c>
      <c r="AD41" s="3">
        <v>1.9300000000000001E-2</v>
      </c>
      <c r="AE41" s="3">
        <v>96.233436999999995</v>
      </c>
      <c r="AF41" s="3"/>
      <c r="AG41" s="3">
        <v>8.1779999999999995E-3</v>
      </c>
      <c r="AH41" s="3">
        <v>9.2890000000000004E-3</v>
      </c>
      <c r="AI41" s="3">
        <v>7.5620000000000001E-3</v>
      </c>
      <c r="AJ41" s="3">
        <v>1.7225000000000001E-2</v>
      </c>
      <c r="AK41" s="3">
        <v>8.1560000000000001E-3</v>
      </c>
      <c r="AL41" s="3">
        <v>5.0590000000000001E-3</v>
      </c>
      <c r="AM41" s="3">
        <v>1.3646E-2</v>
      </c>
      <c r="AN41" s="3">
        <v>4.8700000000000002E-3</v>
      </c>
      <c r="AO41" s="3">
        <v>1.1317000000000001E-2</v>
      </c>
      <c r="AP41" s="3">
        <v>8.9239999999999996E-3</v>
      </c>
      <c r="AQ41" s="3">
        <v>1.8853000000000002E-2</v>
      </c>
      <c r="AR41" s="3">
        <v>4.1320000000000003E-3</v>
      </c>
      <c r="AS41" s="3"/>
      <c r="AT41" s="3">
        <v>0.22714100000000001</v>
      </c>
      <c r="AU41" s="3">
        <v>1.0706640000000001</v>
      </c>
      <c r="AV41" s="3">
        <v>0.448098</v>
      </c>
      <c r="AW41" s="3">
        <v>0.59779000000000004</v>
      </c>
      <c r="AX41" s="3">
        <v>0.465947</v>
      </c>
      <c r="AY41" s="3">
        <v>0.30553799999999998</v>
      </c>
      <c r="AZ41" s="3">
        <v>1.9053249999999999</v>
      </c>
      <c r="BA41" s="3">
        <v>1.441144</v>
      </c>
      <c r="BB41" s="3">
        <v>9.1282619999999994</v>
      </c>
      <c r="BC41" s="3">
        <v>3.6654640000000001</v>
      </c>
      <c r="BD41" s="3">
        <v>6.1476889999999997</v>
      </c>
      <c r="BE41" s="3">
        <v>16.357991999999999</v>
      </c>
      <c r="BG41" s="3">
        <v>6.285339777270365</v>
      </c>
      <c r="BH41" s="3">
        <v>1.714660222729635</v>
      </c>
      <c r="BI41" s="3">
        <v>0</v>
      </c>
      <c r="BJ41" s="3">
        <v>8</v>
      </c>
      <c r="BK41" s="3"/>
      <c r="BL41" s="3">
        <v>0.37223941876776179</v>
      </c>
      <c r="BM41" s="3">
        <v>0.25248998377586612</v>
      </c>
      <c r="BN41" s="3">
        <v>1.6253863977775302E-2</v>
      </c>
      <c r="BO41" s="3">
        <v>0</v>
      </c>
      <c r="BP41" s="3">
        <v>0.4388083171074797</v>
      </c>
      <c r="BQ41" s="3">
        <v>3.1250828910959303</v>
      </c>
      <c r="BR41" s="3">
        <v>0.98903340032603437</v>
      </c>
      <c r="BS41" s="3">
        <v>3.4850469706342056E-2</v>
      </c>
      <c r="BT41" s="3"/>
      <c r="BU41" s="3">
        <v>0.22875834475718904</v>
      </c>
      <c r="BV41" s="3">
        <v>1.771241655242811</v>
      </c>
      <c r="BW41" s="3">
        <v>0</v>
      </c>
      <c r="BX41" s="3"/>
      <c r="BY41" s="3">
        <v>4.8339073105006181E-2</v>
      </c>
      <c r="BZ41" s="3">
        <v>0.56837533574024601</v>
      </c>
      <c r="CA41" s="3">
        <v>0.11781323996972907</v>
      </c>
      <c r="CB41" s="3">
        <v>0.73452764881498123</v>
      </c>
      <c r="CC41" s="3"/>
      <c r="CD41" s="3">
        <v>1.4834879171484727</v>
      </c>
      <c r="CE41" s="3">
        <v>0.11113647544502246</v>
      </c>
      <c r="CF41" s="3">
        <v>4.8875408114099706E-3</v>
      </c>
      <c r="CG41" s="3">
        <v>0.40048806659509495</v>
      </c>
      <c r="CH41" s="3">
        <v>2</v>
      </c>
      <c r="CM41" s="3">
        <v>0.78733227669058181</v>
      </c>
      <c r="CN41" s="3">
        <v>0.64050944074293226</v>
      </c>
      <c r="CO41" s="3">
        <v>1.1349639575653609</v>
      </c>
      <c r="CP41" s="3">
        <v>0.74901202617820672</v>
      </c>
      <c r="CR41" s="2" t="s">
        <v>80</v>
      </c>
      <c r="CS41" s="2"/>
      <c r="CT41" s="6">
        <v>0.36099999999999999</v>
      </c>
      <c r="CU41" s="6">
        <v>0</v>
      </c>
      <c r="CV41" s="2"/>
      <c r="CW41" s="6">
        <v>0.27500000000000002</v>
      </c>
      <c r="CX41" s="6">
        <v>0</v>
      </c>
      <c r="CY41" s="6">
        <v>7.3019999999999996</v>
      </c>
      <c r="CZ41" s="6">
        <v>4.5839999999999996</v>
      </c>
      <c r="DA41" s="6">
        <v>1.94</v>
      </c>
      <c r="DB41" s="6">
        <v>98.532348000000013</v>
      </c>
      <c r="DD41" s="2" t="s">
        <v>83</v>
      </c>
      <c r="DE41" s="2" t="s">
        <v>49</v>
      </c>
      <c r="DF41" s="2" t="s">
        <v>183</v>
      </c>
      <c r="DG41" s="2" t="s">
        <v>188</v>
      </c>
      <c r="DH41" s="2"/>
      <c r="DI41" s="2"/>
      <c r="DJ41" s="2">
        <v>6.2210000000000001</v>
      </c>
      <c r="DK41" s="2">
        <v>1.7789999999999999</v>
      </c>
      <c r="DL41" s="2" t="s">
        <v>61</v>
      </c>
      <c r="DM41" s="2" t="s">
        <v>61</v>
      </c>
      <c r="DN41" s="2">
        <v>8</v>
      </c>
      <c r="DO41" s="2" t="s">
        <v>61</v>
      </c>
      <c r="DP41" s="6">
        <v>0.25</v>
      </c>
      <c r="DR41" s="6">
        <v>0.28599999999999998</v>
      </c>
      <c r="DS41" s="6">
        <v>1.6E-2</v>
      </c>
      <c r="DT41" s="6" t="s">
        <v>61</v>
      </c>
      <c r="DU41" s="6">
        <v>0.51</v>
      </c>
      <c r="DV41" s="2" t="s">
        <v>61</v>
      </c>
      <c r="DW41" s="6">
        <v>0.84499999999999997</v>
      </c>
      <c r="DX41" s="6">
        <v>3.093</v>
      </c>
      <c r="DY41" s="2" t="s">
        <v>61</v>
      </c>
      <c r="DZ41" s="6">
        <v>5</v>
      </c>
      <c r="EA41" s="2"/>
      <c r="EB41" s="6">
        <v>3.4000000000000002E-2</v>
      </c>
      <c r="EC41" s="6">
        <v>5.8999999999999997E-2</v>
      </c>
      <c r="ED41" s="6">
        <v>1.8009999999999999</v>
      </c>
      <c r="EE41" s="6" t="s">
        <v>61</v>
      </c>
      <c r="EF41" s="6">
        <v>0.106</v>
      </c>
      <c r="EG41" s="6">
        <v>2</v>
      </c>
      <c r="EH41" s="3"/>
      <c r="EI41" s="3"/>
      <c r="EJ41" s="6" t="s">
        <v>61</v>
      </c>
      <c r="EK41" s="6">
        <v>0.45700000000000002</v>
      </c>
      <c r="EL41" s="6" t="s">
        <v>61</v>
      </c>
      <c r="EM41" s="6">
        <v>0.11700000000000001</v>
      </c>
      <c r="EN41" s="6">
        <v>0.57400000000000007</v>
      </c>
      <c r="EO41" s="6">
        <v>22</v>
      </c>
      <c r="EP41" s="2"/>
      <c r="EQ41" s="6">
        <v>1.885</v>
      </c>
      <c r="ER41" s="6">
        <v>0.11</v>
      </c>
      <c r="ES41" s="6">
        <v>5.0000000000000001E-3</v>
      </c>
      <c r="ET41" s="6" t="s">
        <v>61</v>
      </c>
      <c r="EU41" s="6">
        <v>2</v>
      </c>
      <c r="EV41" s="3"/>
      <c r="EW41" s="6">
        <v>15.574</v>
      </c>
      <c r="EX41" s="2"/>
      <c r="EZ41" s="2"/>
      <c r="FA41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</row>
    <row r="42" spans="1:176" s="10" customFormat="1">
      <c r="B42" s="2" t="s">
        <v>536</v>
      </c>
      <c r="C42" s="10">
        <v>640</v>
      </c>
      <c r="D42" s="10">
        <v>5</v>
      </c>
      <c r="E42" s="3">
        <f t="shared" si="7"/>
        <v>42.068848000000003</v>
      </c>
      <c r="F42" s="3">
        <f t="shared" si="7"/>
        <v>2.1692689999999999</v>
      </c>
      <c r="G42" s="3">
        <f t="shared" si="7"/>
        <v>11.885649000000001</v>
      </c>
      <c r="H42" s="3">
        <f t="shared" si="7"/>
        <v>10.721981</v>
      </c>
      <c r="I42" s="3">
        <f t="shared" si="7"/>
        <v>14.412637</v>
      </c>
      <c r="J42" s="3">
        <f t="shared" si="7"/>
        <v>11.521019000000001</v>
      </c>
      <c r="K42" s="3">
        <f t="shared" si="7"/>
        <v>2.0181420000000001</v>
      </c>
      <c r="L42" s="3">
        <f t="shared" si="7"/>
        <v>0.53834700000000002</v>
      </c>
      <c r="M42" s="3">
        <f t="shared" si="7"/>
        <v>0.140482</v>
      </c>
      <c r="N42" s="3">
        <f t="shared" si="7"/>
        <v>0.214948</v>
      </c>
      <c r="O42" s="3">
        <f t="shared" si="7"/>
        <v>0.23724000000000001</v>
      </c>
      <c r="P42" s="3">
        <f t="shared" si="7"/>
        <v>1.584E-2</v>
      </c>
      <c r="Q42" s="3">
        <f t="shared" si="8"/>
        <v>95.944402000000011</v>
      </c>
      <c r="R42" s="3"/>
      <c r="S42" s="3">
        <v>42.068848000000003</v>
      </c>
      <c r="T42" s="3">
        <v>2.1692689999999999</v>
      </c>
      <c r="U42" s="3">
        <v>11.885649000000001</v>
      </c>
      <c r="V42" s="3">
        <v>10.721981</v>
      </c>
      <c r="W42" s="3">
        <v>14.412637</v>
      </c>
      <c r="X42" s="3">
        <v>11.521019000000001</v>
      </c>
      <c r="Y42" s="3">
        <v>2.0181420000000001</v>
      </c>
      <c r="Z42" s="3">
        <v>0.53834700000000002</v>
      </c>
      <c r="AA42" s="3">
        <v>0.140482</v>
      </c>
      <c r="AB42" s="3">
        <v>0.214948</v>
      </c>
      <c r="AC42" s="3">
        <v>0.23724000000000001</v>
      </c>
      <c r="AD42" s="3">
        <v>1.584E-2</v>
      </c>
      <c r="AE42" s="3">
        <v>95.944405000000003</v>
      </c>
      <c r="AF42" s="3"/>
      <c r="AG42" s="3">
        <v>8.1569999999999993E-3</v>
      </c>
      <c r="AH42" s="3">
        <v>9.2739999999999993E-3</v>
      </c>
      <c r="AI42" s="3">
        <v>7.5380000000000004E-3</v>
      </c>
      <c r="AJ42" s="3">
        <v>1.7187000000000001E-2</v>
      </c>
      <c r="AK42" s="3">
        <v>8.116E-3</v>
      </c>
      <c r="AL42" s="3">
        <v>5.0499999999999998E-3</v>
      </c>
      <c r="AM42" s="3">
        <v>1.3557E-2</v>
      </c>
      <c r="AN42" s="3">
        <v>4.8580000000000003E-3</v>
      </c>
      <c r="AO42" s="3">
        <v>1.1306999999999999E-2</v>
      </c>
      <c r="AP42" s="3">
        <v>8.9020000000000002E-3</v>
      </c>
      <c r="AQ42" s="3">
        <v>1.8869E-2</v>
      </c>
      <c r="AR42" s="3">
        <v>4.1229999999999999E-3</v>
      </c>
      <c r="AS42" s="3"/>
      <c r="AT42" s="3">
        <v>0.22714899999999999</v>
      </c>
      <c r="AU42" s="3">
        <v>1.093774</v>
      </c>
      <c r="AV42" s="3">
        <v>0.44728699999999999</v>
      </c>
      <c r="AW42" s="3">
        <v>0.61835099999999998</v>
      </c>
      <c r="AX42" s="3">
        <v>0.45854699999999998</v>
      </c>
      <c r="AY42" s="3">
        <v>0.30354900000000001</v>
      </c>
      <c r="AZ42" s="3">
        <v>1.8682840000000001</v>
      </c>
      <c r="BA42" s="3">
        <v>1.5681160000000001</v>
      </c>
      <c r="BB42" s="3">
        <v>8.9487120000000004</v>
      </c>
      <c r="BC42" s="3">
        <v>4.5042369999999998</v>
      </c>
      <c r="BD42" s="3">
        <v>6.1048470000000004</v>
      </c>
      <c r="BE42" s="3">
        <v>19.633351999999999</v>
      </c>
      <c r="BG42" s="3">
        <v>6.2788455174850553</v>
      </c>
      <c r="BH42" s="3">
        <v>1.7211544825149447</v>
      </c>
      <c r="BI42" s="3">
        <v>0</v>
      </c>
      <c r="BJ42" s="3">
        <v>8</v>
      </c>
      <c r="BK42" s="3"/>
      <c r="BL42" s="3">
        <v>0.36955423115225727</v>
      </c>
      <c r="BM42" s="3">
        <v>0.24357219037653594</v>
      </c>
      <c r="BN42" s="3">
        <v>1.6577106809875293E-2</v>
      </c>
      <c r="BO42" s="3">
        <v>0</v>
      </c>
      <c r="BP42" s="3">
        <v>0.46278159289440168</v>
      </c>
      <c r="BQ42" s="3">
        <v>3.2067572552848396</v>
      </c>
      <c r="BR42" s="3">
        <v>0.87552407336872995</v>
      </c>
      <c r="BS42" s="3">
        <v>2.7172594577182428E-2</v>
      </c>
      <c r="BT42" s="3"/>
      <c r="BU42" s="3">
        <v>0.20193904446382227</v>
      </c>
      <c r="BV42" s="3">
        <v>1.7980609555361777</v>
      </c>
      <c r="BW42" s="3">
        <v>0</v>
      </c>
      <c r="BX42" s="3"/>
      <c r="BY42" s="3">
        <v>4.430927985972688E-2</v>
      </c>
      <c r="BZ42" s="3">
        <v>0.58399774817564476</v>
      </c>
      <c r="CA42" s="3">
        <v>0.10250202935659972</v>
      </c>
      <c r="CB42" s="3">
        <v>0.73080905739197133</v>
      </c>
      <c r="CC42" s="3"/>
      <c r="CD42" s="3">
        <v>1.4939916283702037</v>
      </c>
      <c r="CE42" s="3">
        <v>0.11198029401395009</v>
      </c>
      <c r="CF42" s="3">
        <v>4.0069112694784866E-3</v>
      </c>
      <c r="CG42" s="3">
        <v>0.3900211663463678</v>
      </c>
      <c r="CH42" s="3">
        <v>2</v>
      </c>
      <c r="CM42" s="3">
        <v>0.8314252753731165</v>
      </c>
      <c r="CN42" s="3">
        <v>0.50688039089001513</v>
      </c>
      <c r="CO42" s="3">
        <v>1.1253479458914941</v>
      </c>
      <c r="CP42" s="3">
        <v>0.75866484882507734</v>
      </c>
      <c r="CR42" s="2" t="s">
        <v>80</v>
      </c>
      <c r="CS42" s="2"/>
      <c r="CT42" s="6">
        <v>0.371</v>
      </c>
      <c r="CU42" s="6">
        <v>0</v>
      </c>
      <c r="CV42" s="2"/>
      <c r="CW42" s="6">
        <v>0.215</v>
      </c>
      <c r="CX42" s="6">
        <v>0</v>
      </c>
      <c r="CY42" s="6">
        <v>6.7439999999999998</v>
      </c>
      <c r="CZ42" s="6">
        <v>4.4210000000000003</v>
      </c>
      <c r="DA42" s="6">
        <v>1.95</v>
      </c>
      <c r="DB42" s="6">
        <v>98.237473000000008</v>
      </c>
      <c r="DD42" s="2" t="s">
        <v>83</v>
      </c>
      <c r="DE42" s="2" t="s">
        <v>49</v>
      </c>
      <c r="DF42" s="2" t="s">
        <v>183</v>
      </c>
      <c r="DG42" s="2" t="s">
        <v>189</v>
      </c>
      <c r="DH42" s="2"/>
      <c r="DI42" s="2"/>
      <c r="DJ42" s="2">
        <v>6.2220000000000004</v>
      </c>
      <c r="DK42" s="2">
        <v>1.778</v>
      </c>
      <c r="DL42" s="2" t="s">
        <v>61</v>
      </c>
      <c r="DM42" s="2" t="s">
        <v>61</v>
      </c>
      <c r="DN42" s="2">
        <v>8</v>
      </c>
      <c r="DO42" s="2" t="s">
        <v>61</v>
      </c>
      <c r="DP42" s="6">
        <v>0.24099999999999999</v>
      </c>
      <c r="DR42" s="6">
        <v>0.29299999999999998</v>
      </c>
      <c r="DS42" s="6">
        <v>1.6E-2</v>
      </c>
      <c r="DT42" s="6" t="s">
        <v>61</v>
      </c>
      <c r="DU42" s="6">
        <v>0.49199999999999999</v>
      </c>
      <c r="DV42" s="2" t="s">
        <v>61</v>
      </c>
      <c r="DW42" s="6">
        <v>0.78</v>
      </c>
      <c r="DX42" s="6">
        <v>3.1779999999999999</v>
      </c>
      <c r="DY42" s="2" t="s">
        <v>61</v>
      </c>
      <c r="DZ42" s="6">
        <v>5</v>
      </c>
      <c r="EA42" s="2"/>
      <c r="EB42" s="6">
        <v>2.7E-2</v>
      </c>
      <c r="EC42" s="6">
        <v>5.5E-2</v>
      </c>
      <c r="ED42" s="6">
        <v>1.8260000000000001</v>
      </c>
      <c r="EE42" s="6" t="s">
        <v>61</v>
      </c>
      <c r="EF42" s="6">
        <v>9.2999999999999999E-2</v>
      </c>
      <c r="EG42" s="6">
        <v>2.0010000000000003</v>
      </c>
      <c r="EH42" s="3"/>
      <c r="EI42" s="3"/>
      <c r="EJ42" s="6" t="s">
        <v>61</v>
      </c>
      <c r="EK42" s="6">
        <v>0.48599999999999999</v>
      </c>
      <c r="EL42" s="6" t="s">
        <v>61</v>
      </c>
      <c r="EM42" s="6">
        <v>0.10199999999999999</v>
      </c>
      <c r="EN42" s="6">
        <v>0.58799999999999997</v>
      </c>
      <c r="EO42" s="6">
        <v>21.999999999999996</v>
      </c>
      <c r="EP42" s="2"/>
      <c r="EQ42" s="6">
        <v>1.885</v>
      </c>
      <c r="ER42" s="6">
        <v>0.111</v>
      </c>
      <c r="ES42" s="6">
        <v>4.0000000000000001E-3</v>
      </c>
      <c r="ET42" s="6" t="s">
        <v>61</v>
      </c>
      <c r="EU42" s="6">
        <v>2</v>
      </c>
      <c r="EV42" s="3"/>
      <c r="EW42" s="6">
        <v>15.589</v>
      </c>
      <c r="EX42" s="2"/>
      <c r="EZ42" s="2"/>
      <c r="FA4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</row>
    <row r="43" spans="1:176" s="10" customFormat="1">
      <c r="B43" s="2" t="s">
        <v>536</v>
      </c>
      <c r="C43" s="10">
        <v>641</v>
      </c>
      <c r="D43" s="10">
        <v>6</v>
      </c>
      <c r="E43" s="3">
        <f t="shared" si="7"/>
        <v>42.138537999999997</v>
      </c>
      <c r="F43" s="3">
        <f t="shared" si="7"/>
        <v>2.2797429999999999</v>
      </c>
      <c r="G43" s="3">
        <f t="shared" si="7"/>
        <v>11.781319</v>
      </c>
      <c r="H43" s="3">
        <f t="shared" si="7"/>
        <v>10.314638</v>
      </c>
      <c r="I43" s="3">
        <f t="shared" si="7"/>
        <v>14.581079000000001</v>
      </c>
      <c r="J43" s="3">
        <f t="shared" si="7"/>
        <v>11.586370000000001</v>
      </c>
      <c r="K43" s="3">
        <f t="shared" si="7"/>
        <v>2.0202629999999999</v>
      </c>
      <c r="L43" s="3">
        <f t="shared" si="7"/>
        <v>0.59443900000000005</v>
      </c>
      <c r="M43" s="3">
        <f t="shared" si="7"/>
        <v>0.36030299999999998</v>
      </c>
      <c r="N43" s="3">
        <f t="shared" si="7"/>
        <v>0.20515700000000001</v>
      </c>
      <c r="O43" s="3">
        <f t="shared" si="7"/>
        <v>0.249085</v>
      </c>
      <c r="P43" s="3">
        <f t="shared" si="7"/>
        <v>1.6740999999999999E-2</v>
      </c>
      <c r="Q43" s="3">
        <f t="shared" si="8"/>
        <v>96.127674999999982</v>
      </c>
      <c r="R43" s="3"/>
      <c r="S43" s="3">
        <v>42.138537999999997</v>
      </c>
      <c r="T43" s="3">
        <v>2.2797429999999999</v>
      </c>
      <c r="U43" s="3">
        <v>11.781319</v>
      </c>
      <c r="V43" s="3">
        <v>10.314638</v>
      </c>
      <c r="W43" s="3">
        <v>14.581079000000001</v>
      </c>
      <c r="X43" s="3">
        <v>11.586370000000001</v>
      </c>
      <c r="Y43" s="3">
        <v>2.0202629999999999</v>
      </c>
      <c r="Z43" s="3">
        <v>0.59443900000000005</v>
      </c>
      <c r="AA43" s="3">
        <v>0.36030299999999998</v>
      </c>
      <c r="AB43" s="3">
        <v>0.20515700000000001</v>
      </c>
      <c r="AC43" s="3">
        <v>0.249085</v>
      </c>
      <c r="AD43" s="3">
        <v>1.6740999999999999E-2</v>
      </c>
      <c r="AE43" s="3">
        <v>96.127669999999995</v>
      </c>
      <c r="AF43" s="3"/>
      <c r="AG43" s="3">
        <v>8.1510000000000003E-3</v>
      </c>
      <c r="AH43" s="3">
        <v>9.2709999999999997E-3</v>
      </c>
      <c r="AI43" s="3">
        <v>7.5319999999999996E-3</v>
      </c>
      <c r="AJ43" s="3">
        <v>1.7180000000000001E-2</v>
      </c>
      <c r="AK43" s="3">
        <v>8.1060000000000004E-3</v>
      </c>
      <c r="AL43" s="3">
        <v>5.0470000000000003E-3</v>
      </c>
      <c r="AM43" s="3">
        <v>1.3535999999999999E-2</v>
      </c>
      <c r="AN43" s="3">
        <v>4.8549999999999999E-3</v>
      </c>
      <c r="AO43" s="3">
        <v>1.1315E-2</v>
      </c>
      <c r="AP43" s="3">
        <v>8.8979999999999997E-3</v>
      </c>
      <c r="AQ43" s="3">
        <v>1.8917E-2</v>
      </c>
      <c r="AR43" s="3">
        <v>4.1200000000000004E-3</v>
      </c>
      <c r="AS43" s="3"/>
      <c r="AT43" s="3">
        <v>0.226914</v>
      </c>
      <c r="AU43" s="3">
        <v>1.0616049999999999</v>
      </c>
      <c r="AV43" s="3">
        <v>0.44934099999999999</v>
      </c>
      <c r="AW43" s="3">
        <v>0.63129800000000003</v>
      </c>
      <c r="AX43" s="3">
        <v>0.45555899999999999</v>
      </c>
      <c r="AY43" s="3">
        <v>0.30271999999999999</v>
      </c>
      <c r="AZ43" s="3">
        <v>1.8654329999999999</v>
      </c>
      <c r="BA43" s="3">
        <v>1.47515</v>
      </c>
      <c r="BB43" s="3">
        <v>3.8576869999999999</v>
      </c>
      <c r="BC43" s="3">
        <v>4.6861230000000003</v>
      </c>
      <c r="BD43" s="3">
        <v>5.8521479999999997</v>
      </c>
      <c r="BE43" s="3">
        <v>18.630469999999999</v>
      </c>
      <c r="BG43" s="3">
        <v>6.2808552975085901</v>
      </c>
      <c r="BH43" s="3">
        <v>1.7191447024914099</v>
      </c>
      <c r="BI43" s="3">
        <v>0</v>
      </c>
      <c r="BJ43" s="3">
        <v>8</v>
      </c>
      <c r="BK43" s="3"/>
      <c r="BL43" s="3">
        <v>0.35044707328975822</v>
      </c>
      <c r="BM43" s="3">
        <v>0.25563500818818874</v>
      </c>
      <c r="BN43" s="3">
        <v>4.2459617586607414E-2</v>
      </c>
      <c r="BO43" s="3">
        <v>0</v>
      </c>
      <c r="BP43" s="3">
        <v>0.4329112239687305</v>
      </c>
      <c r="BQ43" s="3">
        <v>3.2399062705105424</v>
      </c>
      <c r="BR43" s="3">
        <v>0.85283252060634096</v>
      </c>
      <c r="BS43" s="3">
        <v>2.5900263723586642E-2</v>
      </c>
      <c r="BT43" s="3"/>
      <c r="BU43" s="3">
        <v>0.20009197787375488</v>
      </c>
      <c r="BV43" s="3">
        <v>1.7999080221262451</v>
      </c>
      <c r="BW43" s="3">
        <v>0</v>
      </c>
      <c r="BX43" s="3"/>
      <c r="BY43" s="3">
        <v>5.0440574193159504E-2</v>
      </c>
      <c r="BZ43" s="3">
        <v>0.58383147936190805</v>
      </c>
      <c r="CA43" s="3">
        <v>0.11303100975133017</v>
      </c>
      <c r="CB43" s="3">
        <v>0.74730306330639773</v>
      </c>
      <c r="CC43" s="3"/>
      <c r="CD43" s="3">
        <v>1.462669542160961</v>
      </c>
      <c r="CE43" s="3">
        <v>0.11741441238154723</v>
      </c>
      <c r="CF43" s="3">
        <v>4.2291792278756736E-3</v>
      </c>
      <c r="CG43" s="3">
        <v>0.41568686622961604</v>
      </c>
      <c r="CH43" s="3">
        <v>2</v>
      </c>
      <c r="CI43" s="6">
        <f>1.72+CF43+CG43</f>
        <v>2.1399160454574915</v>
      </c>
      <c r="CJ43" s="6">
        <f>1.72+0.14+CE43+CF43</f>
        <v>1.9816435916094228</v>
      </c>
      <c r="CK43" s="6">
        <f>1.72-0.14+CE43+CF43</f>
        <v>1.701643591609423</v>
      </c>
      <c r="CM43" s="3">
        <v>0.77058152935552149</v>
      </c>
      <c r="CN43" s="3">
        <v>0.51516221521954997</v>
      </c>
      <c r="CO43" s="3">
        <v>1.1249992367741624</v>
      </c>
      <c r="CP43" s="3">
        <v>0.75335717161641469</v>
      </c>
      <c r="CR43" s="2" t="s">
        <v>80</v>
      </c>
      <c r="CS43" s="2"/>
      <c r="CT43" s="6">
        <v>0.34799999999999998</v>
      </c>
      <c r="CU43" s="6">
        <v>0</v>
      </c>
      <c r="CV43" s="2"/>
      <c r="CW43" s="6">
        <v>0.20499999999999999</v>
      </c>
      <c r="CX43" s="6">
        <v>0</v>
      </c>
      <c r="CY43" s="6">
        <v>6.7249999999999996</v>
      </c>
      <c r="CZ43" s="6">
        <v>3.9889999999999999</v>
      </c>
      <c r="DA43" s="6">
        <v>1.94</v>
      </c>
      <c r="DB43" s="6">
        <v>98.35687999999999</v>
      </c>
      <c r="DD43" s="2" t="s">
        <v>83</v>
      </c>
      <c r="DE43" s="2" t="s">
        <v>49</v>
      </c>
      <c r="DF43" s="2" t="s">
        <v>183</v>
      </c>
      <c r="DG43" s="2" t="s">
        <v>190</v>
      </c>
      <c r="DH43" s="2"/>
      <c r="DI43" s="2"/>
      <c r="DJ43" s="2">
        <v>6.2229999999999999</v>
      </c>
      <c r="DK43" s="2">
        <v>1.7769999999999999</v>
      </c>
      <c r="DL43" s="2" t="s">
        <v>61</v>
      </c>
      <c r="DM43" s="2" t="s">
        <v>61</v>
      </c>
      <c r="DN43" s="2">
        <v>8</v>
      </c>
      <c r="DO43" s="2" t="s">
        <v>61</v>
      </c>
      <c r="DP43" s="6">
        <v>0.253</v>
      </c>
      <c r="DR43" s="6">
        <v>0.27300000000000002</v>
      </c>
      <c r="DS43" s="6">
        <v>4.2000000000000003E-2</v>
      </c>
      <c r="DT43" s="6" t="s">
        <v>61</v>
      </c>
      <c r="DU43" s="6">
        <v>0.443</v>
      </c>
      <c r="DV43" s="2" t="s">
        <v>61</v>
      </c>
      <c r="DW43" s="6">
        <v>0.77900000000000003</v>
      </c>
      <c r="DX43" s="6">
        <v>3.21</v>
      </c>
      <c r="DY43" s="2" t="s">
        <v>61</v>
      </c>
      <c r="DZ43" s="6">
        <v>5</v>
      </c>
      <c r="EA43" s="2"/>
      <c r="EB43" s="6">
        <v>2.5999999999999999E-2</v>
      </c>
      <c r="EC43" s="6">
        <v>5.1999999999999998E-2</v>
      </c>
      <c r="ED43" s="6">
        <v>1.833</v>
      </c>
      <c r="EE43" s="6" t="s">
        <v>61</v>
      </c>
      <c r="EF43" s="6">
        <v>8.8999999999999996E-2</v>
      </c>
      <c r="EG43" s="6">
        <v>2</v>
      </c>
      <c r="EH43" s="3"/>
      <c r="EI43" s="3"/>
      <c r="EJ43" s="6" t="s">
        <v>61</v>
      </c>
      <c r="EK43" s="6">
        <v>0.49</v>
      </c>
      <c r="EL43" s="6" t="s">
        <v>61</v>
      </c>
      <c r="EM43" s="6">
        <v>0.112</v>
      </c>
      <c r="EN43" s="6">
        <v>0.60199999999999998</v>
      </c>
      <c r="EO43" s="6">
        <v>22</v>
      </c>
      <c r="EP43" s="2"/>
      <c r="EQ43" s="6">
        <v>1.879</v>
      </c>
      <c r="ER43" s="6">
        <v>0.11600000000000001</v>
      </c>
      <c r="ES43" s="6">
        <v>4.0000000000000001E-3</v>
      </c>
      <c r="ET43" s="6">
        <v>0.18</v>
      </c>
      <c r="EU43" s="6">
        <v>1.9990000000000001</v>
      </c>
      <c r="EV43" s="3"/>
      <c r="EW43" s="6">
        <v>15.602</v>
      </c>
      <c r="EX43" s="2"/>
      <c r="EY43" s="2">
        <v>0.05</v>
      </c>
      <c r="EZ43" s="2">
        <v>0.32</v>
      </c>
      <c r="FA43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</row>
    <row r="44" spans="1:176">
      <c r="B44" s="2" t="s">
        <v>536</v>
      </c>
      <c r="C44" s="2">
        <v>642</v>
      </c>
      <c r="D44" s="2">
        <v>7</v>
      </c>
      <c r="E44" s="3">
        <f t="shared" si="7"/>
        <v>42.588515999999998</v>
      </c>
      <c r="F44" s="3">
        <f t="shared" si="7"/>
        <v>2.25454</v>
      </c>
      <c r="G44" s="3">
        <f t="shared" si="7"/>
        <v>11.829083000000001</v>
      </c>
      <c r="H44" s="3">
        <f t="shared" si="7"/>
        <v>10.589086</v>
      </c>
      <c r="I44" s="3">
        <f t="shared" si="7"/>
        <v>14.380906</v>
      </c>
      <c r="J44" s="3">
        <f t="shared" si="7"/>
        <v>11.544765999999999</v>
      </c>
      <c r="K44" s="3">
        <f t="shared" si="7"/>
        <v>1.9722770000000001</v>
      </c>
      <c r="L44" s="3">
        <f t="shared" si="7"/>
        <v>0.58099400000000001</v>
      </c>
      <c r="M44" s="3">
        <f t="shared" si="7"/>
        <v>0.357126</v>
      </c>
      <c r="N44" s="3">
        <f t="shared" si="7"/>
        <v>0.215478</v>
      </c>
      <c r="O44" s="3">
        <f t="shared" si="7"/>
        <v>0.23596900000000001</v>
      </c>
      <c r="P44" s="3">
        <f t="shared" si="7"/>
        <v>1.4825E-2</v>
      </c>
      <c r="Q44" s="3">
        <f t="shared" si="8"/>
        <v>96.563565999999994</v>
      </c>
      <c r="R44" s="6"/>
      <c r="S44" s="6">
        <v>42.588515999999998</v>
      </c>
      <c r="T44" s="6">
        <v>2.25454</v>
      </c>
      <c r="U44" s="6">
        <v>11.829083000000001</v>
      </c>
      <c r="V44" s="6">
        <v>10.589086</v>
      </c>
      <c r="W44" s="6">
        <v>14.380906</v>
      </c>
      <c r="X44" s="6">
        <v>11.544765999999999</v>
      </c>
      <c r="Y44" s="6">
        <v>1.9722770000000001</v>
      </c>
      <c r="Z44" s="6">
        <v>0.58099400000000001</v>
      </c>
      <c r="AA44" s="6">
        <v>0.357126</v>
      </c>
      <c r="AB44" s="6">
        <v>0.215478</v>
      </c>
      <c r="AC44" s="6">
        <v>0.23596900000000001</v>
      </c>
      <c r="AD44" s="6">
        <v>1.4825E-2</v>
      </c>
      <c r="AE44" s="6">
        <v>96.563559999999995</v>
      </c>
      <c r="AF44" s="6"/>
      <c r="AG44" s="6">
        <v>8.1539999999999998E-3</v>
      </c>
      <c r="AH44" s="6">
        <v>9.2759999999999995E-3</v>
      </c>
      <c r="AI44" s="6">
        <v>7.535E-3</v>
      </c>
      <c r="AJ44" s="6">
        <v>1.7193E-2</v>
      </c>
      <c r="AK44" s="6">
        <v>8.116E-3</v>
      </c>
      <c r="AL44" s="6">
        <v>5.0509999999999999E-3</v>
      </c>
      <c r="AM44" s="6">
        <v>1.3563E-2</v>
      </c>
      <c r="AN44" s="6">
        <v>4.8589999999999996E-3</v>
      </c>
      <c r="AO44" s="6">
        <v>1.1317000000000001E-2</v>
      </c>
      <c r="AP44" s="6">
        <v>8.9049999999999997E-3</v>
      </c>
      <c r="AQ44" s="6">
        <v>1.8914E-2</v>
      </c>
      <c r="AR44" s="6">
        <v>4.1229999999999999E-3</v>
      </c>
      <c r="AS44" s="6"/>
      <c r="AT44" s="6">
        <v>0.225658</v>
      </c>
      <c r="AU44" s="6">
        <v>1.0688</v>
      </c>
      <c r="AV44" s="6">
        <v>0.44826899999999997</v>
      </c>
      <c r="AW44" s="6">
        <v>0.622668</v>
      </c>
      <c r="AX44" s="6">
        <v>0.45909899999999998</v>
      </c>
      <c r="AY44" s="6">
        <v>0.303313</v>
      </c>
      <c r="AZ44" s="6">
        <v>1.8931849999999999</v>
      </c>
      <c r="BA44" s="6">
        <v>1.4965729999999999</v>
      </c>
      <c r="BB44" s="6">
        <v>3.8870369999999999</v>
      </c>
      <c r="BC44" s="6">
        <v>4.4963749999999996</v>
      </c>
      <c r="BD44" s="6">
        <v>6.1496250000000003</v>
      </c>
      <c r="BE44" s="6">
        <v>20.899853</v>
      </c>
      <c r="BG44" s="6">
        <v>6.3202788156256586</v>
      </c>
      <c r="BH44" s="6">
        <v>1.6797211843743414</v>
      </c>
      <c r="BI44" s="6">
        <v>0</v>
      </c>
      <c r="BJ44" s="6">
        <v>8</v>
      </c>
      <c r="BK44" s="6"/>
      <c r="BL44" s="6">
        <v>0.38921101773600686</v>
      </c>
      <c r="BM44" s="6">
        <v>0.25170786634173858</v>
      </c>
      <c r="BN44" s="6">
        <v>4.1901934667135203E-2</v>
      </c>
      <c r="BO44" s="6">
        <v>0</v>
      </c>
      <c r="BP44" s="6">
        <v>0.38848288771184514</v>
      </c>
      <c r="BQ44" s="6">
        <v>3.1815110554937376</v>
      </c>
      <c r="BR44" s="6">
        <v>0.92572270367386134</v>
      </c>
      <c r="BS44" s="6">
        <v>2.7084772252395743E-2</v>
      </c>
      <c r="BT44" s="6"/>
      <c r="BU44" s="6">
        <v>0.20562223787672007</v>
      </c>
      <c r="BV44" s="6">
        <v>1.7943777621232799</v>
      </c>
      <c r="BW44" s="6">
        <v>0</v>
      </c>
      <c r="BX44" s="6"/>
      <c r="BY44" s="6">
        <v>4.129685287151097E-2</v>
      </c>
      <c r="BZ44" s="6">
        <v>0.56748176874068434</v>
      </c>
      <c r="CA44" s="6">
        <v>0.10999333386400183</v>
      </c>
      <c r="CB44" s="6">
        <v>0.7187719554761971</v>
      </c>
      <c r="CC44" s="6"/>
      <c r="CD44" s="6">
        <v>1.4821646513392175</v>
      </c>
      <c r="CE44" s="6">
        <v>0.11074731143282901</v>
      </c>
      <c r="CF44" s="6">
        <v>3.728840456113762E-3</v>
      </c>
      <c r="CG44" s="6">
        <v>0.40335919677183979</v>
      </c>
      <c r="CH44" s="6">
        <v>2</v>
      </c>
      <c r="CM44" s="6">
        <v>0.56493386062543083</v>
      </c>
      <c r="CN44" s="6">
        <v>0.74927173076027564</v>
      </c>
      <c r="CO44" s="6">
        <v>1.3057136784256411</v>
      </c>
      <c r="CP44" s="6">
        <v>0.5798101696854161</v>
      </c>
      <c r="CR44" s="2" t="s">
        <v>80</v>
      </c>
      <c r="CT44" s="6">
        <v>0.312</v>
      </c>
      <c r="CU44" s="6">
        <v>0</v>
      </c>
      <c r="CW44" s="6">
        <v>0.215</v>
      </c>
      <c r="CX44" s="6">
        <v>0</v>
      </c>
      <c r="CY44" s="6">
        <v>7.2850000000000001</v>
      </c>
      <c r="CZ44" s="6">
        <v>3.6720000000000002</v>
      </c>
      <c r="DA44" s="6">
        <v>1.95</v>
      </c>
      <c r="DB44" s="6">
        <v>98.781002000000001</v>
      </c>
      <c r="DD44" s="2" t="s">
        <v>83</v>
      </c>
      <c r="DE44" s="2" t="s">
        <v>49</v>
      </c>
      <c r="DF44" s="2" t="s">
        <v>183</v>
      </c>
      <c r="DG44" s="2" t="s">
        <v>191</v>
      </c>
      <c r="DJ44" s="2">
        <v>6.2619999999999996</v>
      </c>
      <c r="DK44" s="2">
        <v>1.738</v>
      </c>
      <c r="DL44" s="2" t="s">
        <v>61</v>
      </c>
      <c r="DM44" s="2" t="s">
        <v>61</v>
      </c>
      <c r="DN44" s="2">
        <v>8</v>
      </c>
      <c r="DO44" s="2" t="s">
        <v>61</v>
      </c>
      <c r="DP44" s="6">
        <v>0.249</v>
      </c>
      <c r="DR44" s="6">
        <v>0.312</v>
      </c>
      <c r="DS44" s="6">
        <v>4.2000000000000003E-2</v>
      </c>
      <c r="DT44" s="6" t="s">
        <v>61</v>
      </c>
      <c r="DU44" s="6">
        <v>0.40699999999999997</v>
      </c>
      <c r="DV44" s="2" t="s">
        <v>61</v>
      </c>
      <c r="DW44" s="6">
        <v>0.83799999999999997</v>
      </c>
      <c r="DX44" s="6">
        <v>3.1520000000000001</v>
      </c>
      <c r="DY44" s="2" t="s">
        <v>61</v>
      </c>
      <c r="DZ44" s="6">
        <v>5</v>
      </c>
      <c r="EB44" s="6">
        <v>2.7E-2</v>
      </c>
      <c r="EC44" s="6">
        <v>5.8000000000000003E-2</v>
      </c>
      <c r="ED44" s="6">
        <v>1.819</v>
      </c>
      <c r="EE44" s="6" t="s">
        <v>61</v>
      </c>
      <c r="EF44" s="6">
        <v>9.6000000000000002E-2</v>
      </c>
      <c r="EG44" s="6">
        <v>2</v>
      </c>
      <c r="EH44" s="6"/>
      <c r="EI44" s="6"/>
      <c r="EJ44" s="6" t="s">
        <v>61</v>
      </c>
      <c r="EK44" s="6">
        <v>0.46600000000000003</v>
      </c>
      <c r="EL44" s="6" t="s">
        <v>61</v>
      </c>
      <c r="EM44" s="6">
        <v>0.109</v>
      </c>
      <c r="EN44" s="6">
        <v>0.57500000000000007</v>
      </c>
      <c r="EO44" s="6">
        <v>22</v>
      </c>
      <c r="EQ44" s="6">
        <v>1.887</v>
      </c>
      <c r="ER44" s="6">
        <v>0.11</v>
      </c>
      <c r="ES44" s="6">
        <v>4.0000000000000001E-3</v>
      </c>
      <c r="ET44" s="6" t="s">
        <v>61</v>
      </c>
      <c r="EU44" s="6">
        <v>2.0009999999999999</v>
      </c>
      <c r="EV44" s="6"/>
      <c r="EW44" s="6">
        <v>15.574999999999999</v>
      </c>
      <c r="FA44"/>
    </row>
    <row r="45" spans="1:176">
      <c r="B45" s="2" t="s">
        <v>536</v>
      </c>
      <c r="C45" s="2">
        <v>643</v>
      </c>
      <c r="D45" s="2">
        <v>8</v>
      </c>
      <c r="E45" s="3">
        <f t="shared" si="7"/>
        <v>42.554065999999999</v>
      </c>
      <c r="F45" s="3">
        <f t="shared" si="7"/>
        <v>2.3099029999999998</v>
      </c>
      <c r="G45" s="3">
        <f t="shared" si="7"/>
        <v>11.769658</v>
      </c>
      <c r="H45" s="3">
        <f t="shared" si="7"/>
        <v>10.068149</v>
      </c>
      <c r="I45" s="3">
        <f t="shared" si="7"/>
        <v>14.864887</v>
      </c>
      <c r="J45" s="3">
        <f t="shared" si="7"/>
        <v>11.713308</v>
      </c>
      <c r="K45" s="3">
        <f t="shared" si="7"/>
        <v>2.059107</v>
      </c>
      <c r="L45" s="3">
        <f t="shared" si="7"/>
        <v>0.56245999999999996</v>
      </c>
      <c r="M45" s="3">
        <f t="shared" si="7"/>
        <v>0.35672599999999999</v>
      </c>
      <c r="N45" s="3">
        <f t="shared" si="7"/>
        <v>0.19303699999999999</v>
      </c>
      <c r="O45" s="3">
        <f t="shared" si="7"/>
        <v>0.23319400000000001</v>
      </c>
      <c r="P45" s="3">
        <f t="shared" si="7"/>
        <v>1.5577000000000001E-2</v>
      </c>
      <c r="Q45" s="3">
        <f t="shared" si="8"/>
        <v>96.700071999999977</v>
      </c>
      <c r="R45" s="6"/>
      <c r="S45" s="6">
        <v>42.554065999999999</v>
      </c>
      <c r="T45" s="6">
        <v>2.3099029999999998</v>
      </c>
      <c r="U45" s="6">
        <v>11.769658</v>
      </c>
      <c r="V45" s="6">
        <v>10.068149</v>
      </c>
      <c r="W45" s="6">
        <v>14.864887</v>
      </c>
      <c r="X45" s="6">
        <v>11.713308</v>
      </c>
      <c r="Y45" s="6">
        <v>2.059107</v>
      </c>
      <c r="Z45" s="6">
        <v>0.56245999999999996</v>
      </c>
      <c r="AA45" s="6">
        <v>0.35672599999999999</v>
      </c>
      <c r="AB45" s="6">
        <v>0.19303699999999999</v>
      </c>
      <c r="AC45" s="6">
        <v>0.23319400000000001</v>
      </c>
      <c r="AD45" s="6">
        <v>1.5577000000000001E-2</v>
      </c>
      <c r="AE45" s="6">
        <v>96.700080999999997</v>
      </c>
      <c r="AF45" s="6"/>
      <c r="AG45" s="6">
        <v>8.1440000000000002E-3</v>
      </c>
      <c r="AH45" s="6">
        <v>9.2689999999999995E-3</v>
      </c>
      <c r="AI45" s="6">
        <v>7.5259999999999997E-3</v>
      </c>
      <c r="AJ45" s="6">
        <v>1.7172E-2</v>
      </c>
      <c r="AK45" s="6">
        <v>8.0929999999999995E-3</v>
      </c>
      <c r="AL45" s="6">
        <v>5.045E-3</v>
      </c>
      <c r="AM45" s="6">
        <v>1.3504E-2</v>
      </c>
      <c r="AN45" s="6">
        <v>4.8520000000000004E-3</v>
      </c>
      <c r="AO45" s="6">
        <v>1.1316E-2</v>
      </c>
      <c r="AP45" s="6">
        <v>8.8929999999999999E-3</v>
      </c>
      <c r="AQ45" s="6">
        <v>1.8938E-2</v>
      </c>
      <c r="AR45" s="6">
        <v>4.1180000000000001E-3</v>
      </c>
      <c r="AS45" s="6"/>
      <c r="AT45" s="6">
        <v>0.22584599999999999</v>
      </c>
      <c r="AU45" s="6">
        <v>1.053844</v>
      </c>
      <c r="AV45" s="6">
        <v>0.44971800000000001</v>
      </c>
      <c r="AW45" s="6">
        <v>0.63978400000000002</v>
      </c>
      <c r="AX45" s="6">
        <v>0.45085599999999998</v>
      </c>
      <c r="AY45" s="6">
        <v>0.30121900000000001</v>
      </c>
      <c r="AZ45" s="6">
        <v>1.8434550000000001</v>
      </c>
      <c r="BA45" s="6">
        <v>1.526511</v>
      </c>
      <c r="BB45" s="6">
        <v>3.892239</v>
      </c>
      <c r="BC45" s="6">
        <v>4.9364439999999998</v>
      </c>
      <c r="BD45" s="6">
        <v>6.2257119999999997</v>
      </c>
      <c r="BE45" s="6">
        <v>19.925225999999999</v>
      </c>
      <c r="BG45" s="6">
        <v>6.2993134353731426</v>
      </c>
      <c r="BH45" s="6">
        <v>1.7006865646268574</v>
      </c>
      <c r="BI45" s="6">
        <v>0</v>
      </c>
      <c r="BJ45" s="6">
        <v>8</v>
      </c>
      <c r="BK45" s="6"/>
      <c r="BL45" s="6">
        <v>0.35268455215271421</v>
      </c>
      <c r="BM45" s="6">
        <v>0.25724148704206118</v>
      </c>
      <c r="BN45" s="6">
        <v>4.1749934186290527E-2</v>
      </c>
      <c r="BO45" s="6">
        <v>0</v>
      </c>
      <c r="BP45" s="6">
        <v>0.38273077926716326</v>
      </c>
      <c r="BQ45" s="6">
        <v>3.2803276641687185</v>
      </c>
      <c r="BR45" s="6">
        <v>0.86368487389449111</v>
      </c>
      <c r="BS45" s="6">
        <v>2.420311347481904E-2</v>
      </c>
      <c r="BT45" s="6"/>
      <c r="BU45" s="6">
        <v>0.20262240418625765</v>
      </c>
      <c r="BV45" s="6">
        <v>1.7973775958137423</v>
      </c>
      <c r="BW45" s="6">
        <v>0</v>
      </c>
      <c r="BX45" s="6"/>
      <c r="BY45" s="6">
        <v>6.0420682022542138E-2</v>
      </c>
      <c r="BZ45" s="6">
        <v>0.59097804056208303</v>
      </c>
      <c r="CA45" s="6">
        <v>0.1062171846337165</v>
      </c>
      <c r="CB45" s="6">
        <v>0.75761590721834171</v>
      </c>
      <c r="CC45" s="6"/>
      <c r="CD45" s="6">
        <v>1.4779234019411134</v>
      </c>
      <c r="CE45" s="6">
        <v>0.10917018266781328</v>
      </c>
      <c r="CF45" s="6">
        <v>3.9081510867593049E-3</v>
      </c>
      <c r="CG45" s="6">
        <v>0.40899826430431391</v>
      </c>
      <c r="CH45" s="6">
        <v>2</v>
      </c>
      <c r="CM45" s="6">
        <v>0.70707803558362681</v>
      </c>
      <c r="CN45" s="6">
        <v>0.53933761757802756</v>
      </c>
      <c r="CO45" s="6">
        <v>1.1535761456246472</v>
      </c>
      <c r="CP45" s="6">
        <v>0.73334552062078018</v>
      </c>
      <c r="CR45" s="2" t="s">
        <v>80</v>
      </c>
      <c r="CT45" s="6">
        <v>0.34</v>
      </c>
      <c r="CU45" s="6">
        <v>0</v>
      </c>
      <c r="CW45" s="6">
        <v>0.193</v>
      </c>
      <c r="CX45" s="6">
        <v>0</v>
      </c>
      <c r="CY45" s="6">
        <v>6.6449999999999996</v>
      </c>
      <c r="CZ45" s="6">
        <v>3.8039999999999998</v>
      </c>
      <c r="DA45" s="6">
        <v>1.95</v>
      </c>
      <c r="DB45" s="6">
        <v>98.930886000000001</v>
      </c>
      <c r="DD45" s="2" t="s">
        <v>83</v>
      </c>
      <c r="DE45" s="2" t="s">
        <v>49</v>
      </c>
      <c r="DF45" s="2" t="s">
        <v>183</v>
      </c>
      <c r="DG45" s="2" t="s">
        <v>192</v>
      </c>
      <c r="DJ45" s="2">
        <v>6.2380000000000004</v>
      </c>
      <c r="DK45" s="2">
        <v>1.762</v>
      </c>
      <c r="DL45" s="2" t="s">
        <v>61</v>
      </c>
      <c r="DM45" s="2" t="s">
        <v>61</v>
      </c>
      <c r="DN45" s="2">
        <v>8</v>
      </c>
      <c r="DO45" s="2" t="s">
        <v>61</v>
      </c>
      <c r="DP45" s="6">
        <v>0.255</v>
      </c>
      <c r="DR45" s="6">
        <v>0.27200000000000002</v>
      </c>
      <c r="DS45" s="6">
        <v>4.1000000000000002E-2</v>
      </c>
      <c r="DT45" s="6" t="s">
        <v>61</v>
      </c>
      <c r="DU45" s="6">
        <v>0.41899999999999998</v>
      </c>
      <c r="DV45" s="2" t="s">
        <v>61</v>
      </c>
      <c r="DW45" s="6">
        <v>0.76400000000000001</v>
      </c>
      <c r="DX45" s="6">
        <v>3.2490000000000001</v>
      </c>
      <c r="DY45" s="2" t="s">
        <v>61</v>
      </c>
      <c r="DZ45" s="6">
        <v>5</v>
      </c>
      <c r="EB45" s="6">
        <v>2.4E-2</v>
      </c>
      <c r="EC45" s="6">
        <v>5.0999999999999997E-2</v>
      </c>
      <c r="ED45" s="6">
        <v>1.84</v>
      </c>
      <c r="EE45" s="6" t="s">
        <v>61</v>
      </c>
      <c r="EF45" s="6">
        <v>8.5000000000000006E-2</v>
      </c>
      <c r="EG45" s="6">
        <v>2</v>
      </c>
      <c r="EH45" s="6"/>
      <c r="EI45" s="6"/>
      <c r="EJ45" s="6" t="s">
        <v>61</v>
      </c>
      <c r="EK45" s="6">
        <v>0.5</v>
      </c>
      <c r="EL45" s="6" t="s">
        <v>61</v>
      </c>
      <c r="EM45" s="6">
        <v>0.105</v>
      </c>
      <c r="EN45" s="6">
        <v>0.60499999999999998</v>
      </c>
      <c r="EO45" s="6">
        <v>22</v>
      </c>
      <c r="EQ45" s="6">
        <v>1.8879999999999999</v>
      </c>
      <c r="ER45" s="6">
        <v>0.108</v>
      </c>
      <c r="ES45" s="6">
        <v>4.0000000000000001E-3</v>
      </c>
      <c r="ET45" s="6" t="s">
        <v>61</v>
      </c>
      <c r="EU45" s="6">
        <v>2</v>
      </c>
      <c r="EV45" s="6"/>
      <c r="EW45" s="6">
        <v>15.605</v>
      </c>
      <c r="FA45"/>
    </row>
    <row r="46" spans="1:176">
      <c r="B46" s="2" t="s">
        <v>536</v>
      </c>
      <c r="C46" s="2">
        <v>644</v>
      </c>
      <c r="D46" s="2">
        <v>9</v>
      </c>
      <c r="E46" s="3">
        <f t="shared" si="7"/>
        <v>42.647872999999997</v>
      </c>
      <c r="F46" s="3">
        <f t="shared" si="7"/>
        <v>2.2973590000000002</v>
      </c>
      <c r="G46" s="3">
        <f t="shared" si="7"/>
        <v>11.785917</v>
      </c>
      <c r="H46" s="3">
        <f t="shared" si="7"/>
        <v>9.8105139999999995</v>
      </c>
      <c r="I46" s="3">
        <f t="shared" si="7"/>
        <v>15.050454999999999</v>
      </c>
      <c r="J46" s="3">
        <f t="shared" si="7"/>
        <v>11.714238</v>
      </c>
      <c r="K46" s="3">
        <f t="shared" si="7"/>
        <v>2.0982029999999998</v>
      </c>
      <c r="L46" s="3">
        <f t="shared" si="7"/>
        <v>0.56083000000000005</v>
      </c>
      <c r="M46" s="3">
        <f t="shared" si="7"/>
        <v>0.34874300000000003</v>
      </c>
      <c r="N46" s="3">
        <f t="shared" si="7"/>
        <v>0.13063900000000001</v>
      </c>
      <c r="O46" s="3">
        <f t="shared" si="7"/>
        <v>0.25233800000000001</v>
      </c>
      <c r="P46" s="3">
        <f t="shared" si="7"/>
        <v>1.0866000000000001E-2</v>
      </c>
      <c r="Q46" s="3">
        <f t="shared" si="8"/>
        <v>96.707974999999976</v>
      </c>
      <c r="R46" s="6"/>
      <c r="S46" s="6">
        <v>42.647872999999997</v>
      </c>
      <c r="T46" s="6">
        <v>2.2973590000000002</v>
      </c>
      <c r="U46" s="6">
        <v>11.785917</v>
      </c>
      <c r="V46" s="6">
        <v>9.8105139999999995</v>
      </c>
      <c r="W46" s="6">
        <v>15.050454999999999</v>
      </c>
      <c r="X46" s="6">
        <v>11.714238</v>
      </c>
      <c r="Y46" s="6">
        <v>2.0982029999999998</v>
      </c>
      <c r="Z46" s="6">
        <v>0.56083000000000005</v>
      </c>
      <c r="AA46" s="6">
        <v>0.34874300000000003</v>
      </c>
      <c r="AB46" s="6">
        <v>0.13063900000000001</v>
      </c>
      <c r="AC46" s="6">
        <v>0.25233800000000001</v>
      </c>
      <c r="AD46" s="6">
        <v>1.0866000000000001E-2</v>
      </c>
      <c r="AE46" s="6">
        <v>96.707977</v>
      </c>
      <c r="AF46" s="6"/>
      <c r="AG46" s="6">
        <v>8.1320000000000003E-3</v>
      </c>
      <c r="AH46" s="6">
        <v>9.2580000000000006E-3</v>
      </c>
      <c r="AI46" s="6">
        <v>7.5119999999999996E-3</v>
      </c>
      <c r="AJ46" s="6">
        <v>1.7149000000000001E-2</v>
      </c>
      <c r="AK46" s="6">
        <v>8.0730000000000003E-3</v>
      </c>
      <c r="AL46" s="6">
        <v>5.0400000000000002E-3</v>
      </c>
      <c r="AM46" s="6">
        <v>1.3461000000000001E-2</v>
      </c>
      <c r="AN46" s="6">
        <v>4.8459999999999996E-3</v>
      </c>
      <c r="AO46" s="6">
        <v>1.1306999999999999E-2</v>
      </c>
      <c r="AP46" s="6">
        <v>8.8800000000000007E-3</v>
      </c>
      <c r="AQ46" s="6">
        <v>1.8931E-2</v>
      </c>
      <c r="AR46" s="6">
        <v>4.1120000000000002E-3</v>
      </c>
      <c r="AS46" s="6"/>
      <c r="AT46" s="6">
        <v>0.22554099999999999</v>
      </c>
      <c r="AU46" s="6">
        <v>1.0571250000000001</v>
      </c>
      <c r="AV46" s="6">
        <v>0.44923200000000002</v>
      </c>
      <c r="AW46" s="6">
        <v>0.64853099999999997</v>
      </c>
      <c r="AX46" s="6">
        <v>0.44747199999999998</v>
      </c>
      <c r="AY46" s="6">
        <v>0.30119299999999999</v>
      </c>
      <c r="AZ46" s="6">
        <v>1.8206899999999999</v>
      </c>
      <c r="BA46" s="6">
        <v>1.528742</v>
      </c>
      <c r="BB46" s="6">
        <v>3.9661200000000001</v>
      </c>
      <c r="BC46" s="6">
        <v>6.951803</v>
      </c>
      <c r="BD46" s="6">
        <v>5.7878499999999997</v>
      </c>
      <c r="BE46" s="6">
        <v>28.002022</v>
      </c>
      <c r="BG46" s="6">
        <v>6.303707238900647</v>
      </c>
      <c r="BH46" s="6">
        <v>1.696292761099353</v>
      </c>
      <c r="BI46" s="6">
        <v>0</v>
      </c>
      <c r="BJ46" s="6">
        <v>8</v>
      </c>
      <c r="BK46" s="6"/>
      <c r="BL46" s="6">
        <v>0.35682323849027231</v>
      </c>
      <c r="BM46" s="6">
        <v>0.25545984145202438</v>
      </c>
      <c r="BN46" s="6">
        <v>4.0754262076307314E-2</v>
      </c>
      <c r="BO46" s="6">
        <v>0</v>
      </c>
      <c r="BP46" s="6">
        <v>0.39281763684341797</v>
      </c>
      <c r="BQ46" s="6">
        <v>3.3162842442520706</v>
      </c>
      <c r="BR46" s="6">
        <v>0.81987719250068269</v>
      </c>
      <c r="BS46" s="6">
        <v>1.6354980414671073E-2</v>
      </c>
      <c r="BT46" s="6"/>
      <c r="BU46" s="6">
        <v>0.19837139602944642</v>
      </c>
      <c r="BV46" s="6">
        <v>1.8016286039705536</v>
      </c>
      <c r="BW46" s="6">
        <v>0</v>
      </c>
      <c r="BX46" s="6"/>
      <c r="BY46" s="6">
        <v>5.3523570908091456E-2</v>
      </c>
      <c r="BZ46" s="6">
        <v>0.60129339876842303</v>
      </c>
      <c r="CA46" s="6">
        <v>0.10575012367432389</v>
      </c>
      <c r="CB46" s="6">
        <v>0.76056709335083839</v>
      </c>
      <c r="CC46" s="6"/>
      <c r="CD46" s="6">
        <v>1.460210322577614</v>
      </c>
      <c r="CE46" s="6">
        <v>0.11795485611872131</v>
      </c>
      <c r="CF46" s="6">
        <v>2.7220978300297569E-3</v>
      </c>
      <c r="CG46" s="6">
        <v>0.41911272347363487</v>
      </c>
      <c r="CH46" s="6">
        <v>2</v>
      </c>
      <c r="CM46" s="6">
        <v>0.6781825762515109</v>
      </c>
      <c r="CN46" s="6">
        <v>0.53451225309258976</v>
      </c>
      <c r="CO46" s="6">
        <v>1.1748453831695271</v>
      </c>
      <c r="CP46" s="6">
        <v>0.70447766288172176</v>
      </c>
      <c r="CR46" s="2" t="s">
        <v>80</v>
      </c>
      <c r="CT46" s="6">
        <v>0.33400000000000002</v>
      </c>
      <c r="CU46" s="6">
        <v>0</v>
      </c>
      <c r="CW46" s="6">
        <v>0.13100000000000001</v>
      </c>
      <c r="CX46" s="6">
        <v>0</v>
      </c>
      <c r="CY46" s="6">
        <v>6.5339999999999998</v>
      </c>
      <c r="CZ46" s="6">
        <v>3.6419999999999999</v>
      </c>
      <c r="DA46" s="6">
        <v>1.95</v>
      </c>
      <c r="DB46" s="6">
        <v>98.913821999999996</v>
      </c>
      <c r="DD46" s="2" t="s">
        <v>83</v>
      </c>
      <c r="DE46" s="2" t="s">
        <v>49</v>
      </c>
      <c r="DF46" s="2" t="s">
        <v>183</v>
      </c>
      <c r="DG46" s="2" t="s">
        <v>193</v>
      </c>
      <c r="DJ46" s="2">
        <v>6.2450000000000001</v>
      </c>
      <c r="DK46" s="2">
        <v>1.7549999999999999</v>
      </c>
      <c r="DL46" s="2" t="s">
        <v>61</v>
      </c>
      <c r="DM46" s="2" t="s">
        <v>61</v>
      </c>
      <c r="DN46" s="2">
        <v>8</v>
      </c>
      <c r="DO46" s="2" t="s">
        <v>61</v>
      </c>
      <c r="DP46" s="6">
        <v>0.253</v>
      </c>
      <c r="DR46" s="6">
        <v>0.27900000000000003</v>
      </c>
      <c r="DS46" s="6">
        <v>0.04</v>
      </c>
      <c r="DT46" s="6" t="s">
        <v>61</v>
      </c>
      <c r="DU46" s="6">
        <v>0.40100000000000002</v>
      </c>
      <c r="DV46" s="2" t="s">
        <v>61</v>
      </c>
      <c r="DW46" s="6">
        <v>0.74</v>
      </c>
      <c r="DX46" s="6">
        <v>3.2850000000000001</v>
      </c>
      <c r="DY46" s="2" t="s">
        <v>61</v>
      </c>
      <c r="DZ46" s="6">
        <v>4.9980000000000002</v>
      </c>
      <c r="EB46" s="6">
        <v>1.6E-2</v>
      </c>
      <c r="EC46" s="6">
        <v>0.06</v>
      </c>
      <c r="ED46" s="6">
        <v>1.8380000000000001</v>
      </c>
      <c r="EE46" s="6" t="s">
        <v>61</v>
      </c>
      <c r="EF46" s="6">
        <v>8.5999999999999993E-2</v>
      </c>
      <c r="EG46" s="6">
        <v>2</v>
      </c>
      <c r="EH46" s="6"/>
      <c r="EI46" s="6"/>
      <c r="EJ46" s="6" t="s">
        <v>61</v>
      </c>
      <c r="EK46" s="6">
        <v>0.50900000000000001</v>
      </c>
      <c r="EL46" s="6" t="s">
        <v>61</v>
      </c>
      <c r="EM46" s="6">
        <v>0.105</v>
      </c>
      <c r="EN46" s="6">
        <v>0.61399999999999999</v>
      </c>
      <c r="EO46" s="6">
        <v>22</v>
      </c>
      <c r="EQ46" s="6">
        <v>1.88</v>
      </c>
      <c r="ER46" s="6">
        <v>0.11700000000000001</v>
      </c>
      <c r="ES46" s="6">
        <v>3.0000000000000001E-3</v>
      </c>
      <c r="ET46" s="6" t="s">
        <v>61</v>
      </c>
      <c r="EU46" s="6">
        <v>1.9999999999999998</v>
      </c>
      <c r="EV46" s="6"/>
      <c r="EW46" s="6">
        <v>15.612000000000002</v>
      </c>
      <c r="FA46"/>
    </row>
    <row r="47" spans="1:176">
      <c r="B47" s="2" t="s">
        <v>536</v>
      </c>
      <c r="C47" s="2">
        <v>645</v>
      </c>
      <c r="D47" s="2">
        <v>10</v>
      </c>
      <c r="E47" s="3">
        <f t="shared" si="7"/>
        <v>42.324139000000002</v>
      </c>
      <c r="F47" s="3">
        <f t="shared" si="7"/>
        <v>2.2733310000000002</v>
      </c>
      <c r="G47" s="3">
        <f t="shared" si="7"/>
        <v>11.838835</v>
      </c>
      <c r="H47" s="3">
        <f t="shared" si="7"/>
        <v>9.5632129999999993</v>
      </c>
      <c r="I47" s="3">
        <f t="shared" si="7"/>
        <v>15.230871</v>
      </c>
      <c r="J47" s="3">
        <f t="shared" si="7"/>
        <v>11.673375999999999</v>
      </c>
      <c r="K47" s="3">
        <f t="shared" si="7"/>
        <v>2.043739</v>
      </c>
      <c r="L47" s="3">
        <f t="shared" si="7"/>
        <v>0.58300399999999997</v>
      </c>
      <c r="M47" s="3">
        <f t="shared" si="7"/>
        <v>0.34823100000000001</v>
      </c>
      <c r="N47" s="3">
        <f t="shared" si="7"/>
        <v>0.13982600000000001</v>
      </c>
      <c r="O47" s="3">
        <f t="shared" si="7"/>
        <v>0.23619100000000001</v>
      </c>
      <c r="P47" s="3">
        <f t="shared" si="7"/>
        <v>9.3749999999999997E-3</v>
      </c>
      <c r="Q47" s="3">
        <f t="shared" si="8"/>
        <v>96.26413100000002</v>
      </c>
      <c r="R47" s="6"/>
      <c r="S47" s="6">
        <v>42.324139000000002</v>
      </c>
      <c r="T47" s="6">
        <v>2.2733310000000002</v>
      </c>
      <c r="U47" s="6">
        <v>11.838835</v>
      </c>
      <c r="V47" s="6">
        <v>9.5632129999999993</v>
      </c>
      <c r="W47" s="6">
        <v>15.230871</v>
      </c>
      <c r="X47" s="6">
        <v>11.673375999999999</v>
      </c>
      <c r="Y47" s="6">
        <v>2.043739</v>
      </c>
      <c r="Z47" s="6">
        <v>0.58300399999999997</v>
      </c>
      <c r="AA47" s="6">
        <v>0.34823100000000001</v>
      </c>
      <c r="AB47" s="6">
        <v>0.13982600000000001</v>
      </c>
      <c r="AC47" s="6">
        <v>0.23619100000000001</v>
      </c>
      <c r="AD47" s="6">
        <v>9.3749999999999997E-3</v>
      </c>
      <c r="AE47" s="6">
        <v>96.264137000000005</v>
      </c>
      <c r="AF47" s="6"/>
      <c r="AG47" s="6">
        <v>8.1300000000000001E-3</v>
      </c>
      <c r="AH47" s="6">
        <v>9.2560000000000003E-3</v>
      </c>
      <c r="AI47" s="6">
        <v>7.509E-3</v>
      </c>
      <c r="AJ47" s="6">
        <v>1.7141E-2</v>
      </c>
      <c r="AK47" s="6">
        <v>8.0610000000000005E-3</v>
      </c>
      <c r="AL47" s="6">
        <v>5.0379999999999999E-3</v>
      </c>
      <c r="AM47" s="6">
        <v>1.3438E-2</v>
      </c>
      <c r="AN47" s="6">
        <v>4.8440000000000002E-3</v>
      </c>
      <c r="AO47" s="6">
        <v>1.1306E-2</v>
      </c>
      <c r="AP47" s="6">
        <v>8.8749999999999992E-3</v>
      </c>
      <c r="AQ47" s="6">
        <v>1.8941E-2</v>
      </c>
      <c r="AR47" s="6">
        <v>4.1099999999999999E-3</v>
      </c>
      <c r="AS47" s="6"/>
      <c r="AT47" s="6">
        <v>0.226516</v>
      </c>
      <c r="AU47" s="6">
        <v>1.0640309999999999</v>
      </c>
      <c r="AV47" s="6">
        <v>0.44830300000000001</v>
      </c>
      <c r="AW47" s="6">
        <v>0.65749100000000005</v>
      </c>
      <c r="AX47" s="6">
        <v>0.44439600000000001</v>
      </c>
      <c r="AY47" s="6">
        <v>0.30180699999999999</v>
      </c>
      <c r="AZ47" s="6">
        <v>1.845696</v>
      </c>
      <c r="BA47" s="6">
        <v>1.492864</v>
      </c>
      <c r="BB47" s="6">
        <v>3.9715799999999999</v>
      </c>
      <c r="BC47" s="6">
        <v>6.5397360000000004</v>
      </c>
      <c r="BD47" s="6">
        <v>6.1542500000000002</v>
      </c>
      <c r="BE47" s="6">
        <v>32.247635000000002</v>
      </c>
      <c r="BG47" s="6">
        <v>6.2773058741207581</v>
      </c>
      <c r="BH47" s="6">
        <v>1.7226941258792419</v>
      </c>
      <c r="BI47" s="6">
        <v>0</v>
      </c>
      <c r="BJ47" s="6">
        <v>8</v>
      </c>
      <c r="BK47" s="6"/>
      <c r="BL47" s="6">
        <v>0.34671126887319215</v>
      </c>
      <c r="BM47" s="6">
        <v>0.25365471905608922</v>
      </c>
      <c r="BN47" s="6">
        <v>4.0833956786348304E-2</v>
      </c>
      <c r="BO47" s="6">
        <v>0</v>
      </c>
      <c r="BP47" s="6">
        <v>0.42339020664245908</v>
      </c>
      <c r="BQ47" s="6">
        <v>3.3675446129998492</v>
      </c>
      <c r="BR47" s="6">
        <v>0.7627884161072862</v>
      </c>
      <c r="BS47" s="6">
        <v>1.7565139979605491E-2</v>
      </c>
      <c r="BT47" s="6"/>
      <c r="BU47" s="6">
        <v>0.21248832044483024</v>
      </c>
      <c r="BV47" s="6">
        <v>1.7875116795551698</v>
      </c>
      <c r="BW47" s="6">
        <v>0</v>
      </c>
      <c r="BX47" s="6"/>
      <c r="BY47" s="6">
        <v>6.7507784676779758E-2</v>
      </c>
      <c r="BZ47" s="6">
        <v>0.58769346971945902</v>
      </c>
      <c r="CA47" s="6">
        <v>0.11030817046977637</v>
      </c>
      <c r="CB47" s="6">
        <v>0.76550942486601514</v>
      </c>
      <c r="CC47" s="6"/>
      <c r="CD47" s="6">
        <v>1.458289890388337</v>
      </c>
      <c r="CE47" s="6">
        <v>0.1107855233461153</v>
      </c>
      <c r="CF47" s="6">
        <v>2.3566321878034898E-3</v>
      </c>
      <c r="CG47" s="6">
        <v>0.42856795407774428</v>
      </c>
      <c r="CH47" s="6">
        <v>2</v>
      </c>
      <c r="CM47" s="6">
        <v>0.80013562235768187</v>
      </c>
      <c r="CN47" s="6">
        <v>0.38604300039206341</v>
      </c>
      <c r="CO47" s="6">
        <v>1.081544474673126</v>
      </c>
      <c r="CP47" s="6">
        <v>0.80531336979295531</v>
      </c>
      <c r="CR47" s="2" t="s">
        <v>80</v>
      </c>
      <c r="CT47" s="6">
        <v>0.39900000000000002</v>
      </c>
      <c r="CU47" s="6">
        <v>0</v>
      </c>
      <c r="CW47" s="6">
        <v>0.14000000000000001</v>
      </c>
      <c r="CX47" s="6">
        <v>0</v>
      </c>
      <c r="CY47" s="6">
        <v>5.7469999999999999</v>
      </c>
      <c r="CZ47" s="6">
        <v>4.2409999999999997</v>
      </c>
      <c r="DA47" s="6">
        <v>1.96</v>
      </c>
      <c r="DB47" s="6">
        <v>98.549092000000002</v>
      </c>
      <c r="DD47" s="2" t="s">
        <v>83</v>
      </c>
      <c r="DE47" s="2" t="s">
        <v>49</v>
      </c>
      <c r="DF47" s="2" t="s">
        <v>183</v>
      </c>
      <c r="DG47" s="2" t="s">
        <v>194</v>
      </c>
      <c r="DJ47" s="2">
        <v>6.2130000000000001</v>
      </c>
      <c r="DK47" s="2">
        <v>1.7869999999999999</v>
      </c>
      <c r="DL47" s="2" t="s">
        <v>61</v>
      </c>
      <c r="DM47" s="2" t="s">
        <v>61</v>
      </c>
      <c r="DN47" s="2">
        <v>8</v>
      </c>
      <c r="DO47" s="2" t="s">
        <v>61</v>
      </c>
      <c r="DP47" s="6">
        <v>0.251</v>
      </c>
      <c r="DR47" s="6">
        <v>0.26100000000000001</v>
      </c>
      <c r="DS47" s="6">
        <v>0.04</v>
      </c>
      <c r="DT47" s="6" t="s">
        <v>61</v>
      </c>
      <c r="DU47" s="6">
        <v>0.46800000000000003</v>
      </c>
      <c r="DV47" s="2" t="s">
        <v>61</v>
      </c>
      <c r="DW47" s="6">
        <v>0.64700000000000002</v>
      </c>
      <c r="DX47" s="6">
        <v>3.3330000000000002</v>
      </c>
      <c r="DY47" s="2" t="s">
        <v>61</v>
      </c>
      <c r="DZ47" s="6">
        <v>5</v>
      </c>
      <c r="EB47" s="6">
        <v>1.7000000000000001E-2</v>
      </c>
      <c r="EC47" s="6">
        <v>5.8999999999999997E-2</v>
      </c>
      <c r="ED47" s="6">
        <v>1.8360000000000001</v>
      </c>
      <c r="EE47" s="6" t="s">
        <v>61</v>
      </c>
      <c r="EF47" s="6">
        <v>8.6999999999999994E-2</v>
      </c>
      <c r="EG47" s="6">
        <v>1.9990000000000001</v>
      </c>
      <c r="EH47" s="6"/>
      <c r="EI47" s="6"/>
      <c r="EJ47" s="6" t="s">
        <v>61</v>
      </c>
      <c r="EK47" s="6">
        <v>0.49399999999999999</v>
      </c>
      <c r="EL47" s="6" t="s">
        <v>61</v>
      </c>
      <c r="EM47" s="6">
        <v>0.109</v>
      </c>
      <c r="EN47" s="6">
        <v>0.60299999999999998</v>
      </c>
      <c r="EO47" s="6">
        <v>22</v>
      </c>
      <c r="EQ47" s="6">
        <v>1.8879999999999999</v>
      </c>
      <c r="ER47" s="6">
        <v>0.11</v>
      </c>
      <c r="ES47" s="6">
        <v>2E-3</v>
      </c>
      <c r="ET47" s="6" t="s">
        <v>61</v>
      </c>
      <c r="EU47" s="6">
        <v>2</v>
      </c>
      <c r="EV47" s="6"/>
      <c r="EW47" s="6">
        <v>15.602</v>
      </c>
      <c r="FA47"/>
    </row>
    <row r="48" spans="1:176">
      <c r="B48" s="2" t="s">
        <v>536</v>
      </c>
      <c r="C48" s="2">
        <v>646</v>
      </c>
      <c r="D48" s="2">
        <v>11</v>
      </c>
      <c r="E48" s="3">
        <f t="shared" si="7"/>
        <v>42.180743999999997</v>
      </c>
      <c r="F48" s="3">
        <f t="shared" si="7"/>
        <v>2.3184439999999999</v>
      </c>
      <c r="G48" s="3">
        <f t="shared" si="7"/>
        <v>11.840296</v>
      </c>
      <c r="H48" s="3">
        <f t="shared" si="7"/>
        <v>10.48489</v>
      </c>
      <c r="I48" s="3">
        <f t="shared" si="7"/>
        <v>16.383167</v>
      </c>
      <c r="J48" s="3">
        <f t="shared" si="7"/>
        <v>7.3221040000000004</v>
      </c>
      <c r="K48" s="3">
        <f t="shared" si="7"/>
        <v>1.545525</v>
      </c>
      <c r="L48" s="3">
        <f t="shared" si="7"/>
        <v>3.174976</v>
      </c>
      <c r="M48" s="3">
        <f t="shared" si="7"/>
        <v>3.1262999999999999E-2</v>
      </c>
      <c r="N48" s="3">
        <f t="shared" si="7"/>
        <v>0.15599199999999999</v>
      </c>
      <c r="O48" s="3">
        <f t="shared" si="7"/>
        <v>0.28773900000000002</v>
      </c>
      <c r="P48" s="3">
        <f t="shared" si="7"/>
        <v>2.7689999999999999E-2</v>
      </c>
      <c r="Q48" s="3">
        <f t="shared" si="8"/>
        <v>95.752830000000003</v>
      </c>
      <c r="R48" s="6"/>
      <c r="S48" s="6">
        <v>42.180743999999997</v>
      </c>
      <c r="T48" s="6">
        <v>2.3184439999999999</v>
      </c>
      <c r="U48" s="6">
        <v>11.840296</v>
      </c>
      <c r="V48" s="6">
        <v>10.48489</v>
      </c>
      <c r="W48" s="6">
        <v>16.383167</v>
      </c>
      <c r="X48" s="6">
        <v>7.3221040000000004</v>
      </c>
      <c r="Y48" s="6">
        <v>1.545525</v>
      </c>
      <c r="Z48" s="6">
        <v>3.174976</v>
      </c>
      <c r="AA48" s="6">
        <v>3.1262999999999999E-2</v>
      </c>
      <c r="AB48" s="6">
        <v>0.15599199999999999</v>
      </c>
      <c r="AC48" s="6">
        <v>0.28773900000000002</v>
      </c>
      <c r="AD48" s="6">
        <v>2.7689999999999999E-2</v>
      </c>
      <c r="AE48" s="6">
        <v>95.752823000000006</v>
      </c>
      <c r="AF48" s="6"/>
      <c r="AG48" s="6">
        <v>8.1399999999999997E-3</v>
      </c>
      <c r="AH48" s="6">
        <v>9.2329999999999999E-3</v>
      </c>
      <c r="AI48" s="6">
        <v>7.5209999999999999E-3</v>
      </c>
      <c r="AJ48" s="6">
        <v>1.712E-2</v>
      </c>
      <c r="AK48" s="6">
        <v>8.038E-3</v>
      </c>
      <c r="AL48" s="6">
        <v>5.0499999999999998E-3</v>
      </c>
      <c r="AM48" s="6">
        <v>1.3426E-2</v>
      </c>
      <c r="AN48" s="6">
        <v>4.8859999999999997E-3</v>
      </c>
      <c r="AO48" s="6">
        <v>1.1254E-2</v>
      </c>
      <c r="AP48" s="6">
        <v>8.8620000000000001E-3</v>
      </c>
      <c r="AQ48" s="6">
        <v>1.8721999999999999E-2</v>
      </c>
      <c r="AR48" s="6">
        <v>4.1110000000000001E-3</v>
      </c>
      <c r="AS48" s="6"/>
      <c r="AT48" s="6">
        <v>0.22722700000000001</v>
      </c>
      <c r="AU48" s="6">
        <v>1.0495049999999999</v>
      </c>
      <c r="AV48" s="6">
        <v>0.44911699999999999</v>
      </c>
      <c r="AW48" s="6">
        <v>0.62563000000000002</v>
      </c>
      <c r="AX48" s="6">
        <v>0.42710900000000002</v>
      </c>
      <c r="AY48" s="6">
        <v>0.38436100000000001</v>
      </c>
      <c r="AZ48" s="6">
        <v>2.1603439999999998</v>
      </c>
      <c r="BA48" s="6">
        <v>0.58084000000000002</v>
      </c>
      <c r="BB48" s="6">
        <v>37.776263999999998</v>
      </c>
      <c r="BC48" s="6">
        <v>5.9269499999999997</v>
      </c>
      <c r="BD48" s="6">
        <v>5.0776310000000002</v>
      </c>
      <c r="BE48" s="6">
        <v>11.709668000000001</v>
      </c>
      <c r="BG48" s="6">
        <v>6.3409605271201999</v>
      </c>
      <c r="BH48" s="6">
        <v>1.6590394728798001</v>
      </c>
      <c r="BI48" s="6">
        <v>0</v>
      </c>
      <c r="BJ48" s="6">
        <v>8</v>
      </c>
      <c r="BK48" s="6"/>
      <c r="BL48" s="6">
        <v>0.43871581125125569</v>
      </c>
      <c r="BM48" s="6">
        <v>0.26219990957767336</v>
      </c>
      <c r="BN48" s="6">
        <v>3.7156974158963061E-3</v>
      </c>
      <c r="BO48" s="6">
        <v>0</v>
      </c>
      <c r="BP48" s="6">
        <v>0.59485413638830664</v>
      </c>
      <c r="BQ48" s="6">
        <v>3.6714881538462012</v>
      </c>
      <c r="BR48" s="6">
        <v>0.72329878819833548</v>
      </c>
      <c r="BS48" s="6">
        <v>1.9861939851201136E-2</v>
      </c>
      <c r="BT48" s="6"/>
      <c r="BU48" s="6">
        <v>0.71413443652886954</v>
      </c>
      <c r="BV48" s="6">
        <v>1.1793522626437114</v>
      </c>
      <c r="BW48" s="6">
        <v>0.10651330082741906</v>
      </c>
      <c r="BX48" s="6"/>
      <c r="BY48" s="6">
        <v>0</v>
      </c>
      <c r="BZ48" s="6">
        <v>0.34394762170634363</v>
      </c>
      <c r="CA48" s="6">
        <v>0.60888075696074362</v>
      </c>
      <c r="CB48" s="6">
        <v>0.95282837866708725</v>
      </c>
      <c r="CC48" s="6"/>
      <c r="CD48" s="6">
        <v>1.1071876900270019</v>
      </c>
      <c r="CE48" s="6">
        <v>0.13679620634124848</v>
      </c>
      <c r="CF48" s="6">
        <v>7.0550344610713694E-3</v>
      </c>
      <c r="CG48" s="6">
        <v>0.74896106917067828</v>
      </c>
      <c r="CH48" s="6">
        <v>2</v>
      </c>
      <c r="CM48" s="6">
        <v>0.49213559729777201</v>
      </c>
      <c r="CN48" s="6">
        <v>0.82601732728887012</v>
      </c>
      <c r="CO48" s="6">
        <v>1.209906229117536</v>
      </c>
      <c r="CP48" s="6">
        <v>0.64624253008014421</v>
      </c>
      <c r="CR48" s="2" t="s">
        <v>182</v>
      </c>
      <c r="CT48" s="6">
        <v>0.22500000000000001</v>
      </c>
      <c r="CU48" s="6">
        <v>0</v>
      </c>
      <c r="CW48" s="6">
        <v>0.156</v>
      </c>
      <c r="CX48" s="6">
        <v>0</v>
      </c>
      <c r="CY48" s="6">
        <v>8.1259999999999994</v>
      </c>
      <c r="CZ48" s="6">
        <v>2.6219999999999999</v>
      </c>
      <c r="DA48" s="6">
        <v>1.91</v>
      </c>
      <c r="DB48" s="6">
        <v>97.79594800000001</v>
      </c>
      <c r="DD48" s="2" t="s">
        <v>83</v>
      </c>
      <c r="DE48" s="2" t="s">
        <v>49</v>
      </c>
      <c r="DF48" s="2" t="s">
        <v>184</v>
      </c>
      <c r="DG48" s="2" t="s">
        <v>195</v>
      </c>
      <c r="DJ48" s="2">
        <v>6.2789999999999999</v>
      </c>
      <c r="DK48" s="2">
        <v>1.7210000000000001</v>
      </c>
      <c r="DL48" s="2" t="s">
        <v>61</v>
      </c>
      <c r="DM48" s="2" t="s">
        <v>61</v>
      </c>
      <c r="DN48" s="2">
        <v>8</v>
      </c>
      <c r="DO48" s="2" t="s">
        <v>61</v>
      </c>
      <c r="DP48" s="6">
        <v>0.26</v>
      </c>
      <c r="DR48" s="6">
        <v>0.35699999999999998</v>
      </c>
      <c r="DS48" s="6">
        <v>4.0000000000000001E-3</v>
      </c>
      <c r="DT48" s="6" t="s">
        <v>61</v>
      </c>
      <c r="DU48" s="6">
        <v>0.29399999999999998</v>
      </c>
      <c r="DV48" s="2" t="s">
        <v>61</v>
      </c>
      <c r="DW48" s="6">
        <v>0.45</v>
      </c>
      <c r="DX48" s="6">
        <v>3.6360000000000001</v>
      </c>
      <c r="DY48" s="2" t="s">
        <v>61</v>
      </c>
      <c r="DZ48" s="6">
        <v>5.0010000000000003</v>
      </c>
      <c r="EB48" s="6">
        <v>0.02</v>
      </c>
      <c r="EC48" s="6">
        <v>0.56100000000000005</v>
      </c>
      <c r="ED48" s="6">
        <v>1.1679999999999999</v>
      </c>
      <c r="EE48" s="6" t="s">
        <v>61</v>
      </c>
      <c r="EF48" s="6">
        <v>0.251</v>
      </c>
      <c r="EG48" s="6">
        <v>2</v>
      </c>
      <c r="EH48" s="6"/>
      <c r="EI48" s="6"/>
      <c r="EJ48" s="6" t="s">
        <v>61</v>
      </c>
      <c r="EK48" s="6">
        <v>0.19500000000000001</v>
      </c>
      <c r="EL48" s="6" t="s">
        <v>61</v>
      </c>
      <c r="EM48" s="6">
        <v>0.60299999999999998</v>
      </c>
      <c r="EN48" s="6">
        <v>0.79800000000000004</v>
      </c>
      <c r="EO48" s="6">
        <v>22</v>
      </c>
      <c r="EQ48" s="6">
        <v>1.8580000000000001</v>
      </c>
      <c r="ER48" s="6">
        <v>0.13500000000000001</v>
      </c>
      <c r="ES48" s="6">
        <v>7.0000000000000001E-3</v>
      </c>
      <c r="ET48" s="6" t="s">
        <v>61</v>
      </c>
      <c r="EU48" s="6">
        <v>2</v>
      </c>
      <c r="EV48" s="6"/>
      <c r="EW48" s="6">
        <v>15.799000000000001</v>
      </c>
      <c r="FA48"/>
    </row>
    <row r="49" spans="1:168">
      <c r="B49" s="2" t="s">
        <v>536</v>
      </c>
      <c r="C49" s="2">
        <v>647</v>
      </c>
      <c r="D49" s="2">
        <v>12</v>
      </c>
      <c r="E49" s="3">
        <f t="shared" si="7"/>
        <v>47.190700999999997</v>
      </c>
      <c r="F49" s="3">
        <f t="shared" si="7"/>
        <v>1.3604240000000001</v>
      </c>
      <c r="G49" s="3">
        <f t="shared" si="7"/>
        <v>8.0891870000000008</v>
      </c>
      <c r="H49" s="3">
        <f t="shared" si="7"/>
        <v>9.7405570000000008</v>
      </c>
      <c r="I49" s="3">
        <f t="shared" si="7"/>
        <v>16.390899999999998</v>
      </c>
      <c r="J49" s="3">
        <f t="shared" si="7"/>
        <v>11.538728000000001</v>
      </c>
      <c r="K49" s="3">
        <f t="shared" si="7"/>
        <v>1.4621409999999999</v>
      </c>
      <c r="L49" s="3">
        <f t="shared" si="7"/>
        <v>0.32541599999999998</v>
      </c>
      <c r="M49" s="3">
        <f t="shared" si="7"/>
        <v>6.0220000000000003E-2</v>
      </c>
      <c r="N49" s="3">
        <f t="shared" si="7"/>
        <v>0.23616300000000001</v>
      </c>
      <c r="O49" s="3">
        <f t="shared" si="7"/>
        <v>0.27379599999999998</v>
      </c>
      <c r="P49" s="3">
        <f t="shared" si="7"/>
        <v>3.4613999999999999E-2</v>
      </c>
      <c r="Q49" s="3">
        <f t="shared" si="8"/>
        <v>96.702847000000034</v>
      </c>
      <c r="R49" s="6"/>
      <c r="S49" s="6">
        <v>47.190700999999997</v>
      </c>
      <c r="T49" s="6">
        <v>1.3604240000000001</v>
      </c>
      <c r="U49" s="6">
        <v>8.0891870000000008</v>
      </c>
      <c r="V49" s="6">
        <v>9.7405570000000008</v>
      </c>
      <c r="W49" s="6">
        <v>16.390899999999998</v>
      </c>
      <c r="X49" s="6">
        <v>11.538728000000001</v>
      </c>
      <c r="Y49" s="6">
        <v>1.4621409999999999</v>
      </c>
      <c r="Z49" s="6">
        <v>0.32541599999999998</v>
      </c>
      <c r="AA49" s="6">
        <v>6.0220000000000003E-2</v>
      </c>
      <c r="AB49" s="6">
        <v>0.23616300000000001</v>
      </c>
      <c r="AC49" s="6">
        <v>0.27379599999999998</v>
      </c>
      <c r="AD49" s="6">
        <v>3.4613999999999999E-2</v>
      </c>
      <c r="AE49" s="6">
        <v>96.702849999999998</v>
      </c>
      <c r="AF49" s="6"/>
      <c r="AG49" s="6">
        <v>8.0669999999999995E-3</v>
      </c>
      <c r="AH49" s="6">
        <v>9.247E-3</v>
      </c>
      <c r="AI49" s="6">
        <v>7.4949999999999999E-3</v>
      </c>
      <c r="AJ49" s="6">
        <v>1.7121000000000001E-2</v>
      </c>
      <c r="AK49" s="6">
        <v>8.0280000000000004E-3</v>
      </c>
      <c r="AL49" s="6">
        <v>5.0400000000000002E-3</v>
      </c>
      <c r="AM49" s="6">
        <v>1.3403999999999999E-2</v>
      </c>
      <c r="AN49" s="6">
        <v>4.8479999999999999E-3</v>
      </c>
      <c r="AO49" s="6">
        <v>1.1279000000000001E-2</v>
      </c>
      <c r="AP49" s="6">
        <v>8.8610000000000008E-3</v>
      </c>
      <c r="AQ49" s="6">
        <v>1.89E-2</v>
      </c>
      <c r="AR49" s="6">
        <v>4.1130000000000003E-3</v>
      </c>
      <c r="AS49" s="6"/>
      <c r="AT49" s="6">
        <v>0.21302199999999999</v>
      </c>
      <c r="AU49" s="6">
        <v>1.466758</v>
      </c>
      <c r="AV49" s="6">
        <v>0.54724700000000004</v>
      </c>
      <c r="AW49" s="6">
        <v>0.65146700000000002</v>
      </c>
      <c r="AX49" s="6">
        <v>0.42703200000000002</v>
      </c>
      <c r="AY49" s="6">
        <v>0.30407099999999998</v>
      </c>
      <c r="AZ49" s="6">
        <v>2.2298429999999998</v>
      </c>
      <c r="BA49" s="6">
        <v>2.1720030000000001</v>
      </c>
      <c r="BB49" s="6">
        <v>19.977922</v>
      </c>
      <c r="BC49" s="6">
        <v>4.1491980000000002</v>
      </c>
      <c r="BD49" s="6">
        <v>5.3625480000000003</v>
      </c>
      <c r="BE49" s="6">
        <v>9.605003</v>
      </c>
      <c r="BG49" s="6">
        <v>6.8578265744977047</v>
      </c>
      <c r="BH49" s="6">
        <v>1.1421734255022953</v>
      </c>
      <c r="BI49" s="6">
        <v>0</v>
      </c>
      <c r="BJ49" s="6">
        <v>8</v>
      </c>
      <c r="BK49" s="6"/>
      <c r="BL49" s="6">
        <v>0.24326233996767344</v>
      </c>
      <c r="BM49" s="6">
        <v>0.14873030472208398</v>
      </c>
      <c r="BN49" s="6">
        <v>6.9189421036463207E-3</v>
      </c>
      <c r="BO49" s="6">
        <v>0</v>
      </c>
      <c r="BP49" s="6">
        <v>0.32408128300865968</v>
      </c>
      <c r="BQ49" s="6">
        <v>3.550882726726071</v>
      </c>
      <c r="BR49" s="6">
        <v>0.85970953393061755</v>
      </c>
      <c r="BS49" s="6">
        <v>2.9068354550139296E-2</v>
      </c>
      <c r="BT49" s="6"/>
      <c r="BU49" s="6">
        <v>0.16265348500889054</v>
      </c>
      <c r="BV49" s="6">
        <v>1.7966142622297172</v>
      </c>
      <c r="BW49" s="6">
        <v>4.0732252761392251E-2</v>
      </c>
      <c r="BX49" s="6"/>
      <c r="BY49" s="6">
        <v>0</v>
      </c>
      <c r="BZ49" s="6">
        <v>0.37123206219279348</v>
      </c>
      <c r="CA49" s="6">
        <v>6.0328143396808774E-2</v>
      </c>
      <c r="CB49" s="6">
        <v>0.43156020558960223</v>
      </c>
      <c r="CC49" s="6"/>
      <c r="CD49" s="6">
        <v>1.7452646820662812</v>
      </c>
      <c r="CE49" s="6">
        <v>0.12583216771500938</v>
      </c>
      <c r="CF49" s="6">
        <v>8.5254483686435928E-3</v>
      </c>
      <c r="CG49" s="6">
        <v>0.12037770185006588</v>
      </c>
      <c r="CH49" s="6">
        <v>2</v>
      </c>
      <c r="CM49" s="6">
        <v>0.20370358115859943</v>
      </c>
      <c r="CN49" s="6">
        <v>0.9800872357806778</v>
      </c>
      <c r="CO49" s="6">
        <v>1.865642383916347</v>
      </c>
      <c r="CP49" s="6">
        <v>0</v>
      </c>
      <c r="CR49" s="2" t="s">
        <v>80</v>
      </c>
      <c r="CT49" s="6">
        <v>0.36</v>
      </c>
      <c r="CU49" s="6">
        <v>0</v>
      </c>
      <c r="CW49" s="6">
        <v>0.23599999999999999</v>
      </c>
      <c r="CX49" s="6">
        <v>0</v>
      </c>
      <c r="CY49" s="6">
        <v>6.234</v>
      </c>
      <c r="CZ49" s="6">
        <v>3.8969999999999998</v>
      </c>
      <c r="DA49" s="6">
        <v>1.96</v>
      </c>
      <c r="DB49" s="6">
        <v>98.933127000000013</v>
      </c>
      <c r="DD49" s="2" t="s">
        <v>83</v>
      </c>
      <c r="DE49" s="2" t="s">
        <v>49</v>
      </c>
      <c r="DF49" s="2" t="s">
        <v>87</v>
      </c>
      <c r="DG49" s="2" t="s">
        <v>196</v>
      </c>
      <c r="DJ49" s="2">
        <v>6.8250000000000002</v>
      </c>
      <c r="DK49" s="2">
        <v>1.175</v>
      </c>
      <c r="DL49" s="2" t="s">
        <v>61</v>
      </c>
      <c r="DM49" s="2" t="s">
        <v>61</v>
      </c>
      <c r="DN49" s="2">
        <v>8</v>
      </c>
      <c r="DO49" s="2" t="s">
        <v>61</v>
      </c>
      <c r="DP49" s="6">
        <v>0.14799999999999999</v>
      </c>
      <c r="DR49" s="6">
        <v>0.20399999999999999</v>
      </c>
      <c r="DS49" s="6">
        <v>7.0000000000000001E-3</v>
      </c>
      <c r="DT49" s="6" t="s">
        <v>61</v>
      </c>
      <c r="DU49" s="6">
        <v>0.42399999999999999</v>
      </c>
      <c r="DV49" s="2" t="s">
        <v>61</v>
      </c>
      <c r="DW49" s="6">
        <v>0.68300000000000005</v>
      </c>
      <c r="DX49" s="6">
        <v>3.5339999999999998</v>
      </c>
      <c r="DY49" s="2" t="s">
        <v>61</v>
      </c>
      <c r="DZ49" s="6">
        <v>5</v>
      </c>
      <c r="EB49" s="6">
        <v>2.9000000000000001E-2</v>
      </c>
      <c r="EC49" s="6">
        <v>7.0000000000000007E-2</v>
      </c>
      <c r="ED49" s="6">
        <v>1.788</v>
      </c>
      <c r="EE49" s="6" t="s">
        <v>61</v>
      </c>
      <c r="EF49" s="6">
        <v>0.113</v>
      </c>
      <c r="EG49" s="6">
        <v>2</v>
      </c>
      <c r="EH49" s="6"/>
      <c r="EI49" s="6"/>
      <c r="EJ49" s="6" t="s">
        <v>61</v>
      </c>
      <c r="EK49" s="6">
        <v>0.29699999999999999</v>
      </c>
      <c r="EL49" s="6" t="s">
        <v>61</v>
      </c>
      <c r="EM49" s="6">
        <v>0.06</v>
      </c>
      <c r="EN49" s="6">
        <v>0.35699999999999998</v>
      </c>
      <c r="EO49" s="6">
        <v>22</v>
      </c>
      <c r="EQ49" s="6">
        <v>1.8660000000000001</v>
      </c>
      <c r="ER49" s="6">
        <v>0.125</v>
      </c>
      <c r="ES49" s="6">
        <v>8.0000000000000002E-3</v>
      </c>
      <c r="ET49" s="6" t="s">
        <v>61</v>
      </c>
      <c r="EU49" s="6">
        <v>1.9990000000000001</v>
      </c>
      <c r="EV49" s="6"/>
      <c r="EW49" s="6">
        <v>15.356999999999999</v>
      </c>
      <c r="FA49"/>
    </row>
    <row r="50" spans="1:168">
      <c r="CT50" s="6"/>
      <c r="CU50" s="6"/>
      <c r="CW50" s="6"/>
      <c r="CX50" s="6"/>
      <c r="CY50" s="6"/>
      <c r="CZ50" s="6"/>
      <c r="DA50" s="6"/>
      <c r="DB50" s="6"/>
      <c r="DP50" s="6"/>
      <c r="DR50" s="6"/>
      <c r="DS50" s="6"/>
      <c r="DT50" s="6"/>
      <c r="DU50" s="6"/>
      <c r="DW50" s="6"/>
      <c r="DX50" s="6"/>
      <c r="DZ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Q50" s="6"/>
      <c r="ER50" s="6"/>
      <c r="ES50" s="6"/>
      <c r="ET50" s="6"/>
      <c r="EU50" s="6"/>
      <c r="EV50" s="6"/>
      <c r="EW50" s="6"/>
      <c r="FA50"/>
    </row>
    <row r="51" spans="1:168">
      <c r="B51" s="2" t="s">
        <v>176</v>
      </c>
      <c r="C51" s="2">
        <v>324</v>
      </c>
      <c r="D51" s="2">
        <v>1</v>
      </c>
      <c r="E51" s="3">
        <f t="shared" ref="E51:P60" si="9">IF(S51&gt;AG51,S51,"")</f>
        <v>46.254696000000003</v>
      </c>
      <c r="F51" s="3">
        <f t="shared" si="9"/>
        <v>1.0367409999999999</v>
      </c>
      <c r="G51" s="3">
        <f t="shared" si="9"/>
        <v>7.5877020000000002</v>
      </c>
      <c r="H51" s="3">
        <f t="shared" si="9"/>
        <v>12.876891000000001</v>
      </c>
      <c r="I51" s="3">
        <f t="shared" si="9"/>
        <v>14.703390000000001</v>
      </c>
      <c r="J51" s="3">
        <f t="shared" si="9"/>
        <v>10.186743999999999</v>
      </c>
      <c r="K51" s="3">
        <f t="shared" si="9"/>
        <v>1.298163</v>
      </c>
      <c r="L51" s="3">
        <f t="shared" si="9"/>
        <v>0.22270799999999999</v>
      </c>
      <c r="M51" s="3" t="str">
        <f t="shared" si="9"/>
        <v/>
      </c>
      <c r="N51" s="3">
        <f t="shared" si="9"/>
        <v>0.53592399999999996</v>
      </c>
      <c r="O51" s="3">
        <f t="shared" si="9"/>
        <v>0.324961</v>
      </c>
      <c r="P51" s="3">
        <f t="shared" si="9"/>
        <v>4.9970000000000001E-2</v>
      </c>
      <c r="Q51" s="3">
        <f t="shared" ref="Q51:Q60" si="10">SUM(E51:P51)</f>
        <v>95.077890000000011</v>
      </c>
      <c r="R51" s="6"/>
      <c r="S51" s="6">
        <v>46.254696000000003</v>
      </c>
      <c r="T51" s="6">
        <v>1.0367409999999999</v>
      </c>
      <c r="U51" s="6">
        <v>7.5877020000000002</v>
      </c>
      <c r="V51" s="6">
        <v>12.876891000000001</v>
      </c>
      <c r="W51" s="6">
        <v>14.703390000000001</v>
      </c>
      <c r="X51" s="6">
        <v>10.186743999999999</v>
      </c>
      <c r="Y51" s="6">
        <v>1.298163</v>
      </c>
      <c r="Z51" s="6">
        <v>0.22270799999999999</v>
      </c>
      <c r="AA51" s="6">
        <v>0</v>
      </c>
      <c r="AB51" s="6">
        <v>0.53592399999999996</v>
      </c>
      <c r="AC51" s="6">
        <v>0.324961</v>
      </c>
      <c r="AD51" s="6">
        <v>4.9970000000000001E-2</v>
      </c>
      <c r="AE51" s="6">
        <v>95.077904000000004</v>
      </c>
      <c r="AF51" s="6"/>
      <c r="AG51" s="6">
        <v>5.9829999999999996E-3</v>
      </c>
      <c r="AH51" s="6">
        <v>9.8879999999999992E-3</v>
      </c>
      <c r="AI51" s="6">
        <v>6.3330000000000001E-3</v>
      </c>
      <c r="AJ51" s="6">
        <v>1.3285E-2</v>
      </c>
      <c r="AK51" s="6">
        <v>6.8250000000000003E-3</v>
      </c>
      <c r="AL51" s="6">
        <v>5.3470000000000002E-3</v>
      </c>
      <c r="AM51" s="6">
        <v>1.0374E-2</v>
      </c>
      <c r="AN51" s="6">
        <v>5.1000000000000004E-3</v>
      </c>
      <c r="AO51" s="6">
        <v>1.1898000000000001E-2</v>
      </c>
      <c r="AP51" s="6">
        <v>1.2406E-2</v>
      </c>
      <c r="AQ51" s="6">
        <v>1.8593999999999999E-2</v>
      </c>
      <c r="AR51" s="6">
        <v>4.3750000000000004E-3</v>
      </c>
      <c r="AS51" s="6"/>
      <c r="AT51" s="6">
        <v>0.24199599999999999</v>
      </c>
      <c r="AU51" s="6">
        <v>1.828981</v>
      </c>
      <c r="AV51" s="6">
        <v>0.63288900000000003</v>
      </c>
      <c r="AW51" s="6">
        <v>0.42070000000000002</v>
      </c>
      <c r="AX51" s="6">
        <v>0.51220500000000002</v>
      </c>
      <c r="AY51" s="6">
        <v>0.347194</v>
      </c>
      <c r="AZ51" s="6">
        <v>2.4639139999999999</v>
      </c>
      <c r="BA51" s="6">
        <v>3.0023599999999999</v>
      </c>
      <c r="BB51" s="6">
        <v>-206.38521</v>
      </c>
      <c r="BC51" s="6">
        <v>2.941217</v>
      </c>
      <c r="BD51" s="6">
        <v>4.5509300000000001</v>
      </c>
      <c r="BE51" s="6">
        <v>7.4485450000000002</v>
      </c>
      <c r="BG51" s="6">
        <v>6.8948120089469818</v>
      </c>
      <c r="BH51" s="6">
        <v>1.1051879910530182</v>
      </c>
      <c r="BI51" s="6">
        <v>0</v>
      </c>
      <c r="BJ51" s="6">
        <v>8</v>
      </c>
      <c r="BK51" s="6"/>
      <c r="BL51" s="6">
        <v>0.22780637723655817</v>
      </c>
      <c r="BM51" s="6">
        <v>0.11626044624485919</v>
      </c>
      <c r="BN51" s="6">
        <v>0</v>
      </c>
      <c r="BO51" s="6">
        <v>0</v>
      </c>
      <c r="BP51" s="6">
        <v>0.46717980351863986</v>
      </c>
      <c r="BQ51" s="6">
        <v>3.2672888774541393</v>
      </c>
      <c r="BR51" s="6">
        <v>1.1380555757005824</v>
      </c>
      <c r="BS51" s="6">
        <v>6.7662544665169216E-2</v>
      </c>
      <c r="BT51" s="6"/>
      <c r="BU51" s="6">
        <v>0.28425362481994743</v>
      </c>
      <c r="BV51" s="6">
        <v>1.6269298524760358</v>
      </c>
      <c r="BW51" s="6">
        <v>8.8816522704016743E-2</v>
      </c>
      <c r="BX51" s="6"/>
      <c r="BY51" s="6">
        <v>0</v>
      </c>
      <c r="BZ51" s="6">
        <v>0.28636038425368665</v>
      </c>
      <c r="CA51" s="6">
        <v>4.2349998992602389E-2</v>
      </c>
      <c r="CB51" s="6">
        <v>0.32871038324628904</v>
      </c>
      <c r="CC51" s="6"/>
      <c r="CD51" s="6">
        <v>1.7719719583186684</v>
      </c>
      <c r="CE51" s="6">
        <v>0.1531906823482409</v>
      </c>
      <c r="CF51" s="6">
        <v>1.2624416598910204E-2</v>
      </c>
      <c r="CG51" s="6">
        <v>6.2212942734180487E-2</v>
      </c>
      <c r="CH51" s="6">
        <v>2</v>
      </c>
      <c r="CM51" s="6">
        <v>0.40496686078446231</v>
      </c>
      <c r="CN51" s="6">
        <v>1.2002685184347599</v>
      </c>
      <c r="CO51" s="6">
        <v>1.8341849010528417</v>
      </c>
      <c r="CP51" s="6">
        <v>7.1054273576010019E-15</v>
      </c>
      <c r="CR51" s="2" t="s">
        <v>181</v>
      </c>
      <c r="CT51" s="6">
        <v>0.437</v>
      </c>
      <c r="CU51" s="6">
        <v>0</v>
      </c>
      <c r="CW51" s="6">
        <v>0.53600000000000003</v>
      </c>
      <c r="CX51" s="6">
        <v>0</v>
      </c>
      <c r="CY51" s="6">
        <v>7.25</v>
      </c>
      <c r="CZ51" s="6">
        <v>6.2539999999999996</v>
      </c>
      <c r="DA51" s="6">
        <v>1.91</v>
      </c>
      <c r="DB51" s="6">
        <v>97.465074999999999</v>
      </c>
      <c r="DD51" s="2" t="s">
        <v>83</v>
      </c>
      <c r="DE51" s="2" t="s">
        <v>49</v>
      </c>
      <c r="DF51" s="2" t="s">
        <v>87</v>
      </c>
      <c r="DG51" s="2" t="s">
        <v>197</v>
      </c>
      <c r="DJ51" s="2">
        <v>6.851</v>
      </c>
      <c r="DK51" s="2">
        <v>1.149</v>
      </c>
      <c r="DL51" s="2" t="s">
        <v>61</v>
      </c>
      <c r="DM51" s="2" t="s">
        <v>61</v>
      </c>
      <c r="DN51" s="2">
        <v>8</v>
      </c>
      <c r="DO51" s="2" t="s">
        <v>61</v>
      </c>
      <c r="DP51" s="6">
        <v>0.11600000000000001</v>
      </c>
      <c r="DR51" s="6">
        <v>0.17499999999999999</v>
      </c>
      <c r="DS51" s="6" t="s">
        <v>61</v>
      </c>
      <c r="DT51" s="6" t="s">
        <v>61</v>
      </c>
      <c r="DU51" s="6">
        <v>0.69599999999999995</v>
      </c>
      <c r="DV51" s="2" t="s">
        <v>61</v>
      </c>
      <c r="DW51" s="6">
        <v>0.76700000000000002</v>
      </c>
      <c r="DX51" s="6">
        <v>3.246</v>
      </c>
      <c r="DY51" s="2" t="s">
        <v>61</v>
      </c>
      <c r="DZ51" s="6">
        <v>5</v>
      </c>
      <c r="EB51" s="6">
        <v>6.7000000000000004E-2</v>
      </c>
      <c r="EC51" s="6">
        <v>0.13200000000000001</v>
      </c>
      <c r="ED51" s="6">
        <v>1.617</v>
      </c>
      <c r="EE51" s="6" t="s">
        <v>61</v>
      </c>
      <c r="EF51" s="6">
        <v>0.184</v>
      </c>
      <c r="EG51" s="6">
        <v>2</v>
      </c>
      <c r="EH51" s="6"/>
      <c r="EI51" s="6"/>
      <c r="EJ51" s="6" t="s">
        <v>61</v>
      </c>
      <c r="EK51" s="6">
        <v>0.189</v>
      </c>
      <c r="EL51" s="6" t="s">
        <v>61</v>
      </c>
      <c r="EM51" s="6">
        <v>4.2000000000000003E-2</v>
      </c>
      <c r="EN51" s="6">
        <v>0.23100000000000001</v>
      </c>
      <c r="EO51" s="6">
        <v>22</v>
      </c>
      <c r="EQ51" s="6">
        <v>1.835</v>
      </c>
      <c r="ER51" s="6">
        <v>0.152</v>
      </c>
      <c r="ES51" s="6">
        <v>1.2999999999999999E-2</v>
      </c>
      <c r="ET51" s="6" t="s">
        <v>61</v>
      </c>
      <c r="EU51" s="6">
        <v>1.9999999999999998</v>
      </c>
      <c r="EV51" s="6"/>
      <c r="EW51" s="6">
        <v>15.231</v>
      </c>
      <c r="FA51"/>
    </row>
    <row r="52" spans="1:168">
      <c r="B52" s="2" t="s">
        <v>176</v>
      </c>
      <c r="C52" s="2">
        <v>325</v>
      </c>
      <c r="D52" s="2">
        <v>2</v>
      </c>
      <c r="E52" s="3">
        <f t="shared" si="9"/>
        <v>47.040562000000001</v>
      </c>
      <c r="F52" s="3">
        <f t="shared" si="9"/>
        <v>0.83938199999999996</v>
      </c>
      <c r="G52" s="3">
        <f t="shared" si="9"/>
        <v>7.2448189999999997</v>
      </c>
      <c r="H52" s="3">
        <f t="shared" si="9"/>
        <v>12.667786</v>
      </c>
      <c r="I52" s="3">
        <f t="shared" si="9"/>
        <v>15.006516</v>
      </c>
      <c r="J52" s="3">
        <f t="shared" si="9"/>
        <v>10.565656000000001</v>
      </c>
      <c r="K52" s="3">
        <f t="shared" si="9"/>
        <v>1.185926</v>
      </c>
      <c r="L52" s="3">
        <f t="shared" si="9"/>
        <v>0.23683000000000001</v>
      </c>
      <c r="M52" s="3" t="str">
        <f t="shared" si="9"/>
        <v/>
      </c>
      <c r="N52" s="3">
        <f t="shared" si="9"/>
        <v>0.479105</v>
      </c>
      <c r="O52" s="3">
        <f t="shared" si="9"/>
        <v>0.31855600000000001</v>
      </c>
      <c r="P52" s="3">
        <f t="shared" si="9"/>
        <v>3.9882000000000001E-2</v>
      </c>
      <c r="Q52" s="3">
        <f t="shared" si="10"/>
        <v>95.625020000000021</v>
      </c>
      <c r="R52" s="6"/>
      <c r="S52" s="6">
        <v>47.040562000000001</v>
      </c>
      <c r="T52" s="6">
        <v>0.83938199999999996</v>
      </c>
      <c r="U52" s="6">
        <v>7.2448189999999997</v>
      </c>
      <c r="V52" s="6">
        <v>12.667786</v>
      </c>
      <c r="W52" s="6">
        <v>15.006516</v>
      </c>
      <c r="X52" s="6">
        <v>10.565656000000001</v>
      </c>
      <c r="Y52" s="6">
        <v>1.185926</v>
      </c>
      <c r="Z52" s="6">
        <v>0.23683000000000001</v>
      </c>
      <c r="AA52" s="6">
        <v>8.0230000000000006E-3</v>
      </c>
      <c r="AB52" s="6">
        <v>0.479105</v>
      </c>
      <c r="AC52" s="6">
        <v>0.31855600000000001</v>
      </c>
      <c r="AD52" s="6">
        <v>3.9882000000000001E-2</v>
      </c>
      <c r="AE52" s="6">
        <v>95.633041000000006</v>
      </c>
      <c r="AF52" s="6"/>
      <c r="AG52" s="6">
        <v>5.9709999999999997E-3</v>
      </c>
      <c r="AH52" s="6">
        <v>9.8829999999999994E-3</v>
      </c>
      <c r="AI52" s="6">
        <v>6.3220000000000004E-3</v>
      </c>
      <c r="AJ52" s="6">
        <v>1.3271E-2</v>
      </c>
      <c r="AK52" s="6">
        <v>6.8089999999999999E-3</v>
      </c>
      <c r="AL52" s="6">
        <v>5.3449999999999999E-3</v>
      </c>
      <c r="AM52" s="6">
        <v>1.0352999999999999E-2</v>
      </c>
      <c r="AN52" s="6">
        <v>5.0930000000000003E-3</v>
      </c>
      <c r="AO52" s="6">
        <v>1.1894999999999999E-2</v>
      </c>
      <c r="AP52" s="6">
        <v>1.2393E-2</v>
      </c>
      <c r="AQ52" s="6">
        <v>1.8596000000000001E-2</v>
      </c>
      <c r="AR52" s="6">
        <v>4.372E-3</v>
      </c>
      <c r="AS52" s="6"/>
      <c r="AT52" s="6">
        <v>0.239647</v>
      </c>
      <c r="AU52" s="6">
        <v>2.1208230000000001</v>
      </c>
      <c r="AV52" s="6">
        <v>0.64769100000000002</v>
      </c>
      <c r="AW52" s="6">
        <v>0.42427599999999999</v>
      </c>
      <c r="AX52" s="6">
        <v>0.50606899999999999</v>
      </c>
      <c r="AY52" s="6">
        <v>0.34078900000000001</v>
      </c>
      <c r="AZ52" s="6">
        <v>2.5852740000000001</v>
      </c>
      <c r="BA52" s="6">
        <v>2.8722479999999999</v>
      </c>
      <c r="BB52" s="6">
        <v>153.532837</v>
      </c>
      <c r="BC52" s="6">
        <v>3.202521</v>
      </c>
      <c r="BD52" s="6">
        <v>4.633591</v>
      </c>
      <c r="BE52" s="6">
        <v>9.0300150000000006</v>
      </c>
      <c r="BG52" s="6">
        <v>6.9586936817044087</v>
      </c>
      <c r="BH52" s="6">
        <v>1.0413063182955913</v>
      </c>
      <c r="BI52" s="6">
        <v>0</v>
      </c>
      <c r="BJ52" s="6">
        <v>8</v>
      </c>
      <c r="BK52" s="6"/>
      <c r="BL52" s="6">
        <v>0.22178342275171481</v>
      </c>
      <c r="BM52" s="6">
        <v>9.3413572796072056E-2</v>
      </c>
      <c r="BN52" s="6">
        <v>0</v>
      </c>
      <c r="BO52" s="6">
        <v>0</v>
      </c>
      <c r="BP52" s="6">
        <v>0.41512806544592706</v>
      </c>
      <c r="BQ52" s="6">
        <v>3.3093183887056945</v>
      </c>
      <c r="BR52" s="6">
        <v>1.1520452960622571</v>
      </c>
      <c r="BS52" s="6">
        <v>6.0029460902877391E-2</v>
      </c>
      <c r="BT52" s="6"/>
      <c r="BU52" s="6">
        <v>0.2517182066645427</v>
      </c>
      <c r="BV52" s="6">
        <v>1.6746286694478514</v>
      </c>
      <c r="BW52" s="6">
        <v>7.365312388760592E-2</v>
      </c>
      <c r="BX52" s="6"/>
      <c r="BY52" s="6">
        <v>0</v>
      </c>
      <c r="BZ52" s="6">
        <v>0.26648325340059043</v>
      </c>
      <c r="CA52" s="6">
        <v>4.4693351275951178E-2</v>
      </c>
      <c r="CB52" s="6">
        <v>0.31117660467654162</v>
      </c>
      <c r="CC52" s="6"/>
      <c r="CD52" s="6">
        <v>1.8210143286462701</v>
      </c>
      <c r="CE52" s="6">
        <v>0.1490306229979371</v>
      </c>
      <c r="CF52" s="6">
        <v>9.9992520726605028E-3</v>
      </c>
      <c r="CG52" s="6">
        <v>1.9955796283132307E-2</v>
      </c>
      <c r="CH52" s="6">
        <v>2</v>
      </c>
      <c r="CM52" s="6">
        <v>0.39517226916279213</v>
      </c>
      <c r="CN52" s="6">
        <v>1.1720010923453921</v>
      </c>
      <c r="CO52" s="6">
        <v>1.8409701249294024</v>
      </c>
      <c r="CP52" s="6">
        <v>0</v>
      </c>
      <c r="CR52" s="2" t="s">
        <v>181</v>
      </c>
      <c r="CT52" s="6">
        <v>0.437</v>
      </c>
      <c r="CU52" s="6">
        <v>0</v>
      </c>
      <c r="CW52" s="6">
        <v>0.47899999999999998</v>
      </c>
      <c r="CX52" s="6">
        <v>0</v>
      </c>
      <c r="CY52" s="6">
        <v>7.1319999999999997</v>
      </c>
      <c r="CZ52" s="6">
        <v>6.1520000000000001</v>
      </c>
      <c r="DA52" s="6">
        <v>1.92</v>
      </c>
      <c r="DB52" s="6">
        <v>98.021129000000016</v>
      </c>
      <c r="DD52" s="2" t="s">
        <v>83</v>
      </c>
      <c r="DE52" s="2" t="s">
        <v>49</v>
      </c>
      <c r="DF52" s="2" t="s">
        <v>87</v>
      </c>
      <c r="DG52" s="2" t="s">
        <v>198</v>
      </c>
      <c r="DJ52" s="2">
        <v>6.915</v>
      </c>
      <c r="DK52" s="2">
        <v>1.085</v>
      </c>
      <c r="DL52" s="2" t="s">
        <v>61</v>
      </c>
      <c r="DM52" s="2" t="s">
        <v>61</v>
      </c>
      <c r="DN52" s="2">
        <v>8</v>
      </c>
      <c r="DO52" s="2" t="s">
        <v>61</v>
      </c>
      <c r="DP52" s="6">
        <v>9.2999999999999999E-2</v>
      </c>
      <c r="DR52" s="6">
        <v>0.17</v>
      </c>
      <c r="DS52" s="6" t="s">
        <v>61</v>
      </c>
      <c r="DT52" s="6" t="s">
        <v>61</v>
      </c>
      <c r="DU52" s="6">
        <v>0.68100000000000005</v>
      </c>
      <c r="DV52" s="2" t="s">
        <v>61</v>
      </c>
      <c r="DW52" s="6">
        <v>0.76800000000000002</v>
      </c>
      <c r="DX52" s="6">
        <v>3.2890000000000001</v>
      </c>
      <c r="DY52" s="2" t="s">
        <v>61</v>
      </c>
      <c r="DZ52" s="6">
        <v>5.0010000000000003</v>
      </c>
      <c r="EB52" s="6">
        <v>0.06</v>
      </c>
      <c r="EC52" s="6">
        <v>0.109</v>
      </c>
      <c r="ED52" s="6">
        <v>1.6639999999999999</v>
      </c>
      <c r="EE52" s="6" t="s">
        <v>61</v>
      </c>
      <c r="EF52" s="6">
        <v>0.16700000000000001</v>
      </c>
      <c r="EG52" s="6">
        <v>2</v>
      </c>
      <c r="EH52" s="6"/>
      <c r="EI52" s="6"/>
      <c r="EJ52" s="6" t="s">
        <v>61</v>
      </c>
      <c r="EK52" s="6">
        <v>0.17100000000000001</v>
      </c>
      <c r="EL52" s="6" t="s">
        <v>61</v>
      </c>
      <c r="EM52" s="6">
        <v>4.3999999999999997E-2</v>
      </c>
      <c r="EN52" s="6">
        <v>0.21500000000000002</v>
      </c>
      <c r="EO52" s="6">
        <v>22</v>
      </c>
      <c r="EQ52" s="6">
        <v>1.8420000000000001</v>
      </c>
      <c r="ER52" s="6">
        <v>0.14799999999999999</v>
      </c>
      <c r="ES52" s="6">
        <v>0.01</v>
      </c>
      <c r="ET52" s="6" t="s">
        <v>61</v>
      </c>
      <c r="EU52" s="6">
        <v>2</v>
      </c>
      <c r="EV52" s="6"/>
      <c r="EW52" s="6">
        <v>15.216000000000001</v>
      </c>
      <c r="FA52"/>
      <c r="FB52" s="2" t="s">
        <v>61</v>
      </c>
      <c r="FC52" s="2" t="s">
        <v>61</v>
      </c>
      <c r="FD52" s="2" t="s">
        <v>61</v>
      </c>
      <c r="FE52" s="2" t="s">
        <v>61</v>
      </c>
      <c r="FF52" s="2" t="s">
        <v>61</v>
      </c>
      <c r="FG52" s="2" t="s">
        <v>61</v>
      </c>
      <c r="FH52" s="2" t="s">
        <v>61</v>
      </c>
      <c r="FI52" s="2" t="s">
        <v>61</v>
      </c>
      <c r="FJ52" s="2" t="s">
        <v>61</v>
      </c>
      <c r="FK52" s="2" t="s">
        <v>61</v>
      </c>
      <c r="FL52" s="2" t="s">
        <v>61</v>
      </c>
    </row>
    <row r="53" spans="1:168">
      <c r="B53" s="2" t="s">
        <v>176</v>
      </c>
      <c r="C53" s="2">
        <v>326</v>
      </c>
      <c r="D53" s="2">
        <v>3</v>
      </c>
      <c r="E53" s="3">
        <f t="shared" si="9"/>
        <v>46.620742999999997</v>
      </c>
      <c r="F53" s="3">
        <f t="shared" si="9"/>
        <v>0.87317500000000003</v>
      </c>
      <c r="G53" s="3">
        <f t="shared" si="9"/>
        <v>7.57355</v>
      </c>
      <c r="H53" s="3">
        <f t="shared" si="9"/>
        <v>12.99226</v>
      </c>
      <c r="I53" s="3">
        <f t="shared" si="9"/>
        <v>14.554242</v>
      </c>
      <c r="J53" s="3">
        <f t="shared" si="9"/>
        <v>10.620371</v>
      </c>
      <c r="K53" s="3">
        <f t="shared" si="9"/>
        <v>1.263639</v>
      </c>
      <c r="L53" s="3">
        <f t="shared" si="9"/>
        <v>0.26651999999999998</v>
      </c>
      <c r="M53" s="3">
        <f t="shared" si="9"/>
        <v>1.2488000000000001E-2</v>
      </c>
      <c r="N53" s="3">
        <f t="shared" si="9"/>
        <v>0.49083700000000002</v>
      </c>
      <c r="O53" s="3">
        <f t="shared" si="9"/>
        <v>0.31302000000000002</v>
      </c>
      <c r="P53" s="3">
        <f t="shared" si="9"/>
        <v>4.827E-2</v>
      </c>
      <c r="Q53" s="3">
        <f t="shared" si="10"/>
        <v>95.629114999999999</v>
      </c>
      <c r="R53" s="6"/>
      <c r="S53" s="6">
        <v>46.620742999999997</v>
      </c>
      <c r="T53" s="6">
        <v>0.87317500000000003</v>
      </c>
      <c r="U53" s="6">
        <v>7.57355</v>
      </c>
      <c r="V53" s="6">
        <v>12.99226</v>
      </c>
      <c r="W53" s="6">
        <v>14.554242</v>
      </c>
      <c r="X53" s="6">
        <v>10.620371</v>
      </c>
      <c r="Y53" s="6">
        <v>1.263639</v>
      </c>
      <c r="Z53" s="6">
        <v>0.26651999999999998</v>
      </c>
      <c r="AA53" s="6">
        <v>1.2488000000000001E-2</v>
      </c>
      <c r="AB53" s="6">
        <v>0.49083700000000002</v>
      </c>
      <c r="AC53" s="6">
        <v>0.31302000000000002</v>
      </c>
      <c r="AD53" s="6">
        <v>4.827E-2</v>
      </c>
      <c r="AE53" s="6">
        <v>95.62912</v>
      </c>
      <c r="AF53" s="6"/>
      <c r="AG53" s="6">
        <v>5.9779999999999998E-3</v>
      </c>
      <c r="AH53" s="6">
        <v>9.8890000000000002E-3</v>
      </c>
      <c r="AI53" s="6">
        <v>6.3280000000000003E-3</v>
      </c>
      <c r="AJ53" s="6">
        <v>1.3285E-2</v>
      </c>
      <c r="AK53" s="6">
        <v>6.8240000000000002E-3</v>
      </c>
      <c r="AL53" s="6">
        <v>5.3470000000000002E-3</v>
      </c>
      <c r="AM53" s="6">
        <v>1.0375000000000001E-2</v>
      </c>
      <c r="AN53" s="6">
        <v>5.0959999999999998E-3</v>
      </c>
      <c r="AO53" s="6">
        <v>1.1899E-2</v>
      </c>
      <c r="AP53" s="6">
        <v>1.2404999999999999E-2</v>
      </c>
      <c r="AQ53" s="6">
        <v>1.8599999999999998E-2</v>
      </c>
      <c r="AR53" s="6">
        <v>4.3730000000000002E-3</v>
      </c>
      <c r="AS53" s="6"/>
      <c r="AT53" s="6">
        <v>0.240705</v>
      </c>
      <c r="AU53" s="6">
        <v>2.0616850000000002</v>
      </c>
      <c r="AV53" s="6">
        <v>0.63259100000000001</v>
      </c>
      <c r="AW53" s="6">
        <v>0.41842400000000002</v>
      </c>
      <c r="AX53" s="6">
        <v>0.51450899999999999</v>
      </c>
      <c r="AY53" s="6">
        <v>0.33963700000000002</v>
      </c>
      <c r="AZ53" s="6">
        <v>2.4998710000000002</v>
      </c>
      <c r="BA53" s="6">
        <v>2.6448740000000002</v>
      </c>
      <c r="BB53" s="6">
        <v>98.897544999999994</v>
      </c>
      <c r="BC53" s="6">
        <v>3.1440290000000002</v>
      </c>
      <c r="BD53" s="6">
        <v>4.7064870000000001</v>
      </c>
      <c r="BE53" s="6">
        <v>7.6645450000000004</v>
      </c>
      <c r="BG53" s="6">
        <v>6.9150223291148132</v>
      </c>
      <c r="BH53" s="6">
        <v>1.0849776708851868</v>
      </c>
      <c r="BI53" s="6">
        <v>0</v>
      </c>
      <c r="BJ53" s="6">
        <v>8</v>
      </c>
      <c r="BK53" s="6"/>
      <c r="BL53" s="6">
        <v>0.23895330450522101</v>
      </c>
      <c r="BM53" s="6">
        <v>9.7434060600841685E-2</v>
      </c>
      <c r="BN53" s="6">
        <v>1.4644554414746508E-3</v>
      </c>
      <c r="BO53" s="6">
        <v>0</v>
      </c>
      <c r="BP53" s="6">
        <v>0.42622004051413143</v>
      </c>
      <c r="BQ53" s="6">
        <v>3.2181586265874622</v>
      </c>
      <c r="BR53" s="6">
        <v>1.1853908901165158</v>
      </c>
      <c r="BS53" s="6">
        <v>6.1663789627785022E-2</v>
      </c>
      <c r="BT53" s="6"/>
      <c r="BU53" s="6">
        <v>0.22928516739343063</v>
      </c>
      <c r="BV53" s="6">
        <v>1.6877997641137243</v>
      </c>
      <c r="BW53" s="6">
        <v>8.2915068492845023E-2</v>
      </c>
      <c r="BX53" s="6"/>
      <c r="BY53" s="6">
        <v>0</v>
      </c>
      <c r="BZ53" s="6">
        <v>0.28047887998987353</v>
      </c>
      <c r="CA53" s="6">
        <v>5.0430722353595747E-2</v>
      </c>
      <c r="CB53" s="6">
        <v>0.33090960234346928</v>
      </c>
      <c r="CC53" s="6"/>
      <c r="CD53" s="6">
        <v>1.8165104764685469</v>
      </c>
      <c r="CE53" s="6">
        <v>0.14683209420508442</v>
      </c>
      <c r="CF53" s="6">
        <v>1.2134644698418793E-2</v>
      </c>
      <c r="CG53" s="6">
        <v>2.4522784627949989E-2</v>
      </c>
      <c r="CH53" s="6">
        <v>2</v>
      </c>
      <c r="CM53" s="6">
        <v>0.40169725588618377</v>
      </c>
      <c r="CN53" s="6">
        <v>1.2099136747444634</v>
      </c>
      <c r="CO53" s="6">
        <v>1.8410332610964968</v>
      </c>
      <c r="CP53" s="6">
        <v>0</v>
      </c>
      <c r="CR53" s="2" t="s">
        <v>80</v>
      </c>
      <c r="CT53" s="6">
        <v>0.41799999999999998</v>
      </c>
      <c r="CU53" s="6">
        <v>0</v>
      </c>
      <c r="CW53" s="6">
        <v>0.49099999999999999</v>
      </c>
      <c r="CX53" s="6">
        <v>0</v>
      </c>
      <c r="CY53" s="6">
        <v>7.5609999999999999</v>
      </c>
      <c r="CZ53" s="6">
        <v>6.0350000000000001</v>
      </c>
      <c r="DA53" s="6">
        <v>1.91</v>
      </c>
      <c r="DB53" s="6">
        <v>98.003017999999997</v>
      </c>
      <c r="DD53" s="2" t="s">
        <v>83</v>
      </c>
      <c r="DE53" s="2" t="s">
        <v>49</v>
      </c>
      <c r="DF53" s="2" t="s">
        <v>87</v>
      </c>
      <c r="DG53" s="2" t="s">
        <v>199</v>
      </c>
      <c r="DJ53" s="2">
        <v>6.8739999999999997</v>
      </c>
      <c r="DK53" s="2">
        <v>1.1259999999999999</v>
      </c>
      <c r="DL53" s="2" t="s">
        <v>61</v>
      </c>
      <c r="DM53" s="2" t="s">
        <v>61</v>
      </c>
      <c r="DN53" s="2">
        <v>8</v>
      </c>
      <c r="DO53" s="2" t="s">
        <v>61</v>
      </c>
      <c r="DP53" s="6">
        <v>9.7000000000000003E-2</v>
      </c>
      <c r="DR53" s="6">
        <v>0.19</v>
      </c>
      <c r="DS53" s="6">
        <v>1E-3</v>
      </c>
      <c r="DT53" s="6" t="s">
        <v>61</v>
      </c>
      <c r="DU53" s="6">
        <v>0.67</v>
      </c>
      <c r="DV53" s="2" t="s">
        <v>61</v>
      </c>
      <c r="DW53" s="6">
        <v>0.84199999999999997</v>
      </c>
      <c r="DX53" s="6">
        <v>3.1989999999999998</v>
      </c>
      <c r="DY53" s="2" t="s">
        <v>61</v>
      </c>
      <c r="DZ53" s="6">
        <v>4.9989999999999997</v>
      </c>
      <c r="EB53" s="6">
        <v>6.0999999999999999E-2</v>
      </c>
      <c r="EC53" s="6">
        <v>0.09</v>
      </c>
      <c r="ED53" s="6">
        <v>1.6779999999999999</v>
      </c>
      <c r="EE53" s="6" t="s">
        <v>61</v>
      </c>
      <c r="EF53" s="6">
        <v>0.17100000000000001</v>
      </c>
      <c r="EG53" s="6">
        <v>2</v>
      </c>
      <c r="EH53" s="6"/>
      <c r="EI53" s="6"/>
      <c r="EJ53" s="6" t="s">
        <v>61</v>
      </c>
      <c r="EK53" s="6">
        <v>0.191</v>
      </c>
      <c r="EL53" s="6" t="s">
        <v>61</v>
      </c>
      <c r="EM53" s="6">
        <v>0.05</v>
      </c>
      <c r="EN53" s="6">
        <v>0.24099999999999999</v>
      </c>
      <c r="EO53" s="6">
        <v>22</v>
      </c>
      <c r="EQ53" s="6">
        <v>1.8420000000000001</v>
      </c>
      <c r="ER53" s="6">
        <v>0.14599999999999999</v>
      </c>
      <c r="ES53" s="6">
        <v>1.2E-2</v>
      </c>
      <c r="ET53" s="6" t="s">
        <v>61</v>
      </c>
      <c r="EU53" s="6">
        <v>2</v>
      </c>
      <c r="EV53" s="6"/>
      <c r="EW53" s="6">
        <v>15.239999999999998</v>
      </c>
      <c r="FA53"/>
      <c r="FB53" s="2" t="s">
        <v>61</v>
      </c>
      <c r="FC53" s="2" t="s">
        <v>61</v>
      </c>
      <c r="FD53" s="2" t="s">
        <v>61</v>
      </c>
      <c r="FE53" s="2" t="s">
        <v>61</v>
      </c>
      <c r="FF53" s="2" t="s">
        <v>61</v>
      </c>
      <c r="FG53" s="2" t="s">
        <v>61</v>
      </c>
      <c r="FH53" s="2" t="s">
        <v>61</v>
      </c>
      <c r="FI53" s="2" t="s">
        <v>61</v>
      </c>
      <c r="FJ53" s="2" t="s">
        <v>61</v>
      </c>
      <c r="FK53" s="2" t="s">
        <v>61</v>
      </c>
      <c r="FL53" s="2" t="s">
        <v>61</v>
      </c>
    </row>
    <row r="54" spans="1:168">
      <c r="B54" s="2" t="s">
        <v>176</v>
      </c>
      <c r="C54" s="2">
        <v>327</v>
      </c>
      <c r="D54" s="2">
        <v>4</v>
      </c>
      <c r="E54" s="3">
        <f t="shared" si="9"/>
        <v>46.951981000000004</v>
      </c>
      <c r="F54" s="3">
        <f t="shared" si="9"/>
        <v>0.87192400000000003</v>
      </c>
      <c r="G54" s="3">
        <f t="shared" si="9"/>
        <v>7.5016660000000002</v>
      </c>
      <c r="H54" s="3">
        <f t="shared" si="9"/>
        <v>13.141317000000001</v>
      </c>
      <c r="I54" s="3">
        <f t="shared" si="9"/>
        <v>14.682646</v>
      </c>
      <c r="J54" s="3">
        <f t="shared" si="9"/>
        <v>10.580247999999999</v>
      </c>
      <c r="K54" s="3">
        <f t="shared" si="9"/>
        <v>1.263501</v>
      </c>
      <c r="L54" s="3">
        <f t="shared" si="9"/>
        <v>0.26124199999999997</v>
      </c>
      <c r="M54" s="3" t="str">
        <f t="shared" si="9"/>
        <v/>
      </c>
      <c r="N54" s="3">
        <f t="shared" si="9"/>
        <v>0.51293699999999998</v>
      </c>
      <c r="O54" s="3">
        <f t="shared" si="9"/>
        <v>0.34657300000000002</v>
      </c>
      <c r="P54" s="3">
        <f t="shared" si="9"/>
        <v>4.6530000000000002E-2</v>
      </c>
      <c r="Q54" s="3">
        <f t="shared" si="10"/>
        <v>96.16056500000002</v>
      </c>
      <c r="R54" s="6"/>
      <c r="S54" s="6">
        <v>46.951981000000004</v>
      </c>
      <c r="T54" s="6">
        <v>0.87192400000000003</v>
      </c>
      <c r="U54" s="6">
        <v>7.5016660000000002</v>
      </c>
      <c r="V54" s="6">
        <v>13.141317000000001</v>
      </c>
      <c r="W54" s="6">
        <v>14.682646</v>
      </c>
      <c r="X54" s="6">
        <v>10.580247999999999</v>
      </c>
      <c r="Y54" s="6">
        <v>1.263501</v>
      </c>
      <c r="Z54" s="6">
        <v>0.26124199999999997</v>
      </c>
      <c r="AA54" s="6">
        <v>4.0350000000000004E-3</v>
      </c>
      <c r="AB54" s="6">
        <v>0.51293699999999998</v>
      </c>
      <c r="AC54" s="6">
        <v>0.34657300000000002</v>
      </c>
      <c r="AD54" s="6">
        <v>4.6530000000000002E-2</v>
      </c>
      <c r="AE54" s="6">
        <v>96.164603999999997</v>
      </c>
      <c r="AF54" s="6"/>
      <c r="AG54" s="6">
        <v>5.9820000000000003E-3</v>
      </c>
      <c r="AH54" s="6">
        <v>9.8949999999999993E-3</v>
      </c>
      <c r="AI54" s="6">
        <v>6.3340000000000002E-3</v>
      </c>
      <c r="AJ54" s="6">
        <v>1.3294E-2</v>
      </c>
      <c r="AK54" s="6">
        <v>6.8310000000000003E-3</v>
      </c>
      <c r="AL54" s="6">
        <v>5.3499999999999997E-3</v>
      </c>
      <c r="AM54" s="6">
        <v>1.0385E-2</v>
      </c>
      <c r="AN54" s="6">
        <v>5.1009999999999996E-3</v>
      </c>
      <c r="AO54" s="6">
        <v>1.1903E-2</v>
      </c>
      <c r="AP54" s="6">
        <v>1.2413E-2</v>
      </c>
      <c r="AQ54" s="6">
        <v>1.8602E-2</v>
      </c>
      <c r="AR54" s="6">
        <v>4.3759999999999997E-3</v>
      </c>
      <c r="AS54" s="6"/>
      <c r="AT54" s="6">
        <v>0.239986</v>
      </c>
      <c r="AU54" s="6">
        <v>2.0647850000000001</v>
      </c>
      <c r="AV54" s="6">
        <v>0.63626700000000003</v>
      </c>
      <c r="AW54" s="6">
        <v>0.41616300000000001</v>
      </c>
      <c r="AX54" s="6">
        <v>0.51265000000000005</v>
      </c>
      <c r="AY54" s="6">
        <v>0.34049099999999999</v>
      </c>
      <c r="AZ54" s="6">
        <v>2.5023330000000001</v>
      </c>
      <c r="BA54" s="6">
        <v>2.683716</v>
      </c>
      <c r="BB54" s="6">
        <v>304.81781000000001</v>
      </c>
      <c r="BC54" s="6">
        <v>3.0415199999999998</v>
      </c>
      <c r="BD54" s="6">
        <v>4.2991380000000001</v>
      </c>
      <c r="BE54" s="6">
        <v>7.9134440000000001</v>
      </c>
      <c r="BG54" s="6">
        <v>6.9339819910318443</v>
      </c>
      <c r="BH54" s="6">
        <v>1.0660180089681557</v>
      </c>
      <c r="BI54" s="6">
        <v>0</v>
      </c>
      <c r="BJ54" s="6">
        <v>8</v>
      </c>
      <c r="BK54" s="6"/>
      <c r="BL54" s="6">
        <v>0.23966563167411925</v>
      </c>
      <c r="BM54" s="6">
        <v>9.6872951923124437E-2</v>
      </c>
      <c r="BN54" s="6">
        <v>0</v>
      </c>
      <c r="BO54" s="6">
        <v>0</v>
      </c>
      <c r="BP54" s="6">
        <v>0.38466960737278555</v>
      </c>
      <c r="BQ54" s="6">
        <v>3.2324854279470379</v>
      </c>
      <c r="BR54" s="6">
        <v>1.2383687562345216</v>
      </c>
      <c r="BS54" s="6">
        <v>6.4161031617569766E-2</v>
      </c>
      <c r="BT54" s="6"/>
      <c r="BU54" s="6">
        <v>0.25622340676915911</v>
      </c>
      <c r="BV54" s="6">
        <v>1.6741388462454596</v>
      </c>
      <c r="BW54" s="6">
        <v>6.9637746985381277E-2</v>
      </c>
      <c r="BX54" s="6"/>
      <c r="BY54" s="6">
        <v>0</v>
      </c>
      <c r="BZ54" s="6">
        <v>0.29214233434641096</v>
      </c>
      <c r="CA54" s="6">
        <v>4.9217865677165143E-2</v>
      </c>
      <c r="CB54" s="6">
        <v>0.34136020002357609</v>
      </c>
      <c r="CC54" s="6"/>
      <c r="CD54" s="6">
        <v>1.8027009747616609</v>
      </c>
      <c r="CE54" s="6">
        <v>0.1618668905442629</v>
      </c>
      <c r="CF54" s="6">
        <v>1.1646547730890588E-2</v>
      </c>
      <c r="CG54" s="6">
        <v>2.378558696318564E-2</v>
      </c>
      <c r="CH54" s="6">
        <v>2</v>
      </c>
      <c r="CM54" s="6">
        <v>0.36088402040959977</v>
      </c>
      <c r="CN54" s="6">
        <v>1.2621543431977074</v>
      </c>
      <c r="CO54" s="6">
        <v>1.8264865617248394</v>
      </c>
      <c r="CP54" s="6">
        <v>7.1054273576010019E-15</v>
      </c>
      <c r="CR54" s="2" t="s">
        <v>81</v>
      </c>
      <c r="CT54" s="6">
        <v>0.54500000000000004</v>
      </c>
      <c r="CU54" s="6">
        <v>0</v>
      </c>
      <c r="CW54" s="6">
        <v>0.51300000000000001</v>
      </c>
      <c r="CX54" s="6">
        <v>0</v>
      </c>
      <c r="CY54" s="6">
        <v>5.9790000000000001</v>
      </c>
      <c r="CZ54" s="6">
        <v>7.9589999999999996</v>
      </c>
      <c r="DA54" s="6">
        <v>1.9</v>
      </c>
      <c r="DB54" s="6">
        <v>98.697310999999999</v>
      </c>
      <c r="DD54" s="2" t="s">
        <v>83</v>
      </c>
      <c r="DE54" s="2" t="s">
        <v>49</v>
      </c>
      <c r="DF54" s="2" t="s">
        <v>87</v>
      </c>
      <c r="DG54" s="2" t="s">
        <v>200</v>
      </c>
      <c r="DJ54" s="2">
        <v>6.8559999999999999</v>
      </c>
      <c r="DK54" s="2">
        <v>1.1439999999999999</v>
      </c>
      <c r="DL54" s="2" t="s">
        <v>61</v>
      </c>
      <c r="DM54" s="2" t="s">
        <v>61</v>
      </c>
      <c r="DN54" s="2">
        <v>8</v>
      </c>
      <c r="DO54" s="2" t="s">
        <v>61</v>
      </c>
      <c r="DP54" s="6">
        <v>9.6000000000000002E-2</v>
      </c>
      <c r="DR54" s="6">
        <v>0.14699999999999999</v>
      </c>
      <c r="DS54" s="6" t="s">
        <v>61</v>
      </c>
      <c r="DT54" s="6" t="s">
        <v>61</v>
      </c>
      <c r="DU54" s="6">
        <v>0.875</v>
      </c>
      <c r="DV54" s="2" t="s">
        <v>61</v>
      </c>
      <c r="DW54" s="6">
        <v>0.68700000000000006</v>
      </c>
      <c r="DX54" s="6">
        <v>3.1960000000000002</v>
      </c>
      <c r="DY54" s="2" t="s">
        <v>61</v>
      </c>
      <c r="DZ54" s="6">
        <v>5.0010000000000003</v>
      </c>
      <c r="EB54" s="6">
        <v>6.3E-2</v>
      </c>
      <c r="EC54" s="6">
        <v>4.3999999999999997E-2</v>
      </c>
      <c r="ED54" s="6">
        <v>1.655</v>
      </c>
      <c r="EE54" s="6" t="s">
        <v>61</v>
      </c>
      <c r="EF54" s="6">
        <v>0.23799999999999999</v>
      </c>
      <c r="EG54" s="6">
        <v>2</v>
      </c>
      <c r="EH54" s="6"/>
      <c r="EI54" s="6"/>
      <c r="EJ54" s="6" t="s">
        <v>61</v>
      </c>
      <c r="EK54" s="6">
        <v>0.12</v>
      </c>
      <c r="EL54" s="6" t="s">
        <v>61</v>
      </c>
      <c r="EM54" s="6">
        <v>4.9000000000000002E-2</v>
      </c>
      <c r="EN54" s="6">
        <v>0.16899999999999998</v>
      </c>
      <c r="EO54" s="6">
        <v>22</v>
      </c>
      <c r="EQ54" s="6">
        <v>1.8280000000000001</v>
      </c>
      <c r="ER54" s="6">
        <v>0.16</v>
      </c>
      <c r="ES54" s="6">
        <v>1.2E-2</v>
      </c>
      <c r="ET54" s="6" t="s">
        <v>61</v>
      </c>
      <c r="EU54" s="6">
        <v>2</v>
      </c>
      <c r="EV54" s="6"/>
      <c r="EW54" s="6">
        <v>15.170000000000002</v>
      </c>
      <c r="FA54"/>
      <c r="FB54" s="2" t="s">
        <v>61</v>
      </c>
      <c r="FC54" s="2" t="s">
        <v>61</v>
      </c>
      <c r="FD54" s="2" t="s">
        <v>61</v>
      </c>
      <c r="FE54" s="2" t="s">
        <v>61</v>
      </c>
      <c r="FF54" s="2" t="s">
        <v>61</v>
      </c>
      <c r="FG54" s="2" t="s">
        <v>61</v>
      </c>
      <c r="FH54" s="2" t="s">
        <v>61</v>
      </c>
      <c r="FI54" s="2" t="s">
        <v>61</v>
      </c>
      <c r="FJ54" s="2" t="s">
        <v>61</v>
      </c>
      <c r="FK54" s="2" t="s">
        <v>61</v>
      </c>
      <c r="FL54" s="2" t="s">
        <v>61</v>
      </c>
    </row>
    <row r="55" spans="1:168">
      <c r="B55" s="2" t="s">
        <v>176</v>
      </c>
      <c r="C55" s="2">
        <v>328</v>
      </c>
      <c r="D55" s="2">
        <v>5</v>
      </c>
      <c r="E55" s="3">
        <f t="shared" si="9"/>
        <v>46.950958</v>
      </c>
      <c r="F55" s="3">
        <f t="shared" si="9"/>
        <v>0.89721899999999999</v>
      </c>
      <c r="G55" s="3">
        <f t="shared" si="9"/>
        <v>7.5286840000000002</v>
      </c>
      <c r="H55" s="3">
        <f t="shared" si="9"/>
        <v>13.227035000000001</v>
      </c>
      <c r="I55" s="3">
        <f t="shared" si="9"/>
        <v>14.696764999999999</v>
      </c>
      <c r="J55" s="3">
        <f t="shared" si="9"/>
        <v>10.668566999999999</v>
      </c>
      <c r="K55" s="3">
        <f t="shared" si="9"/>
        <v>1.252934</v>
      </c>
      <c r="L55" s="3">
        <f t="shared" si="9"/>
        <v>0.266264</v>
      </c>
      <c r="M55" s="3" t="str">
        <f t="shared" si="9"/>
        <v/>
      </c>
      <c r="N55" s="3">
        <f t="shared" si="9"/>
        <v>0.53140100000000001</v>
      </c>
      <c r="O55" s="3">
        <f t="shared" si="9"/>
        <v>0.301344</v>
      </c>
      <c r="P55" s="3">
        <f t="shared" si="9"/>
        <v>4.6716000000000001E-2</v>
      </c>
      <c r="Q55" s="3">
        <f t="shared" si="10"/>
        <v>96.367886999999996</v>
      </c>
      <c r="R55" s="6"/>
      <c r="S55" s="6">
        <v>46.950958</v>
      </c>
      <c r="T55" s="6">
        <v>0.89721899999999999</v>
      </c>
      <c r="U55" s="6">
        <v>7.5286840000000002</v>
      </c>
      <c r="V55" s="6">
        <v>13.227035000000001</v>
      </c>
      <c r="W55" s="6">
        <v>14.696764999999999</v>
      </c>
      <c r="X55" s="6">
        <v>10.668566999999999</v>
      </c>
      <c r="Y55" s="6">
        <v>1.252934</v>
      </c>
      <c r="Z55" s="6">
        <v>0.266264</v>
      </c>
      <c r="AA55" s="6">
        <v>6.2399999999999999E-3</v>
      </c>
      <c r="AB55" s="6">
        <v>0.53140100000000001</v>
      </c>
      <c r="AC55" s="6">
        <v>0.301344</v>
      </c>
      <c r="AD55" s="6">
        <v>4.6716000000000001E-2</v>
      </c>
      <c r="AE55" s="6">
        <v>96.374122999999997</v>
      </c>
      <c r="AF55" s="6"/>
      <c r="AG55" s="6">
        <v>5.9890000000000004E-3</v>
      </c>
      <c r="AH55" s="6">
        <v>9.9050000000000006E-3</v>
      </c>
      <c r="AI55" s="6">
        <v>6.3420000000000004E-3</v>
      </c>
      <c r="AJ55" s="6">
        <v>1.3309E-2</v>
      </c>
      <c r="AK55" s="6">
        <v>6.8389999999999996E-3</v>
      </c>
      <c r="AL55" s="6">
        <v>5.3550000000000004E-3</v>
      </c>
      <c r="AM55" s="6">
        <v>1.0399E-2</v>
      </c>
      <c r="AN55" s="6">
        <v>5.1050000000000002E-3</v>
      </c>
      <c r="AO55" s="6">
        <v>1.1915E-2</v>
      </c>
      <c r="AP55" s="6">
        <v>1.2427000000000001E-2</v>
      </c>
      <c r="AQ55" s="6">
        <v>1.8629E-2</v>
      </c>
      <c r="AR55" s="6">
        <v>4.3800000000000002E-3</v>
      </c>
      <c r="AS55" s="6"/>
      <c r="AT55" s="6">
        <v>0.240146</v>
      </c>
      <c r="AU55" s="6">
        <v>2.0249459999999999</v>
      </c>
      <c r="AV55" s="6">
        <v>0.63553400000000004</v>
      </c>
      <c r="AW55" s="6">
        <v>0.414989</v>
      </c>
      <c r="AX55" s="6">
        <v>0.51281100000000002</v>
      </c>
      <c r="AY55" s="6">
        <v>0.33922400000000003</v>
      </c>
      <c r="AZ55" s="6">
        <v>2.5163709999999999</v>
      </c>
      <c r="BA55" s="6">
        <v>2.6502829999999999</v>
      </c>
      <c r="BB55" s="6">
        <v>197.516571</v>
      </c>
      <c r="BC55" s="6">
        <v>2.9632710000000002</v>
      </c>
      <c r="BD55" s="6">
        <v>4.8762670000000004</v>
      </c>
      <c r="BE55" s="6">
        <v>7.8923870000000003</v>
      </c>
      <c r="BG55" s="6">
        <v>6.9241608681081663</v>
      </c>
      <c r="BH55" s="6">
        <v>1.0758391318918337</v>
      </c>
      <c r="BI55" s="6">
        <v>0</v>
      </c>
      <c r="BJ55" s="6">
        <v>8</v>
      </c>
      <c r="BK55" s="6"/>
      <c r="BL55" s="6">
        <v>0.23271957103556273</v>
      </c>
      <c r="BM55" s="6">
        <v>9.9544270028585263E-2</v>
      </c>
      <c r="BN55" s="6">
        <v>0</v>
      </c>
      <c r="BO55" s="6">
        <v>0</v>
      </c>
      <c r="BP55" s="6">
        <v>0.36342126216781168</v>
      </c>
      <c r="BQ55" s="6">
        <v>3.2310814061886219</v>
      </c>
      <c r="BR55" s="6">
        <v>1.2679255509443799</v>
      </c>
      <c r="BS55" s="6">
        <v>6.6377911010639654E-2</v>
      </c>
      <c r="BT55" s="6"/>
      <c r="BU55" s="6">
        <v>0.2610699713756004</v>
      </c>
      <c r="BV55" s="6">
        <v>1.6857595068864908</v>
      </c>
      <c r="BW55" s="6">
        <v>5.3170521737908816E-2</v>
      </c>
      <c r="BX55" s="6"/>
      <c r="BY55" s="6">
        <v>0</v>
      </c>
      <c r="BZ55" s="6">
        <v>0.30508356981024815</v>
      </c>
      <c r="CA55" s="6">
        <v>5.0094048416335531E-2</v>
      </c>
      <c r="CB55" s="6">
        <v>0.35517761822658367</v>
      </c>
      <c r="CC55" s="6"/>
      <c r="CD55" s="6">
        <v>1.8263794580313331</v>
      </c>
      <c r="CE55" s="6">
        <v>0.14054640763617698</v>
      </c>
      <c r="CF55" s="6">
        <v>1.1676796475106279E-2</v>
      </c>
      <c r="CG55" s="6">
        <v>2.1397337857383784E-2</v>
      </c>
      <c r="CH55" s="6">
        <v>2</v>
      </c>
      <c r="CI55" s="1"/>
      <c r="CJ55" s="1"/>
      <c r="CK55" s="1"/>
      <c r="CM55" s="6">
        <v>0.34202392431041773</v>
      </c>
      <c r="CN55" s="6">
        <v>1.2893228888017738</v>
      </c>
      <c r="CO55" s="6">
        <v>1.8477767958887239</v>
      </c>
      <c r="CP55" s="6">
        <v>-7.1054273576010019E-15</v>
      </c>
      <c r="CR55" s="2" t="s">
        <v>81</v>
      </c>
      <c r="CT55" s="6">
        <v>0.55300000000000005</v>
      </c>
      <c r="CU55" s="6">
        <v>0</v>
      </c>
      <c r="CW55" s="6">
        <v>0.53100000000000003</v>
      </c>
      <c r="CX55" s="6">
        <v>0</v>
      </c>
      <c r="CY55" s="6">
        <v>5.9119999999999999</v>
      </c>
      <c r="CZ55" s="6">
        <v>8.1289999999999996</v>
      </c>
      <c r="DA55" s="6">
        <v>1.92</v>
      </c>
      <c r="DB55" s="6">
        <v>98.961450999999997</v>
      </c>
      <c r="DD55" s="2" t="s">
        <v>83</v>
      </c>
      <c r="DE55" s="2" t="s">
        <v>49</v>
      </c>
      <c r="DF55" s="2" t="s">
        <v>87</v>
      </c>
      <c r="DG55" s="2" t="s">
        <v>201</v>
      </c>
      <c r="DJ55" s="2">
        <v>6.8410000000000002</v>
      </c>
      <c r="DK55" s="2">
        <v>1.159</v>
      </c>
      <c r="DL55" s="2" t="s">
        <v>61</v>
      </c>
      <c r="DM55" s="2" t="s">
        <v>61</v>
      </c>
      <c r="DN55" s="2">
        <v>8</v>
      </c>
      <c r="DO55" s="2" t="s">
        <v>61</v>
      </c>
      <c r="DP55" s="6">
        <v>9.8000000000000004E-2</v>
      </c>
      <c r="DR55" s="6">
        <v>0.13400000000000001</v>
      </c>
      <c r="DS55" s="6" t="s">
        <v>61</v>
      </c>
      <c r="DT55" s="6" t="s">
        <v>61</v>
      </c>
      <c r="DU55" s="6">
        <v>0.89100000000000001</v>
      </c>
      <c r="DV55" s="2" t="s">
        <v>61</v>
      </c>
      <c r="DW55" s="6">
        <v>0.68500000000000005</v>
      </c>
      <c r="DX55" s="6">
        <v>3.1920000000000002</v>
      </c>
      <c r="DY55" s="2" t="s">
        <v>61</v>
      </c>
      <c r="DZ55" s="6">
        <v>5</v>
      </c>
      <c r="EB55" s="6">
        <v>6.6000000000000003E-2</v>
      </c>
      <c r="EC55" s="6">
        <v>3.5999999999999997E-2</v>
      </c>
      <c r="ED55" s="6">
        <v>1.6659999999999999</v>
      </c>
      <c r="EE55" s="6" t="s">
        <v>61</v>
      </c>
      <c r="EF55" s="6">
        <v>0.23300000000000001</v>
      </c>
      <c r="EG55" s="6">
        <v>2.0009999999999999</v>
      </c>
      <c r="EH55" s="6"/>
      <c r="EI55" s="6"/>
      <c r="EJ55" s="6" t="s">
        <v>61</v>
      </c>
      <c r="EK55" s="6">
        <v>0.121</v>
      </c>
      <c r="EL55" s="6" t="s">
        <v>61</v>
      </c>
      <c r="EM55" s="6">
        <v>4.9000000000000002E-2</v>
      </c>
      <c r="EN55" s="6">
        <v>0.16999999999999998</v>
      </c>
      <c r="EO55" s="6">
        <v>22</v>
      </c>
      <c r="EQ55" s="6">
        <v>1.85</v>
      </c>
      <c r="ER55" s="6">
        <v>0.13900000000000001</v>
      </c>
      <c r="ES55" s="6">
        <v>1.2E-2</v>
      </c>
      <c r="ET55" s="6" t="s">
        <v>61</v>
      </c>
      <c r="EU55" s="6">
        <v>2.0009999999999999</v>
      </c>
      <c r="EV55" s="6"/>
      <c r="EW55" s="6">
        <v>15.170999999999999</v>
      </c>
      <c r="FA55"/>
      <c r="FB55" s="2" t="s">
        <v>61</v>
      </c>
      <c r="FC55" s="2" t="s">
        <v>61</v>
      </c>
      <c r="FD55" s="2" t="s">
        <v>61</v>
      </c>
      <c r="FE55" s="2" t="s">
        <v>61</v>
      </c>
      <c r="FF55" s="2" t="s">
        <v>61</v>
      </c>
      <c r="FG55" s="2" t="s">
        <v>61</v>
      </c>
      <c r="FH55" s="2" t="s">
        <v>61</v>
      </c>
      <c r="FI55" s="2" t="s">
        <v>61</v>
      </c>
      <c r="FJ55" s="2" t="s">
        <v>61</v>
      </c>
      <c r="FK55" s="2" t="s">
        <v>61</v>
      </c>
      <c r="FL55" s="2" t="s">
        <v>61</v>
      </c>
    </row>
    <row r="56" spans="1:168" s="10" customFormat="1">
      <c r="B56" s="10" t="s">
        <v>176</v>
      </c>
      <c r="C56" s="10">
        <v>329</v>
      </c>
      <c r="D56" s="10">
        <v>6</v>
      </c>
      <c r="E56" s="3">
        <f t="shared" si="9"/>
        <v>47.112495000000003</v>
      </c>
      <c r="F56" s="3">
        <f t="shared" si="9"/>
        <v>0.86390900000000004</v>
      </c>
      <c r="G56" s="3">
        <f t="shared" si="9"/>
        <v>7.5243460000000004</v>
      </c>
      <c r="H56" s="3">
        <f t="shared" si="9"/>
        <v>13.41356</v>
      </c>
      <c r="I56" s="3">
        <f t="shared" si="9"/>
        <v>14.463077999999999</v>
      </c>
      <c r="J56" s="3">
        <f t="shared" si="9"/>
        <v>10.647413999999999</v>
      </c>
      <c r="K56" s="3">
        <f t="shared" si="9"/>
        <v>1.2268209999999999</v>
      </c>
      <c r="L56" s="3">
        <f t="shared" si="9"/>
        <v>0.26888099999999998</v>
      </c>
      <c r="M56" s="3" t="str">
        <f t="shared" si="9"/>
        <v/>
      </c>
      <c r="N56" s="3">
        <f t="shared" si="9"/>
        <v>0.53588899999999995</v>
      </c>
      <c r="O56" s="3">
        <f t="shared" si="9"/>
        <v>0.32542599999999999</v>
      </c>
      <c r="P56" s="3">
        <f t="shared" si="9"/>
        <v>4.0670999999999999E-2</v>
      </c>
      <c r="Q56" s="3">
        <f t="shared" si="10"/>
        <v>96.422489999999982</v>
      </c>
      <c r="R56" s="3"/>
      <c r="S56" s="3">
        <v>47.112495000000003</v>
      </c>
      <c r="T56" s="3">
        <v>0.86390900000000004</v>
      </c>
      <c r="U56" s="3">
        <v>7.5243460000000004</v>
      </c>
      <c r="V56" s="3">
        <v>13.41356</v>
      </c>
      <c r="W56" s="3">
        <v>14.463077999999999</v>
      </c>
      <c r="X56" s="3">
        <v>10.647413999999999</v>
      </c>
      <c r="Y56" s="3">
        <v>1.2268209999999999</v>
      </c>
      <c r="Z56" s="3">
        <v>0.26888099999999998</v>
      </c>
      <c r="AA56" s="3">
        <v>0</v>
      </c>
      <c r="AB56" s="3">
        <v>0.53588899999999995</v>
      </c>
      <c r="AC56" s="3">
        <v>0.32542599999999999</v>
      </c>
      <c r="AD56" s="3">
        <v>4.0670999999999999E-2</v>
      </c>
      <c r="AE56" s="3">
        <v>96.422484999999995</v>
      </c>
      <c r="AF56" s="3"/>
      <c r="AG56" s="3">
        <v>5.9979999999999999E-3</v>
      </c>
      <c r="AH56" s="3">
        <v>9.9209999999999993E-3</v>
      </c>
      <c r="AI56" s="3">
        <v>6.3509999999999999E-3</v>
      </c>
      <c r="AJ56" s="3">
        <v>1.3332E-2</v>
      </c>
      <c r="AK56" s="3">
        <v>6.8539999999999998E-3</v>
      </c>
      <c r="AL56" s="3">
        <v>5.3629999999999997E-3</v>
      </c>
      <c r="AM56" s="3">
        <v>1.0425E-2</v>
      </c>
      <c r="AN56" s="3">
        <v>5.1139999999999996E-3</v>
      </c>
      <c r="AO56" s="3">
        <v>1.193E-2</v>
      </c>
      <c r="AP56" s="3">
        <v>1.2448000000000001E-2</v>
      </c>
      <c r="AQ56" s="3">
        <v>1.8651999999999998E-2</v>
      </c>
      <c r="AR56" s="3">
        <v>4.3870000000000003E-3</v>
      </c>
      <c r="AS56" s="3"/>
      <c r="AT56" s="3">
        <v>0.239955</v>
      </c>
      <c r="AU56" s="3">
        <v>2.0825840000000002</v>
      </c>
      <c r="AV56" s="3">
        <v>0.63626899999999997</v>
      </c>
      <c r="AW56" s="3">
        <v>0.41242699999999999</v>
      </c>
      <c r="AX56" s="3">
        <v>0.51790000000000003</v>
      </c>
      <c r="AY56" s="3">
        <v>0.33995700000000001</v>
      </c>
      <c r="AZ56" s="3">
        <v>2.551288</v>
      </c>
      <c r="BA56" s="3">
        <v>2.6361970000000001</v>
      </c>
      <c r="BB56" s="3">
        <v>-146.41660999999999</v>
      </c>
      <c r="BC56" s="3">
        <v>2.9486110000000001</v>
      </c>
      <c r="BD56" s="3">
        <v>4.5574060000000003</v>
      </c>
      <c r="BE56" s="3">
        <v>8.9040560000000006</v>
      </c>
      <c r="BG56" s="3">
        <v>6.9465302475322028</v>
      </c>
      <c r="BH56" s="3">
        <v>1.0534697524677972</v>
      </c>
      <c r="BI56" s="3">
        <v>0</v>
      </c>
      <c r="BJ56" s="3">
        <v>8</v>
      </c>
      <c r="BK56" s="3"/>
      <c r="BL56" s="3">
        <v>0.25406136977120264</v>
      </c>
      <c r="BM56" s="3">
        <v>9.5828554770447785E-2</v>
      </c>
      <c r="BN56" s="3">
        <v>0</v>
      </c>
      <c r="BO56" s="3">
        <v>0</v>
      </c>
      <c r="BP56" s="3">
        <v>0.35508518597553262</v>
      </c>
      <c r="BQ56" s="3">
        <v>3.1790401597029874</v>
      </c>
      <c r="BR56" s="3">
        <v>1.2989204614125518</v>
      </c>
      <c r="BS56" s="3">
        <v>6.6924508660205134E-2</v>
      </c>
      <c r="BT56" s="3"/>
      <c r="BU56" s="3">
        <v>0.24986024029292775</v>
      </c>
      <c r="BV56" s="3">
        <v>1.6820651199751178</v>
      </c>
      <c r="BW56" s="3">
        <v>6.8074639731954489E-2</v>
      </c>
      <c r="BX56" s="3"/>
      <c r="BY56" s="3">
        <v>0</v>
      </c>
      <c r="BZ56" s="3">
        <v>0.28263952093251543</v>
      </c>
      <c r="CA56" s="3">
        <v>5.0575819615253294E-2</v>
      </c>
      <c r="CB56" s="3">
        <v>0.33321534054776875</v>
      </c>
      <c r="CC56" s="3"/>
      <c r="CD56" s="3">
        <v>1.8256152158477763</v>
      </c>
      <c r="CE56" s="3">
        <v>0.1517464656093063</v>
      </c>
      <c r="CF56" s="3">
        <v>1.0163704907275563E-2</v>
      </c>
      <c r="CG56" s="3">
        <v>1.2474613635641677E-2</v>
      </c>
      <c r="CH56" s="3">
        <v>2</v>
      </c>
      <c r="CM56" s="3">
        <v>0.34261057233989334</v>
      </c>
      <c r="CN56" s="3">
        <v>1.3113950750481911</v>
      </c>
      <c r="CO56" s="3">
        <v>1.8380898294834109</v>
      </c>
      <c r="CP56" s="3">
        <v>7.1054273576010019E-15</v>
      </c>
      <c r="CR56" s="10" t="s">
        <v>181</v>
      </c>
      <c r="CT56" s="3">
        <v>0.6</v>
      </c>
      <c r="CU56" s="3">
        <v>0</v>
      </c>
      <c r="CW56" s="3">
        <v>0.53600000000000003</v>
      </c>
      <c r="CX56" s="3">
        <v>0</v>
      </c>
      <c r="CY56" s="3">
        <v>5.37</v>
      </c>
      <c r="CZ56" s="3">
        <v>8.94</v>
      </c>
      <c r="DA56" s="3">
        <v>1.57</v>
      </c>
      <c r="DB56" s="3">
        <v>98.74</v>
      </c>
      <c r="DD56" s="10" t="s">
        <v>83</v>
      </c>
      <c r="DE56" s="10" t="s">
        <v>49</v>
      </c>
      <c r="DF56" s="10" t="s">
        <v>87</v>
      </c>
      <c r="DG56" s="10" t="s">
        <v>202</v>
      </c>
      <c r="DJ56" s="10">
        <v>6.8979999999999997</v>
      </c>
      <c r="DK56" s="10">
        <v>1.1020000000000001</v>
      </c>
      <c r="DL56" s="10" t="s">
        <v>61</v>
      </c>
      <c r="DM56" s="10" t="s">
        <v>61</v>
      </c>
      <c r="DN56" s="10">
        <v>8</v>
      </c>
      <c r="DO56" s="10" t="s">
        <v>61</v>
      </c>
      <c r="DP56" s="3">
        <v>9.5000000000000001E-2</v>
      </c>
      <c r="DR56" s="3">
        <v>0.19700000000000001</v>
      </c>
      <c r="DS56" s="3" t="s">
        <v>61</v>
      </c>
      <c r="DT56" s="3" t="s">
        <v>61</v>
      </c>
      <c r="DU56" s="3">
        <v>0.98499999999999999</v>
      </c>
      <c r="DV56" s="10" t="s">
        <v>61</v>
      </c>
      <c r="DW56" s="3">
        <v>0.56599999999999995</v>
      </c>
      <c r="DX56" s="3">
        <v>3.157</v>
      </c>
      <c r="DY56" s="10" t="s">
        <v>61</v>
      </c>
      <c r="DZ56" s="3">
        <v>5.0010000000000003</v>
      </c>
      <c r="EB56" s="3">
        <v>6.6000000000000003E-2</v>
      </c>
      <c r="EC56" s="3">
        <v>9.0999999999999998E-2</v>
      </c>
      <c r="ED56" s="3">
        <v>1.67</v>
      </c>
      <c r="EE56" s="3" t="s">
        <v>61</v>
      </c>
      <c r="EF56" s="3">
        <v>0.17199999999999999</v>
      </c>
      <c r="EG56" s="3">
        <v>1.9989999999999999</v>
      </c>
      <c r="EH56" s="3"/>
      <c r="EI56" s="3"/>
      <c r="EJ56" s="3" t="s">
        <v>61</v>
      </c>
      <c r="EK56" s="3">
        <v>0.17599999999999999</v>
      </c>
      <c r="EL56" s="3" t="s">
        <v>61</v>
      </c>
      <c r="EM56" s="3">
        <v>0.05</v>
      </c>
      <c r="EN56" s="3">
        <v>0.22600000000000001</v>
      </c>
      <c r="EO56" s="3">
        <v>22</v>
      </c>
      <c r="EQ56" s="3">
        <v>1.5149999999999999</v>
      </c>
      <c r="ER56" s="3">
        <v>0.151</v>
      </c>
      <c r="ES56" s="3">
        <v>0.01</v>
      </c>
      <c r="ET56" s="3">
        <v>0.32</v>
      </c>
      <c r="EU56" s="3">
        <v>2</v>
      </c>
      <c r="EV56" s="3"/>
      <c r="EW56" s="3">
        <v>15.226000000000003</v>
      </c>
      <c r="EY56" s="3">
        <v>0.19700000000000001</v>
      </c>
      <c r="EZ56" s="3">
        <v>0.45100000000000001</v>
      </c>
      <c r="FA56"/>
      <c r="FB56" s="10" t="s">
        <v>61</v>
      </c>
      <c r="FC56" s="10" t="s">
        <v>61</v>
      </c>
      <c r="FD56" s="10" t="s">
        <v>61</v>
      </c>
      <c r="FE56" s="10" t="s">
        <v>61</v>
      </c>
      <c r="FF56" s="10" t="s">
        <v>61</v>
      </c>
      <c r="FG56" s="10" t="s">
        <v>61</v>
      </c>
      <c r="FH56" s="10" t="s">
        <v>61</v>
      </c>
      <c r="FI56" s="10" t="s">
        <v>61</v>
      </c>
      <c r="FJ56" s="10" t="s">
        <v>61</v>
      </c>
      <c r="FK56" s="10" t="s">
        <v>61</v>
      </c>
      <c r="FL56" s="10" t="s">
        <v>61</v>
      </c>
    </row>
    <row r="57" spans="1:168">
      <c r="B57" s="2" t="s">
        <v>176</v>
      </c>
      <c r="C57" s="2">
        <v>330</v>
      </c>
      <c r="D57" s="2">
        <v>7</v>
      </c>
      <c r="E57" s="3">
        <f t="shared" si="9"/>
        <v>47.166786000000002</v>
      </c>
      <c r="F57" s="3">
        <f t="shared" si="9"/>
        <v>0.87787099999999996</v>
      </c>
      <c r="G57" s="3">
        <f t="shared" si="9"/>
        <v>7.6063910000000003</v>
      </c>
      <c r="H57" s="3">
        <f t="shared" si="9"/>
        <v>13.219563000000001</v>
      </c>
      <c r="I57" s="3">
        <f t="shared" si="9"/>
        <v>14.486632</v>
      </c>
      <c r="J57" s="3">
        <f t="shared" si="9"/>
        <v>10.618403000000001</v>
      </c>
      <c r="K57" s="3">
        <f t="shared" si="9"/>
        <v>1.228593</v>
      </c>
      <c r="L57" s="3">
        <f t="shared" si="9"/>
        <v>0.26530300000000001</v>
      </c>
      <c r="M57" s="3">
        <f t="shared" si="9"/>
        <v>1.3068E-2</v>
      </c>
      <c r="N57" s="3">
        <f t="shared" si="9"/>
        <v>0.52059200000000005</v>
      </c>
      <c r="O57" s="3">
        <f t="shared" si="9"/>
        <v>0.31878099999999998</v>
      </c>
      <c r="P57" s="3">
        <f t="shared" si="9"/>
        <v>4.4699000000000003E-2</v>
      </c>
      <c r="Q57" s="3">
        <f t="shared" si="10"/>
        <v>96.366681999999997</v>
      </c>
      <c r="R57" s="6"/>
      <c r="S57" s="6">
        <v>47.166786000000002</v>
      </c>
      <c r="T57" s="6">
        <v>0.87787099999999996</v>
      </c>
      <c r="U57" s="6">
        <v>7.6063910000000003</v>
      </c>
      <c r="V57" s="6">
        <v>13.219563000000001</v>
      </c>
      <c r="W57" s="6">
        <v>14.486632</v>
      </c>
      <c r="X57" s="6">
        <v>10.618403000000001</v>
      </c>
      <c r="Y57" s="6">
        <v>1.228593</v>
      </c>
      <c r="Z57" s="6">
        <v>0.26530300000000001</v>
      </c>
      <c r="AA57" s="6">
        <v>1.3068E-2</v>
      </c>
      <c r="AB57" s="6">
        <v>0.52059200000000005</v>
      </c>
      <c r="AC57" s="6">
        <v>0.31878099999999998</v>
      </c>
      <c r="AD57" s="6">
        <v>4.4699000000000003E-2</v>
      </c>
      <c r="AE57" s="6">
        <v>96.366684000000006</v>
      </c>
      <c r="AF57" s="6"/>
      <c r="AG57" s="6">
        <v>5.9930000000000001E-3</v>
      </c>
      <c r="AH57" s="6">
        <v>9.9139999999999992E-3</v>
      </c>
      <c r="AI57" s="6">
        <v>6.3429999999999997E-3</v>
      </c>
      <c r="AJ57" s="6">
        <v>1.3321E-2</v>
      </c>
      <c r="AK57" s="6">
        <v>6.8450000000000004E-3</v>
      </c>
      <c r="AL57" s="6">
        <v>5.3610000000000003E-3</v>
      </c>
      <c r="AM57" s="6">
        <v>1.0410000000000001E-2</v>
      </c>
      <c r="AN57" s="6">
        <v>5.1110000000000001E-3</v>
      </c>
      <c r="AO57" s="6">
        <v>1.1927E-2</v>
      </c>
      <c r="AP57" s="6">
        <v>1.2439E-2</v>
      </c>
      <c r="AQ57" s="6">
        <v>1.8648000000000001E-2</v>
      </c>
      <c r="AR57" s="6">
        <v>4.385E-3</v>
      </c>
      <c r="AS57" s="6"/>
      <c r="AT57" s="6">
        <v>0.239789</v>
      </c>
      <c r="AU57" s="6">
        <v>2.0585900000000001</v>
      </c>
      <c r="AV57" s="6">
        <v>0.63244400000000001</v>
      </c>
      <c r="AW57" s="6">
        <v>0.41558099999999998</v>
      </c>
      <c r="AX57" s="6">
        <v>0.517096</v>
      </c>
      <c r="AY57" s="6">
        <v>0.34044200000000002</v>
      </c>
      <c r="AZ57" s="6">
        <v>2.5466880000000001</v>
      </c>
      <c r="BA57" s="6">
        <v>2.6600809999999999</v>
      </c>
      <c r="BB57" s="6">
        <v>94.759536999999995</v>
      </c>
      <c r="BC57" s="6">
        <v>3.0130569999999999</v>
      </c>
      <c r="BD57" s="6">
        <v>4.6418419999999996</v>
      </c>
      <c r="BE57" s="6">
        <v>8.2051669999999994</v>
      </c>
      <c r="BG57" s="6">
        <v>6.9499110070553449</v>
      </c>
      <c r="BH57" s="6">
        <v>1.0500889929446551</v>
      </c>
      <c r="BI57" s="6">
        <v>0</v>
      </c>
      <c r="BJ57" s="6">
        <v>8</v>
      </c>
      <c r="BK57" s="6"/>
      <c r="BL57" s="6">
        <v>0.27082048364061562</v>
      </c>
      <c r="BM57" s="6">
        <v>9.7312532610769761E-2</v>
      </c>
      <c r="BN57" s="6">
        <v>1.5223726085361886E-3</v>
      </c>
      <c r="BO57" s="6">
        <v>0</v>
      </c>
      <c r="BP57" s="6">
        <v>0.35490174732982638</v>
      </c>
      <c r="BQ57" s="6">
        <v>3.1821001695521938</v>
      </c>
      <c r="BR57" s="6">
        <v>1.2740985499444177</v>
      </c>
      <c r="BS57" s="6">
        <v>6.4970913298991809E-2</v>
      </c>
      <c r="BT57" s="6"/>
      <c r="BU57" s="6">
        <v>0.24572676898535128</v>
      </c>
      <c r="BV57" s="6">
        <v>1.6763666071816976</v>
      </c>
      <c r="BW57" s="6">
        <v>7.7906623832951105E-2</v>
      </c>
      <c r="BX57" s="6"/>
      <c r="BY57" s="6">
        <v>0</v>
      </c>
      <c r="BZ57" s="6">
        <v>0.27308056888167098</v>
      </c>
      <c r="CA57" s="6">
        <v>4.9869625707682531E-2</v>
      </c>
      <c r="CB57" s="6">
        <v>0.32295019458935353</v>
      </c>
      <c r="CC57" s="6"/>
      <c r="CD57" s="6">
        <v>1.8234638198840316</v>
      </c>
      <c r="CE57" s="6">
        <v>0.14854905657585507</v>
      </c>
      <c r="CF57" s="6">
        <v>1.1162876927848933E-2</v>
      </c>
      <c r="CG57" s="6">
        <v>1.6824246612264282E-2</v>
      </c>
      <c r="CH57" s="6">
        <v>2</v>
      </c>
      <c r="CM57" s="6">
        <v>0.33807750071756004</v>
      </c>
      <c r="CN57" s="6">
        <v>1.2909227965566841</v>
      </c>
      <c r="CO57" s="6">
        <v>1.8402880664962959</v>
      </c>
      <c r="CP57" s="6">
        <v>0</v>
      </c>
      <c r="CR57" s="2" t="s">
        <v>181</v>
      </c>
      <c r="CT57" s="6">
        <v>0.38700000000000001</v>
      </c>
      <c r="CU57" s="6">
        <v>0</v>
      </c>
      <c r="CW57" s="6">
        <v>0.52100000000000002</v>
      </c>
      <c r="CX57" s="6">
        <v>0</v>
      </c>
      <c r="CY57" s="6">
        <v>8.1039999999999992</v>
      </c>
      <c r="CZ57" s="6">
        <v>5.6859999999999999</v>
      </c>
      <c r="DA57" s="6">
        <v>1.91</v>
      </c>
      <c r="DB57" s="6">
        <v>98.707526999999999</v>
      </c>
      <c r="DD57" s="2" t="s">
        <v>83</v>
      </c>
      <c r="DE57" s="2" t="s">
        <v>49</v>
      </c>
      <c r="DF57" s="2" t="s">
        <v>87</v>
      </c>
      <c r="DG57" s="2" t="s">
        <v>203</v>
      </c>
      <c r="DJ57" s="2">
        <v>6.9059999999999997</v>
      </c>
      <c r="DK57" s="2">
        <v>1.0940000000000001</v>
      </c>
      <c r="DL57" s="2" t="s">
        <v>61</v>
      </c>
      <c r="DM57" s="2" t="s">
        <v>61</v>
      </c>
      <c r="DN57" s="2">
        <v>8</v>
      </c>
      <c r="DO57" s="2" t="s">
        <v>61</v>
      </c>
      <c r="DP57" s="6">
        <v>9.7000000000000003E-2</v>
      </c>
      <c r="DR57" s="6">
        <v>0.218</v>
      </c>
      <c r="DS57" s="6">
        <v>2E-3</v>
      </c>
      <c r="DT57" s="6" t="s">
        <v>61</v>
      </c>
      <c r="DU57" s="6">
        <v>0.627</v>
      </c>
      <c r="DV57" s="2" t="s">
        <v>61</v>
      </c>
      <c r="DW57" s="6">
        <v>0.89400000000000002</v>
      </c>
      <c r="DX57" s="6">
        <v>3.1619999999999999</v>
      </c>
      <c r="DY57" s="2" t="s">
        <v>61</v>
      </c>
      <c r="DZ57" s="6">
        <v>5</v>
      </c>
      <c r="EB57" s="6">
        <v>6.5000000000000002E-2</v>
      </c>
      <c r="EC57" s="6">
        <v>9.7000000000000003E-2</v>
      </c>
      <c r="ED57" s="6">
        <v>1.6659999999999999</v>
      </c>
      <c r="EE57" s="6" t="s">
        <v>61</v>
      </c>
      <c r="EF57" s="6">
        <v>0.17199999999999999</v>
      </c>
      <c r="EG57" s="6">
        <v>1.9999999999999998</v>
      </c>
      <c r="EH57" s="6"/>
      <c r="EI57" s="6"/>
      <c r="EJ57" s="6" t="s">
        <v>61</v>
      </c>
      <c r="EK57" s="6">
        <v>0.17599999999999999</v>
      </c>
      <c r="EL57" s="6" t="s">
        <v>61</v>
      </c>
      <c r="EM57" s="6">
        <v>0.05</v>
      </c>
      <c r="EN57" s="6">
        <v>0.22599999999999998</v>
      </c>
      <c r="EO57" s="6">
        <v>21.999999999999996</v>
      </c>
      <c r="EQ57" s="6">
        <v>1.841</v>
      </c>
      <c r="ER57" s="6">
        <v>0.14799999999999999</v>
      </c>
      <c r="ES57" s="6">
        <v>1.0999999999999999E-2</v>
      </c>
      <c r="ET57" s="6" t="s">
        <v>61</v>
      </c>
      <c r="EU57" s="6">
        <v>1.9999999999999998</v>
      </c>
      <c r="EV57" s="6"/>
      <c r="EW57" s="6">
        <v>15.225999999999999</v>
      </c>
      <c r="FA57"/>
      <c r="FB57" s="2" t="s">
        <v>61</v>
      </c>
      <c r="FC57" s="2" t="s">
        <v>61</v>
      </c>
      <c r="FD57" s="2" t="s">
        <v>61</v>
      </c>
      <c r="FE57" s="2" t="s">
        <v>61</v>
      </c>
      <c r="FF57" s="2" t="s">
        <v>61</v>
      </c>
      <c r="FG57" s="2" t="s">
        <v>61</v>
      </c>
      <c r="FH57" s="2" t="s">
        <v>61</v>
      </c>
      <c r="FI57" s="2" t="s">
        <v>61</v>
      </c>
      <c r="FJ57" s="2" t="s">
        <v>61</v>
      </c>
      <c r="FK57" s="2" t="s">
        <v>61</v>
      </c>
      <c r="FL57" s="2" t="s">
        <v>61</v>
      </c>
    </row>
    <row r="58" spans="1:168">
      <c r="B58" s="2" t="s">
        <v>176</v>
      </c>
      <c r="C58" s="2">
        <v>331</v>
      </c>
      <c r="D58" s="2">
        <v>8</v>
      </c>
      <c r="E58" s="3">
        <f t="shared" si="9"/>
        <v>47.099628000000003</v>
      </c>
      <c r="F58" s="3">
        <f t="shared" si="9"/>
        <v>0.97417299999999996</v>
      </c>
      <c r="G58" s="3">
        <f t="shared" si="9"/>
        <v>7.7945890000000002</v>
      </c>
      <c r="H58" s="3">
        <f t="shared" si="9"/>
        <v>13.064987</v>
      </c>
      <c r="I58" s="3">
        <f t="shared" si="9"/>
        <v>14.842257</v>
      </c>
      <c r="J58" s="3">
        <f t="shared" si="9"/>
        <v>10.268687999999999</v>
      </c>
      <c r="K58" s="3">
        <f t="shared" si="9"/>
        <v>1.3600030000000001</v>
      </c>
      <c r="L58" s="3">
        <f t="shared" si="9"/>
        <v>0.242006</v>
      </c>
      <c r="M58" s="3" t="str">
        <f t="shared" si="9"/>
        <v/>
      </c>
      <c r="N58" s="3">
        <f t="shared" si="9"/>
        <v>0.54103800000000002</v>
      </c>
      <c r="O58" s="3">
        <f t="shared" si="9"/>
        <v>0.31847199999999998</v>
      </c>
      <c r="P58" s="3">
        <f t="shared" si="9"/>
        <v>4.9617000000000001E-2</v>
      </c>
      <c r="Q58" s="3">
        <f t="shared" si="10"/>
        <v>96.555458000000016</v>
      </c>
      <c r="R58" s="6"/>
      <c r="S58" s="6">
        <v>47.099628000000003</v>
      </c>
      <c r="T58" s="6">
        <v>0.97417299999999996</v>
      </c>
      <c r="U58" s="6">
        <v>7.7945890000000002</v>
      </c>
      <c r="V58" s="6">
        <v>13.064987</v>
      </c>
      <c r="W58" s="6">
        <v>14.842257</v>
      </c>
      <c r="X58" s="6">
        <v>10.268687999999999</v>
      </c>
      <c r="Y58" s="6">
        <v>1.3600030000000001</v>
      </c>
      <c r="Z58" s="6">
        <v>0.242006</v>
      </c>
      <c r="AA58" s="6">
        <v>0</v>
      </c>
      <c r="AB58" s="6">
        <v>0.54103800000000002</v>
      </c>
      <c r="AC58" s="6">
        <v>0.31847199999999998</v>
      </c>
      <c r="AD58" s="6">
        <v>4.9617000000000001E-2</v>
      </c>
      <c r="AE58" s="6">
        <v>96.555458000000002</v>
      </c>
      <c r="AF58" s="6"/>
      <c r="AG58" s="6">
        <v>5.9800000000000001E-3</v>
      </c>
      <c r="AH58" s="6">
        <v>9.8829999999999994E-3</v>
      </c>
      <c r="AI58" s="6">
        <v>6.3270000000000002E-3</v>
      </c>
      <c r="AJ58" s="6">
        <v>1.3278999999999999E-2</v>
      </c>
      <c r="AK58" s="6">
        <v>6.8219999999999999E-3</v>
      </c>
      <c r="AL58" s="6">
        <v>5.3460000000000001E-3</v>
      </c>
      <c r="AM58" s="6">
        <v>1.0366999999999999E-2</v>
      </c>
      <c r="AN58" s="6">
        <v>5.0990000000000002E-3</v>
      </c>
      <c r="AO58" s="6">
        <v>1.1891000000000001E-2</v>
      </c>
      <c r="AP58" s="6">
        <v>1.2399E-2</v>
      </c>
      <c r="AQ58" s="6">
        <v>1.8579999999999999E-2</v>
      </c>
      <c r="AR58" s="6">
        <v>4.3740000000000003E-3</v>
      </c>
      <c r="AS58" s="6"/>
      <c r="AT58" s="6">
        <v>0.23974899999999999</v>
      </c>
      <c r="AU58" s="6">
        <v>1.9089240000000001</v>
      </c>
      <c r="AV58" s="6">
        <v>0.62384899999999999</v>
      </c>
      <c r="AW58" s="6">
        <v>0.41743000000000002</v>
      </c>
      <c r="AX58" s="6">
        <v>0.50963499999999995</v>
      </c>
      <c r="AY58" s="6">
        <v>0.34575</v>
      </c>
      <c r="AZ58" s="6">
        <v>2.4006970000000001</v>
      </c>
      <c r="BA58" s="6">
        <v>2.8310300000000002</v>
      </c>
      <c r="BB58" s="6">
        <v>-114.59018</v>
      </c>
      <c r="BC58" s="6">
        <v>2.9190550000000002</v>
      </c>
      <c r="BD58" s="6">
        <v>4.6301050000000004</v>
      </c>
      <c r="BE58" s="6">
        <v>7.4917490000000004</v>
      </c>
      <c r="BG58" s="6">
        <v>6.9245822181997596</v>
      </c>
      <c r="BH58" s="6">
        <v>1.0754177818002404</v>
      </c>
      <c r="BI58" s="6">
        <v>0</v>
      </c>
      <c r="BJ58" s="6">
        <v>8</v>
      </c>
      <c r="BK58" s="6"/>
      <c r="BL58" s="6">
        <v>0.27516363432794799</v>
      </c>
      <c r="BM58" s="6">
        <v>0.10774752449323703</v>
      </c>
      <c r="BN58" s="6">
        <v>0</v>
      </c>
      <c r="BO58" s="6">
        <v>0</v>
      </c>
      <c r="BP58" s="6">
        <v>0.34163561238940332</v>
      </c>
      <c r="BQ58" s="6">
        <v>3.2529658615810657</v>
      </c>
      <c r="BR58" s="6">
        <v>1.2647366118802499</v>
      </c>
      <c r="BS58" s="6">
        <v>6.7372457683746209E-2</v>
      </c>
      <c r="BT58" s="6"/>
      <c r="BU58" s="6">
        <v>0.30962170235565001</v>
      </c>
      <c r="BV58" s="6">
        <v>1.6175506752073088</v>
      </c>
      <c r="BW58" s="6">
        <v>7.2827622437041217E-2</v>
      </c>
      <c r="BX58" s="6"/>
      <c r="BY58" s="6">
        <v>0</v>
      </c>
      <c r="BZ58" s="6">
        <v>0.31483706168329106</v>
      </c>
      <c r="CA58" s="6">
        <v>4.538927237909688E-2</v>
      </c>
      <c r="CB58" s="6">
        <v>0.36022633406238797</v>
      </c>
      <c r="CC58" s="6"/>
      <c r="CD58" s="6">
        <v>1.7952862172902702</v>
      </c>
      <c r="CE58" s="6">
        <v>0.14807504187500578</v>
      </c>
      <c r="CF58" s="6">
        <v>1.2363515305794281E-2</v>
      </c>
      <c r="CG58" s="6">
        <v>4.4275225528929499E-2</v>
      </c>
      <c r="CH58" s="6">
        <v>2</v>
      </c>
      <c r="CM58" s="6">
        <v>0.2973603868604684</v>
      </c>
      <c r="CN58" s="6">
        <v>1.3090118374091848</v>
      </c>
      <c r="CO58" s="6">
        <v>1.8395614428191998</v>
      </c>
      <c r="CP58" s="6">
        <v>0</v>
      </c>
      <c r="CR58" s="2" t="s">
        <v>181</v>
      </c>
      <c r="CT58" s="6">
        <v>0.41099999999999998</v>
      </c>
      <c r="CU58" s="6">
        <v>0</v>
      </c>
      <c r="CW58" s="6">
        <v>0.54100000000000004</v>
      </c>
      <c r="CX58" s="6">
        <v>0</v>
      </c>
      <c r="CY58" s="6">
        <v>7.6950000000000003</v>
      </c>
      <c r="CZ58" s="6">
        <v>5.968</v>
      </c>
      <c r="DA58" s="6">
        <v>1.91</v>
      </c>
      <c r="DB58" s="6">
        <v>98.913433000000012</v>
      </c>
      <c r="DD58" s="2" t="s">
        <v>83</v>
      </c>
      <c r="DE58" s="2" t="s">
        <v>49</v>
      </c>
      <c r="DF58" s="2" t="s">
        <v>87</v>
      </c>
      <c r="DG58" s="2" t="s">
        <v>204</v>
      </c>
      <c r="DJ58" s="2">
        <v>6.87</v>
      </c>
      <c r="DK58" s="2">
        <v>1.1299999999999999</v>
      </c>
      <c r="DL58" s="2" t="s">
        <v>61</v>
      </c>
      <c r="DM58" s="2" t="s">
        <v>61</v>
      </c>
      <c r="DN58" s="2">
        <v>8</v>
      </c>
      <c r="DO58" s="2" t="s">
        <v>61</v>
      </c>
      <c r="DP58" s="6">
        <v>0.107</v>
      </c>
      <c r="DR58" s="6">
        <v>0.21</v>
      </c>
      <c r="DS58" s="6" t="s">
        <v>61</v>
      </c>
      <c r="DT58" s="6" t="s">
        <v>61</v>
      </c>
      <c r="DU58" s="6">
        <v>0.65600000000000003</v>
      </c>
      <c r="DV58" s="2" t="s">
        <v>61</v>
      </c>
      <c r="DW58" s="6">
        <v>0.8</v>
      </c>
      <c r="DX58" s="6">
        <v>3.2269999999999999</v>
      </c>
      <c r="DY58" s="2" t="s">
        <v>61</v>
      </c>
      <c r="DZ58" s="6">
        <v>5</v>
      </c>
      <c r="EB58" s="6">
        <v>6.7000000000000004E-2</v>
      </c>
      <c r="EC58" s="6">
        <v>0.13800000000000001</v>
      </c>
      <c r="ED58" s="6">
        <v>1.605</v>
      </c>
      <c r="EE58" s="6" t="s">
        <v>61</v>
      </c>
      <c r="EF58" s="6">
        <v>0.19</v>
      </c>
      <c r="EG58" s="6">
        <v>2</v>
      </c>
      <c r="EH58" s="6"/>
      <c r="EI58" s="6"/>
      <c r="EJ58" s="6" t="s">
        <v>61</v>
      </c>
      <c r="EK58" s="6">
        <v>0.19500000000000001</v>
      </c>
      <c r="EL58" s="6" t="s">
        <v>61</v>
      </c>
      <c r="EM58" s="6">
        <v>4.4999999999999998E-2</v>
      </c>
      <c r="EN58" s="6">
        <v>0.24</v>
      </c>
      <c r="EO58" s="6">
        <v>22</v>
      </c>
      <c r="EQ58" s="6">
        <v>1.841</v>
      </c>
      <c r="ER58" s="6">
        <v>0.14699999999999999</v>
      </c>
      <c r="ES58" s="6">
        <v>1.2E-2</v>
      </c>
      <c r="ET58" s="6" t="s">
        <v>61</v>
      </c>
      <c r="EU58" s="6">
        <v>2</v>
      </c>
      <c r="EV58" s="6"/>
      <c r="EW58" s="6">
        <v>15.24</v>
      </c>
      <c r="FA58"/>
      <c r="FB58" s="2" t="s">
        <v>61</v>
      </c>
      <c r="FC58" s="2" t="s">
        <v>61</v>
      </c>
      <c r="FD58" s="2" t="s">
        <v>61</v>
      </c>
      <c r="FE58" s="2" t="s">
        <v>61</v>
      </c>
      <c r="FF58" s="2" t="s">
        <v>61</v>
      </c>
      <c r="FG58" s="2" t="s">
        <v>61</v>
      </c>
      <c r="FH58" s="2" t="s">
        <v>61</v>
      </c>
      <c r="FI58" s="2" t="s">
        <v>61</v>
      </c>
      <c r="FJ58" s="2" t="s">
        <v>61</v>
      </c>
      <c r="FK58" s="2" t="s">
        <v>61</v>
      </c>
      <c r="FL58" s="2" t="s">
        <v>61</v>
      </c>
    </row>
    <row r="59" spans="1:168">
      <c r="B59" s="2" t="s">
        <v>176</v>
      </c>
      <c r="C59" s="2">
        <v>332</v>
      </c>
      <c r="D59" s="2">
        <v>9</v>
      </c>
      <c r="E59" s="3">
        <f t="shared" si="9"/>
        <v>48.51614</v>
      </c>
      <c r="F59" s="3">
        <f t="shared" si="9"/>
        <v>0.88915</v>
      </c>
      <c r="G59" s="3">
        <f t="shared" si="9"/>
        <v>6.9547739999999996</v>
      </c>
      <c r="H59" s="3">
        <f t="shared" si="9"/>
        <v>12.607828</v>
      </c>
      <c r="I59" s="3">
        <f t="shared" si="9"/>
        <v>15.518542</v>
      </c>
      <c r="J59" s="3">
        <f t="shared" si="9"/>
        <v>10.2845</v>
      </c>
      <c r="K59" s="3">
        <f t="shared" si="9"/>
        <v>1.2648600000000001</v>
      </c>
      <c r="L59" s="3">
        <f t="shared" si="9"/>
        <v>0.20672199999999999</v>
      </c>
      <c r="M59" s="3" t="str">
        <f t="shared" si="9"/>
        <v/>
      </c>
      <c r="N59" s="3">
        <f t="shared" si="9"/>
        <v>0.49652000000000002</v>
      </c>
      <c r="O59" s="3">
        <f t="shared" si="9"/>
        <v>0.30847000000000002</v>
      </c>
      <c r="P59" s="3">
        <f t="shared" si="9"/>
        <v>4.5765E-2</v>
      </c>
      <c r="Q59" s="3">
        <f t="shared" si="10"/>
        <v>97.093271000000001</v>
      </c>
      <c r="R59" s="6"/>
      <c r="S59" s="6">
        <v>48.51614</v>
      </c>
      <c r="T59" s="6">
        <v>0.88915</v>
      </c>
      <c r="U59" s="6">
        <v>6.9547739999999996</v>
      </c>
      <c r="V59" s="6">
        <v>12.607828</v>
      </c>
      <c r="W59" s="6">
        <v>15.518542</v>
      </c>
      <c r="X59" s="6">
        <v>10.2845</v>
      </c>
      <c r="Y59" s="6">
        <v>1.2648600000000001</v>
      </c>
      <c r="Z59" s="6">
        <v>0.20672199999999999</v>
      </c>
      <c r="AA59" s="6">
        <v>0</v>
      </c>
      <c r="AB59" s="6">
        <v>0.49652000000000002</v>
      </c>
      <c r="AC59" s="6">
        <v>0.30847000000000002</v>
      </c>
      <c r="AD59" s="6">
        <v>4.5765E-2</v>
      </c>
      <c r="AE59" s="6">
        <v>97.093277</v>
      </c>
      <c r="AF59" s="6"/>
      <c r="AG59" s="6">
        <v>5.9659999999999999E-3</v>
      </c>
      <c r="AH59" s="6">
        <v>9.8779999999999996E-3</v>
      </c>
      <c r="AI59" s="6">
        <v>6.3169999999999997E-3</v>
      </c>
      <c r="AJ59" s="6">
        <v>1.3263E-2</v>
      </c>
      <c r="AK59" s="6">
        <v>6.8009999999999998E-3</v>
      </c>
      <c r="AL59" s="6">
        <v>5.3460000000000001E-3</v>
      </c>
      <c r="AM59" s="6">
        <v>1.0336E-2</v>
      </c>
      <c r="AN59" s="6">
        <v>5.0959999999999998E-3</v>
      </c>
      <c r="AO59" s="6">
        <v>1.1893000000000001E-2</v>
      </c>
      <c r="AP59" s="6">
        <v>1.2385999999999999E-2</v>
      </c>
      <c r="AQ59" s="6">
        <v>1.8591E-2</v>
      </c>
      <c r="AR59" s="6">
        <v>4.3750000000000004E-3</v>
      </c>
      <c r="AS59" s="6"/>
      <c r="AT59" s="6">
        <v>0.23611499999999999</v>
      </c>
      <c r="AU59" s="6">
        <v>2.0369549999999998</v>
      </c>
      <c r="AV59" s="6">
        <v>0.66236600000000001</v>
      </c>
      <c r="AW59" s="6">
        <v>0.42590600000000001</v>
      </c>
      <c r="AX59" s="6">
        <v>0.497699</v>
      </c>
      <c r="AY59" s="6">
        <v>0.34605799999999998</v>
      </c>
      <c r="AZ59" s="6">
        <v>2.4936940000000001</v>
      </c>
      <c r="BA59" s="6">
        <v>3.1686209999999999</v>
      </c>
      <c r="BB59" s="6">
        <v>-510.26871</v>
      </c>
      <c r="BC59" s="6">
        <v>3.1168879999999999</v>
      </c>
      <c r="BD59" s="6">
        <v>4.7685769999999996</v>
      </c>
      <c r="BE59" s="6">
        <v>8.0291060000000005</v>
      </c>
      <c r="BG59" s="6">
        <v>7.0575521706138131</v>
      </c>
      <c r="BH59" s="6">
        <v>0.94244782938618687</v>
      </c>
      <c r="BI59" s="6">
        <v>0</v>
      </c>
      <c r="BJ59" s="6">
        <v>8</v>
      </c>
      <c r="BK59" s="6"/>
      <c r="BL59" s="6">
        <v>0.24989825169065427</v>
      </c>
      <c r="BM59" s="6">
        <v>9.7305637592976196E-2</v>
      </c>
      <c r="BN59" s="6">
        <v>0</v>
      </c>
      <c r="BO59" s="6">
        <v>0</v>
      </c>
      <c r="BP59" s="6">
        <v>0.28883024014587733</v>
      </c>
      <c r="BQ59" s="6">
        <v>3.365287959476662</v>
      </c>
      <c r="BR59" s="6">
        <v>1.244971538594952</v>
      </c>
      <c r="BS59" s="6">
        <v>6.1176288526804123E-2</v>
      </c>
      <c r="BT59" s="6"/>
      <c r="BU59" s="6">
        <v>0.30746991602792573</v>
      </c>
      <c r="BV59" s="6">
        <v>1.6029422520105643</v>
      </c>
      <c r="BW59" s="6">
        <v>8.9587831961509989E-2</v>
      </c>
      <c r="BX59" s="6"/>
      <c r="BY59" s="6">
        <v>0</v>
      </c>
      <c r="BZ59" s="6">
        <v>0.26715116651077009</v>
      </c>
      <c r="CA59" s="6">
        <v>3.8362379987185107E-2</v>
      </c>
      <c r="CB59" s="6">
        <v>0.3055135464979552</v>
      </c>
      <c r="CC59" s="6"/>
      <c r="CD59" s="6">
        <v>1.8399882818727868</v>
      </c>
      <c r="CE59" s="6">
        <v>0.14191075146369272</v>
      </c>
      <c r="CF59" s="6">
        <v>1.1283314490775043E-2</v>
      </c>
      <c r="CG59" s="6">
        <v>6.8176521727451034E-3</v>
      </c>
      <c r="CH59" s="6">
        <v>2</v>
      </c>
      <c r="CM59" s="6">
        <v>0.282012587973135</v>
      </c>
      <c r="CN59" s="6">
        <v>1.2517891907676943</v>
      </c>
      <c r="CO59" s="6">
        <v>1.8468059340455321</v>
      </c>
      <c r="CP59" s="6">
        <v>0</v>
      </c>
      <c r="CR59" s="2" t="s">
        <v>181</v>
      </c>
      <c r="CT59" s="6">
        <v>0.35699999999999998</v>
      </c>
      <c r="CU59" s="6">
        <v>0</v>
      </c>
      <c r="CW59" s="6">
        <v>0.497</v>
      </c>
      <c r="CX59" s="6">
        <v>0</v>
      </c>
      <c r="CY59" s="6">
        <v>8.1069999999999993</v>
      </c>
      <c r="CZ59" s="6">
        <v>5.0019999999999998</v>
      </c>
      <c r="DA59" s="6">
        <v>1.93</v>
      </c>
      <c r="DB59" s="6">
        <v>99.384923000000001</v>
      </c>
      <c r="DD59" s="2" t="s">
        <v>83</v>
      </c>
      <c r="DE59" s="2" t="s">
        <v>49</v>
      </c>
      <c r="DF59" s="2" t="s">
        <v>87</v>
      </c>
      <c r="DG59" s="2" t="s">
        <v>205</v>
      </c>
      <c r="DJ59" s="2">
        <v>7.0170000000000003</v>
      </c>
      <c r="DK59" s="2">
        <v>0.98299999999999998</v>
      </c>
      <c r="DL59" s="2" t="s">
        <v>61</v>
      </c>
      <c r="DM59" s="2" t="s">
        <v>61</v>
      </c>
      <c r="DN59" s="2">
        <v>8</v>
      </c>
      <c r="DO59" s="2" t="s">
        <v>61</v>
      </c>
      <c r="DP59" s="6">
        <v>9.7000000000000003E-2</v>
      </c>
      <c r="DR59" s="6">
        <v>0.20200000000000001</v>
      </c>
      <c r="DS59" s="6" t="s">
        <v>61</v>
      </c>
      <c r="DT59" s="6" t="s">
        <v>61</v>
      </c>
      <c r="DU59" s="6">
        <v>0.54500000000000004</v>
      </c>
      <c r="DV59" s="2" t="s">
        <v>61</v>
      </c>
      <c r="DW59" s="6">
        <v>0.81</v>
      </c>
      <c r="DX59" s="6">
        <v>3.3460000000000001</v>
      </c>
      <c r="DY59" s="2" t="s">
        <v>61</v>
      </c>
      <c r="DZ59" s="6">
        <v>5</v>
      </c>
      <c r="EB59" s="6">
        <v>6.0999999999999999E-2</v>
      </c>
      <c r="EC59" s="6">
        <v>0.17</v>
      </c>
      <c r="ED59" s="6">
        <v>1.5940000000000001</v>
      </c>
      <c r="EE59" s="6" t="s">
        <v>61</v>
      </c>
      <c r="EF59" s="6">
        <v>0.17499999999999999</v>
      </c>
      <c r="EG59" s="6">
        <v>2</v>
      </c>
      <c r="EH59" s="6"/>
      <c r="EI59" s="6"/>
      <c r="EJ59" s="6" t="s">
        <v>61</v>
      </c>
      <c r="EK59" s="6">
        <v>0.17899999999999999</v>
      </c>
      <c r="EL59" s="6" t="s">
        <v>61</v>
      </c>
      <c r="EM59" s="6">
        <v>3.7999999999999999E-2</v>
      </c>
      <c r="EN59" s="6">
        <v>0.217</v>
      </c>
      <c r="EO59" s="6">
        <v>22</v>
      </c>
      <c r="EQ59" s="6">
        <v>1.8480000000000001</v>
      </c>
      <c r="ER59" s="6">
        <v>0.14099999999999999</v>
      </c>
      <c r="ES59" s="6">
        <v>1.0999999999999999E-2</v>
      </c>
      <c r="ET59" s="6" t="s">
        <v>61</v>
      </c>
      <c r="EU59" s="6">
        <v>2</v>
      </c>
      <c r="EV59" s="6"/>
      <c r="EW59" s="6">
        <v>15.217000000000001</v>
      </c>
      <c r="FB59" s="2" t="s">
        <v>61</v>
      </c>
      <c r="FC59" s="2" t="s">
        <v>61</v>
      </c>
      <c r="FD59" s="2" t="s">
        <v>61</v>
      </c>
      <c r="FE59" s="2" t="s">
        <v>61</v>
      </c>
      <c r="FF59" s="2" t="s">
        <v>61</v>
      </c>
      <c r="FG59" s="2" t="s">
        <v>61</v>
      </c>
      <c r="FH59" s="2" t="s">
        <v>61</v>
      </c>
      <c r="FI59" s="2" t="s">
        <v>61</v>
      </c>
      <c r="FJ59" s="2" t="s">
        <v>61</v>
      </c>
      <c r="FK59" s="2" t="s">
        <v>61</v>
      </c>
      <c r="FL59" s="2" t="s">
        <v>61</v>
      </c>
    </row>
    <row r="60" spans="1:168">
      <c r="B60" s="2" t="s">
        <v>176</v>
      </c>
      <c r="C60" s="2">
        <v>333</v>
      </c>
      <c r="D60" s="2">
        <v>10</v>
      </c>
      <c r="E60" s="3">
        <f t="shared" si="9"/>
        <v>48.729340000000001</v>
      </c>
      <c r="F60" s="3">
        <f t="shared" si="9"/>
        <v>0.88761400000000001</v>
      </c>
      <c r="G60" s="3">
        <f t="shared" si="9"/>
        <v>6.7428049999999997</v>
      </c>
      <c r="H60" s="3">
        <f t="shared" si="9"/>
        <v>12.237053</v>
      </c>
      <c r="I60" s="3">
        <f t="shared" si="9"/>
        <v>15.704559</v>
      </c>
      <c r="J60" s="3">
        <f t="shared" si="9"/>
        <v>10.460725999999999</v>
      </c>
      <c r="K60" s="3">
        <f t="shared" si="9"/>
        <v>1.198307</v>
      </c>
      <c r="L60" s="3">
        <f t="shared" si="9"/>
        <v>0.17714099999999999</v>
      </c>
      <c r="M60" s="3" t="str">
        <f t="shared" si="9"/>
        <v/>
      </c>
      <c r="N60" s="3">
        <f t="shared" si="9"/>
        <v>0.47317100000000001</v>
      </c>
      <c r="O60" s="3">
        <f t="shared" si="9"/>
        <v>0.30019499999999999</v>
      </c>
      <c r="P60" s="3">
        <f t="shared" si="9"/>
        <v>4.3139999999999998E-2</v>
      </c>
      <c r="Q60" s="3">
        <f t="shared" si="10"/>
        <v>96.954050999999993</v>
      </c>
      <c r="R60" s="6"/>
      <c r="S60" s="6">
        <v>48.729340000000001</v>
      </c>
      <c r="T60" s="6">
        <v>0.88761400000000001</v>
      </c>
      <c r="U60" s="6">
        <v>6.7428049999999997</v>
      </c>
      <c r="V60" s="6">
        <v>12.237053</v>
      </c>
      <c r="W60" s="6">
        <v>15.704559</v>
      </c>
      <c r="X60" s="6">
        <v>10.460725999999999</v>
      </c>
      <c r="Y60" s="6">
        <v>1.198307</v>
      </c>
      <c r="Z60" s="6">
        <v>0.17714099999999999</v>
      </c>
      <c r="AA60" s="6">
        <v>7.2030000000000002E-3</v>
      </c>
      <c r="AB60" s="6">
        <v>0.47317100000000001</v>
      </c>
      <c r="AC60" s="6">
        <v>0.30019499999999999</v>
      </c>
      <c r="AD60" s="6">
        <v>4.3139999999999998E-2</v>
      </c>
      <c r="AE60" s="6">
        <v>96.961242999999996</v>
      </c>
      <c r="AF60" s="6"/>
      <c r="AG60" s="6">
        <v>5.9579999999999998E-3</v>
      </c>
      <c r="AH60" s="6">
        <v>9.8740000000000008E-3</v>
      </c>
      <c r="AI60" s="6">
        <v>6.3080000000000002E-3</v>
      </c>
      <c r="AJ60" s="6">
        <v>1.3251000000000001E-2</v>
      </c>
      <c r="AK60" s="6">
        <v>6.7879999999999998E-3</v>
      </c>
      <c r="AL60" s="6">
        <v>5.3439999999999998E-3</v>
      </c>
      <c r="AM60" s="6">
        <v>1.0316000000000001E-2</v>
      </c>
      <c r="AN60" s="6">
        <v>5.0899999999999999E-3</v>
      </c>
      <c r="AO60" s="6">
        <v>1.1894999999999999E-2</v>
      </c>
      <c r="AP60" s="6">
        <v>1.2376E-2</v>
      </c>
      <c r="AQ60" s="6">
        <v>1.8606999999999999E-2</v>
      </c>
      <c r="AR60" s="6">
        <v>4.372E-3</v>
      </c>
      <c r="AS60" s="6"/>
      <c r="AT60" s="6">
        <v>0.235484</v>
      </c>
      <c r="AU60" s="6">
        <v>2.0397310000000002</v>
      </c>
      <c r="AV60" s="6">
        <v>0.67288300000000001</v>
      </c>
      <c r="AW60" s="6">
        <v>0.43273299999999998</v>
      </c>
      <c r="AX60" s="6">
        <v>0.49411699999999997</v>
      </c>
      <c r="AY60" s="6">
        <v>0.34314699999999998</v>
      </c>
      <c r="AZ60" s="6">
        <v>2.5654249999999998</v>
      </c>
      <c r="BA60" s="6">
        <v>3.5442089999999999</v>
      </c>
      <c r="BB60" s="6">
        <v>170.92126500000001</v>
      </c>
      <c r="BC60" s="6">
        <v>3.2336119999999999</v>
      </c>
      <c r="BD60" s="6">
        <v>4.8911439999999997</v>
      </c>
      <c r="BE60" s="6">
        <v>8.4425709999999992</v>
      </c>
      <c r="BG60" s="6">
        <v>7.0834121792301001</v>
      </c>
      <c r="BH60" s="6">
        <v>0.91658782076989986</v>
      </c>
      <c r="BI60" s="6">
        <v>0</v>
      </c>
      <c r="BJ60" s="6">
        <v>8</v>
      </c>
      <c r="BK60" s="6"/>
      <c r="BL60" s="6">
        <v>0.2385772140094049</v>
      </c>
      <c r="BM60" s="6">
        <v>9.7066918226895366E-2</v>
      </c>
      <c r="BN60" s="6">
        <v>0</v>
      </c>
      <c r="BO60" s="6">
        <v>0</v>
      </c>
      <c r="BP60" s="6">
        <v>0.2855284326779568</v>
      </c>
      <c r="BQ60" s="6">
        <v>3.4031507628740445</v>
      </c>
      <c r="BR60" s="6">
        <v>1.2020844500422856</v>
      </c>
      <c r="BS60" s="6">
        <v>5.8257068376743971E-2</v>
      </c>
      <c r="BT60" s="6"/>
      <c r="BU60" s="6">
        <v>0.28466484620733112</v>
      </c>
      <c r="BV60" s="6">
        <v>1.6292234364143343</v>
      </c>
      <c r="BW60" s="6">
        <v>8.6111717378334562E-2</v>
      </c>
      <c r="BX60" s="6"/>
      <c r="BY60" s="6">
        <v>0</v>
      </c>
      <c r="BZ60" s="6">
        <v>0.25161106169315606</v>
      </c>
      <c r="CA60" s="6">
        <v>3.2848993313929382E-2</v>
      </c>
      <c r="CB60" s="6">
        <v>0.28446005500708543</v>
      </c>
      <c r="CC60" s="6"/>
      <c r="CD60" s="6">
        <v>1.8513681580556547</v>
      </c>
      <c r="CE60" s="6">
        <v>0.1380034516260375</v>
      </c>
      <c r="CF60" s="6">
        <v>1.0628390318307673E-2</v>
      </c>
      <c r="CG60" s="6">
        <v>0</v>
      </c>
      <c r="CH60" s="6">
        <v>2</v>
      </c>
      <c r="CM60" s="6">
        <v>0.2855284326779568</v>
      </c>
      <c r="CN60" s="6">
        <v>1.2020844500422856</v>
      </c>
      <c r="CO60" s="6">
        <v>1.8513681580556547</v>
      </c>
      <c r="CP60" s="6">
        <v>0</v>
      </c>
      <c r="CR60" s="2" t="s">
        <v>181</v>
      </c>
      <c r="CT60" s="6">
        <v>0.35899999999999999</v>
      </c>
      <c r="CU60" s="6">
        <v>0</v>
      </c>
      <c r="CW60" s="6">
        <v>0.47299999999999998</v>
      </c>
      <c r="CX60" s="6">
        <v>0</v>
      </c>
      <c r="CY60" s="6">
        <v>7.8440000000000003</v>
      </c>
      <c r="CZ60" s="6">
        <v>4.8819999999999997</v>
      </c>
      <c r="DA60" s="6">
        <v>1.94</v>
      </c>
      <c r="DB60" s="6">
        <v>99.242826999999977</v>
      </c>
      <c r="DD60" s="2" t="s">
        <v>83</v>
      </c>
      <c r="DE60" s="2" t="s">
        <v>49</v>
      </c>
      <c r="DF60" s="2" t="s">
        <v>87</v>
      </c>
      <c r="DG60" s="2" t="s">
        <v>206</v>
      </c>
      <c r="DJ60" s="2">
        <v>7.0449999999999999</v>
      </c>
      <c r="DK60" s="2">
        <v>0.95499999999999996</v>
      </c>
      <c r="DL60" s="2" t="s">
        <v>61</v>
      </c>
      <c r="DM60" s="2" t="s">
        <v>61</v>
      </c>
      <c r="DN60" s="2">
        <v>8</v>
      </c>
      <c r="DO60" s="2" t="s">
        <v>61</v>
      </c>
      <c r="DP60" s="6">
        <v>9.7000000000000003E-2</v>
      </c>
      <c r="DR60" s="6">
        <v>0.19400000000000001</v>
      </c>
      <c r="DS60" s="6" t="s">
        <v>61</v>
      </c>
      <c r="DT60" s="6" t="s">
        <v>61</v>
      </c>
      <c r="DU60" s="6">
        <v>0.53100000000000003</v>
      </c>
      <c r="DV60" s="2" t="s">
        <v>61</v>
      </c>
      <c r="DW60" s="6">
        <v>0.79300000000000004</v>
      </c>
      <c r="DX60" s="6">
        <v>3.3849999999999998</v>
      </c>
      <c r="DY60" s="2" t="s">
        <v>61</v>
      </c>
      <c r="DZ60" s="6">
        <v>5</v>
      </c>
      <c r="EB60" s="6">
        <v>5.8000000000000003E-2</v>
      </c>
      <c r="EC60" s="6">
        <v>0.155</v>
      </c>
      <c r="ED60" s="6">
        <v>1.621</v>
      </c>
      <c r="EE60" s="6" t="s">
        <v>61</v>
      </c>
      <c r="EF60" s="6">
        <v>0.16600000000000001</v>
      </c>
      <c r="EG60" s="6">
        <v>2</v>
      </c>
      <c r="EH60" s="6"/>
      <c r="EI60" s="6"/>
      <c r="EJ60" s="6" t="s">
        <v>61</v>
      </c>
      <c r="EK60" s="6">
        <v>0.17</v>
      </c>
      <c r="EL60" s="6" t="s">
        <v>61</v>
      </c>
      <c r="EM60" s="6">
        <v>3.3000000000000002E-2</v>
      </c>
      <c r="EN60" s="6">
        <v>0.20300000000000001</v>
      </c>
      <c r="EO60" s="6">
        <v>21.999999999999996</v>
      </c>
      <c r="EQ60" s="6">
        <v>1.8520000000000001</v>
      </c>
      <c r="ER60" s="6">
        <v>0.13700000000000001</v>
      </c>
      <c r="ES60" s="6">
        <v>1.0999999999999999E-2</v>
      </c>
      <c r="ET60" s="6" t="s">
        <v>61</v>
      </c>
      <c r="EU60" s="6">
        <v>2</v>
      </c>
      <c r="EV60" s="6"/>
      <c r="EW60" s="6">
        <v>15.202999999999999</v>
      </c>
      <c r="FB60" s="2" t="s">
        <v>61</v>
      </c>
      <c r="FC60" s="2" t="s">
        <v>61</v>
      </c>
      <c r="FD60" s="2" t="s">
        <v>61</v>
      </c>
      <c r="FE60" s="2" t="s">
        <v>61</v>
      </c>
      <c r="FF60" s="2" t="s">
        <v>61</v>
      </c>
      <c r="FG60" s="2" t="s">
        <v>61</v>
      </c>
      <c r="FH60" s="2" t="s">
        <v>61</v>
      </c>
      <c r="FI60" s="2" t="s">
        <v>61</v>
      </c>
      <c r="FJ60" s="2" t="s">
        <v>61</v>
      </c>
      <c r="FK60" s="2" t="s">
        <v>61</v>
      </c>
      <c r="FL60" s="2" t="s">
        <v>61</v>
      </c>
    </row>
    <row r="62" spans="1:168">
      <c r="A62" s="87" t="s">
        <v>501</v>
      </c>
    </row>
    <row r="63" spans="1:168">
      <c r="A63" s="86" t="s">
        <v>502</v>
      </c>
    </row>
    <row r="64" spans="1:168">
      <c r="A64" s="88" t="s">
        <v>503</v>
      </c>
    </row>
  </sheetData>
  <conditionalFormatting sqref="Q5:Q14">
    <cfRule type="cellIs" dxfId="5" priority="7" operator="lessThanOrEqual">
      <formula>95</formula>
    </cfRule>
  </conditionalFormatting>
  <conditionalFormatting sqref="H5:H14">
    <cfRule type="cellIs" dxfId="4" priority="6" operator="lessThanOrEqual">
      <formula>12</formula>
    </cfRule>
  </conditionalFormatting>
  <conditionalFormatting sqref="Q16:Q25">
    <cfRule type="cellIs" dxfId="3" priority="5" operator="lessThan">
      <formula>96</formula>
    </cfRule>
  </conditionalFormatting>
  <conditionalFormatting sqref="Q27:Q36">
    <cfRule type="cellIs" dxfId="2" priority="1" operator="lessThan">
      <formula>97</formula>
    </cfRule>
    <cfRule type="cellIs" dxfId="1" priority="3" operator="lessThan">
      <formula>95</formula>
    </cfRule>
  </conditionalFormatting>
  <conditionalFormatting sqref="E27:E36">
    <cfRule type="cellIs" dxfId="0" priority="2" operator="lessThan">
      <formula>43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P47"/>
  <sheetViews>
    <sheetView workbookViewId="0">
      <selection activeCell="A2" sqref="A1:A2"/>
    </sheetView>
  </sheetViews>
  <sheetFormatPr baseColWidth="10" defaultRowHeight="16"/>
  <cols>
    <col min="1" max="1" width="29.1640625" style="12" customWidth="1"/>
    <col min="2" max="2" width="24" style="12" bestFit="1" customWidth="1"/>
    <col min="3" max="3" width="22.83203125" style="12" customWidth="1"/>
    <col min="4" max="4" width="15" style="12" bestFit="1" customWidth="1"/>
    <col min="5" max="5" width="26.1640625" style="12" bestFit="1" customWidth="1"/>
    <col min="6" max="6" width="12" style="12" bestFit="1" customWidth="1"/>
    <col min="7" max="7" width="12" style="12" customWidth="1"/>
    <col min="8" max="9" width="12.5" style="12" bestFit="1" customWidth="1"/>
    <col min="10" max="11" width="11.33203125" style="12" bestFit="1" customWidth="1"/>
    <col min="12" max="12" width="15" style="12" bestFit="1" customWidth="1"/>
    <col min="13" max="13" width="13.83203125" style="12" bestFit="1" customWidth="1"/>
    <col min="14" max="14" width="16" style="12" bestFit="1" customWidth="1"/>
    <col min="15" max="15" width="13.83203125" style="12" bestFit="1" customWidth="1"/>
    <col min="16" max="16" width="16" style="12" bestFit="1" customWidth="1"/>
    <col min="17" max="17" width="12.83203125" style="12" bestFit="1" customWidth="1"/>
    <col min="18" max="18" width="13.5" style="12" bestFit="1" customWidth="1"/>
    <col min="19" max="19" width="11.83203125" style="12" bestFit="1" customWidth="1"/>
    <col min="20" max="20" width="13.83203125" style="12" bestFit="1" customWidth="1"/>
    <col min="21" max="21" width="11.83203125" style="12" bestFit="1" customWidth="1"/>
    <col min="22" max="23" width="11.33203125" style="12" bestFit="1" customWidth="1"/>
    <col min="24" max="16384" width="10.83203125" style="12"/>
  </cols>
  <sheetData>
    <row r="1" spans="1:68">
      <c r="A1" s="12" t="s">
        <v>541</v>
      </c>
    </row>
    <row r="2" spans="1:68">
      <c r="A2" s="12" t="s">
        <v>542</v>
      </c>
    </row>
    <row r="3" spans="1:68">
      <c r="A3" s="8"/>
      <c r="C3" s="8"/>
      <c r="H3" s="8" t="s">
        <v>209</v>
      </c>
    </row>
    <row r="4" spans="1:68" s="8" customFormat="1" ht="20">
      <c r="B4" s="74" t="s">
        <v>127</v>
      </c>
      <c r="C4" s="74" t="s">
        <v>508</v>
      </c>
      <c r="D4" s="82" t="s">
        <v>510</v>
      </c>
      <c r="E4" s="83" t="s">
        <v>128</v>
      </c>
      <c r="F4" s="82" t="s">
        <v>510</v>
      </c>
      <c r="G4" s="31"/>
      <c r="H4" s="83" t="s">
        <v>129</v>
      </c>
      <c r="I4" s="82" t="s">
        <v>511</v>
      </c>
      <c r="J4" s="83" t="s">
        <v>130</v>
      </c>
      <c r="K4" s="82" t="s">
        <v>511</v>
      </c>
      <c r="L4" s="83" t="s">
        <v>131</v>
      </c>
      <c r="M4" s="82" t="s">
        <v>511</v>
      </c>
      <c r="N4" s="83" t="s">
        <v>132</v>
      </c>
      <c r="O4" s="82" t="s">
        <v>511</v>
      </c>
      <c r="P4" s="83" t="s">
        <v>133</v>
      </c>
      <c r="Q4" s="82" t="s">
        <v>511</v>
      </c>
      <c r="R4" s="83" t="s">
        <v>131</v>
      </c>
      <c r="S4" s="82" t="s">
        <v>511</v>
      </c>
      <c r="T4" s="83" t="s">
        <v>132</v>
      </c>
      <c r="U4" s="82" t="s">
        <v>511</v>
      </c>
      <c r="V4" s="83" t="s">
        <v>133</v>
      </c>
      <c r="W4" s="82" t="s">
        <v>511</v>
      </c>
      <c r="X4" s="9"/>
      <c r="Y4" s="9"/>
    </row>
    <row r="5" spans="1:68" ht="19">
      <c r="A5" s="8" t="s">
        <v>134</v>
      </c>
      <c r="B5" s="10"/>
      <c r="C5" s="10"/>
      <c r="D5" s="10"/>
      <c r="E5" s="10"/>
      <c r="F5" s="10"/>
      <c r="G5" s="10"/>
      <c r="H5" s="11"/>
      <c r="I5" s="10"/>
      <c r="J5" s="11"/>
      <c r="K5" s="10"/>
      <c r="L5" s="11"/>
      <c r="M5" s="10"/>
      <c r="N5" s="11"/>
      <c r="O5" s="10"/>
      <c r="P5" s="11"/>
      <c r="Q5" s="10"/>
      <c r="R5" s="11"/>
      <c r="S5" s="10"/>
      <c r="T5" s="11"/>
      <c r="U5" s="10"/>
      <c r="V5" s="11"/>
      <c r="W5" s="10"/>
      <c r="X5" s="10"/>
      <c r="Y5" s="10"/>
    </row>
    <row r="6" spans="1:68" s="13" customFormat="1">
      <c r="B6" s="13" t="s">
        <v>135</v>
      </c>
      <c r="C6" s="14">
        <v>23500</v>
      </c>
      <c r="D6" s="15">
        <v>1917.6000000000001</v>
      </c>
      <c r="E6" s="34">
        <v>4.5265161831033707</v>
      </c>
      <c r="F6" s="15">
        <v>1.5130595847518576E-2</v>
      </c>
      <c r="G6" s="15"/>
      <c r="H6" s="16">
        <v>1.2647023285497789E-4</v>
      </c>
      <c r="I6" s="16">
        <v>1.4646056710884573E-5</v>
      </c>
      <c r="J6" s="16">
        <v>4.6430161831033709</v>
      </c>
      <c r="K6" s="16">
        <v>1.5130595847518576E-2</v>
      </c>
      <c r="L6" s="16">
        <v>17.1875182789998</v>
      </c>
      <c r="M6" s="16">
        <v>1.9881567980973194</v>
      </c>
      <c r="N6" s="16">
        <v>631323.25174941821</v>
      </c>
      <c r="O6" s="16">
        <v>1644.0029748088184</v>
      </c>
      <c r="P6" s="16">
        <v>136025.14008552535</v>
      </c>
      <c r="Q6" s="16">
        <v>189.02496363762205</v>
      </c>
      <c r="R6" s="16">
        <v>-999.8735297671451</v>
      </c>
      <c r="S6" s="16">
        <v>1.4646056710884573E-2</v>
      </c>
      <c r="T6" s="16">
        <v>3643.0161831033711</v>
      </c>
      <c r="U6" s="16">
        <v>15.130595847518576</v>
      </c>
      <c r="V6" s="16">
        <v>0</v>
      </c>
      <c r="W6" s="16">
        <v>0</v>
      </c>
      <c r="X6" s="12"/>
      <c r="Y6" s="12"/>
      <c r="AR6" s="17"/>
      <c r="AU6" s="17"/>
      <c r="AV6" s="17"/>
      <c r="AW6" s="17"/>
    </row>
    <row r="7" spans="1:68" s="17" customFormat="1">
      <c r="B7" s="13" t="s">
        <v>136</v>
      </c>
      <c r="C7" s="14">
        <v>23500</v>
      </c>
      <c r="D7" s="15">
        <v>1917.6000000000001</v>
      </c>
      <c r="E7" s="34">
        <v>4.5081572450259424</v>
      </c>
      <c r="F7" s="15">
        <v>8.2929577552032421E-3</v>
      </c>
      <c r="G7" s="15"/>
      <c r="H7" s="16">
        <v>7.9714463399152346E-5</v>
      </c>
      <c r="I7" s="16">
        <v>4.8860533340337128E-6</v>
      </c>
      <c r="J7" s="16">
        <v>4.6246572450259427</v>
      </c>
      <c r="K7" s="16">
        <v>8.2929577552032421E-3</v>
      </c>
      <c r="L7" s="16">
        <v>9.3229216076646733</v>
      </c>
      <c r="M7" s="16">
        <v>0.57291732178379851</v>
      </c>
      <c r="N7" s="16">
        <v>540736.00207238935</v>
      </c>
      <c r="O7" s="16">
        <v>1176.5951579493292</v>
      </c>
      <c r="P7" s="16">
        <v>116917.50661838378</v>
      </c>
      <c r="Q7" s="16">
        <v>164.50079339531305</v>
      </c>
      <c r="R7" s="16">
        <v>-999.92028553660089</v>
      </c>
      <c r="S7" s="16">
        <v>4.8860533340337126E-3</v>
      </c>
      <c r="T7" s="16">
        <v>3624.6572450259428</v>
      </c>
      <c r="U7" s="16">
        <v>8.2929577552032416</v>
      </c>
      <c r="V7" s="16">
        <v>0</v>
      </c>
      <c r="W7" s="16">
        <v>0</v>
      </c>
      <c r="X7" s="12"/>
      <c r="Y7" s="12"/>
      <c r="AC7" s="13"/>
      <c r="AI7" s="18"/>
      <c r="AJ7" s="18"/>
      <c r="AN7" s="13"/>
      <c r="AO7" s="13"/>
      <c r="AP7" s="13"/>
      <c r="AQ7" s="13"/>
      <c r="BA7" s="19"/>
      <c r="BC7" s="19"/>
      <c r="BE7" s="19"/>
      <c r="BF7" s="20"/>
      <c r="BG7" s="19"/>
      <c r="BJ7" s="19"/>
      <c r="BL7" s="20"/>
      <c r="BM7" s="19"/>
      <c r="BN7" s="20"/>
      <c r="BO7" s="19"/>
    </row>
    <row r="8" spans="1:68" s="17" customFormat="1">
      <c r="B8" s="13" t="s">
        <v>137</v>
      </c>
      <c r="C8" s="14">
        <v>23500</v>
      </c>
      <c r="D8" s="15">
        <v>1917.6000000000001</v>
      </c>
      <c r="E8" s="34">
        <v>4.7281521372521418</v>
      </c>
      <c r="F8" s="15">
        <v>1.5798233956630905E-2</v>
      </c>
      <c r="G8" s="15"/>
      <c r="H8" s="16">
        <v>5.9710797335150672E-5</v>
      </c>
      <c r="I8" s="16">
        <v>4.918360183298122E-6</v>
      </c>
      <c r="J8" s="16">
        <v>4.8446521372521421</v>
      </c>
      <c r="K8" s="16">
        <v>1.5798233956630905E-2</v>
      </c>
      <c r="L8" s="16">
        <v>6.9791693506527537</v>
      </c>
      <c r="M8" s="16">
        <v>0.57602365822202639</v>
      </c>
      <c r="N8" s="16">
        <v>566553.83768488676</v>
      </c>
      <c r="O8" s="16">
        <v>1769.995126280709</v>
      </c>
      <c r="P8" s="16">
        <v>116993.57148180746</v>
      </c>
      <c r="Q8" s="16">
        <v>191.7292843281833</v>
      </c>
      <c r="R8" s="16">
        <v>-999.94028920266487</v>
      </c>
      <c r="S8" s="16">
        <v>4.9183601832981224E-3</v>
      </c>
      <c r="T8" s="16">
        <v>3844.652137252142</v>
      </c>
      <c r="U8" s="16">
        <v>15.798233956630904</v>
      </c>
      <c r="V8" s="16">
        <v>0</v>
      </c>
      <c r="W8" s="16">
        <v>0</v>
      </c>
      <c r="X8" s="12"/>
      <c r="Y8" s="12"/>
      <c r="AC8" s="13"/>
      <c r="AI8" s="18"/>
      <c r="AJ8" s="18"/>
      <c r="AN8" s="13"/>
      <c r="AO8" s="13"/>
      <c r="AP8" s="13"/>
      <c r="AQ8" s="13"/>
      <c r="BA8" s="19"/>
      <c r="BC8" s="19"/>
      <c r="BE8" s="19"/>
      <c r="BF8" s="20"/>
      <c r="BG8" s="19"/>
      <c r="BJ8" s="19"/>
      <c r="BL8" s="20"/>
      <c r="BM8" s="19"/>
      <c r="BN8" s="20"/>
      <c r="BO8" s="19"/>
    </row>
    <row r="9" spans="1:68" s="17" customFormat="1">
      <c r="A9" s="21" t="s">
        <v>138</v>
      </c>
      <c r="B9" s="13"/>
      <c r="C9" s="14"/>
      <c r="D9" s="15"/>
      <c r="E9" s="34"/>
      <c r="F9" s="15"/>
      <c r="G9" s="15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2"/>
      <c r="Y9" s="12"/>
      <c r="AC9" s="13"/>
      <c r="AI9" s="18"/>
      <c r="AJ9" s="18"/>
      <c r="AN9" s="13"/>
      <c r="AO9" s="13"/>
      <c r="AP9" s="13"/>
      <c r="AQ9" s="13"/>
      <c r="BA9" s="19"/>
      <c r="BC9" s="19"/>
      <c r="BE9" s="19"/>
      <c r="BF9" s="20"/>
      <c r="BG9" s="19"/>
      <c r="BJ9" s="19"/>
      <c r="BL9" s="20"/>
      <c r="BM9" s="19"/>
      <c r="BN9" s="20"/>
      <c r="BO9" s="19"/>
    </row>
    <row r="10" spans="1:68" s="17" customFormat="1">
      <c r="B10" s="13" t="s">
        <v>139</v>
      </c>
      <c r="C10" s="14">
        <v>14500</v>
      </c>
      <c r="D10" s="15">
        <v>1183.2</v>
      </c>
      <c r="E10" s="34">
        <v>2.4909096361431029</v>
      </c>
      <c r="F10" s="15">
        <v>6.2071123377018707E-3</v>
      </c>
      <c r="G10" s="15"/>
      <c r="H10" s="16">
        <v>1.3372103511541297E-4</v>
      </c>
      <c r="I10" s="16">
        <v>1.0875380295216408E-5</v>
      </c>
      <c r="J10" s="16">
        <v>2.6074096361431027</v>
      </c>
      <c r="K10" s="16">
        <v>6.2071123377018707E-3</v>
      </c>
      <c r="L10" s="16">
        <v>12.916676841288416</v>
      </c>
      <c r="M10" s="16">
        <v>1.0509469963792861</v>
      </c>
      <c r="N10" s="16">
        <v>251891.54593371894</v>
      </c>
      <c r="O10" s="16">
        <v>731.55139303053534</v>
      </c>
      <c r="P10" s="16">
        <v>96616.455336583444</v>
      </c>
      <c r="Q10" s="16">
        <v>107.82552900645298</v>
      </c>
      <c r="R10" s="16">
        <v>-999.8662789648846</v>
      </c>
      <c r="S10" s="16">
        <v>1.0875380295216407E-2</v>
      </c>
      <c r="T10" s="16">
        <v>1607.4096361431027</v>
      </c>
      <c r="U10" s="16">
        <v>6.2071123377018704</v>
      </c>
      <c r="V10" s="16">
        <v>0</v>
      </c>
      <c r="W10" s="16">
        <v>0</v>
      </c>
      <c r="X10" s="12"/>
      <c r="Y10" s="12"/>
      <c r="AC10" s="13"/>
      <c r="AI10" s="18"/>
      <c r="AJ10" s="18"/>
      <c r="AN10" s="13"/>
      <c r="AO10" s="13"/>
      <c r="AP10" s="13"/>
      <c r="AQ10" s="13"/>
      <c r="BA10" s="19"/>
      <c r="BC10" s="19"/>
      <c r="BE10" s="19"/>
      <c r="BF10" s="20"/>
      <c r="BG10" s="19"/>
      <c r="BJ10" s="19"/>
      <c r="BL10" s="20"/>
      <c r="BM10" s="19"/>
      <c r="BN10" s="20"/>
      <c r="BO10" s="19"/>
    </row>
    <row r="11" spans="1:68" s="17" customFormat="1">
      <c r="B11" s="13" t="s">
        <v>140</v>
      </c>
      <c r="C11" s="14">
        <v>14501</v>
      </c>
      <c r="D11" s="15">
        <v>1183.2816</v>
      </c>
      <c r="E11" s="34">
        <v>2.5090503230893426</v>
      </c>
      <c r="F11" s="15">
        <v>5.0582780879384545E-3</v>
      </c>
      <c r="G11" s="15"/>
      <c r="H11" s="16">
        <v>2.4689697393397527E-3</v>
      </c>
      <c r="I11" s="16">
        <v>6.7064626169887148E-5</v>
      </c>
      <c r="J11" s="16">
        <v>2.6255503230893424</v>
      </c>
      <c r="K11" s="16">
        <v>5.0582780879384545E-3</v>
      </c>
      <c r="L11" s="16">
        <v>238.70080373315272</v>
      </c>
      <c r="M11" s="16">
        <v>6.476451522662976</v>
      </c>
      <c r="N11" s="16">
        <v>253897.07287046537</v>
      </c>
      <c r="O11" s="16">
        <v>663.79833908876219</v>
      </c>
      <c r="P11" s="16">
        <v>96716.434196083515</v>
      </c>
      <c r="Q11" s="16">
        <v>135.67536830449046</v>
      </c>
      <c r="R11" s="16">
        <v>-997.53103026066026</v>
      </c>
      <c r="S11" s="16">
        <v>6.7064626169887148E-2</v>
      </c>
      <c r="T11" s="16">
        <v>1625.5503230893423</v>
      </c>
      <c r="U11" s="16">
        <v>5.0582780879384543</v>
      </c>
      <c r="V11" s="16">
        <v>0</v>
      </c>
      <c r="W11" s="16">
        <v>0</v>
      </c>
      <c r="X11" s="12"/>
      <c r="Y11" s="12"/>
      <c r="AC11" s="13"/>
      <c r="AE11" s="18"/>
      <c r="AI11" s="18"/>
      <c r="AJ11" s="18"/>
      <c r="AK11" s="18"/>
      <c r="AN11" s="13"/>
      <c r="AO11" s="13"/>
      <c r="AP11" s="13"/>
      <c r="AQ11" s="19"/>
      <c r="BB11" s="19"/>
      <c r="BD11" s="19"/>
      <c r="BF11" s="19"/>
      <c r="BG11" s="20"/>
      <c r="BH11" s="19"/>
      <c r="BK11" s="19"/>
      <c r="BM11" s="20"/>
      <c r="BN11" s="19"/>
      <c r="BO11" s="20"/>
      <c r="BP11" s="19"/>
    </row>
    <row r="12" spans="1:68" s="17" customFormat="1">
      <c r="B12" s="13" t="s">
        <v>141</v>
      </c>
      <c r="C12" s="14">
        <v>14502</v>
      </c>
      <c r="D12" s="15">
        <v>1183.3632</v>
      </c>
      <c r="E12" s="34">
        <v>2.5551330715630622</v>
      </c>
      <c r="F12" s="15">
        <v>8.3527286686228466E-3</v>
      </c>
      <c r="G12" s="15"/>
      <c r="H12" s="16">
        <v>1.1637099473328153E-4</v>
      </c>
      <c r="I12" s="16">
        <v>6.0664200772929082E-6</v>
      </c>
      <c r="J12" s="16">
        <v>2.6716330715630621</v>
      </c>
      <c r="K12" s="16">
        <v>8.3527286686228466E-3</v>
      </c>
      <c r="L12" s="16">
        <v>11.041673257341056</v>
      </c>
      <c r="M12" s="16">
        <v>0.57254329972366325</v>
      </c>
      <c r="N12" s="16">
        <v>253382.30680130917</v>
      </c>
      <c r="O12" s="16">
        <v>901.53153442849782</v>
      </c>
      <c r="P12" s="16">
        <v>94797.717328928498</v>
      </c>
      <c r="Q12" s="16">
        <v>156.90559261827576</v>
      </c>
      <c r="R12" s="16">
        <v>-999.8836290052667</v>
      </c>
      <c r="S12" s="16">
        <v>6.0664200772929085E-3</v>
      </c>
      <c r="T12" s="16">
        <v>1671.633071563062</v>
      </c>
      <c r="U12" s="16">
        <v>8.3527286686228468</v>
      </c>
      <c r="V12" s="16">
        <v>0</v>
      </c>
      <c r="W12" s="16">
        <v>0</v>
      </c>
      <c r="X12" s="12"/>
      <c r="Y12" s="12"/>
      <c r="AC12" s="13"/>
      <c r="AE12" s="18"/>
      <c r="AI12" s="18"/>
      <c r="AJ12" s="18"/>
      <c r="AK12" s="18"/>
      <c r="AN12" s="13"/>
      <c r="AO12" s="13"/>
      <c r="AP12" s="13"/>
      <c r="AQ12" s="19"/>
      <c r="BB12" s="19"/>
      <c r="BD12" s="19"/>
      <c r="BF12" s="19"/>
      <c r="BG12" s="20"/>
      <c r="BH12" s="19"/>
      <c r="BK12" s="19"/>
      <c r="BM12" s="20"/>
      <c r="BN12" s="19"/>
      <c r="BO12" s="20"/>
      <c r="BP12" s="19"/>
    </row>
    <row r="13" spans="1:68" s="17" customFormat="1">
      <c r="A13" s="21" t="s">
        <v>142</v>
      </c>
      <c r="B13" s="13"/>
      <c r="C13" s="13"/>
      <c r="D13" s="15"/>
      <c r="E13" s="34"/>
      <c r="F13" s="15"/>
      <c r="G13" s="15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2"/>
      <c r="Y13" s="12"/>
      <c r="AC13" s="13"/>
      <c r="AE13" s="18"/>
      <c r="AI13" s="18"/>
      <c r="AJ13" s="18"/>
      <c r="AK13" s="18"/>
      <c r="AN13" s="13"/>
      <c r="AO13" s="13"/>
      <c r="AP13" s="13"/>
      <c r="AQ13" s="19"/>
      <c r="BB13" s="19"/>
      <c r="BD13" s="19"/>
      <c r="BF13" s="19"/>
      <c r="BG13" s="20"/>
      <c r="BH13" s="19"/>
      <c r="BK13" s="19"/>
      <c r="BM13" s="20"/>
      <c r="BN13" s="19"/>
      <c r="BO13" s="20"/>
      <c r="BP13" s="19"/>
    </row>
    <row r="14" spans="1:68" s="13" customFormat="1">
      <c r="B14" s="13" t="s">
        <v>143</v>
      </c>
      <c r="C14" s="14">
        <v>1</v>
      </c>
      <c r="D14" s="15">
        <v>8.1600000000000006E-2</v>
      </c>
      <c r="E14" s="34">
        <v>3.0619980567276647E-2</v>
      </c>
      <c r="F14" s="15">
        <v>3.3411034200197219E-4</v>
      </c>
      <c r="G14" s="15"/>
      <c r="H14" s="30">
        <v>0.11672913679657448</v>
      </c>
      <c r="I14" s="30">
        <v>3.2698267461429278E-4</v>
      </c>
      <c r="J14" s="30">
        <v>1</v>
      </c>
      <c r="K14" s="30">
        <v>0</v>
      </c>
      <c r="L14" s="30">
        <v>33.541724866908027</v>
      </c>
      <c r="M14" s="30">
        <v>1.3036765212406636</v>
      </c>
      <c r="N14" s="30">
        <v>11666.439067920855</v>
      </c>
      <c r="O14" s="30">
        <v>28.34034307729393</v>
      </c>
      <c r="P14" s="30">
        <v>99933.777113822129</v>
      </c>
      <c r="Q14" s="30">
        <v>83.841025609865781</v>
      </c>
      <c r="R14" s="30">
        <v>-999.66453190670063</v>
      </c>
      <c r="S14" s="30">
        <v>1.2961888611202385E-2</v>
      </c>
      <c r="T14" s="30">
        <v>-883.27086320342551</v>
      </c>
      <c r="U14" s="30">
        <v>0.32698267461429276</v>
      </c>
      <c r="V14" s="30">
        <v>0</v>
      </c>
      <c r="W14" s="30">
        <v>0</v>
      </c>
      <c r="X14" s="10"/>
      <c r="Y14" s="10"/>
    </row>
    <row r="15" spans="1:68">
      <c r="B15" s="10"/>
      <c r="C15" s="10"/>
      <c r="D15" s="3"/>
      <c r="E15" s="26"/>
      <c r="F15" s="3"/>
      <c r="G15" s="3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</row>
    <row r="16" spans="1:68">
      <c r="A16" s="8" t="s">
        <v>144</v>
      </c>
      <c r="B16" s="10"/>
      <c r="C16" s="10"/>
      <c r="D16" s="3"/>
      <c r="E16" s="26"/>
      <c r="F16" s="3"/>
      <c r="G16" s="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</row>
    <row r="17" spans="1:27">
      <c r="A17" s="100" t="s">
        <v>145</v>
      </c>
      <c r="B17" s="10" t="s">
        <v>146</v>
      </c>
      <c r="C17" s="22">
        <v>6026.1240383996546</v>
      </c>
      <c r="D17" s="3">
        <v>491.73172153341187</v>
      </c>
      <c r="E17" s="26">
        <v>1.1389374432575348</v>
      </c>
      <c r="F17" s="3">
        <v>2.4347605828839987E-3</v>
      </c>
      <c r="G17" s="3"/>
      <c r="H17" s="16">
        <v>5.0786672231915213E-4</v>
      </c>
      <c r="I17" s="16">
        <v>2.0369999279587307E-5</v>
      </c>
      <c r="J17" s="16">
        <v>1.2554374432575348</v>
      </c>
      <c r="K17" s="16">
        <v>2.4347605828839987E-3</v>
      </c>
      <c r="L17" s="16">
        <v>49.635543972617185</v>
      </c>
      <c r="M17" s="16">
        <v>1.9969510948341174</v>
      </c>
      <c r="N17" s="16">
        <v>122712.74095219627</v>
      </c>
      <c r="O17" s="16">
        <v>309.88182037254018</v>
      </c>
      <c r="P17" s="16">
        <v>97753.031907963828</v>
      </c>
      <c r="Q17" s="16">
        <v>105.10778556418805</v>
      </c>
      <c r="R17" s="16">
        <v>-999.49213327768086</v>
      </c>
      <c r="S17" s="16">
        <v>2.0369999279587308E-2</v>
      </c>
      <c r="T17" s="16">
        <v>255.43744325753482</v>
      </c>
      <c r="U17" s="16">
        <v>2.4347605828839987</v>
      </c>
      <c r="V17" s="16">
        <v>0</v>
      </c>
      <c r="W17" s="16">
        <v>0</v>
      </c>
    </row>
    <row r="18" spans="1:27">
      <c r="A18" s="100"/>
      <c r="B18" s="10" t="s">
        <v>147</v>
      </c>
      <c r="C18" s="22">
        <v>6582.7123092483425</v>
      </c>
      <c r="D18" s="3">
        <v>537.14932443466478</v>
      </c>
      <c r="E18" s="26">
        <v>1.2441326264479369</v>
      </c>
      <c r="F18" s="3">
        <v>3.6667341961658566E-3</v>
      </c>
      <c r="G18" s="3"/>
      <c r="H18" s="16">
        <v>0.53857094698045072</v>
      </c>
      <c r="I18" s="16">
        <v>1.4979325326712882E-2</v>
      </c>
      <c r="J18" s="16">
        <v>1.3606326264479369</v>
      </c>
      <c r="K18" s="16">
        <v>3.6667341961658566E-3</v>
      </c>
      <c r="L18" s="16">
        <v>53015.54264365467</v>
      </c>
      <c r="M18" s="16">
        <v>1460.6624326399517</v>
      </c>
      <c r="N18" s="16">
        <v>133995.80808173053</v>
      </c>
      <c r="O18" s="16">
        <v>505.32565120348954</v>
      </c>
      <c r="P18" s="16">
        <v>98493.928085997206</v>
      </c>
      <c r="Q18" s="16">
        <v>135.68115385317338</v>
      </c>
      <c r="R18" s="16">
        <v>-461.42905301954926</v>
      </c>
      <c r="S18" s="16">
        <v>14.979325326712882</v>
      </c>
      <c r="T18" s="16">
        <v>360.6326264479369</v>
      </c>
      <c r="U18" s="16">
        <v>3.6667341961658568</v>
      </c>
      <c r="V18" s="16">
        <v>0</v>
      </c>
      <c r="W18" s="16">
        <v>0</v>
      </c>
    </row>
    <row r="19" spans="1:27">
      <c r="B19" s="10"/>
      <c r="C19" s="22"/>
      <c r="D19" s="3"/>
      <c r="E19" s="26"/>
      <c r="F19" s="3"/>
      <c r="G19" s="3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</row>
    <row r="20" spans="1:27">
      <c r="A20" s="10" t="s">
        <v>148</v>
      </c>
      <c r="B20" s="10" t="s">
        <v>149</v>
      </c>
      <c r="C20" s="22">
        <v>14807.691474166581</v>
      </c>
      <c r="D20" s="3">
        <v>1208.3076242919931</v>
      </c>
      <c r="E20" s="26">
        <v>2.7986536886174838</v>
      </c>
      <c r="F20" s="3">
        <v>1.1312925784092129E-2</v>
      </c>
      <c r="G20" s="3"/>
      <c r="H20" s="16">
        <v>1.1754712842787431E-3</v>
      </c>
      <c r="I20" s="16">
        <v>2.4058306732327372E-5</v>
      </c>
      <c r="J20" s="16">
        <v>2.9151536886174836</v>
      </c>
      <c r="K20" s="16">
        <v>1.1312925784092129E-2</v>
      </c>
      <c r="L20" s="16">
        <v>121.14657478007189</v>
      </c>
      <c r="M20" s="16">
        <v>2.5042533159133997</v>
      </c>
      <c r="N20" s="16">
        <v>300371.15241538454</v>
      </c>
      <c r="O20" s="16">
        <v>1201.7860058304384</v>
      </c>
      <c r="P20" s="16">
        <v>103024.18321616258</v>
      </c>
      <c r="Q20" s="16">
        <v>62.636760960795186</v>
      </c>
      <c r="R20" s="16">
        <v>-998.82452871572127</v>
      </c>
      <c r="S20" s="16">
        <v>2.4058306732327374E-2</v>
      </c>
      <c r="T20" s="16">
        <v>1915.1536886174836</v>
      </c>
      <c r="U20" s="16">
        <v>11.31292578409213</v>
      </c>
      <c r="V20" s="16">
        <v>0</v>
      </c>
      <c r="W20" s="16">
        <v>0</v>
      </c>
    </row>
    <row r="21" spans="1:27">
      <c r="B21" s="10"/>
      <c r="C21" s="10"/>
      <c r="D21" s="3"/>
      <c r="E21" s="26"/>
      <c r="F21" s="10"/>
      <c r="G21" s="10"/>
    </row>
    <row r="22" spans="1:27">
      <c r="A22" s="100" t="s">
        <v>161</v>
      </c>
      <c r="B22" s="10" t="s">
        <v>162</v>
      </c>
      <c r="C22" s="22">
        <v>11247.230714482152</v>
      </c>
      <c r="D22" s="3">
        <v>917.77402630174367</v>
      </c>
      <c r="E22" s="26">
        <v>2.1257266050371268</v>
      </c>
      <c r="F22" s="3">
        <v>3.8260642432370049E-3</v>
      </c>
      <c r="G22" s="3"/>
      <c r="H22" s="16">
        <v>1.131117396445146E-2</v>
      </c>
      <c r="I22" s="16">
        <v>3.9294199618751567E-4</v>
      </c>
      <c r="J22" s="16">
        <v>2.2422266050371267</v>
      </c>
      <c r="K22" s="16">
        <v>3.8260642432370049E-3</v>
      </c>
      <c r="L22" s="16">
        <v>1250.4968129061408</v>
      </c>
      <c r="M22" s="16">
        <v>45.054844012100574</v>
      </c>
      <c r="N22" s="16">
        <v>247619.19408738799</v>
      </c>
      <c r="O22" s="16">
        <v>198.99922507477461</v>
      </c>
      <c r="P22" s="16">
        <v>110407.19754010886</v>
      </c>
      <c r="Q22" s="16">
        <v>123.54918359875406</v>
      </c>
      <c r="R22" s="16">
        <v>-988.68882603554857</v>
      </c>
      <c r="S22" s="16">
        <v>0.39294199618751569</v>
      </c>
      <c r="T22" s="16">
        <v>1242.2266050371268</v>
      </c>
      <c r="U22" s="16">
        <v>3.8260642432370049</v>
      </c>
      <c r="V22" s="16">
        <v>0</v>
      </c>
      <c r="W22" s="16">
        <v>0</v>
      </c>
    </row>
    <row r="23" spans="1:27">
      <c r="A23" s="100"/>
      <c r="B23" s="10" t="s">
        <v>163</v>
      </c>
      <c r="C23" s="22">
        <v>13506.266094584595</v>
      </c>
      <c r="D23" s="3">
        <v>1102.1113133181029</v>
      </c>
      <c r="E23" s="26">
        <v>2.5526842918764885</v>
      </c>
      <c r="F23" s="3">
        <v>4.5485123151391754E-3</v>
      </c>
      <c r="G23" s="3"/>
      <c r="H23" s="16">
        <v>0.36479620345774466</v>
      </c>
      <c r="I23" s="16">
        <v>1.527575557341568E-2</v>
      </c>
      <c r="J23" s="16">
        <v>2.6691842918764883</v>
      </c>
      <c r="K23" s="16">
        <v>4.5485123151391754E-3</v>
      </c>
      <c r="L23" s="16">
        <v>40292.329052709065</v>
      </c>
      <c r="M23" s="16">
        <v>1687.4800501608916</v>
      </c>
      <c r="N23" s="16">
        <v>294746.48360468564</v>
      </c>
      <c r="O23" s="16">
        <v>468.18276667275398</v>
      </c>
      <c r="P23" s="16">
        <v>110405.57397242996</v>
      </c>
      <c r="Q23" s="16">
        <v>95.900549245996757</v>
      </c>
      <c r="R23" s="16">
        <v>-635.2037965422553</v>
      </c>
      <c r="S23" s="16">
        <v>15.27575557341568</v>
      </c>
      <c r="T23" s="16">
        <v>1669.1842918764883</v>
      </c>
      <c r="U23" s="16">
        <v>4.5485123151391758</v>
      </c>
      <c r="V23" s="16">
        <v>0</v>
      </c>
      <c r="W23" s="16">
        <v>0</v>
      </c>
    </row>
    <row r="24" spans="1:27" s="25" customFormat="1">
      <c r="A24" s="12"/>
      <c r="B24" s="12"/>
      <c r="C24" s="12"/>
      <c r="D24" s="28"/>
      <c r="E24" s="27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</row>
    <row r="25" spans="1:27" s="2" customFormat="1">
      <c r="A25" s="101" t="s">
        <v>519</v>
      </c>
      <c r="B25" s="13" t="s">
        <v>207</v>
      </c>
      <c r="C25" s="14">
        <v>17186.799996521178</v>
      </c>
      <c r="D25" s="15">
        <v>1402.4428797161283</v>
      </c>
      <c r="E25" s="34">
        <v>1.2423658442412429</v>
      </c>
      <c r="F25" s="34">
        <v>2.308601913835728E-3</v>
      </c>
      <c r="G25" s="32"/>
      <c r="H25" s="32">
        <v>9.6869291870826831E-3</v>
      </c>
      <c r="I25" s="33">
        <v>5.0386582497094707E-4</v>
      </c>
      <c r="J25" s="33">
        <v>3.364805199342503</v>
      </c>
      <c r="K25" s="33">
        <v>5.5749308711584136E-2</v>
      </c>
      <c r="L25" s="33">
        <v>974.94578386404305</v>
      </c>
      <c r="M25" s="33">
        <v>50.515614430430482</v>
      </c>
      <c r="N25" s="33">
        <v>338760.71645502961</v>
      </c>
      <c r="O25" s="33">
        <v>5571.131693232428</v>
      </c>
      <c r="P25" s="33">
        <v>100691.5537446618</v>
      </c>
      <c r="Q25" s="33">
        <v>59.455497794878923</v>
      </c>
      <c r="R25" s="33">
        <v>-990.31307081291732</v>
      </c>
      <c r="S25" s="33">
        <v>0.50386582497094712</v>
      </c>
      <c r="T25" s="33">
        <v>2364.8051993425029</v>
      </c>
      <c r="U25" s="33">
        <v>55.749308711584135</v>
      </c>
      <c r="V25" s="33">
        <v>0</v>
      </c>
      <c r="W25" s="33">
        <v>0</v>
      </c>
    </row>
    <row r="26" spans="1:27" s="10" customFormat="1">
      <c r="A26" s="101"/>
      <c r="B26" s="13" t="s">
        <v>208</v>
      </c>
      <c r="C26" s="14">
        <v>18190.362242966574</v>
      </c>
      <c r="D26" s="15">
        <v>1484.3335590260726</v>
      </c>
      <c r="E26" s="34">
        <v>2.8987503384564244</v>
      </c>
      <c r="F26" s="34">
        <v>5.1765650319171332E-3</v>
      </c>
      <c r="G26" s="32"/>
      <c r="H26" s="32">
        <v>0.11763135857246673</v>
      </c>
      <c r="I26" s="33">
        <v>6.0306911176349039E-3</v>
      </c>
      <c r="J26" s="33">
        <v>3.5544784639206823</v>
      </c>
      <c r="K26" s="33">
        <v>6.9647582383957907E-3</v>
      </c>
      <c r="L26" s="33">
        <v>11607.117278079892</v>
      </c>
      <c r="M26" s="33">
        <v>591.43538754736971</v>
      </c>
      <c r="N26" s="33">
        <v>350833.14778282202</v>
      </c>
      <c r="O26" s="33">
        <v>626.20344887481224</v>
      </c>
      <c r="P26" s="33">
        <v>98696.907517090585</v>
      </c>
      <c r="Q26" s="33">
        <v>119.16477345561081</v>
      </c>
      <c r="R26" s="33">
        <v>-882.36864142753325</v>
      </c>
      <c r="S26" s="33">
        <v>6.0306911176349036</v>
      </c>
      <c r="T26" s="33">
        <v>2554.4784639206823</v>
      </c>
      <c r="U26" s="33">
        <v>6.9647582383957909</v>
      </c>
      <c r="V26" s="33">
        <v>0</v>
      </c>
      <c r="W26" s="33">
        <v>0</v>
      </c>
    </row>
    <row r="27" spans="1:27" ht="16" customHeight="1">
      <c r="A27" s="12" t="s">
        <v>537</v>
      </c>
      <c r="B27" s="24" t="s">
        <v>211</v>
      </c>
      <c r="C27" s="40">
        <v>17182.657412051602</v>
      </c>
      <c r="D27" s="7">
        <v>1219.5610769855089</v>
      </c>
      <c r="E27" s="41">
        <v>3.2647049082898048</v>
      </c>
      <c r="F27" s="41">
        <v>4.1771530577560091E-2</v>
      </c>
      <c r="G27" s="25"/>
      <c r="H27" s="16">
        <v>2.8547198419834646E-2</v>
      </c>
      <c r="I27" s="16">
        <v>1.0831517007624646E-3</v>
      </c>
      <c r="J27" s="16">
        <v>3.3647049082898048</v>
      </c>
      <c r="K27" s="16">
        <v>4.1771530577560091E-2</v>
      </c>
      <c r="L27" s="16">
        <v>1319.4483076633055</v>
      </c>
      <c r="M27" s="16">
        <v>51.693561685769176</v>
      </c>
      <c r="N27" s="16">
        <v>155219.2668151416</v>
      </c>
      <c r="O27" s="16">
        <v>1725.5834828911293</v>
      </c>
      <c r="P27" s="16">
        <v>46122.028637205374</v>
      </c>
      <c r="Q27" s="16">
        <v>156.23445848572399</v>
      </c>
      <c r="R27" s="16">
        <v>-971.45280158016533</v>
      </c>
      <c r="S27" s="16">
        <v>1.0831517007624647</v>
      </c>
      <c r="T27" s="16">
        <v>2364.7049082898047</v>
      </c>
      <c r="U27" s="16">
        <v>41.771530577560092</v>
      </c>
      <c r="V27" s="16">
        <v>0</v>
      </c>
      <c r="W27" s="16">
        <v>0</v>
      </c>
    </row>
    <row r="28" spans="1:27">
      <c r="B28" s="24" t="s">
        <v>212</v>
      </c>
      <c r="C28" s="40">
        <v>17425.005059813</v>
      </c>
      <c r="D28" s="7">
        <v>1217.7513628389643</v>
      </c>
      <c r="E28" s="26">
        <v>3.3107509613644699</v>
      </c>
      <c r="F28" s="26">
        <v>8.6187976424325508E-3</v>
      </c>
      <c r="H28" s="16">
        <v>3.6469675733100879E-2</v>
      </c>
      <c r="I28" s="16">
        <v>3.0411021341497772E-3</v>
      </c>
      <c r="J28" s="16">
        <v>3.41075096136447</v>
      </c>
      <c r="K28" s="16">
        <v>8.6187976424325508E-3</v>
      </c>
      <c r="L28" s="16">
        <v>1794.854413810554</v>
      </c>
      <c r="M28" s="16">
        <v>152.00126767662587</v>
      </c>
      <c r="N28" s="16">
        <v>167191.43193005826</v>
      </c>
      <c r="O28" s="16">
        <v>341.81435799318984</v>
      </c>
      <c r="P28" s="16">
        <v>48987.729708378014</v>
      </c>
      <c r="Q28" s="16">
        <v>198.13463856890647</v>
      </c>
      <c r="R28" s="16">
        <v>-963.53032426689913</v>
      </c>
      <c r="S28" s="16">
        <v>3.041102134149777</v>
      </c>
      <c r="T28" s="16">
        <v>2410.7509613644702</v>
      </c>
      <c r="U28" s="16">
        <v>8.6187976424325505</v>
      </c>
      <c r="V28" s="16">
        <v>0</v>
      </c>
      <c r="W28" s="16">
        <v>0</v>
      </c>
    </row>
    <row r="29" spans="1:27">
      <c r="B29" s="24" t="s">
        <v>213</v>
      </c>
      <c r="C29" s="40">
        <v>19167.10582698683</v>
      </c>
      <c r="D29" s="7">
        <v>1339.8962801798384</v>
      </c>
      <c r="E29" s="26">
        <v>3.6417501071274976</v>
      </c>
      <c r="F29" s="26">
        <v>1.1365002072925921E-2</v>
      </c>
      <c r="H29" s="16">
        <v>2.6143617126261731E-2</v>
      </c>
      <c r="I29" s="16">
        <v>2.8830640092431176E-4</v>
      </c>
      <c r="J29" s="16">
        <v>3.7417501071274977</v>
      </c>
      <c r="K29" s="16">
        <v>1.1365002072925921E-2</v>
      </c>
      <c r="L29" s="16">
        <v>1423.3143263378622</v>
      </c>
      <c r="M29" s="16">
        <v>15.854060897503093</v>
      </c>
      <c r="N29" s="16">
        <v>203699.09466375969</v>
      </c>
      <c r="O29" s="16">
        <v>393.8948596677406</v>
      </c>
      <c r="P29" s="16">
        <v>54444.510653604244</v>
      </c>
      <c r="Q29" s="16">
        <v>82.678567317764987</v>
      </c>
      <c r="R29" s="16">
        <v>-973.85638287373831</v>
      </c>
      <c r="S29" s="16">
        <v>0.28830640092431176</v>
      </c>
      <c r="T29" s="16">
        <v>2741.7501071274978</v>
      </c>
      <c r="U29" s="16">
        <v>11.365002072925922</v>
      </c>
      <c r="V29" s="16">
        <v>0</v>
      </c>
      <c r="W29" s="16">
        <v>0</v>
      </c>
    </row>
    <row r="30" spans="1:27">
      <c r="C30"/>
      <c r="D30"/>
    </row>
    <row r="31" spans="1:27" s="43" customFormat="1"/>
    <row r="32" spans="1:27">
      <c r="A32" s="8" t="s">
        <v>134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</row>
    <row r="33" spans="1:26">
      <c r="B33" s="10" t="s">
        <v>216</v>
      </c>
      <c r="C33" s="10">
        <v>23500</v>
      </c>
      <c r="D33" s="10">
        <v>1917.6000000000001</v>
      </c>
      <c r="E33" s="26">
        <v>4.5066591206190116</v>
      </c>
      <c r="F33" s="26">
        <v>1.6064065224197389E-2</v>
      </c>
      <c r="H33" s="45">
        <v>1.1060063519526447E-4</v>
      </c>
      <c r="I33" s="45">
        <v>3.9920569248099451E-6</v>
      </c>
      <c r="J33" s="45">
        <v>4.5136591206190113</v>
      </c>
      <c r="K33" s="45">
        <v>1.6064065224197389E-2</v>
      </c>
      <c r="L33" s="45">
        <v>19.758985333333335</v>
      </c>
      <c r="M33" s="45">
        <v>0.73913717185575045</v>
      </c>
      <c r="N33" s="45">
        <v>806676.28666666651</v>
      </c>
      <c r="O33" s="45">
        <v>4968.3993398005241</v>
      </c>
      <c r="P33" s="45">
        <v>178807.76</v>
      </c>
      <c r="Q33" s="45">
        <v>500.01763376584995</v>
      </c>
      <c r="R33" s="45">
        <v>-999.88939936480472</v>
      </c>
      <c r="S33" s="45">
        <v>3.9920569248099447E-3</v>
      </c>
      <c r="T33" s="45">
        <v>3513.6591206190114</v>
      </c>
      <c r="U33" s="45">
        <v>16.064065224197389</v>
      </c>
      <c r="V33" s="45">
        <v>0</v>
      </c>
      <c r="W33" s="45">
        <v>0</v>
      </c>
      <c r="Z33"/>
    </row>
    <row r="34" spans="1:26" s="10" customFormat="1">
      <c r="B34" s="10" t="s">
        <v>217</v>
      </c>
      <c r="C34" s="22">
        <v>23500</v>
      </c>
      <c r="D34" s="10">
        <v>1917.6000000000001</v>
      </c>
      <c r="E34" s="26">
        <v>4.5456477794881422</v>
      </c>
      <c r="F34" s="26">
        <v>1.4269653863127705E-2</v>
      </c>
      <c r="H34" s="45">
        <v>1.1632079015485104E-4</v>
      </c>
      <c r="I34" s="45">
        <v>6.1347319818125746E-6</v>
      </c>
      <c r="J34" s="45">
        <v>4.5526477794881419</v>
      </c>
      <c r="K34" s="45">
        <v>1.4269653863127705E-2</v>
      </c>
      <c r="L34" s="45">
        <v>19.828430666666666</v>
      </c>
      <c r="M34" s="45">
        <v>1.0958149615216695</v>
      </c>
      <c r="N34" s="45">
        <v>776908.57333333348</v>
      </c>
      <c r="O34" s="45">
        <v>7460.8952196763867</v>
      </c>
      <c r="P34" s="45">
        <v>170822.12666666665</v>
      </c>
      <c r="Q34" s="45">
        <v>1128.1284513348307</v>
      </c>
      <c r="R34" s="45">
        <v>-999.88367920984513</v>
      </c>
      <c r="S34" s="45">
        <v>6.1347319818125749E-3</v>
      </c>
      <c r="T34" s="45">
        <v>3552.6477794881421</v>
      </c>
      <c r="U34" s="45">
        <v>14.269653863127704</v>
      </c>
      <c r="V34" s="45">
        <v>0</v>
      </c>
      <c r="W34" s="45">
        <v>0</v>
      </c>
      <c r="Z34"/>
    </row>
    <row r="35" spans="1:26"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Z35"/>
    </row>
    <row r="36" spans="1:26">
      <c r="A36" s="21" t="s">
        <v>138</v>
      </c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6">
      <c r="B37" s="10" t="s">
        <v>218</v>
      </c>
      <c r="C37" s="10">
        <v>14500</v>
      </c>
      <c r="D37" s="10">
        <v>1183.2</v>
      </c>
      <c r="E37" s="26">
        <v>2.2891388564678437</v>
      </c>
      <c r="F37" s="26">
        <v>2.2554456364275208E-2</v>
      </c>
      <c r="H37" s="45">
        <v>1.9072533345063669E-4</v>
      </c>
      <c r="I37" s="45">
        <v>1.121551793540903E-5</v>
      </c>
      <c r="J37" s="45">
        <v>2.2961388564678438</v>
      </c>
      <c r="K37" s="45">
        <v>2.2554456364275208E-2</v>
      </c>
      <c r="L37" s="45">
        <v>20.383986000000004</v>
      </c>
      <c r="M37" s="45">
        <v>1.1431996697905948</v>
      </c>
      <c r="N37" s="45">
        <v>245742.48</v>
      </c>
      <c r="O37" s="45">
        <v>2142.3838151347613</v>
      </c>
      <c r="P37" s="45">
        <v>107042.95333333332</v>
      </c>
      <c r="Q37" s="45">
        <v>503.69738797650041</v>
      </c>
      <c r="R37" s="45">
        <v>-999.8092746665493</v>
      </c>
      <c r="S37" s="45">
        <v>1.1215517935409031E-2</v>
      </c>
      <c r="T37" s="45">
        <v>1296.1388564678439</v>
      </c>
      <c r="U37" s="45">
        <v>22.554456364275207</v>
      </c>
      <c r="V37" s="45">
        <v>0</v>
      </c>
      <c r="W37" s="45">
        <v>0</v>
      </c>
    </row>
    <row r="38" spans="1:26">
      <c r="B38" s="10" t="s">
        <v>219</v>
      </c>
      <c r="C38" s="10">
        <v>14500</v>
      </c>
      <c r="D38" s="10">
        <v>1183.2</v>
      </c>
      <c r="E38" s="26">
        <v>2.2770070879563353</v>
      </c>
      <c r="F38" s="26">
        <v>2.1895673048107234E-2</v>
      </c>
      <c r="H38" s="45">
        <v>1.5865699707443657E-4</v>
      </c>
      <c r="I38" s="45">
        <v>8.5443776616192692E-6</v>
      </c>
      <c r="J38" s="45">
        <v>2.2840070879563354</v>
      </c>
      <c r="K38" s="45">
        <v>2.1895673048107234E-2</v>
      </c>
      <c r="L38" s="45">
        <v>16.078429333333336</v>
      </c>
      <c r="M38" s="45">
        <v>0.87329752743782285</v>
      </c>
      <c r="N38" s="45">
        <v>231635.50666666671</v>
      </c>
      <c r="O38" s="45">
        <v>2601.5233148047023</v>
      </c>
      <c r="P38" s="45">
        <v>101451.84466666666</v>
      </c>
      <c r="Q38" s="45">
        <v>186.4676955932751</v>
      </c>
      <c r="R38" s="45">
        <v>-999.84134300292556</v>
      </c>
      <c r="S38" s="45">
        <v>8.5443776616192686E-3</v>
      </c>
      <c r="T38" s="45">
        <v>1284.0070879563355</v>
      </c>
      <c r="U38" s="45">
        <v>21.895673048107234</v>
      </c>
      <c r="V38" s="45">
        <v>0</v>
      </c>
      <c r="W38" s="45">
        <v>0</v>
      </c>
    </row>
    <row r="39" spans="1:26"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</row>
    <row r="40" spans="1:26">
      <c r="A40" s="21" t="s">
        <v>142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</row>
    <row r="41" spans="1:26">
      <c r="B41" s="10" t="s">
        <v>222</v>
      </c>
      <c r="C41" s="10">
        <v>0</v>
      </c>
      <c r="D41" s="10">
        <v>0</v>
      </c>
      <c r="E41" s="44">
        <v>1.1159502997354961E-4</v>
      </c>
      <c r="F41" s="44">
        <v>1.9183055880057248E-4</v>
      </c>
      <c r="H41" s="45">
        <v>1.9033764001148582E-4</v>
      </c>
      <c r="I41" s="45">
        <v>1.022066502323832E-5</v>
      </c>
      <c r="J41" s="45">
        <v>7.1115950299735498E-3</v>
      </c>
      <c r="K41" s="45">
        <v>1.9183055880057248E-4</v>
      </c>
      <c r="L41" s="45">
        <v>19.758985333333335</v>
      </c>
      <c r="M41" s="45">
        <v>1.0606734138411285</v>
      </c>
      <c r="N41" s="45">
        <v>738.23122000000001</v>
      </c>
      <c r="O41" s="45">
        <v>19.778575159488664</v>
      </c>
      <c r="P41" s="45">
        <v>103809.13333333333</v>
      </c>
      <c r="Q41" s="45">
        <v>609.54567684369852</v>
      </c>
      <c r="R41" s="45">
        <v>-999.80966235998847</v>
      </c>
      <c r="S41" s="45">
        <v>1.022066502323832E-2</v>
      </c>
      <c r="T41" s="45">
        <v>-992.88840497002639</v>
      </c>
      <c r="U41" s="45">
        <v>0.19183055880057248</v>
      </c>
      <c r="V41" s="45">
        <v>0</v>
      </c>
      <c r="W41" s="45">
        <v>0</v>
      </c>
    </row>
    <row r="42" spans="1:26"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</row>
    <row r="43" spans="1:26">
      <c r="A43" s="8" t="s">
        <v>144</v>
      </c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</row>
    <row r="44" spans="1:26">
      <c r="A44" s="10" t="s">
        <v>210</v>
      </c>
      <c r="B44" s="10" t="s">
        <v>220</v>
      </c>
      <c r="C44" s="22">
        <v>15454.891525997098</v>
      </c>
      <c r="D44" s="22">
        <v>1261.1191485213633</v>
      </c>
      <c r="E44" s="26">
        <v>2.8282451492574689</v>
      </c>
      <c r="F44" s="26">
        <v>2.4734080804954095E-2</v>
      </c>
      <c r="H44" s="16">
        <v>2.0579655411026197E-4</v>
      </c>
      <c r="I44" s="16">
        <v>1.0426243838782319E-5</v>
      </c>
      <c r="J44" s="16">
        <v>2.8572451492574689</v>
      </c>
      <c r="K44" s="16">
        <v>2.4734080804954095E-2</v>
      </c>
      <c r="L44" s="16">
        <v>20.731233804064065</v>
      </c>
      <c r="M44" s="16">
        <v>1.0390203991705242</v>
      </c>
      <c r="N44" s="16">
        <v>287402.11319637933</v>
      </c>
      <c r="O44" s="16">
        <v>1977.687351595202</v>
      </c>
      <c r="P44" s="16">
        <v>100484.23036076907</v>
      </c>
      <c r="Q44" s="16">
        <v>388.85095386410904</v>
      </c>
      <c r="R44" s="16">
        <v>-999.79420344588971</v>
      </c>
      <c r="S44" s="16">
        <v>1.042624383878232E-2</v>
      </c>
      <c r="T44" s="16">
        <v>1857.2451492574689</v>
      </c>
      <c r="U44" s="16">
        <v>24.734080804954097</v>
      </c>
      <c r="V44" s="16">
        <v>0</v>
      </c>
      <c r="W44" s="16">
        <v>0</v>
      </c>
    </row>
    <row r="45" spans="1:26">
      <c r="B45" s="10" t="s">
        <v>221</v>
      </c>
      <c r="C45" s="22">
        <v>15068.605233015016</v>
      </c>
      <c r="D45" s="22">
        <v>1229.5981870140254</v>
      </c>
      <c r="E45" s="26">
        <v>2.7575547576417478</v>
      </c>
      <c r="F45" s="26">
        <v>1.9334573251733603E-2</v>
      </c>
      <c r="H45" s="16">
        <v>1.7058066395701888E-4</v>
      </c>
      <c r="I45" s="16">
        <v>1.0541397287593776E-5</v>
      </c>
      <c r="J45" s="16">
        <v>2.7865547576417478</v>
      </c>
      <c r="K45" s="16">
        <v>1.9334573251733603E-2</v>
      </c>
      <c r="L45" s="16">
        <v>15.800667324589686</v>
      </c>
      <c r="M45" s="16">
        <v>0.97858068747202331</v>
      </c>
      <c r="N45" s="16">
        <v>257970.14584625015</v>
      </c>
      <c r="O45" s="16">
        <v>1699.0128408846301</v>
      </c>
      <c r="P45" s="16">
        <v>92553.620482303668</v>
      </c>
      <c r="Q45" s="16">
        <v>161.5971856390608</v>
      </c>
      <c r="R45" s="16">
        <v>-999.82941933604297</v>
      </c>
      <c r="S45" s="16">
        <v>1.0541397287593776E-2</v>
      </c>
      <c r="T45" s="16">
        <v>1786.5547576417478</v>
      </c>
      <c r="U45" s="16">
        <v>19.334573251733602</v>
      </c>
      <c r="V45" s="16">
        <v>0</v>
      </c>
      <c r="W45" s="16">
        <v>0</v>
      </c>
    </row>
    <row r="47" spans="1:26">
      <c r="A47" s="12" t="s">
        <v>509</v>
      </c>
    </row>
  </sheetData>
  <mergeCells count="3">
    <mergeCell ref="A17:A18"/>
    <mergeCell ref="A22:A23"/>
    <mergeCell ref="A25:A2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35"/>
  <sheetViews>
    <sheetView workbookViewId="0">
      <selection activeCell="A2" sqref="A1:A2"/>
    </sheetView>
  </sheetViews>
  <sheetFormatPr baseColWidth="10" defaultRowHeight="16"/>
  <cols>
    <col min="1" max="1" width="14.83203125" style="24" bestFit="1" customWidth="1"/>
    <col min="2" max="2" width="19.6640625" style="24" bestFit="1" customWidth="1"/>
    <col min="3" max="3" width="12.1640625" style="24" bestFit="1" customWidth="1"/>
    <col min="4" max="4" width="12.83203125" style="24" bestFit="1" customWidth="1"/>
    <col min="5" max="5" width="12.1640625" style="24" bestFit="1" customWidth="1"/>
    <col min="6" max="6" width="34.33203125" style="24" bestFit="1" customWidth="1"/>
    <col min="7" max="7" width="12.83203125" style="24" bestFit="1" customWidth="1"/>
    <col min="8" max="8" width="28.1640625" style="24" bestFit="1" customWidth="1"/>
    <col min="9" max="9" width="12.1640625" style="24" bestFit="1" customWidth="1"/>
    <col min="10" max="10" width="23.1640625" style="24" bestFit="1" customWidth="1"/>
    <col min="11" max="11" width="10.83203125" style="24"/>
    <col min="12" max="12" width="6.5" style="24" bestFit="1" customWidth="1"/>
    <col min="13" max="13" width="14.1640625" style="24" customWidth="1"/>
    <col min="14" max="15" width="13.1640625" style="24" bestFit="1" customWidth="1"/>
    <col min="16" max="16" width="18" style="24" bestFit="1" customWidth="1"/>
    <col min="17" max="17" width="16" style="24" bestFit="1" customWidth="1"/>
    <col min="18" max="18" width="13.83203125" style="24" bestFit="1" customWidth="1"/>
    <col min="19" max="19" width="12.33203125" style="24" bestFit="1" customWidth="1"/>
    <col min="20" max="21" width="10.83203125" style="24" bestFit="1" customWidth="1"/>
    <col min="22" max="22" width="13.5" style="24" bestFit="1" customWidth="1"/>
    <col min="23" max="23" width="12.33203125" style="24" bestFit="1" customWidth="1"/>
    <col min="24" max="16384" width="10.83203125" style="24"/>
  </cols>
  <sheetData>
    <row r="1" spans="1:23">
      <c r="A1" s="24" t="s">
        <v>541</v>
      </c>
    </row>
    <row r="2" spans="1:23">
      <c r="A2" s="24" t="s">
        <v>542</v>
      </c>
    </row>
    <row r="3" spans="1:23">
      <c r="D3" s="23"/>
      <c r="L3" s="38" t="s">
        <v>209</v>
      </c>
    </row>
    <row r="4" spans="1:23" s="23" customFormat="1" ht="19">
      <c r="B4" s="9" t="s">
        <v>127</v>
      </c>
      <c r="C4"/>
      <c r="D4" s="84" t="s">
        <v>512</v>
      </c>
      <c r="E4" s="91" t="s">
        <v>514</v>
      </c>
      <c r="F4" s="84" t="s">
        <v>495</v>
      </c>
      <c r="G4" s="84" t="s">
        <v>493</v>
      </c>
      <c r="H4" s="84" t="s">
        <v>494</v>
      </c>
      <c r="J4" s="84" t="s">
        <v>150</v>
      </c>
      <c r="L4" s="84" t="s">
        <v>496</v>
      </c>
      <c r="M4" s="84" t="s">
        <v>513</v>
      </c>
      <c r="N4" s="84" t="s">
        <v>497</v>
      </c>
      <c r="O4" s="84" t="s">
        <v>513</v>
      </c>
      <c r="P4" s="84" t="s">
        <v>498</v>
      </c>
      <c r="Q4" s="84" t="s">
        <v>513</v>
      </c>
      <c r="R4" s="84" t="s">
        <v>499</v>
      </c>
      <c r="S4" s="84" t="s">
        <v>513</v>
      </c>
      <c r="T4" s="84" t="s">
        <v>498</v>
      </c>
      <c r="U4" s="84" t="s">
        <v>513</v>
      </c>
      <c r="V4" s="84" t="s">
        <v>500</v>
      </c>
      <c r="W4" s="84" t="s">
        <v>513</v>
      </c>
    </row>
    <row r="5" spans="1:23">
      <c r="A5" s="23" t="s">
        <v>138</v>
      </c>
      <c r="C5"/>
    </row>
    <row r="6" spans="1:23">
      <c r="B6" s="24" t="s">
        <v>151</v>
      </c>
      <c r="C6"/>
      <c r="D6" s="7">
        <v>-289.74036017724256</v>
      </c>
      <c r="E6" s="7">
        <v>2.0133943524872437</v>
      </c>
      <c r="F6" s="7">
        <v>-88.97268790117181</v>
      </c>
      <c r="G6" s="24">
        <v>-288.76767227607075</v>
      </c>
      <c r="H6" s="24">
        <v>-88</v>
      </c>
      <c r="J6" s="24">
        <v>200.76767227607075</v>
      </c>
      <c r="L6" s="24">
        <v>1</v>
      </c>
      <c r="M6" s="94">
        <v>0</v>
      </c>
      <c r="N6" s="89">
        <v>1.1056611813120864E-4</v>
      </c>
      <c r="O6" s="92">
        <v>3.1342509885168927E-7</v>
      </c>
      <c r="P6" s="7">
        <v>9511009.8499999996</v>
      </c>
      <c r="Q6" s="7">
        <v>12549.759504353271</v>
      </c>
      <c r="R6" s="7">
        <v>1052.0305973131294</v>
      </c>
      <c r="S6" s="7">
        <v>3.3007938746858656</v>
      </c>
      <c r="T6" s="7">
        <v>0</v>
      </c>
      <c r="U6" s="7">
        <v>0</v>
      </c>
      <c r="V6" s="7">
        <v>-289.74036017724256</v>
      </c>
      <c r="W6" s="7">
        <v>2.0133943524872437</v>
      </c>
    </row>
    <row r="7" spans="1:23">
      <c r="B7" s="24" t="s">
        <v>152</v>
      </c>
      <c r="C7"/>
      <c r="D7" s="7">
        <v>-287.79498437489895</v>
      </c>
      <c r="E7" s="7">
        <v>1.7316489999455253</v>
      </c>
      <c r="F7" s="7">
        <v>-87.02731209882819</v>
      </c>
      <c r="I7" s="24">
        <v>130.21332724880961</v>
      </c>
      <c r="J7" s="24">
        <v>54</v>
      </c>
      <c r="L7" s="24">
        <v>1</v>
      </c>
      <c r="M7" s="94">
        <v>0</v>
      </c>
      <c r="N7" s="89">
        <v>1.1086895478235948E-4</v>
      </c>
      <c r="O7" s="92">
        <v>2.6956579982151995E-7</v>
      </c>
      <c r="P7" s="7">
        <v>9460449.5999999996</v>
      </c>
      <c r="Q7" s="7">
        <v>16451.050087484415</v>
      </c>
      <c r="R7" s="7">
        <v>1049.4803326843935</v>
      </c>
      <c r="S7" s="7">
        <v>3.7949957863311399</v>
      </c>
      <c r="T7" s="7">
        <v>0</v>
      </c>
      <c r="U7" s="7">
        <v>0</v>
      </c>
      <c r="V7" s="7">
        <v>-287.79498437489895</v>
      </c>
      <c r="W7" s="7">
        <v>1.7316489999455253</v>
      </c>
    </row>
    <row r="8" spans="1:23">
      <c r="A8" s="23" t="s">
        <v>474</v>
      </c>
      <c r="C8"/>
      <c r="D8" s="7"/>
      <c r="E8" s="7"/>
      <c r="F8" s="7"/>
      <c r="M8" s="94"/>
      <c r="N8" s="89"/>
      <c r="O8" s="92"/>
      <c r="P8" s="7"/>
      <c r="Q8" s="7"/>
      <c r="R8" s="7"/>
      <c r="S8" s="7"/>
      <c r="T8" s="7"/>
      <c r="U8" s="7"/>
      <c r="V8" s="7"/>
      <c r="W8" s="7"/>
    </row>
    <row r="9" spans="1:23">
      <c r="B9" s="24" t="s">
        <v>153</v>
      </c>
      <c r="C9"/>
      <c r="D9" s="7">
        <v>-175.79044521522746</v>
      </c>
      <c r="E9" s="7">
        <v>3.2389958036374682</v>
      </c>
      <c r="F9" s="7">
        <v>24.97722706084329</v>
      </c>
      <c r="L9" s="24">
        <v>1</v>
      </c>
      <c r="M9" s="94">
        <v>0</v>
      </c>
      <c r="N9" s="89">
        <v>1.2830470139334554E-4</v>
      </c>
      <c r="O9" s="92">
        <v>5.0421447675224474E-7</v>
      </c>
      <c r="P9" s="7">
        <v>5499884.5999999996</v>
      </c>
      <c r="Q9" s="7">
        <v>46156.886003087049</v>
      </c>
      <c r="R9" s="7">
        <v>708.05012755037603</v>
      </c>
      <c r="S9" s="7">
        <v>8.0294332621233977</v>
      </c>
      <c r="T9" s="7">
        <v>0</v>
      </c>
      <c r="U9" s="7">
        <v>0</v>
      </c>
      <c r="V9" s="7">
        <v>-175.79044521522746</v>
      </c>
      <c r="W9" s="7">
        <v>3.2389958036374682</v>
      </c>
    </row>
    <row r="10" spans="1:23">
      <c r="B10" s="24" t="s">
        <v>154</v>
      </c>
      <c r="C10"/>
      <c r="D10" s="7">
        <v>-198.0678369579505</v>
      </c>
      <c r="E10" s="7">
        <v>3.658047270252534</v>
      </c>
      <c r="F10" s="7">
        <v>2.6998353181202503</v>
      </c>
      <c r="L10" s="24">
        <v>1</v>
      </c>
      <c r="M10" s="94">
        <v>0</v>
      </c>
      <c r="N10" s="89">
        <v>1.2483677982075584E-4</v>
      </c>
      <c r="O10" s="92">
        <v>5.6944821856021203E-7</v>
      </c>
      <c r="P10" s="7">
        <v>5584685.5499999998</v>
      </c>
      <c r="Q10" s="7">
        <v>51676.303679911362</v>
      </c>
      <c r="R10" s="7">
        <v>699.64947851456941</v>
      </c>
      <c r="S10" s="7">
        <v>7.5026911765927498</v>
      </c>
      <c r="T10" s="7">
        <v>0</v>
      </c>
      <c r="U10" s="7">
        <v>0</v>
      </c>
      <c r="V10" s="7">
        <v>-198.0678369579505</v>
      </c>
      <c r="W10" s="7">
        <v>3.658047270252534</v>
      </c>
    </row>
    <row r="11" spans="1:23" s="35" customFormat="1">
      <c r="C11" s="36"/>
      <c r="D11" s="37"/>
      <c r="E11" s="37"/>
      <c r="F11" s="37"/>
      <c r="M11" s="95"/>
      <c r="N11" s="90"/>
      <c r="O11" s="93"/>
      <c r="P11" s="37"/>
      <c r="Q11" s="37"/>
      <c r="R11" s="37"/>
      <c r="S11" s="37"/>
      <c r="T11" s="37"/>
      <c r="U11" s="37"/>
      <c r="V11" s="37"/>
      <c r="W11" s="37"/>
    </row>
    <row r="12" spans="1:23">
      <c r="A12" s="23" t="s">
        <v>138</v>
      </c>
      <c r="C12"/>
      <c r="D12" s="7"/>
      <c r="E12" s="7"/>
      <c r="F12" s="7"/>
      <c r="M12" s="94"/>
      <c r="N12" s="89"/>
      <c r="O12" s="92"/>
      <c r="P12" s="7"/>
      <c r="Q12" s="7"/>
      <c r="R12" s="7"/>
      <c r="S12" s="7"/>
      <c r="T12" s="7"/>
      <c r="U12" s="7"/>
      <c r="V12" s="7"/>
      <c r="W12" s="7"/>
    </row>
    <row r="13" spans="1:23">
      <c r="B13" s="24" t="s">
        <v>155</v>
      </c>
      <c r="C13"/>
      <c r="D13" s="7">
        <v>-296.86285327285975</v>
      </c>
      <c r="E13" s="7">
        <v>1.3658697549679808</v>
      </c>
      <c r="F13" s="7">
        <v>-85.884724231567361</v>
      </c>
      <c r="G13" s="24">
        <v>-298.97812904129239</v>
      </c>
      <c r="H13" s="24">
        <v>-88</v>
      </c>
      <c r="J13" s="24">
        <v>-210.97812904129239</v>
      </c>
      <c r="L13" s="24">
        <v>1</v>
      </c>
      <c r="M13" s="94">
        <v>0</v>
      </c>
      <c r="N13" s="89">
        <v>1.0945735963101393E-4</v>
      </c>
      <c r="O13" s="92">
        <v>2.1262494475586557E-7</v>
      </c>
      <c r="P13" s="7">
        <v>11554303</v>
      </c>
      <c r="Q13" s="7">
        <v>34270.889857597496</v>
      </c>
      <c r="R13" s="7">
        <v>1265.6991090994427</v>
      </c>
      <c r="S13" s="7">
        <v>3.542722317978261</v>
      </c>
      <c r="T13" s="7">
        <v>0</v>
      </c>
      <c r="U13" s="7">
        <v>0</v>
      </c>
      <c r="V13" s="7">
        <v>-296.86285327285975</v>
      </c>
      <c r="W13" s="7">
        <v>1.3658697549679808</v>
      </c>
    </row>
    <row r="14" spans="1:23">
      <c r="B14" s="24" t="s">
        <v>156</v>
      </c>
      <c r="C14"/>
      <c r="D14" s="7">
        <v>-301.09340480972503</v>
      </c>
      <c r="E14" s="7">
        <v>1.4135811229462363</v>
      </c>
      <c r="F14" s="7">
        <v>-90.115275768432639</v>
      </c>
      <c r="I14" s="24">
        <v>42.987053753309397</v>
      </c>
      <c r="L14" s="24">
        <v>1</v>
      </c>
      <c r="M14" s="94">
        <v>0</v>
      </c>
      <c r="N14" s="89">
        <v>1.087987896732701E-4</v>
      </c>
      <c r="O14" s="92">
        <v>2.2005217340904061E-7</v>
      </c>
      <c r="P14" s="7">
        <v>11729090.52631579</v>
      </c>
      <c r="Q14" s="7">
        <v>44153.768990492637</v>
      </c>
      <c r="R14" s="7">
        <v>1277.4500364147605</v>
      </c>
      <c r="S14" s="7">
        <v>5.1683233925031251</v>
      </c>
      <c r="T14" s="7">
        <v>0</v>
      </c>
      <c r="U14" s="7">
        <v>0</v>
      </c>
      <c r="V14" s="7">
        <v>-301.09340480972503</v>
      </c>
      <c r="W14" s="7">
        <v>1.4135811229462363</v>
      </c>
    </row>
    <row r="15" spans="1:23">
      <c r="A15" s="23" t="s">
        <v>474</v>
      </c>
      <c r="C15"/>
      <c r="D15" s="7"/>
      <c r="E15" s="7"/>
      <c r="F15" s="7"/>
      <c r="M15" s="94"/>
      <c r="N15" s="89"/>
      <c r="O15" s="92"/>
      <c r="P15" s="7"/>
      <c r="Q15" s="7"/>
      <c r="R15" s="7"/>
      <c r="S15" s="7"/>
      <c r="T15" s="7"/>
      <c r="U15" s="7"/>
      <c r="V15" s="7"/>
      <c r="W15" s="7"/>
    </row>
    <row r="16" spans="1:23">
      <c r="B16" s="24" t="s">
        <v>149</v>
      </c>
      <c r="C16"/>
      <c r="D16" s="7">
        <v>-301.67474804680995</v>
      </c>
      <c r="E16" s="7">
        <v>1.4448393429932416</v>
      </c>
      <c r="F16" s="7">
        <v>-90.696619005517562</v>
      </c>
      <c r="L16" s="24">
        <v>1</v>
      </c>
      <c r="M16" s="94">
        <v>0</v>
      </c>
      <c r="N16" s="89">
        <v>1.087082919715531E-4</v>
      </c>
      <c r="O16" s="92">
        <v>2.2491814052375791E-7</v>
      </c>
      <c r="P16" s="7">
        <v>10757863</v>
      </c>
      <c r="Q16" s="7">
        <v>54499.19035661278</v>
      </c>
      <c r="R16" s="7">
        <v>1172.0807198373755</v>
      </c>
      <c r="S16" s="7">
        <v>5.9109429745732562</v>
      </c>
      <c r="T16" s="7">
        <v>0</v>
      </c>
      <c r="U16" s="7">
        <v>0</v>
      </c>
      <c r="V16" s="7">
        <v>-301.67474804680995</v>
      </c>
      <c r="W16" s="7">
        <v>1.4448393429932416</v>
      </c>
    </row>
    <row r="17" spans="1:23">
      <c r="B17" s="24" t="s">
        <v>164</v>
      </c>
      <c r="C17"/>
      <c r="D17" s="7">
        <v>-297.1336970867319</v>
      </c>
      <c r="E17" s="7">
        <v>1.7017277670243274</v>
      </c>
      <c r="F17" s="7">
        <v>-86.155568045439509</v>
      </c>
      <c r="L17" s="24">
        <v>1</v>
      </c>
      <c r="M17" s="94">
        <v>0</v>
      </c>
      <c r="N17" s="89">
        <v>1.0941519737450846E-4</v>
      </c>
      <c r="O17" s="92">
        <v>2.6490796149267705E-7</v>
      </c>
      <c r="P17" s="7">
        <v>11746539</v>
      </c>
      <c r="Q17" s="7">
        <v>75292.021286594856</v>
      </c>
      <c r="R17" s="7">
        <v>1288.3458246110167</v>
      </c>
      <c r="S17" s="7">
        <v>9.489281395850492</v>
      </c>
      <c r="T17" s="7">
        <v>0</v>
      </c>
      <c r="U17" s="7">
        <v>0</v>
      </c>
      <c r="V17" s="7">
        <v>-297.1336970867319</v>
      </c>
      <c r="W17" s="7">
        <v>1.7017277670243274</v>
      </c>
    </row>
    <row r="18" spans="1:23">
      <c r="B18" s="24" t="s">
        <v>165</v>
      </c>
      <c r="C18"/>
      <c r="D18" s="7">
        <v>-295.85545125695035</v>
      </c>
      <c r="E18" s="7">
        <v>1.2916734763313402</v>
      </c>
      <c r="F18" s="7">
        <v>-84.877322215657955</v>
      </c>
      <c r="J18"/>
      <c r="K18"/>
      <c r="L18" s="24">
        <v>1</v>
      </c>
      <c r="M18" s="94">
        <v>0</v>
      </c>
      <c r="N18" s="89">
        <v>1.0961418190283054E-4</v>
      </c>
      <c r="O18" s="92">
        <v>2.0107481006049974E-7</v>
      </c>
      <c r="P18" s="7">
        <v>10753640.5</v>
      </c>
      <c r="Q18" s="7">
        <v>62086.861748915508</v>
      </c>
      <c r="R18" s="7">
        <v>1181.2015498942985</v>
      </c>
      <c r="S18" s="7">
        <v>6.4971911437146659</v>
      </c>
      <c r="T18" s="7">
        <v>0</v>
      </c>
      <c r="U18" s="7">
        <v>0</v>
      </c>
      <c r="V18" s="7">
        <v>-295.85545125695035</v>
      </c>
      <c r="W18" s="7">
        <v>1.2916734763313402</v>
      </c>
    </row>
    <row r="19" spans="1:23">
      <c r="C19"/>
      <c r="D19" s="7"/>
      <c r="E19" s="7"/>
      <c r="F19" s="7"/>
      <c r="J19"/>
      <c r="K19"/>
      <c r="M19" s="94"/>
      <c r="N19" s="89"/>
      <c r="O19" s="92"/>
      <c r="P19" s="7"/>
      <c r="Q19" s="7"/>
      <c r="R19" s="7"/>
      <c r="S19" s="7"/>
      <c r="T19" s="7"/>
      <c r="U19" s="7"/>
      <c r="V19" s="7"/>
      <c r="W19" s="7"/>
    </row>
    <row r="20" spans="1:23">
      <c r="B20" t="s">
        <v>538</v>
      </c>
      <c r="C20"/>
      <c r="D20" s="7">
        <v>-262.29079082313831</v>
      </c>
      <c r="E20" s="7">
        <v>2.2912732800027449</v>
      </c>
      <c r="F20" s="7">
        <v>-51.312661781845918</v>
      </c>
      <c r="L20" s="24">
        <v>1</v>
      </c>
      <c r="M20" s="94">
        <v>0</v>
      </c>
      <c r="N20" s="89">
        <v>1.1483919259256206E-4</v>
      </c>
      <c r="O20" s="92">
        <v>3.5668251149802731E-7</v>
      </c>
      <c r="P20" s="7">
        <v>14371678</v>
      </c>
      <c r="Q20" s="7">
        <v>117130.51450951266</v>
      </c>
      <c r="R20" s="7">
        <v>1655.1626179328555</v>
      </c>
      <c r="S20" s="7">
        <v>12.373751670847895</v>
      </c>
      <c r="T20" s="7">
        <v>0</v>
      </c>
      <c r="U20" s="7">
        <v>0</v>
      </c>
      <c r="V20" s="7">
        <v>-262.29079082313831</v>
      </c>
      <c r="W20" s="7">
        <v>2.2912732800027449</v>
      </c>
    </row>
    <row r="21" spans="1:23">
      <c r="B21" t="s">
        <v>539</v>
      </c>
      <c r="C21"/>
      <c r="D21" s="7">
        <v>-256.29496917662732</v>
      </c>
      <c r="E21" s="7">
        <v>1.7162927912249457</v>
      </c>
      <c r="F21" s="7">
        <v>-45.316840135334928</v>
      </c>
      <c r="L21" s="24">
        <v>1</v>
      </c>
      <c r="M21" s="94">
        <v>0</v>
      </c>
      <c r="N21" s="89">
        <v>1.1577256214827442E-4</v>
      </c>
      <c r="O21" s="92">
        <v>2.671752988099873E-7</v>
      </c>
      <c r="P21" s="7">
        <v>14633481</v>
      </c>
      <c r="Q21" s="7">
        <v>59425.248651695096</v>
      </c>
      <c r="R21" s="7">
        <v>1696.7564928821103</v>
      </c>
      <c r="S21" s="7">
        <v>7.2449358600543476</v>
      </c>
      <c r="T21" s="7">
        <v>0</v>
      </c>
      <c r="U21" s="7">
        <v>0</v>
      </c>
      <c r="V21" s="7">
        <v>-256.29496917662732</v>
      </c>
      <c r="W21" s="7">
        <v>1.7162927912249457</v>
      </c>
    </row>
    <row r="22" spans="1:23">
      <c r="J22"/>
      <c r="K22"/>
    </row>
    <row r="25" spans="1:23">
      <c r="A25" s="12" t="s">
        <v>540</v>
      </c>
      <c r="J25"/>
      <c r="K25"/>
    </row>
    <row r="26" spans="1:23">
      <c r="A26" s="69" t="s">
        <v>475</v>
      </c>
    </row>
    <row r="27" spans="1:23">
      <c r="B27"/>
      <c r="C27"/>
      <c r="D27"/>
      <c r="E27"/>
      <c r="F27"/>
    </row>
    <row r="28" spans="1:23">
      <c r="B28"/>
      <c r="C28"/>
      <c r="D28"/>
      <c r="E28"/>
      <c r="F28"/>
    </row>
    <row r="29" spans="1:23">
      <c r="B29"/>
      <c r="C29"/>
      <c r="D29"/>
      <c r="E29"/>
      <c r="F29"/>
    </row>
    <row r="30" spans="1:23">
      <c r="B30"/>
      <c r="C30"/>
      <c r="D30"/>
      <c r="E30"/>
      <c r="F30"/>
    </row>
    <row r="31" spans="1:23">
      <c r="B31"/>
      <c r="C31"/>
      <c r="D31"/>
      <c r="E31"/>
      <c r="F31"/>
    </row>
    <row r="32" spans="1:23">
      <c r="B32"/>
      <c r="C32"/>
      <c r="D32"/>
      <c r="E32"/>
      <c r="F32"/>
    </row>
    <row r="33" spans="2:6">
      <c r="B33"/>
      <c r="C33"/>
      <c r="D33"/>
      <c r="E33"/>
      <c r="F33"/>
    </row>
    <row r="34" spans="2:6">
      <c r="B34"/>
      <c r="C34"/>
      <c r="D34"/>
      <c r="E34"/>
      <c r="F34"/>
    </row>
    <row r="35" spans="2:6">
      <c r="B35"/>
      <c r="C35"/>
      <c r="D35"/>
      <c r="E35"/>
      <c r="F3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"/>
  <sheetViews>
    <sheetView workbookViewId="0">
      <selection sqref="A1:A2"/>
    </sheetView>
  </sheetViews>
  <sheetFormatPr baseColWidth="10" defaultRowHeight="16"/>
  <cols>
    <col min="1" max="1" width="14.1640625" bestFit="1" customWidth="1"/>
    <col min="2" max="8" width="10.83203125" style="1"/>
  </cols>
  <sheetData>
    <row r="1" spans="1:8">
      <c r="A1" t="s">
        <v>541</v>
      </c>
    </row>
    <row r="2" spans="1:8">
      <c r="A2" t="s">
        <v>542</v>
      </c>
    </row>
    <row r="3" spans="1:8">
      <c r="B3" s="4" t="s">
        <v>39</v>
      </c>
      <c r="C3" s="4"/>
      <c r="D3" s="4"/>
      <c r="E3" s="4"/>
      <c r="F3" s="4"/>
      <c r="G3" s="4"/>
      <c r="H3" s="4"/>
    </row>
    <row r="4" spans="1:8" ht="19">
      <c r="B4" s="85" t="s">
        <v>476</v>
      </c>
      <c r="C4" s="85" t="s">
        <v>477</v>
      </c>
      <c r="D4" s="85" t="s">
        <v>478</v>
      </c>
      <c r="E4" s="85" t="s">
        <v>479</v>
      </c>
      <c r="F4" s="85" t="s">
        <v>480</v>
      </c>
      <c r="G4" s="85" t="s">
        <v>481</v>
      </c>
      <c r="H4" s="85" t="s">
        <v>482</v>
      </c>
    </row>
    <row r="5" spans="1:8">
      <c r="A5" s="39" t="s">
        <v>161</v>
      </c>
      <c r="B5" s="34">
        <v>9.7407000000000004</v>
      </c>
      <c r="C5" s="34">
        <v>18.0457</v>
      </c>
      <c r="D5" s="34">
        <v>5.3102999999999998</v>
      </c>
      <c r="E5" s="5">
        <v>90</v>
      </c>
      <c r="F5" s="34">
        <v>105.54859999999999</v>
      </c>
      <c r="G5" s="5">
        <v>90</v>
      </c>
      <c r="H5" s="15">
        <v>899.26199999999994</v>
      </c>
    </row>
    <row r="6" spans="1:8">
      <c r="A6" s="39" t="s">
        <v>145</v>
      </c>
      <c r="B6" s="34">
        <v>9.7889999999999997</v>
      </c>
      <c r="C6" s="34">
        <v>18.094999999999999</v>
      </c>
      <c r="D6" s="34">
        <v>5.2969999999999997</v>
      </c>
      <c r="E6" s="5">
        <v>90</v>
      </c>
      <c r="F6" s="34">
        <v>105.03</v>
      </c>
      <c r="G6" s="5">
        <v>90</v>
      </c>
      <c r="H6" s="15">
        <v>906</v>
      </c>
    </row>
    <row r="7" spans="1:8">
      <c r="A7" s="39" t="s">
        <v>148</v>
      </c>
      <c r="B7" s="34">
        <v>9.8385999999999996</v>
      </c>
      <c r="C7" s="34">
        <v>18.141999999999999</v>
      </c>
      <c r="D7" s="34">
        <v>5.3038999999999996</v>
      </c>
      <c r="E7" s="5">
        <v>90</v>
      </c>
      <c r="F7" s="34">
        <v>104.786</v>
      </c>
      <c r="G7" s="5">
        <v>90</v>
      </c>
      <c r="H7" s="15">
        <v>915.3</v>
      </c>
    </row>
    <row r="8" spans="1:8">
      <c r="A8" s="39" t="s">
        <v>519</v>
      </c>
      <c r="B8" s="34">
        <v>9.8483999999999998</v>
      </c>
      <c r="C8" s="34">
        <v>18.055800000000001</v>
      </c>
      <c r="D8" s="34">
        <v>5.3066000000000004</v>
      </c>
      <c r="E8" s="5">
        <v>90</v>
      </c>
      <c r="F8" s="34">
        <v>105.0904</v>
      </c>
      <c r="G8" s="5">
        <v>90</v>
      </c>
      <c r="H8" s="15">
        <v>911.07899999999995</v>
      </c>
    </row>
    <row r="9" spans="1:8">
      <c r="A9" s="39" t="s">
        <v>210</v>
      </c>
      <c r="B9" s="34">
        <v>9.8256999999999994</v>
      </c>
      <c r="C9" s="34">
        <v>18.030200000000001</v>
      </c>
      <c r="D9" s="34">
        <v>5.2988</v>
      </c>
      <c r="E9" s="5">
        <v>90</v>
      </c>
      <c r="F9" s="34">
        <v>104.7148</v>
      </c>
      <c r="G9" s="5">
        <v>90</v>
      </c>
      <c r="H9" s="15">
        <v>907.94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L73"/>
  <sheetViews>
    <sheetView workbookViewId="0">
      <pane xSplit="1" topLeftCell="B1" activePane="topRight" state="frozen"/>
      <selection pane="topRight" sqref="A1:A2"/>
    </sheetView>
  </sheetViews>
  <sheetFormatPr baseColWidth="10" defaultRowHeight="16"/>
  <cols>
    <col min="1" max="1" width="27.1640625" style="1" customWidth="1"/>
    <col min="2" max="2" width="9.6640625" style="12" bestFit="1" customWidth="1"/>
    <col min="3" max="3" width="10.33203125" style="12" bestFit="1" customWidth="1"/>
    <col min="4" max="4" width="10.33203125" style="12" customWidth="1"/>
    <col min="5" max="6" width="10.33203125" style="12" bestFit="1" customWidth="1"/>
    <col min="7" max="8" width="11.5" style="12" bestFit="1" customWidth="1"/>
    <col min="9" max="9" width="10.83203125" style="1"/>
    <col min="10" max="12" width="10.33203125" style="12" bestFit="1" customWidth="1"/>
    <col min="13" max="13" width="11.5" style="12" bestFit="1" customWidth="1"/>
    <col min="14" max="14" width="13.33203125" style="12" bestFit="1" customWidth="1"/>
    <col min="15" max="15" width="10.83203125" style="1"/>
    <col min="16" max="19" width="10.33203125" style="12" bestFit="1" customWidth="1"/>
    <col min="20" max="20" width="11.5" style="12" bestFit="1" customWidth="1"/>
    <col min="21" max="21" width="20.5" style="12" bestFit="1" customWidth="1"/>
    <col min="22" max="22" width="10.83203125" style="1"/>
    <col min="23" max="25" width="10.33203125" style="12" bestFit="1" customWidth="1"/>
    <col min="26" max="26" width="11.5" style="12" bestFit="1" customWidth="1"/>
    <col min="27" max="27" width="13.33203125" style="12" bestFit="1" customWidth="1"/>
    <col min="28" max="28" width="10.83203125" style="1"/>
    <col min="29" max="35" width="10.33203125" style="12" bestFit="1" customWidth="1"/>
    <col min="36" max="36" width="11.5" style="12" bestFit="1" customWidth="1"/>
    <col min="37" max="37" width="20.5" style="12" bestFit="1" customWidth="1"/>
    <col min="38" max="16384" width="10.83203125" style="1"/>
  </cols>
  <sheetData>
    <row r="1" spans="1:38">
      <c r="A1" s="1" t="s">
        <v>541</v>
      </c>
    </row>
    <row r="2" spans="1:38">
      <c r="A2" s="1" t="s">
        <v>542</v>
      </c>
    </row>
    <row r="3" spans="1:38">
      <c r="A3" s="25" t="s">
        <v>515</v>
      </c>
    </row>
    <row r="5" spans="1:38">
      <c r="B5" s="102" t="s">
        <v>210</v>
      </c>
      <c r="C5" s="103"/>
      <c r="D5" s="103"/>
      <c r="E5" s="103"/>
      <c r="F5" s="103"/>
      <c r="G5" s="103"/>
      <c r="H5" s="104"/>
      <c r="J5" s="105" t="s">
        <v>519</v>
      </c>
      <c r="K5" s="105"/>
      <c r="L5" s="105"/>
      <c r="M5" s="105"/>
      <c r="N5" s="105"/>
      <c r="P5" s="105" t="s">
        <v>223</v>
      </c>
      <c r="Q5" s="105"/>
      <c r="R5" s="105"/>
      <c r="S5" s="105"/>
      <c r="T5" s="105"/>
      <c r="U5" s="105"/>
      <c r="W5" s="105" t="s">
        <v>224</v>
      </c>
      <c r="X5" s="105"/>
      <c r="Y5" s="105"/>
      <c r="Z5" s="105"/>
      <c r="AA5" s="105"/>
      <c r="AC5" s="105" t="s">
        <v>225</v>
      </c>
      <c r="AD5" s="105"/>
      <c r="AE5" s="105"/>
      <c r="AF5" s="105"/>
      <c r="AG5" s="105"/>
      <c r="AH5" s="105"/>
      <c r="AI5" s="105"/>
      <c r="AJ5" s="105"/>
      <c r="AK5" s="105"/>
    </row>
    <row r="6" spans="1:38" ht="17">
      <c r="A6" s="46" t="s">
        <v>226</v>
      </c>
      <c r="B6" s="47" t="s">
        <v>227</v>
      </c>
      <c r="C6" s="48" t="s">
        <v>228</v>
      </c>
      <c r="D6" s="47" t="s">
        <v>227</v>
      </c>
      <c r="E6" s="48" t="s">
        <v>228</v>
      </c>
      <c r="F6" s="48" t="s">
        <v>229</v>
      </c>
      <c r="G6" s="47" t="s">
        <v>227</v>
      </c>
      <c r="H6" s="48" t="s">
        <v>228</v>
      </c>
      <c r="I6" s="5"/>
      <c r="J6" s="47" t="s">
        <v>227</v>
      </c>
      <c r="K6" s="48" t="s">
        <v>228</v>
      </c>
      <c r="L6" s="48" t="s">
        <v>229</v>
      </c>
      <c r="M6" s="47" t="s">
        <v>227</v>
      </c>
      <c r="N6" s="47" t="s">
        <v>227</v>
      </c>
      <c r="O6" s="49"/>
      <c r="P6" s="47" t="s">
        <v>227</v>
      </c>
      <c r="Q6" s="48" t="s">
        <v>228</v>
      </c>
      <c r="R6" s="47" t="s">
        <v>227</v>
      </c>
      <c r="S6" s="48" t="s">
        <v>228</v>
      </c>
      <c r="T6" s="47" t="s">
        <v>227</v>
      </c>
      <c r="U6" s="47" t="s">
        <v>227</v>
      </c>
      <c r="V6" s="50"/>
      <c r="W6" s="47" t="s">
        <v>227</v>
      </c>
      <c r="X6" s="47" t="s">
        <v>228</v>
      </c>
      <c r="Y6" s="48" t="s">
        <v>229</v>
      </c>
      <c r="Z6" s="47" t="s">
        <v>227</v>
      </c>
      <c r="AA6" s="47" t="s">
        <v>227</v>
      </c>
      <c r="AC6" s="47" t="s">
        <v>227</v>
      </c>
      <c r="AD6" s="47" t="s">
        <v>228</v>
      </c>
      <c r="AE6" s="48" t="s">
        <v>230</v>
      </c>
      <c r="AF6" s="48" t="s">
        <v>231</v>
      </c>
      <c r="AG6" s="47" t="s">
        <v>227</v>
      </c>
      <c r="AH6" s="47" t="s">
        <v>228</v>
      </c>
      <c r="AI6" s="47" t="s">
        <v>229</v>
      </c>
      <c r="AJ6" s="47" t="s">
        <v>227</v>
      </c>
      <c r="AK6" s="47" t="s">
        <v>227</v>
      </c>
      <c r="AL6" s="97"/>
    </row>
    <row r="7" spans="1:38" ht="17">
      <c r="A7" s="51" t="s">
        <v>232</v>
      </c>
      <c r="B7" s="47" t="s">
        <v>233</v>
      </c>
      <c r="C7" s="47" t="s">
        <v>233</v>
      </c>
      <c r="D7" s="47" t="s">
        <v>233</v>
      </c>
      <c r="E7" s="47" t="s">
        <v>233</v>
      </c>
      <c r="F7" s="47" t="s">
        <v>233</v>
      </c>
      <c r="G7" s="48" t="s">
        <v>234</v>
      </c>
      <c r="H7" s="48" t="s">
        <v>234</v>
      </c>
      <c r="I7" s="5"/>
      <c r="J7" s="48" t="s">
        <v>233</v>
      </c>
      <c r="K7" s="48" t="s">
        <v>233</v>
      </c>
      <c r="L7" s="48" t="s">
        <v>233</v>
      </c>
      <c r="M7" s="48" t="s">
        <v>234</v>
      </c>
      <c r="N7" s="48" t="s">
        <v>235</v>
      </c>
      <c r="P7" s="48" t="s">
        <v>233</v>
      </c>
      <c r="Q7" s="48" t="s">
        <v>233</v>
      </c>
      <c r="R7" s="48" t="s">
        <v>233</v>
      </c>
      <c r="S7" s="48" t="s">
        <v>233</v>
      </c>
      <c r="T7" s="48" t="s">
        <v>234</v>
      </c>
      <c r="U7" s="48" t="s">
        <v>236</v>
      </c>
      <c r="V7" s="99"/>
      <c r="W7" s="48" t="s">
        <v>233</v>
      </c>
      <c r="X7" s="48" t="s">
        <v>233</v>
      </c>
      <c r="Y7" s="48" t="s">
        <v>233</v>
      </c>
      <c r="Z7" s="48" t="s">
        <v>234</v>
      </c>
      <c r="AA7" s="48" t="s">
        <v>235</v>
      </c>
      <c r="AC7" s="48" t="s">
        <v>233</v>
      </c>
      <c r="AD7" s="48" t="s">
        <v>233</v>
      </c>
      <c r="AE7" s="48" t="s">
        <v>233</v>
      </c>
      <c r="AF7" s="48" t="s">
        <v>233</v>
      </c>
      <c r="AG7" s="48" t="s">
        <v>233</v>
      </c>
      <c r="AH7" s="48" t="s">
        <v>233</v>
      </c>
      <c r="AI7" s="48" t="s">
        <v>233</v>
      </c>
      <c r="AJ7" s="48" t="s">
        <v>234</v>
      </c>
      <c r="AK7" s="48" t="s">
        <v>236</v>
      </c>
      <c r="AL7" s="97"/>
    </row>
    <row r="8" spans="1:38" ht="17">
      <c r="A8" s="51" t="s">
        <v>516</v>
      </c>
      <c r="B8" s="47">
        <v>3325</v>
      </c>
      <c r="C8" s="47">
        <v>15965</v>
      </c>
      <c r="D8" s="47">
        <v>3586</v>
      </c>
      <c r="E8" s="47">
        <v>15135</v>
      </c>
      <c r="F8" s="47">
        <v>2310</v>
      </c>
      <c r="G8" s="48">
        <v>2019</v>
      </c>
      <c r="H8" s="48">
        <v>1893</v>
      </c>
      <c r="I8" s="5"/>
      <c r="J8" s="48">
        <v>5194</v>
      </c>
      <c r="K8" s="48">
        <v>7357</v>
      </c>
      <c r="L8" s="48">
        <v>4427</v>
      </c>
      <c r="M8" s="48">
        <v>3634</v>
      </c>
      <c r="N8" s="48">
        <v>58273</v>
      </c>
      <c r="P8" s="48">
        <v>2531</v>
      </c>
      <c r="Q8" s="48">
        <v>2417</v>
      </c>
      <c r="R8" s="48">
        <v>1362</v>
      </c>
      <c r="S8" s="48">
        <v>9046</v>
      </c>
      <c r="T8" s="48">
        <v>3687</v>
      </c>
      <c r="U8" s="48">
        <v>37328</v>
      </c>
      <c r="V8" s="52"/>
      <c r="W8" s="48">
        <v>14325</v>
      </c>
      <c r="X8" s="48">
        <v>10637</v>
      </c>
      <c r="Y8" s="48">
        <v>4317</v>
      </c>
      <c r="Z8" s="48">
        <v>4002</v>
      </c>
      <c r="AA8" s="48">
        <v>44865</v>
      </c>
      <c r="AC8" s="48">
        <v>4774</v>
      </c>
      <c r="AD8" s="48">
        <v>3642</v>
      </c>
      <c r="AE8" s="48">
        <v>3428</v>
      </c>
      <c r="AF8" s="48">
        <v>3001</v>
      </c>
      <c r="AG8" s="48">
        <v>2855</v>
      </c>
      <c r="AH8" s="48">
        <v>1013</v>
      </c>
      <c r="AI8" s="48">
        <v>1163</v>
      </c>
      <c r="AJ8" s="48">
        <v>3343</v>
      </c>
      <c r="AK8" s="48">
        <v>41301</v>
      </c>
    </row>
    <row r="9" spans="1:38" ht="17">
      <c r="A9" s="51" t="s">
        <v>517</v>
      </c>
      <c r="B9" s="47">
        <v>4000</v>
      </c>
      <c r="C9" s="47">
        <v>4000</v>
      </c>
      <c r="D9" s="47">
        <v>4000</v>
      </c>
      <c r="E9" s="47">
        <v>4000</v>
      </c>
      <c r="F9" s="47">
        <v>4000</v>
      </c>
      <c r="G9" s="48">
        <v>4096</v>
      </c>
      <c r="H9" s="48">
        <v>4096</v>
      </c>
      <c r="I9" s="5"/>
      <c r="J9" s="48">
        <v>4000</v>
      </c>
      <c r="K9" s="48">
        <v>4000</v>
      </c>
      <c r="L9" s="48">
        <v>4000</v>
      </c>
      <c r="M9" s="48">
        <v>4096</v>
      </c>
      <c r="N9" s="48">
        <v>4096</v>
      </c>
      <c r="P9" s="48">
        <v>4000</v>
      </c>
      <c r="Q9" s="48">
        <v>4000</v>
      </c>
      <c r="R9" s="48">
        <v>4000</v>
      </c>
      <c r="S9" s="48">
        <v>4000</v>
      </c>
      <c r="T9" s="48">
        <v>4000</v>
      </c>
      <c r="U9" s="48">
        <v>512</v>
      </c>
      <c r="V9" s="52"/>
      <c r="W9" s="48">
        <v>4000</v>
      </c>
      <c r="X9" s="48">
        <v>4000</v>
      </c>
      <c r="Y9" s="48">
        <v>4000</v>
      </c>
      <c r="Z9" s="48">
        <v>4096</v>
      </c>
      <c r="AA9" s="48">
        <v>4096</v>
      </c>
      <c r="AC9" s="48">
        <v>4000</v>
      </c>
      <c r="AD9" s="48">
        <v>4000</v>
      </c>
      <c r="AE9" s="48">
        <v>4000</v>
      </c>
      <c r="AF9" s="48">
        <v>4000</v>
      </c>
      <c r="AG9" s="48">
        <v>4000</v>
      </c>
      <c r="AH9" s="48">
        <v>4000</v>
      </c>
      <c r="AI9" s="48">
        <v>4000</v>
      </c>
      <c r="AJ9" s="48">
        <v>4096</v>
      </c>
      <c r="AK9" s="48">
        <v>512</v>
      </c>
    </row>
    <row r="10" spans="1:38" ht="17">
      <c r="A10" s="51" t="s">
        <v>237</v>
      </c>
      <c r="B10" s="47" t="s">
        <v>238</v>
      </c>
      <c r="C10" s="47" t="s">
        <v>238</v>
      </c>
      <c r="D10" s="47" t="s">
        <v>239</v>
      </c>
      <c r="E10" s="47" t="s">
        <v>239</v>
      </c>
      <c r="F10" s="47" t="s">
        <v>239</v>
      </c>
      <c r="G10" s="48" t="s">
        <v>239</v>
      </c>
      <c r="H10" s="48" t="s">
        <v>239</v>
      </c>
      <c r="I10" s="5"/>
      <c r="J10" s="48" t="s">
        <v>239</v>
      </c>
      <c r="K10" s="48" t="s">
        <v>239</v>
      </c>
      <c r="L10" s="48" t="s">
        <v>239</v>
      </c>
      <c r="M10" s="48" t="s">
        <v>239</v>
      </c>
      <c r="N10" s="48" t="s">
        <v>239</v>
      </c>
      <c r="P10" s="47" t="s">
        <v>238</v>
      </c>
      <c r="Q10" s="47" t="s">
        <v>238</v>
      </c>
      <c r="R10" s="47" t="s">
        <v>239</v>
      </c>
      <c r="S10" s="47" t="s">
        <v>239</v>
      </c>
      <c r="T10" s="47" t="s">
        <v>239</v>
      </c>
      <c r="U10" s="48" t="s">
        <v>239</v>
      </c>
      <c r="V10" s="52"/>
      <c r="W10" s="47" t="s">
        <v>239</v>
      </c>
      <c r="X10" s="47" t="s">
        <v>239</v>
      </c>
      <c r="Y10" s="47" t="s">
        <v>239</v>
      </c>
      <c r="Z10" s="47" t="s">
        <v>239</v>
      </c>
      <c r="AA10" s="47" t="s">
        <v>239</v>
      </c>
      <c r="AC10" s="47" t="s">
        <v>238</v>
      </c>
      <c r="AD10" s="47" t="s">
        <v>238</v>
      </c>
      <c r="AE10" s="47" t="s">
        <v>239</v>
      </c>
      <c r="AF10" s="47" t="s">
        <v>239</v>
      </c>
      <c r="AG10" s="47" t="s">
        <v>239</v>
      </c>
      <c r="AH10" s="47" t="s">
        <v>239</v>
      </c>
      <c r="AI10" s="47" t="s">
        <v>239</v>
      </c>
      <c r="AJ10" s="48" t="s">
        <v>239</v>
      </c>
      <c r="AK10" s="48" t="s">
        <v>239</v>
      </c>
    </row>
    <row r="11" spans="1:38" ht="17">
      <c r="A11" s="51" t="s">
        <v>240</v>
      </c>
      <c r="B11" s="47" t="s">
        <v>241</v>
      </c>
      <c r="C11" s="47" t="s">
        <v>242</v>
      </c>
      <c r="D11" s="47" t="s">
        <v>243</v>
      </c>
      <c r="E11" s="47" t="s">
        <v>244</v>
      </c>
      <c r="F11" s="47" t="s">
        <v>245</v>
      </c>
      <c r="G11" s="48" t="s">
        <v>246</v>
      </c>
      <c r="H11" s="48" t="s">
        <v>246</v>
      </c>
      <c r="I11" s="5"/>
      <c r="J11" s="47" t="s">
        <v>247</v>
      </c>
      <c r="K11" s="47" t="s">
        <v>247</v>
      </c>
      <c r="L11" s="47" t="s">
        <v>248</v>
      </c>
      <c r="M11" s="47" t="s">
        <v>249</v>
      </c>
      <c r="N11" s="48" t="s">
        <v>250</v>
      </c>
      <c r="P11" s="48" t="s">
        <v>251</v>
      </c>
      <c r="Q11" s="48" t="s">
        <v>252</v>
      </c>
      <c r="R11" s="48" t="s">
        <v>248</v>
      </c>
      <c r="S11" s="48" t="s">
        <v>253</v>
      </c>
      <c r="T11" s="48" t="s">
        <v>254</v>
      </c>
      <c r="U11" s="98" t="s">
        <v>255</v>
      </c>
      <c r="V11" s="52"/>
      <c r="W11" s="47" t="s">
        <v>256</v>
      </c>
      <c r="X11" s="47" t="s">
        <v>256</v>
      </c>
      <c r="Y11" s="47" t="s">
        <v>247</v>
      </c>
      <c r="Z11" s="47" t="s">
        <v>257</v>
      </c>
      <c r="AA11" s="48" t="s">
        <v>258</v>
      </c>
      <c r="AC11" s="47" t="s">
        <v>259</v>
      </c>
      <c r="AD11" s="47" t="s">
        <v>259</v>
      </c>
      <c r="AE11" s="47" t="s">
        <v>252</v>
      </c>
      <c r="AF11" s="47" t="s">
        <v>252</v>
      </c>
      <c r="AG11" s="47" t="s">
        <v>252</v>
      </c>
      <c r="AH11" s="47" t="s">
        <v>252</v>
      </c>
      <c r="AI11" s="47" t="s">
        <v>244</v>
      </c>
      <c r="AJ11" s="48" t="s">
        <v>260</v>
      </c>
      <c r="AK11" s="98" t="s">
        <v>261</v>
      </c>
    </row>
    <row r="12" spans="1:38" ht="17">
      <c r="A12" s="51" t="s">
        <v>262</v>
      </c>
      <c r="B12" s="48">
        <v>55</v>
      </c>
      <c r="C12" s="48">
        <v>55</v>
      </c>
      <c r="D12" s="48">
        <v>55</v>
      </c>
      <c r="E12" s="48">
        <v>55</v>
      </c>
      <c r="F12" s="48">
        <v>200</v>
      </c>
      <c r="G12" s="48">
        <v>55</v>
      </c>
      <c r="H12" s="48">
        <v>55</v>
      </c>
      <c r="I12" s="5"/>
      <c r="J12" s="48">
        <v>160</v>
      </c>
      <c r="K12" s="48">
        <v>160</v>
      </c>
      <c r="L12" s="48">
        <v>160</v>
      </c>
      <c r="M12" s="48">
        <v>160</v>
      </c>
      <c r="N12" s="48">
        <v>179</v>
      </c>
      <c r="P12" s="48">
        <v>129</v>
      </c>
      <c r="Q12" s="48">
        <v>130</v>
      </c>
      <c r="R12" s="48">
        <v>129</v>
      </c>
      <c r="S12" s="48">
        <v>129</v>
      </c>
      <c r="T12" s="48">
        <v>130</v>
      </c>
      <c r="U12" s="48">
        <v>130</v>
      </c>
      <c r="V12" s="52"/>
      <c r="W12" s="48">
        <v>79</v>
      </c>
      <c r="X12" s="48">
        <v>75</v>
      </c>
      <c r="Y12" s="48">
        <v>555</v>
      </c>
      <c r="Z12" s="48">
        <v>60</v>
      </c>
      <c r="AA12" s="48">
        <v>70</v>
      </c>
      <c r="AC12" s="53">
        <v>300</v>
      </c>
      <c r="AD12" s="54">
        <v>300</v>
      </c>
      <c r="AE12" s="54">
        <v>295</v>
      </c>
      <c r="AF12" s="48">
        <v>195</v>
      </c>
      <c r="AG12" s="53">
        <v>300</v>
      </c>
      <c r="AH12" s="54">
        <v>300</v>
      </c>
      <c r="AI12" s="48">
        <v>459</v>
      </c>
      <c r="AJ12" s="48">
        <v>300</v>
      </c>
      <c r="AK12" s="48">
        <v>308</v>
      </c>
    </row>
    <row r="13" spans="1:38" ht="17">
      <c r="A13" s="51" t="s">
        <v>263</v>
      </c>
      <c r="B13" s="48">
        <v>0</v>
      </c>
      <c r="C13" s="48">
        <v>90</v>
      </c>
      <c r="D13" s="48">
        <v>0</v>
      </c>
      <c r="E13" s="48">
        <v>90</v>
      </c>
      <c r="F13" s="48">
        <v>16</v>
      </c>
      <c r="G13" s="48">
        <v>15</v>
      </c>
      <c r="H13" s="48">
        <v>90</v>
      </c>
      <c r="I13" s="5"/>
      <c r="J13" s="48">
        <v>21</v>
      </c>
      <c r="K13" s="48">
        <v>90</v>
      </c>
      <c r="L13" s="48">
        <v>21</v>
      </c>
      <c r="M13" s="48">
        <v>21</v>
      </c>
      <c r="N13" s="48">
        <v>21</v>
      </c>
      <c r="P13" s="48">
        <v>20</v>
      </c>
      <c r="Q13" s="48">
        <v>74</v>
      </c>
      <c r="R13" s="48">
        <v>20</v>
      </c>
      <c r="S13" s="48">
        <v>70</v>
      </c>
      <c r="T13" s="48">
        <v>18</v>
      </c>
      <c r="U13" s="48">
        <v>23</v>
      </c>
      <c r="V13" s="52"/>
      <c r="W13" s="48">
        <v>0</v>
      </c>
      <c r="X13" s="48">
        <v>90</v>
      </c>
      <c r="Y13" s="48">
        <v>10</v>
      </c>
      <c r="Z13" s="48">
        <v>0</v>
      </c>
      <c r="AA13" s="48">
        <v>0</v>
      </c>
      <c r="AC13" s="55">
        <v>20</v>
      </c>
      <c r="AD13" s="48">
        <v>90</v>
      </c>
      <c r="AE13" s="48">
        <v>17</v>
      </c>
      <c r="AF13" s="48">
        <v>17</v>
      </c>
      <c r="AG13" s="48">
        <v>20</v>
      </c>
      <c r="AH13" s="48">
        <v>70</v>
      </c>
      <c r="AI13" s="48">
        <v>0</v>
      </c>
      <c r="AJ13" s="48">
        <v>21</v>
      </c>
      <c r="AK13" s="48">
        <v>20</v>
      </c>
    </row>
    <row r="14" spans="1:38" ht="17">
      <c r="A14" s="51" t="s">
        <v>264</v>
      </c>
      <c r="B14" s="48">
        <v>2.98</v>
      </c>
      <c r="C14" s="48">
        <v>4.13</v>
      </c>
      <c r="D14" s="48">
        <v>9.2200000000000006</v>
      </c>
      <c r="E14" s="48">
        <v>12.23</v>
      </c>
      <c r="F14" s="48"/>
      <c r="G14" s="48"/>
      <c r="H14" s="48"/>
      <c r="I14" s="5"/>
      <c r="J14" s="48">
        <v>2.14</v>
      </c>
      <c r="K14" s="48">
        <v>5.66</v>
      </c>
      <c r="L14" s="48"/>
      <c r="M14" s="48">
        <v>3.04</v>
      </c>
      <c r="N14" s="48"/>
      <c r="P14" s="48">
        <v>2.4</v>
      </c>
      <c r="Q14" s="48">
        <v>3.94</v>
      </c>
      <c r="R14" s="48"/>
      <c r="S14" s="48"/>
      <c r="T14" s="48">
        <v>2.54</v>
      </c>
      <c r="U14" s="56"/>
      <c r="V14" s="57"/>
      <c r="W14" s="48"/>
      <c r="X14" s="48"/>
      <c r="Y14" s="48"/>
      <c r="Z14" s="48">
        <v>1.87</v>
      </c>
      <c r="AA14" s="48"/>
      <c r="AC14" s="55">
        <v>4.54</v>
      </c>
      <c r="AD14" s="48">
        <v>4.58</v>
      </c>
      <c r="AE14" s="48"/>
      <c r="AF14" s="48"/>
      <c r="AG14" s="48"/>
      <c r="AH14" s="48"/>
      <c r="AI14" s="48"/>
      <c r="AJ14" s="48"/>
      <c r="AK14" s="48"/>
    </row>
    <row r="15" spans="1:38" s="12" customFormat="1" ht="17">
      <c r="A15" s="51" t="s">
        <v>265</v>
      </c>
      <c r="B15" s="48">
        <v>2.91</v>
      </c>
      <c r="C15" s="48">
        <v>4.91</v>
      </c>
      <c r="D15" s="48">
        <v>2.95</v>
      </c>
      <c r="E15" s="48">
        <v>3.03</v>
      </c>
      <c r="F15" s="48">
        <v>3.04</v>
      </c>
      <c r="G15" s="48">
        <v>1.62</v>
      </c>
      <c r="H15" s="48">
        <v>1.68</v>
      </c>
      <c r="I15" s="5"/>
      <c r="J15" s="48">
        <v>2</v>
      </c>
      <c r="K15" s="48">
        <v>2.59</v>
      </c>
      <c r="L15" s="48">
        <v>2.23</v>
      </c>
      <c r="M15" s="48">
        <v>1.47</v>
      </c>
      <c r="N15" s="48">
        <v>8.6999999999999993</v>
      </c>
      <c r="P15" s="48">
        <v>1.46</v>
      </c>
      <c r="Q15" s="48">
        <v>4.07</v>
      </c>
      <c r="R15" s="48">
        <v>1.73</v>
      </c>
      <c r="S15" s="48">
        <v>2.06</v>
      </c>
      <c r="T15" s="48">
        <v>2.09</v>
      </c>
      <c r="U15" s="58">
        <v>1.1000000000000001</v>
      </c>
      <c r="V15" s="5"/>
      <c r="W15" s="48">
        <v>1.93</v>
      </c>
      <c r="X15" s="48">
        <v>1.42</v>
      </c>
      <c r="Y15" s="48">
        <v>2.62</v>
      </c>
      <c r="Z15" s="48">
        <v>1.39</v>
      </c>
      <c r="AA15" s="48">
        <v>1.1399999999999999</v>
      </c>
      <c r="AC15" s="55">
        <v>2.82</v>
      </c>
      <c r="AD15" s="48">
        <v>4.59</v>
      </c>
      <c r="AE15" s="48">
        <v>1.82</v>
      </c>
      <c r="AF15" s="48">
        <v>1.73</v>
      </c>
      <c r="AG15" s="48">
        <v>1.66</v>
      </c>
      <c r="AH15" s="48">
        <v>3.42</v>
      </c>
      <c r="AI15" s="48">
        <v>2.56</v>
      </c>
      <c r="AJ15" s="48">
        <v>4.26</v>
      </c>
      <c r="AK15" s="48">
        <v>0.83</v>
      </c>
      <c r="AL15" s="97"/>
    </row>
    <row r="16" spans="1:38" ht="17">
      <c r="A16" s="51" t="s">
        <v>266</v>
      </c>
      <c r="B16" s="48">
        <v>3.06</v>
      </c>
      <c r="C16" s="48">
        <v>3.34</v>
      </c>
      <c r="D16" s="48">
        <v>15.48</v>
      </c>
      <c r="E16" s="48">
        <v>21.51</v>
      </c>
      <c r="F16" s="48"/>
      <c r="G16" s="48"/>
      <c r="H16" s="48"/>
      <c r="I16" s="5"/>
      <c r="J16" s="48">
        <v>2.2999999999999998</v>
      </c>
      <c r="K16" s="48">
        <v>8.74</v>
      </c>
      <c r="L16" s="48"/>
      <c r="M16" s="48">
        <v>4.6100000000000003</v>
      </c>
      <c r="N16" s="48"/>
      <c r="P16" s="48">
        <v>3.35</v>
      </c>
      <c r="Q16" s="48">
        <v>3.81</v>
      </c>
      <c r="R16" s="48"/>
      <c r="S16" s="48"/>
      <c r="T16" s="48">
        <v>2.81</v>
      </c>
      <c r="U16" s="56"/>
      <c r="V16" s="57"/>
      <c r="W16" s="48"/>
      <c r="X16" s="48"/>
      <c r="Y16" s="48"/>
      <c r="Z16" s="48">
        <v>2.36</v>
      </c>
      <c r="AA16" s="48"/>
      <c r="AC16" s="55">
        <v>6.27</v>
      </c>
      <c r="AD16" s="48">
        <v>4.57</v>
      </c>
      <c r="AE16" s="48"/>
      <c r="AF16" s="48"/>
      <c r="AG16" s="48"/>
      <c r="AH16" s="48"/>
      <c r="AI16" s="48"/>
      <c r="AJ16" s="48"/>
      <c r="AK16" s="48"/>
    </row>
    <row r="17" spans="1:38" ht="17">
      <c r="A17" s="51" t="s">
        <v>267</v>
      </c>
      <c r="B17" s="58">
        <v>0.2</v>
      </c>
      <c r="C17" s="58">
        <v>0.2</v>
      </c>
      <c r="D17" s="58">
        <v>0.2</v>
      </c>
      <c r="E17" s="58">
        <v>0.2</v>
      </c>
      <c r="F17" s="58">
        <v>0.2</v>
      </c>
      <c r="G17" s="58">
        <v>0.21</v>
      </c>
      <c r="H17" s="58">
        <v>0.21</v>
      </c>
      <c r="I17" s="15"/>
      <c r="J17" s="58">
        <v>0.61</v>
      </c>
      <c r="K17" s="58">
        <v>0.63</v>
      </c>
      <c r="L17" s="58">
        <v>0.61</v>
      </c>
      <c r="M17" s="58">
        <v>0.59</v>
      </c>
      <c r="N17" s="58">
        <v>0.64</v>
      </c>
      <c r="O17" s="59"/>
      <c r="P17" s="58">
        <v>0.14000000000000001</v>
      </c>
      <c r="Q17" s="58">
        <v>0.14000000000000001</v>
      </c>
      <c r="R17" s="58">
        <v>0.14000000000000001</v>
      </c>
      <c r="S17" s="58">
        <v>0.14000000000000001</v>
      </c>
      <c r="T17" s="58">
        <v>0.14000000000000001</v>
      </c>
      <c r="U17" s="58">
        <v>0.15</v>
      </c>
      <c r="V17" s="60"/>
      <c r="W17" s="58">
        <v>0.86</v>
      </c>
      <c r="X17" s="58">
        <v>0.87</v>
      </c>
      <c r="Y17" s="58">
        <v>0.86</v>
      </c>
      <c r="Z17" s="58">
        <v>0.86</v>
      </c>
      <c r="AA17" s="58">
        <v>0.87</v>
      </c>
      <c r="AB17" s="6"/>
      <c r="AC17" s="61">
        <v>0.62</v>
      </c>
      <c r="AD17" s="58">
        <v>0.62</v>
      </c>
      <c r="AE17" s="58">
        <v>0.59</v>
      </c>
      <c r="AF17" s="58">
        <v>0.51</v>
      </c>
      <c r="AG17" s="58">
        <v>0.63</v>
      </c>
      <c r="AH17" s="61">
        <v>0.62</v>
      </c>
      <c r="AI17" s="61">
        <v>0.62</v>
      </c>
      <c r="AJ17" s="61">
        <v>0.63</v>
      </c>
      <c r="AK17" s="58">
        <v>0.57999999999999996</v>
      </c>
      <c r="AL17" s="97"/>
    </row>
    <row r="18" spans="1:38" ht="17">
      <c r="A18" s="46" t="s">
        <v>472</v>
      </c>
      <c r="B18" s="58">
        <v>1.2165525060596441E-2</v>
      </c>
      <c r="C18" s="58">
        <v>2.6517918470347557E-2</v>
      </c>
      <c r="D18" s="58">
        <v>2.9010342983149993E-2</v>
      </c>
      <c r="E18" s="58">
        <v>2.2680388003735737E-2</v>
      </c>
      <c r="F18" s="58">
        <v>1.286856635371633E-2</v>
      </c>
      <c r="G18" s="58">
        <v>1.3296616110875729E-2</v>
      </c>
      <c r="H18" s="58">
        <v>1.4683323874382122E-2</v>
      </c>
      <c r="I18" s="15"/>
      <c r="J18" s="58">
        <v>1.3784048752090222E-2</v>
      </c>
      <c r="K18" s="58">
        <v>2.8989653326661223E-2</v>
      </c>
      <c r="L18" s="58">
        <v>1.3394028520202576E-2</v>
      </c>
      <c r="M18" s="58">
        <v>1.5381807436059002E-2</v>
      </c>
      <c r="N18" s="58">
        <v>2.9509320561476843E-2</v>
      </c>
      <c r="O18" s="59"/>
      <c r="P18" s="58">
        <v>1.7005881335585053E-2</v>
      </c>
      <c r="Q18" s="58">
        <v>1.8867962264113209E-2</v>
      </c>
      <c r="R18" s="58">
        <v>1.8920887928424501E-2</v>
      </c>
      <c r="S18" s="58">
        <v>1.7922053453775882E-2</v>
      </c>
      <c r="T18" s="58">
        <v>2.4157814470684224E-2</v>
      </c>
      <c r="U18" s="58">
        <v>1.7714400921284356E-2</v>
      </c>
      <c r="V18" s="60"/>
      <c r="W18" s="58">
        <v>1.4477568856683085E-2</v>
      </c>
      <c r="X18" s="58">
        <v>1.652876280911551E-2</v>
      </c>
      <c r="Y18" s="58">
        <v>1.9010523401526851E-2</v>
      </c>
      <c r="Z18" s="58">
        <v>8.5589719008768814E-2</v>
      </c>
      <c r="AA18" s="58">
        <v>0.1177285012220915</v>
      </c>
      <c r="AB18" s="6"/>
      <c r="AC18" s="61">
        <v>3.1333687941255815E-2</v>
      </c>
      <c r="AD18" s="58">
        <v>2.9762392376957873E-2</v>
      </c>
      <c r="AE18" s="58">
        <v>0.02</v>
      </c>
      <c r="AF18" s="58">
        <v>0.02</v>
      </c>
      <c r="AG18" s="58">
        <v>1.8606450494385005E-2</v>
      </c>
      <c r="AH18" s="61">
        <v>1.6739175606940746E-2</v>
      </c>
      <c r="AI18" s="61">
        <v>1.7782013384316189E-2</v>
      </c>
      <c r="AJ18" s="61">
        <v>2.1568495543268659E-2</v>
      </c>
      <c r="AK18" s="58">
        <v>1.8286607121059936E-2</v>
      </c>
    </row>
    <row r="19" spans="1:38" ht="17">
      <c r="A19" s="46" t="s">
        <v>268</v>
      </c>
      <c r="B19" s="48">
        <v>5</v>
      </c>
      <c r="C19" s="48">
        <v>5</v>
      </c>
      <c r="D19" s="48">
        <v>5</v>
      </c>
      <c r="E19" s="48">
        <v>5</v>
      </c>
      <c r="F19" s="48">
        <v>5</v>
      </c>
      <c r="G19" s="48">
        <v>5</v>
      </c>
      <c r="H19" s="48">
        <v>5</v>
      </c>
      <c r="I19" s="5"/>
      <c r="J19" s="48">
        <v>4</v>
      </c>
      <c r="K19" s="48">
        <v>4</v>
      </c>
      <c r="L19" s="48">
        <v>4</v>
      </c>
      <c r="M19" s="48">
        <v>4</v>
      </c>
      <c r="N19" s="48">
        <v>4</v>
      </c>
      <c r="P19" s="48">
        <v>5</v>
      </c>
      <c r="Q19" s="48">
        <v>5</v>
      </c>
      <c r="R19" s="48">
        <v>5</v>
      </c>
      <c r="S19" s="48">
        <v>5</v>
      </c>
      <c r="T19" s="48">
        <v>5</v>
      </c>
      <c r="U19" s="48">
        <v>5</v>
      </c>
      <c r="V19" s="52"/>
      <c r="W19" s="48">
        <v>4</v>
      </c>
      <c r="X19" s="48">
        <v>4</v>
      </c>
      <c r="Y19" s="48">
        <v>4</v>
      </c>
      <c r="Z19" s="48">
        <v>4</v>
      </c>
      <c r="AA19" s="48">
        <v>4</v>
      </c>
      <c r="AC19" s="55">
        <v>5</v>
      </c>
      <c r="AD19" s="48">
        <v>5</v>
      </c>
      <c r="AE19" s="48">
        <v>5</v>
      </c>
      <c r="AF19" s="48">
        <v>5</v>
      </c>
      <c r="AG19" s="48">
        <v>5</v>
      </c>
      <c r="AH19" s="48">
        <v>5</v>
      </c>
      <c r="AI19" s="48">
        <v>5</v>
      </c>
      <c r="AJ19" s="48">
        <v>8</v>
      </c>
      <c r="AK19" s="48">
        <v>6</v>
      </c>
    </row>
    <row r="20" spans="1:38" ht="17">
      <c r="A20" s="62" t="s">
        <v>269</v>
      </c>
      <c r="B20" s="48"/>
      <c r="C20" s="48"/>
      <c r="D20" s="48"/>
      <c r="E20" s="48"/>
      <c r="F20" s="48"/>
      <c r="G20" s="48"/>
      <c r="H20" s="48"/>
      <c r="I20" s="5"/>
      <c r="J20" s="48"/>
      <c r="K20" s="48"/>
      <c r="L20" s="48"/>
      <c r="M20" s="48"/>
      <c r="N20" s="48"/>
      <c r="P20" s="48"/>
      <c r="Q20" s="48"/>
      <c r="R20" s="48"/>
      <c r="S20" s="48"/>
      <c r="T20" s="48"/>
      <c r="U20" s="48"/>
      <c r="V20" s="52"/>
      <c r="W20" s="48"/>
      <c r="X20" s="48"/>
      <c r="Y20" s="48"/>
      <c r="Z20" s="48"/>
      <c r="AA20" s="48"/>
      <c r="AC20" s="55"/>
      <c r="AD20" s="48"/>
      <c r="AE20" s="48"/>
      <c r="AF20" s="48"/>
      <c r="AG20" s="48"/>
      <c r="AH20" s="48"/>
      <c r="AI20" s="48"/>
      <c r="AJ20" s="48"/>
      <c r="AK20" s="48"/>
    </row>
    <row r="21" spans="1:38" ht="17">
      <c r="A21" s="63" t="s">
        <v>270</v>
      </c>
      <c r="B21" s="48">
        <v>58</v>
      </c>
      <c r="C21" s="48">
        <v>100</v>
      </c>
      <c r="D21" s="48">
        <v>100</v>
      </c>
      <c r="E21" s="48">
        <v>100</v>
      </c>
      <c r="F21" s="48">
        <v>100</v>
      </c>
      <c r="G21" s="48">
        <v>100</v>
      </c>
      <c r="H21" s="48">
        <v>100</v>
      </c>
      <c r="I21" s="5"/>
      <c r="J21" s="48">
        <v>100</v>
      </c>
      <c r="K21" s="48">
        <v>12</v>
      </c>
      <c r="L21" s="48">
        <v>100</v>
      </c>
      <c r="M21" s="48">
        <v>100</v>
      </c>
      <c r="N21" s="48">
        <v>100</v>
      </c>
      <c r="P21" s="48">
        <v>63</v>
      </c>
      <c r="Q21" s="48">
        <v>77</v>
      </c>
      <c r="R21" s="48">
        <v>11</v>
      </c>
      <c r="S21" s="48">
        <v>100</v>
      </c>
      <c r="T21" s="48">
        <v>100</v>
      </c>
      <c r="U21" s="54">
        <v>100</v>
      </c>
      <c r="V21" s="64"/>
      <c r="W21" s="48">
        <v>100</v>
      </c>
      <c r="X21" s="48">
        <v>29</v>
      </c>
      <c r="Y21" s="48">
        <v>100</v>
      </c>
      <c r="Z21" s="48">
        <v>100</v>
      </c>
      <c r="AA21" s="48">
        <v>100</v>
      </c>
      <c r="AC21" s="55">
        <v>100</v>
      </c>
      <c r="AD21" s="48">
        <v>36</v>
      </c>
      <c r="AE21" s="48">
        <v>90</v>
      </c>
      <c r="AF21" s="48">
        <v>97</v>
      </c>
      <c r="AG21" s="48">
        <v>100</v>
      </c>
      <c r="AH21" s="48">
        <v>36</v>
      </c>
      <c r="AI21" s="48">
        <v>17</v>
      </c>
      <c r="AJ21" s="48">
        <v>100</v>
      </c>
      <c r="AK21" s="48">
        <v>100</v>
      </c>
    </row>
    <row r="22" spans="1:38" s="12" customFormat="1" ht="17">
      <c r="A22" s="96" t="s">
        <v>271</v>
      </c>
      <c r="B22" s="48">
        <v>0.09</v>
      </c>
      <c r="C22" s="48">
        <v>0.09</v>
      </c>
      <c r="D22" s="48">
        <v>0.09</v>
      </c>
      <c r="E22" s="48">
        <v>0.09</v>
      </c>
      <c r="F22" s="48">
        <v>0.09</v>
      </c>
      <c r="G22" s="48">
        <v>7.0000000000000007E-2</v>
      </c>
      <c r="H22" s="48">
        <v>7.0000000000000007E-2</v>
      </c>
      <c r="I22" s="5"/>
      <c r="J22" s="48" t="s">
        <v>272</v>
      </c>
      <c r="K22" s="48" t="s">
        <v>273</v>
      </c>
      <c r="L22" s="48" t="s">
        <v>272</v>
      </c>
      <c r="M22" s="48" t="s">
        <v>274</v>
      </c>
      <c r="N22" s="48" t="s">
        <v>272</v>
      </c>
      <c r="P22" s="58" t="s">
        <v>275</v>
      </c>
      <c r="Q22" s="58" t="s">
        <v>275</v>
      </c>
      <c r="R22" s="58" t="s">
        <v>276</v>
      </c>
      <c r="S22" s="58" t="s">
        <v>275</v>
      </c>
      <c r="T22" s="58" t="s">
        <v>275</v>
      </c>
      <c r="U22" s="58" t="s">
        <v>527</v>
      </c>
      <c r="V22" s="15"/>
      <c r="W22" s="58">
        <v>0.09</v>
      </c>
      <c r="X22" s="48">
        <v>0.08</v>
      </c>
      <c r="Y22" s="58">
        <v>8.4210526315789472E-2</v>
      </c>
      <c r="Z22" s="48">
        <v>0.09</v>
      </c>
      <c r="AA22" s="48">
        <v>0.08</v>
      </c>
      <c r="AC22" s="55" t="s">
        <v>277</v>
      </c>
      <c r="AD22" s="48" t="s">
        <v>277</v>
      </c>
      <c r="AE22" s="48">
        <v>0.02</v>
      </c>
      <c r="AF22" s="48">
        <v>0.03</v>
      </c>
      <c r="AG22" s="48" t="s">
        <v>272</v>
      </c>
      <c r="AH22" s="48" t="s">
        <v>277</v>
      </c>
      <c r="AI22" s="48" t="s">
        <v>277</v>
      </c>
      <c r="AJ22" s="58" t="s">
        <v>278</v>
      </c>
      <c r="AK22" s="48" t="s">
        <v>520</v>
      </c>
      <c r="AL22" s="97"/>
    </row>
    <row r="23" spans="1:38" ht="17">
      <c r="A23" s="65" t="s">
        <v>505</v>
      </c>
      <c r="B23" s="48">
        <v>2.86</v>
      </c>
      <c r="C23" s="48">
        <v>2.86</v>
      </c>
      <c r="D23" s="48">
        <v>2.96</v>
      </c>
      <c r="E23" s="48">
        <v>2.96</v>
      </c>
      <c r="F23" s="48">
        <v>2.95</v>
      </c>
      <c r="G23" s="48">
        <v>2.91</v>
      </c>
      <c r="H23" s="48">
        <v>2.91</v>
      </c>
      <c r="I23" s="5"/>
      <c r="J23" s="48" t="s">
        <v>279</v>
      </c>
      <c r="K23" s="48" t="s">
        <v>280</v>
      </c>
      <c r="L23" s="48" t="s">
        <v>281</v>
      </c>
      <c r="M23" s="48" t="s">
        <v>282</v>
      </c>
      <c r="N23" s="48" t="s">
        <v>283</v>
      </c>
      <c r="P23" s="48" t="s">
        <v>284</v>
      </c>
      <c r="Q23" s="48" t="s">
        <v>284</v>
      </c>
      <c r="R23" s="48" t="s">
        <v>285</v>
      </c>
      <c r="S23" s="48" t="s">
        <v>286</v>
      </c>
      <c r="T23" s="48" t="s">
        <v>287</v>
      </c>
      <c r="U23" s="58" t="s">
        <v>528</v>
      </c>
      <c r="V23" s="60"/>
      <c r="W23" s="48" t="s">
        <v>288</v>
      </c>
      <c r="X23" s="48" t="s">
        <v>289</v>
      </c>
      <c r="Y23" s="48" t="s">
        <v>290</v>
      </c>
      <c r="Z23" s="48" t="s">
        <v>291</v>
      </c>
      <c r="AA23" s="48" t="s">
        <v>292</v>
      </c>
      <c r="AC23" s="55" t="s">
        <v>293</v>
      </c>
      <c r="AD23" s="48" t="s">
        <v>294</v>
      </c>
      <c r="AE23" s="48">
        <v>2.5499999999999998</v>
      </c>
      <c r="AF23" s="48">
        <v>2.5099999999999998</v>
      </c>
      <c r="AG23" s="48" t="s">
        <v>295</v>
      </c>
      <c r="AH23" s="48" t="s">
        <v>296</v>
      </c>
      <c r="AI23" s="48" t="s">
        <v>297</v>
      </c>
      <c r="AJ23" s="48" t="s">
        <v>298</v>
      </c>
      <c r="AK23" s="48" t="s">
        <v>521</v>
      </c>
    </row>
    <row r="24" spans="1:38" ht="17">
      <c r="A24" s="65" t="s">
        <v>506</v>
      </c>
      <c r="B24" s="48">
        <v>1.1000000000000001</v>
      </c>
      <c r="C24" s="48">
        <v>1.1000000000000001</v>
      </c>
      <c r="D24" s="48">
        <v>1.1000000000000001</v>
      </c>
      <c r="E24" s="48">
        <v>1.1000000000000001</v>
      </c>
      <c r="F24" s="48">
        <v>1.1000000000000001</v>
      </c>
      <c r="G24" s="48">
        <v>1.1000000000000001</v>
      </c>
      <c r="H24" s="48">
        <v>1.1000000000000001</v>
      </c>
      <c r="I24" s="5"/>
      <c r="J24" s="48" t="s">
        <v>299</v>
      </c>
      <c r="K24" s="48" t="s">
        <v>300</v>
      </c>
      <c r="L24" s="48" t="s">
        <v>301</v>
      </c>
      <c r="M24" s="48" t="s">
        <v>302</v>
      </c>
      <c r="N24" s="48" t="s">
        <v>302</v>
      </c>
      <c r="P24" s="48" t="s">
        <v>303</v>
      </c>
      <c r="Q24" s="48" t="s">
        <v>304</v>
      </c>
      <c r="R24" s="48" t="s">
        <v>305</v>
      </c>
      <c r="S24" s="48" t="s">
        <v>305</v>
      </c>
      <c r="T24" s="48" t="s">
        <v>306</v>
      </c>
      <c r="U24" s="58" t="s">
        <v>529</v>
      </c>
      <c r="V24" s="60"/>
      <c r="W24" s="48" t="s">
        <v>307</v>
      </c>
      <c r="X24" s="48" t="s">
        <v>308</v>
      </c>
      <c r="Y24" s="48" t="s">
        <v>309</v>
      </c>
      <c r="Z24" s="48" t="s">
        <v>300</v>
      </c>
      <c r="AA24" s="48" t="s">
        <v>302</v>
      </c>
      <c r="AC24" s="55" t="s">
        <v>310</v>
      </c>
      <c r="AD24" s="48" t="s">
        <v>311</v>
      </c>
      <c r="AE24" s="48">
        <v>1.08</v>
      </c>
      <c r="AF24" s="48">
        <v>1.08</v>
      </c>
      <c r="AG24" s="48" t="s">
        <v>312</v>
      </c>
      <c r="AH24" s="48" t="s">
        <v>313</v>
      </c>
      <c r="AI24" s="48" t="s">
        <v>312</v>
      </c>
      <c r="AJ24" s="48" t="s">
        <v>310</v>
      </c>
      <c r="AK24" s="48" t="s">
        <v>522</v>
      </c>
    </row>
    <row r="25" spans="1:38" ht="17">
      <c r="A25" s="65" t="s">
        <v>314</v>
      </c>
      <c r="B25" s="48">
        <v>0.06</v>
      </c>
      <c r="C25" s="48">
        <v>0.06</v>
      </c>
      <c r="D25" s="48">
        <v>0.11</v>
      </c>
      <c r="E25" s="48">
        <v>0.11</v>
      </c>
      <c r="F25" s="48">
        <v>7.0000000000000007E-2</v>
      </c>
      <c r="G25" s="48">
        <v>0.11</v>
      </c>
      <c r="H25" s="48">
        <v>0.11</v>
      </c>
      <c r="I25" s="5"/>
      <c r="J25" s="48">
        <v>0.04</v>
      </c>
      <c r="K25" s="48">
        <v>0.06</v>
      </c>
      <c r="L25" s="48">
        <v>0.02</v>
      </c>
      <c r="M25" s="48">
        <v>0.16</v>
      </c>
      <c r="N25" s="48">
        <v>0.14000000000000001</v>
      </c>
      <c r="P25" s="48">
        <v>0.19</v>
      </c>
      <c r="Q25" s="48">
        <v>0.19</v>
      </c>
      <c r="R25" s="48">
        <v>0.15</v>
      </c>
      <c r="S25" s="48">
        <v>0.18</v>
      </c>
      <c r="T25" s="48">
        <v>0.3</v>
      </c>
      <c r="U25" s="58">
        <v>0.27</v>
      </c>
      <c r="V25" s="60"/>
      <c r="W25" s="48">
        <v>0.27</v>
      </c>
      <c r="X25" s="48">
        <v>0.31</v>
      </c>
      <c r="Y25" s="48">
        <v>0.19</v>
      </c>
      <c r="Z25" s="48">
        <v>0.23</v>
      </c>
      <c r="AA25" s="48">
        <v>0.17</v>
      </c>
      <c r="AC25" s="55">
        <v>0.32</v>
      </c>
      <c r="AD25" s="48">
        <v>0.37</v>
      </c>
      <c r="AE25" s="48">
        <v>0.32</v>
      </c>
      <c r="AF25" s="48">
        <v>0.31</v>
      </c>
      <c r="AG25" s="48">
        <v>0.32</v>
      </c>
      <c r="AH25" s="48">
        <v>0.37</v>
      </c>
      <c r="AI25" s="48">
        <v>0.31</v>
      </c>
      <c r="AJ25" s="48">
        <v>0.49</v>
      </c>
      <c r="AK25" s="48">
        <v>0.49</v>
      </c>
    </row>
    <row r="26" spans="1:38" ht="17">
      <c r="A26" s="66" t="s">
        <v>315</v>
      </c>
      <c r="B26" s="48"/>
      <c r="C26" s="48"/>
      <c r="D26" s="48"/>
      <c r="E26" s="48"/>
      <c r="F26" s="48"/>
      <c r="G26" s="48"/>
      <c r="H26" s="48"/>
      <c r="I26" s="5"/>
      <c r="J26" s="48"/>
      <c r="K26" s="48"/>
      <c r="L26" s="48"/>
      <c r="M26" s="48"/>
      <c r="N26" s="48"/>
      <c r="P26" s="48"/>
      <c r="Q26" s="48"/>
      <c r="R26" s="48"/>
      <c r="S26" s="48"/>
      <c r="T26" s="48"/>
      <c r="U26" s="58"/>
      <c r="V26" s="60"/>
      <c r="W26" s="48"/>
      <c r="X26" s="48"/>
      <c r="Y26" s="48"/>
      <c r="Z26" s="48"/>
      <c r="AA26" s="48"/>
      <c r="AC26" s="55"/>
      <c r="AD26" s="48"/>
      <c r="AE26" s="48"/>
      <c r="AF26" s="48"/>
      <c r="AG26" s="48"/>
      <c r="AH26" s="48"/>
      <c r="AI26" s="48"/>
      <c r="AJ26" s="48"/>
      <c r="AK26" s="48"/>
    </row>
    <row r="27" spans="1:38" ht="17">
      <c r="A27" s="63" t="s">
        <v>270</v>
      </c>
      <c r="B27" s="48">
        <v>96</v>
      </c>
      <c r="C27" s="48">
        <v>11</v>
      </c>
      <c r="D27" s="48">
        <v>100</v>
      </c>
      <c r="E27" s="48">
        <v>15</v>
      </c>
      <c r="F27" s="48">
        <v>100</v>
      </c>
      <c r="G27" s="48">
        <v>100</v>
      </c>
      <c r="H27" s="48">
        <v>100</v>
      </c>
      <c r="I27" s="5"/>
      <c r="J27" s="48"/>
      <c r="K27" s="48"/>
      <c r="L27" s="48"/>
      <c r="M27" s="48"/>
      <c r="N27" s="48"/>
      <c r="P27" s="48">
        <v>28</v>
      </c>
      <c r="Q27" s="48">
        <v>16</v>
      </c>
      <c r="R27" s="48">
        <v>67</v>
      </c>
      <c r="S27" s="48">
        <v>100</v>
      </c>
      <c r="T27" s="48">
        <v>71</v>
      </c>
      <c r="U27" s="54">
        <v>60</v>
      </c>
      <c r="V27" s="64"/>
      <c r="W27" s="48"/>
      <c r="X27" s="48"/>
      <c r="Y27" s="48"/>
      <c r="Z27" s="48"/>
      <c r="AA27" s="48"/>
      <c r="AC27" s="55">
        <v>30</v>
      </c>
      <c r="AD27" s="48">
        <v>75</v>
      </c>
      <c r="AE27" s="48">
        <v>64</v>
      </c>
      <c r="AF27" s="48">
        <v>72</v>
      </c>
      <c r="AG27" s="48">
        <v>30</v>
      </c>
      <c r="AH27" s="48">
        <v>75</v>
      </c>
      <c r="AI27" s="48">
        <v>25</v>
      </c>
      <c r="AJ27" s="48">
        <v>100</v>
      </c>
      <c r="AK27" s="48">
        <v>100</v>
      </c>
    </row>
    <row r="28" spans="1:38" ht="17">
      <c r="A28" s="65" t="s">
        <v>518</v>
      </c>
      <c r="B28" s="48" t="s">
        <v>316</v>
      </c>
      <c r="C28" s="48" t="s">
        <v>317</v>
      </c>
      <c r="D28" s="48" t="s">
        <v>317</v>
      </c>
      <c r="E28" s="48" t="s">
        <v>318</v>
      </c>
      <c r="F28" s="48" t="s">
        <v>316</v>
      </c>
      <c r="G28" s="48" t="s">
        <v>319</v>
      </c>
      <c r="H28" s="48" t="s">
        <v>319</v>
      </c>
      <c r="I28" s="5"/>
      <c r="J28" s="56"/>
      <c r="K28" s="56"/>
      <c r="L28" s="56"/>
      <c r="M28" s="56"/>
      <c r="N28" s="56"/>
      <c r="P28" s="58" t="s">
        <v>320</v>
      </c>
      <c r="Q28" s="58" t="s">
        <v>321</v>
      </c>
      <c r="R28" s="58" t="s">
        <v>320</v>
      </c>
      <c r="S28" s="58" t="s">
        <v>320</v>
      </c>
      <c r="T28" s="58" t="s">
        <v>320</v>
      </c>
      <c r="U28" s="58" t="s">
        <v>530</v>
      </c>
      <c r="V28" s="60"/>
      <c r="W28" s="48"/>
      <c r="X28" s="48"/>
      <c r="Y28" s="48"/>
      <c r="Z28" s="48"/>
      <c r="AA28" s="48"/>
      <c r="AC28" s="55">
        <v>7.0000000000000007E-2</v>
      </c>
      <c r="AD28" s="48">
        <v>7.0000000000000007E-2</v>
      </c>
      <c r="AE28" s="48" t="s">
        <v>322</v>
      </c>
      <c r="AF28" s="48" t="s">
        <v>272</v>
      </c>
      <c r="AG28" s="48">
        <v>7.0000000000000007E-2</v>
      </c>
      <c r="AH28" s="48">
        <v>7.0000000000000007E-2</v>
      </c>
      <c r="AI28" s="48">
        <v>7.0000000000000007E-2</v>
      </c>
      <c r="AJ28" s="58">
        <v>5.6818181818181823E-2</v>
      </c>
      <c r="AK28" s="48">
        <v>7.0000000000000007E-2</v>
      </c>
    </row>
    <row r="29" spans="1:38" ht="17">
      <c r="A29" s="65" t="s">
        <v>505</v>
      </c>
      <c r="B29" s="48" t="s">
        <v>323</v>
      </c>
      <c r="C29" s="48" t="s">
        <v>324</v>
      </c>
      <c r="D29" s="48" t="s">
        <v>325</v>
      </c>
      <c r="E29" s="48" t="s">
        <v>326</v>
      </c>
      <c r="F29" s="48" t="s">
        <v>327</v>
      </c>
      <c r="G29" s="48" t="s">
        <v>328</v>
      </c>
      <c r="H29" s="48" t="s">
        <v>329</v>
      </c>
      <c r="I29" s="5"/>
      <c r="J29" s="56"/>
      <c r="K29" s="56"/>
      <c r="L29" s="56"/>
      <c r="M29" s="56"/>
      <c r="N29" s="56"/>
      <c r="P29" s="48" t="s">
        <v>330</v>
      </c>
      <c r="Q29" s="48" t="s">
        <v>330</v>
      </c>
      <c r="R29" s="48" t="s">
        <v>331</v>
      </c>
      <c r="S29" s="48" t="s">
        <v>332</v>
      </c>
      <c r="T29" s="48" t="s">
        <v>330</v>
      </c>
      <c r="U29" s="58" t="s">
        <v>531</v>
      </c>
      <c r="V29" s="60"/>
      <c r="W29" s="48"/>
      <c r="X29" s="48"/>
      <c r="Y29" s="48"/>
      <c r="Z29" s="48"/>
      <c r="AA29" s="48"/>
      <c r="AC29" s="55">
        <v>1.22</v>
      </c>
      <c r="AD29" s="48">
        <v>1.27</v>
      </c>
      <c r="AE29" s="48" t="s">
        <v>333</v>
      </c>
      <c r="AF29" s="48" t="s">
        <v>334</v>
      </c>
      <c r="AG29" s="48">
        <v>1.22</v>
      </c>
      <c r="AH29" s="48">
        <v>1.27</v>
      </c>
      <c r="AI29" s="48">
        <v>1.3</v>
      </c>
      <c r="AJ29" s="48">
        <v>1.1200000000000001</v>
      </c>
      <c r="AK29" s="48">
        <v>1.62</v>
      </c>
    </row>
    <row r="30" spans="1:38" ht="17">
      <c r="A30" s="65" t="s">
        <v>506</v>
      </c>
      <c r="B30" s="48" t="s">
        <v>335</v>
      </c>
      <c r="C30" s="48" t="s">
        <v>336</v>
      </c>
      <c r="D30" s="48" t="s">
        <v>337</v>
      </c>
      <c r="E30" s="48" t="s">
        <v>338</v>
      </c>
      <c r="F30" s="48" t="s">
        <v>308</v>
      </c>
      <c r="G30" s="48" t="s">
        <v>339</v>
      </c>
      <c r="H30" s="48" t="s">
        <v>336</v>
      </c>
      <c r="I30" s="5"/>
      <c r="J30" s="56"/>
      <c r="K30" s="56"/>
      <c r="L30" s="56"/>
      <c r="M30" s="56"/>
      <c r="N30" s="56"/>
      <c r="P30" s="48" t="s">
        <v>299</v>
      </c>
      <c r="Q30" s="48" t="s">
        <v>299</v>
      </c>
      <c r="R30" s="48" t="s">
        <v>301</v>
      </c>
      <c r="S30" s="48" t="s">
        <v>301</v>
      </c>
      <c r="T30" s="48" t="s">
        <v>340</v>
      </c>
      <c r="U30" s="58" t="s">
        <v>532</v>
      </c>
      <c r="V30" s="60"/>
      <c r="W30" s="48"/>
      <c r="X30" s="48"/>
      <c r="Y30" s="48"/>
      <c r="Z30" s="48"/>
      <c r="AA30" s="48"/>
      <c r="AC30" s="55">
        <v>1.07</v>
      </c>
      <c r="AD30" s="48">
        <v>1.07</v>
      </c>
      <c r="AE30" s="48" t="s">
        <v>341</v>
      </c>
      <c r="AF30" s="48" t="s">
        <v>342</v>
      </c>
      <c r="AG30" s="48">
        <v>1.07</v>
      </c>
      <c r="AH30" s="48">
        <v>1.07</v>
      </c>
      <c r="AI30" s="48">
        <v>1.07</v>
      </c>
      <c r="AJ30" s="48">
        <v>1.07</v>
      </c>
      <c r="AK30" s="48">
        <v>1.1000000000000001</v>
      </c>
    </row>
    <row r="31" spans="1:38" ht="17">
      <c r="A31" s="65" t="s">
        <v>314</v>
      </c>
      <c r="B31" s="48">
        <v>0.64</v>
      </c>
      <c r="C31" s="48">
        <v>0.64</v>
      </c>
      <c r="D31" s="48">
        <v>0.73</v>
      </c>
      <c r="E31" s="48">
        <v>0.73</v>
      </c>
      <c r="F31" s="48">
        <v>0.78</v>
      </c>
      <c r="G31" s="48">
        <v>0.59</v>
      </c>
      <c r="H31" s="48">
        <v>0.59</v>
      </c>
      <c r="I31" s="5"/>
      <c r="J31" s="48"/>
      <c r="K31" s="48"/>
      <c r="L31" s="48"/>
      <c r="M31" s="48"/>
      <c r="N31" s="48"/>
      <c r="P31" s="48">
        <v>0.57999999999999996</v>
      </c>
      <c r="Q31" s="48">
        <v>0.57999999999999996</v>
      </c>
      <c r="R31" s="48">
        <v>0.53</v>
      </c>
      <c r="S31" s="48">
        <v>0.57999999999999996</v>
      </c>
      <c r="T31" s="48">
        <v>0.4</v>
      </c>
      <c r="U31" s="58">
        <v>1</v>
      </c>
      <c r="V31" s="60"/>
      <c r="W31" s="48"/>
      <c r="X31" s="48"/>
      <c r="Y31" s="48"/>
      <c r="Z31" s="48"/>
      <c r="AA31" s="48"/>
      <c r="AC31" s="55">
        <v>0.26</v>
      </c>
      <c r="AD31" s="48">
        <v>0.25</v>
      </c>
      <c r="AE31" s="48">
        <v>0.26</v>
      </c>
      <c r="AF31" s="48">
        <v>0.28000000000000003</v>
      </c>
      <c r="AG31" s="48">
        <v>0.26</v>
      </c>
      <c r="AH31" s="48">
        <v>0.25</v>
      </c>
      <c r="AI31" s="48">
        <v>0.21</v>
      </c>
      <c r="AJ31" s="48">
        <v>0.19</v>
      </c>
      <c r="AK31" s="48">
        <v>0.19</v>
      </c>
    </row>
    <row r="32" spans="1:38" ht="17">
      <c r="A32" s="67" t="s">
        <v>343</v>
      </c>
      <c r="B32" s="48"/>
      <c r="C32" s="48"/>
      <c r="D32" s="48"/>
      <c r="E32" s="48"/>
      <c r="F32" s="48"/>
      <c r="G32" s="48"/>
      <c r="H32" s="48"/>
      <c r="I32" s="5"/>
      <c r="J32" s="48"/>
      <c r="K32" s="48"/>
      <c r="L32" s="48"/>
      <c r="M32" s="48"/>
      <c r="N32" s="48"/>
      <c r="P32" s="48"/>
      <c r="Q32" s="48"/>
      <c r="R32" s="48"/>
      <c r="S32" s="48"/>
      <c r="T32" s="48"/>
      <c r="U32" s="58"/>
      <c r="V32" s="60"/>
      <c r="W32" s="48"/>
      <c r="X32" s="48"/>
      <c r="Y32" s="48"/>
      <c r="Z32" s="48"/>
      <c r="AA32" s="48"/>
      <c r="AC32" s="55"/>
      <c r="AD32" s="48"/>
      <c r="AE32" s="48"/>
      <c r="AF32" s="48"/>
      <c r="AG32" s="48"/>
      <c r="AH32" s="48"/>
      <c r="AI32" s="48"/>
      <c r="AJ32" s="48"/>
      <c r="AK32" s="48"/>
    </row>
    <row r="33" spans="1:37" ht="17">
      <c r="A33" s="63" t="s">
        <v>270</v>
      </c>
      <c r="B33" s="48">
        <v>100</v>
      </c>
      <c r="C33" s="48">
        <v>100</v>
      </c>
      <c r="D33" s="48">
        <v>23</v>
      </c>
      <c r="E33" s="48">
        <v>100</v>
      </c>
      <c r="F33" s="48">
        <v>100</v>
      </c>
      <c r="G33" s="48">
        <v>100</v>
      </c>
      <c r="H33" s="48">
        <v>100</v>
      </c>
      <c r="I33" s="5"/>
      <c r="J33" s="48">
        <v>100</v>
      </c>
      <c r="K33" s="48">
        <v>87</v>
      </c>
      <c r="L33" s="48">
        <v>100</v>
      </c>
      <c r="M33" s="48">
        <v>51</v>
      </c>
      <c r="N33" s="48">
        <v>100</v>
      </c>
      <c r="P33" s="48">
        <v>11</v>
      </c>
      <c r="Q33" s="48">
        <v>100</v>
      </c>
      <c r="R33" s="48">
        <v>90</v>
      </c>
      <c r="S33" s="48">
        <v>100</v>
      </c>
      <c r="T33" s="48">
        <v>80</v>
      </c>
      <c r="U33" s="54">
        <v>95</v>
      </c>
      <c r="V33" s="64"/>
      <c r="W33" s="48">
        <v>10</v>
      </c>
      <c r="X33" s="48">
        <v>90</v>
      </c>
      <c r="Y33" s="48">
        <v>100</v>
      </c>
      <c r="Z33" s="48">
        <v>10</v>
      </c>
      <c r="AA33" s="48">
        <v>100</v>
      </c>
      <c r="AC33" s="55">
        <v>20</v>
      </c>
      <c r="AD33" s="48">
        <v>80</v>
      </c>
      <c r="AE33" s="48">
        <v>69</v>
      </c>
      <c r="AF33" s="48">
        <v>62</v>
      </c>
      <c r="AG33" s="48">
        <v>20</v>
      </c>
      <c r="AH33" s="48">
        <v>80</v>
      </c>
      <c r="AI33" s="48">
        <v>83</v>
      </c>
      <c r="AJ33" s="48">
        <v>100</v>
      </c>
      <c r="AK33" s="48">
        <v>100</v>
      </c>
    </row>
    <row r="34" spans="1:37" ht="17">
      <c r="A34" s="65" t="s">
        <v>518</v>
      </c>
      <c r="B34" s="48" t="s">
        <v>344</v>
      </c>
      <c r="C34" s="48" t="s">
        <v>345</v>
      </c>
      <c r="D34" s="48" t="s">
        <v>344</v>
      </c>
      <c r="E34" s="48" t="s">
        <v>346</v>
      </c>
      <c r="F34" s="48" t="s">
        <v>344</v>
      </c>
      <c r="G34" s="48" t="s">
        <v>276</v>
      </c>
      <c r="H34" s="48" t="s">
        <v>276</v>
      </c>
      <c r="I34" s="5"/>
      <c r="J34" s="48" t="s">
        <v>347</v>
      </c>
      <c r="K34" s="48" t="s">
        <v>348</v>
      </c>
      <c r="L34" s="48" t="s">
        <v>347</v>
      </c>
      <c r="M34" s="48" t="s">
        <v>349</v>
      </c>
      <c r="N34" s="48" t="s">
        <v>350</v>
      </c>
      <c r="P34" s="58" t="s">
        <v>275</v>
      </c>
      <c r="Q34" s="58" t="s">
        <v>275</v>
      </c>
      <c r="R34" s="58" t="s">
        <v>276</v>
      </c>
      <c r="S34" s="58" t="s">
        <v>275</v>
      </c>
      <c r="T34" s="58" t="s">
        <v>275</v>
      </c>
      <c r="U34" s="58" t="s">
        <v>533</v>
      </c>
      <c r="V34" s="60"/>
      <c r="W34" s="58">
        <v>0.05</v>
      </c>
      <c r="X34" s="48">
        <v>0.05</v>
      </c>
      <c r="Y34" s="58">
        <v>5.2631578947368418E-2</v>
      </c>
      <c r="Z34" s="48">
        <v>0.05</v>
      </c>
      <c r="AA34" s="48">
        <v>0.05</v>
      </c>
      <c r="AC34" s="55" t="s">
        <v>351</v>
      </c>
      <c r="AD34" s="48" t="s">
        <v>276</v>
      </c>
      <c r="AE34" s="48" t="s">
        <v>352</v>
      </c>
      <c r="AF34" s="48" t="s">
        <v>353</v>
      </c>
      <c r="AG34" s="48" t="s">
        <v>276</v>
      </c>
      <c r="AH34" s="48" t="s">
        <v>276</v>
      </c>
      <c r="AI34" s="48" t="s">
        <v>276</v>
      </c>
      <c r="AJ34" s="58" t="s">
        <v>272</v>
      </c>
      <c r="AK34" s="48" t="s">
        <v>523</v>
      </c>
    </row>
    <row r="35" spans="1:37" s="12" customFormat="1" ht="17">
      <c r="A35" s="96" t="s">
        <v>505</v>
      </c>
      <c r="B35" s="48" t="s">
        <v>354</v>
      </c>
      <c r="C35" s="48" t="s">
        <v>355</v>
      </c>
      <c r="D35" s="48" t="s">
        <v>356</v>
      </c>
      <c r="E35" s="48" t="s">
        <v>357</v>
      </c>
      <c r="F35" s="48" t="s">
        <v>358</v>
      </c>
      <c r="G35" s="48" t="s">
        <v>359</v>
      </c>
      <c r="H35" s="48" t="s">
        <v>360</v>
      </c>
      <c r="I35" s="5"/>
      <c r="J35" s="48" t="s">
        <v>361</v>
      </c>
      <c r="K35" s="48" t="s">
        <v>362</v>
      </c>
      <c r="L35" s="48" t="s">
        <v>363</v>
      </c>
      <c r="M35" s="48" t="s">
        <v>362</v>
      </c>
      <c r="N35" s="48" t="s">
        <v>364</v>
      </c>
      <c r="P35" s="48" t="s">
        <v>365</v>
      </c>
      <c r="Q35" s="48" t="s">
        <v>366</v>
      </c>
      <c r="R35" s="48" t="s">
        <v>367</v>
      </c>
      <c r="S35" s="48" t="s">
        <v>368</v>
      </c>
      <c r="T35" s="48" t="s">
        <v>369</v>
      </c>
      <c r="U35" s="58" t="s">
        <v>534</v>
      </c>
      <c r="V35" s="15"/>
      <c r="W35" s="48">
        <v>2.75</v>
      </c>
      <c r="X35" s="48">
        <v>2.57</v>
      </c>
      <c r="Y35" s="48">
        <v>2.85</v>
      </c>
      <c r="Z35" s="48">
        <v>2.72</v>
      </c>
      <c r="AA35" s="48">
        <v>2.56</v>
      </c>
      <c r="AC35" s="55" t="s">
        <v>370</v>
      </c>
      <c r="AD35" s="48" t="s">
        <v>371</v>
      </c>
      <c r="AE35" s="48" t="s">
        <v>372</v>
      </c>
      <c r="AF35" s="48" t="s">
        <v>373</v>
      </c>
      <c r="AG35" s="48" t="s">
        <v>374</v>
      </c>
      <c r="AH35" s="48" t="s">
        <v>375</v>
      </c>
      <c r="AI35" s="48" t="s">
        <v>376</v>
      </c>
      <c r="AJ35" s="48" t="s">
        <v>377</v>
      </c>
      <c r="AK35" s="48" t="s">
        <v>524</v>
      </c>
    </row>
    <row r="36" spans="1:37" ht="17">
      <c r="A36" s="65" t="s">
        <v>506</v>
      </c>
      <c r="B36" s="48" t="s">
        <v>378</v>
      </c>
      <c r="C36" s="48" t="s">
        <v>379</v>
      </c>
      <c r="D36" s="48" t="s">
        <v>380</v>
      </c>
      <c r="E36" s="48" t="s">
        <v>381</v>
      </c>
      <c r="F36" s="48" t="s">
        <v>382</v>
      </c>
      <c r="G36" s="48" t="s">
        <v>381</v>
      </c>
      <c r="H36" s="48" t="s">
        <v>379</v>
      </c>
      <c r="I36" s="5"/>
      <c r="J36" s="48" t="s">
        <v>383</v>
      </c>
      <c r="K36" s="48" t="s">
        <v>384</v>
      </c>
      <c r="L36" s="48" t="s">
        <v>385</v>
      </c>
      <c r="M36" s="48" t="s">
        <v>386</v>
      </c>
      <c r="N36" s="48" t="s">
        <v>386</v>
      </c>
      <c r="P36" s="48" t="s">
        <v>337</v>
      </c>
      <c r="Q36" s="48" t="s">
        <v>299</v>
      </c>
      <c r="R36" s="48" t="s">
        <v>387</v>
      </c>
      <c r="S36" s="48" t="s">
        <v>301</v>
      </c>
      <c r="T36" s="48" t="s">
        <v>299</v>
      </c>
      <c r="U36" s="58" t="s">
        <v>535</v>
      </c>
      <c r="V36" s="60"/>
      <c r="W36" s="48">
        <v>1.1499999999999999</v>
      </c>
      <c r="X36" s="48">
        <v>1.1499999999999999</v>
      </c>
      <c r="Y36" s="48">
        <v>1.1499999999999999</v>
      </c>
      <c r="Z36" s="48">
        <v>1.1499999999999999</v>
      </c>
      <c r="AA36" s="48">
        <v>1.1499999999999999</v>
      </c>
      <c r="AC36" s="55" t="s">
        <v>388</v>
      </c>
      <c r="AD36" s="48" t="s">
        <v>389</v>
      </c>
      <c r="AE36" s="48" t="s">
        <v>390</v>
      </c>
      <c r="AF36" s="48" t="s">
        <v>391</v>
      </c>
      <c r="AG36" s="48" t="s">
        <v>390</v>
      </c>
      <c r="AH36" s="48" t="s">
        <v>390</v>
      </c>
      <c r="AI36" s="48" t="s">
        <v>392</v>
      </c>
      <c r="AJ36" s="48" t="s">
        <v>393</v>
      </c>
      <c r="AK36" s="48" t="s">
        <v>522</v>
      </c>
    </row>
    <row r="37" spans="1:37" ht="17">
      <c r="A37" s="65" t="s">
        <v>314</v>
      </c>
      <c r="B37" s="48">
        <v>0.32</v>
      </c>
      <c r="C37" s="48">
        <v>0.32</v>
      </c>
      <c r="D37" s="48">
        <v>0.31</v>
      </c>
      <c r="E37" s="48">
        <v>0.31</v>
      </c>
      <c r="F37" s="48">
        <v>0.35</v>
      </c>
      <c r="G37" s="48">
        <v>0.28000000000000003</v>
      </c>
      <c r="H37" s="48">
        <v>0.28000000000000003</v>
      </c>
      <c r="I37" s="5"/>
      <c r="J37" s="48">
        <v>0.23</v>
      </c>
      <c r="K37" s="48">
        <v>0.44</v>
      </c>
      <c r="L37" s="48">
        <v>0.18</v>
      </c>
      <c r="M37" s="48">
        <v>0.25</v>
      </c>
      <c r="N37" s="48">
        <v>0.21</v>
      </c>
      <c r="P37" s="48">
        <v>0.04</v>
      </c>
      <c r="Q37" s="48">
        <v>0.04</v>
      </c>
      <c r="R37" s="48">
        <v>0.05</v>
      </c>
      <c r="S37" s="48">
        <v>0.03</v>
      </c>
      <c r="T37" s="48">
        <v>0.24</v>
      </c>
      <c r="U37" s="58">
        <v>0.24</v>
      </c>
      <c r="V37" s="60"/>
      <c r="W37" s="48">
        <v>0.57999999999999996</v>
      </c>
      <c r="X37" s="48">
        <v>0.64</v>
      </c>
      <c r="Y37" s="48">
        <v>0.68</v>
      </c>
      <c r="Z37" s="48">
        <v>0.55000000000000004</v>
      </c>
      <c r="AA37" s="48">
        <v>0.46</v>
      </c>
      <c r="AC37" s="55">
        <v>0.36</v>
      </c>
      <c r="AD37" s="48">
        <v>0.35</v>
      </c>
      <c r="AE37" s="48">
        <v>0.38</v>
      </c>
      <c r="AF37" s="48">
        <v>0.34</v>
      </c>
      <c r="AG37" s="48">
        <v>0.36</v>
      </c>
      <c r="AH37" s="48">
        <v>0.35</v>
      </c>
      <c r="AI37" s="48">
        <v>0.34</v>
      </c>
      <c r="AJ37" s="48">
        <v>0.34</v>
      </c>
      <c r="AK37" s="48">
        <v>0.54</v>
      </c>
    </row>
    <row r="38" spans="1:37" ht="17">
      <c r="A38" s="67" t="s">
        <v>394</v>
      </c>
      <c r="B38" s="48"/>
      <c r="C38" s="48"/>
      <c r="D38" s="48"/>
      <c r="E38" s="48"/>
      <c r="F38" s="48"/>
      <c r="G38" s="48"/>
      <c r="H38" s="48"/>
      <c r="I38" s="5"/>
      <c r="J38" s="48"/>
      <c r="K38" s="48"/>
      <c r="L38" s="48"/>
      <c r="M38" s="48"/>
      <c r="N38" s="48"/>
      <c r="P38" s="48"/>
      <c r="Q38" s="48"/>
      <c r="R38" s="48"/>
      <c r="S38" s="48"/>
      <c r="T38" s="48"/>
      <c r="U38" s="58"/>
      <c r="V38" s="60"/>
      <c r="W38" s="48"/>
      <c r="X38" s="48"/>
      <c r="Y38" s="48"/>
      <c r="Z38" s="48"/>
      <c r="AA38" s="48"/>
      <c r="AC38" s="55"/>
      <c r="AD38" s="48"/>
      <c r="AE38" s="48"/>
      <c r="AF38" s="48"/>
      <c r="AG38" s="48"/>
      <c r="AH38" s="48"/>
      <c r="AI38" s="48"/>
      <c r="AJ38" s="48"/>
      <c r="AK38" s="48"/>
    </row>
    <row r="39" spans="1:37" ht="17">
      <c r="A39" s="63" t="s">
        <v>270</v>
      </c>
      <c r="B39" s="48">
        <v>75</v>
      </c>
      <c r="C39" s="48">
        <v>12</v>
      </c>
      <c r="D39" s="48">
        <v>55</v>
      </c>
      <c r="E39" s="48">
        <v>100</v>
      </c>
      <c r="F39" s="48">
        <v>100</v>
      </c>
      <c r="G39" s="48">
        <v>100</v>
      </c>
      <c r="H39" s="48">
        <v>100</v>
      </c>
      <c r="I39" s="5"/>
      <c r="J39" s="48">
        <v>89</v>
      </c>
      <c r="K39" s="48">
        <v>43</v>
      </c>
      <c r="L39" s="48">
        <v>100</v>
      </c>
      <c r="M39" s="48">
        <v>92</v>
      </c>
      <c r="N39" s="48">
        <v>100</v>
      </c>
      <c r="P39" s="48">
        <v>61</v>
      </c>
      <c r="Q39" s="48">
        <v>98</v>
      </c>
      <c r="R39" s="48">
        <v>15</v>
      </c>
      <c r="S39" s="48">
        <v>100</v>
      </c>
      <c r="T39" s="48">
        <v>11</v>
      </c>
      <c r="U39" s="58">
        <v>100</v>
      </c>
      <c r="V39" s="60"/>
      <c r="W39" s="48">
        <v>73</v>
      </c>
      <c r="X39" s="48">
        <v>100</v>
      </c>
      <c r="Y39" s="48">
        <v>100</v>
      </c>
      <c r="Z39" s="48">
        <v>70</v>
      </c>
      <c r="AA39" s="48">
        <v>100</v>
      </c>
      <c r="AC39" s="55">
        <v>100</v>
      </c>
      <c r="AD39" s="48">
        <v>50</v>
      </c>
      <c r="AE39" s="48">
        <v>100</v>
      </c>
      <c r="AF39" s="48">
        <v>100</v>
      </c>
      <c r="AG39" s="48">
        <v>100</v>
      </c>
      <c r="AH39" s="48">
        <v>50</v>
      </c>
      <c r="AI39" s="48">
        <v>54</v>
      </c>
      <c r="AJ39" s="48">
        <v>100</v>
      </c>
      <c r="AK39" s="48">
        <v>100</v>
      </c>
    </row>
    <row r="40" spans="1:37" ht="17">
      <c r="A40" s="65" t="s">
        <v>271</v>
      </c>
      <c r="B40" s="48" t="s">
        <v>322</v>
      </c>
      <c r="C40" s="48" t="s">
        <v>322</v>
      </c>
      <c r="D40" s="48" t="s">
        <v>322</v>
      </c>
      <c r="E40" s="48" t="s">
        <v>322</v>
      </c>
      <c r="F40" s="48" t="s">
        <v>322</v>
      </c>
      <c r="G40" s="48" t="s">
        <v>272</v>
      </c>
      <c r="H40" s="48" t="s">
        <v>272</v>
      </c>
      <c r="I40" s="5"/>
      <c r="J40" s="48" t="s">
        <v>395</v>
      </c>
      <c r="K40" s="48" t="s">
        <v>396</v>
      </c>
      <c r="L40" s="48" t="s">
        <v>395</v>
      </c>
      <c r="M40" s="48" t="s">
        <v>397</v>
      </c>
      <c r="N40" s="48" t="s">
        <v>398</v>
      </c>
      <c r="P40" s="48">
        <v>0.05</v>
      </c>
      <c r="Q40" s="48">
        <v>0.05</v>
      </c>
      <c r="R40" s="48">
        <v>0.05</v>
      </c>
      <c r="S40" s="48">
        <v>0.05</v>
      </c>
      <c r="T40" s="48">
        <v>0.05</v>
      </c>
      <c r="U40" s="58">
        <v>0.02</v>
      </c>
      <c r="V40" s="60"/>
      <c r="W40" s="58" t="s">
        <v>397</v>
      </c>
      <c r="X40" s="48" t="s">
        <v>321</v>
      </c>
      <c r="Y40" s="58" t="s">
        <v>399</v>
      </c>
      <c r="Z40" s="48" t="s">
        <v>316</v>
      </c>
      <c r="AA40" s="48" t="s">
        <v>400</v>
      </c>
      <c r="AC40" s="55" t="s">
        <v>348</v>
      </c>
      <c r="AD40" s="48" t="s">
        <v>401</v>
      </c>
      <c r="AE40" s="48" t="s">
        <v>402</v>
      </c>
      <c r="AF40" s="48" t="s">
        <v>403</v>
      </c>
      <c r="AG40" s="48" t="s">
        <v>404</v>
      </c>
      <c r="AH40" s="48" t="s">
        <v>404</v>
      </c>
      <c r="AI40" s="48" t="s">
        <v>404</v>
      </c>
      <c r="AJ40" s="58" t="s">
        <v>405</v>
      </c>
      <c r="AK40" s="48" t="s">
        <v>347</v>
      </c>
    </row>
    <row r="41" spans="1:37" s="12" customFormat="1" ht="17">
      <c r="A41" s="96" t="s">
        <v>505</v>
      </c>
      <c r="B41" s="48" t="s">
        <v>406</v>
      </c>
      <c r="C41" s="48" t="s">
        <v>406</v>
      </c>
      <c r="D41" s="48" t="s">
        <v>407</v>
      </c>
      <c r="E41" s="48" t="s">
        <v>408</v>
      </c>
      <c r="F41" s="48" t="s">
        <v>409</v>
      </c>
      <c r="G41" s="48" t="s">
        <v>410</v>
      </c>
      <c r="H41" s="48" t="s">
        <v>411</v>
      </c>
      <c r="I41" s="5"/>
      <c r="J41" s="48" t="s">
        <v>412</v>
      </c>
      <c r="K41" s="48" t="s">
        <v>413</v>
      </c>
      <c r="L41" s="48" t="s">
        <v>414</v>
      </c>
      <c r="M41" s="48" t="s">
        <v>415</v>
      </c>
      <c r="N41" s="48" t="s">
        <v>416</v>
      </c>
      <c r="P41" s="48">
        <v>0.94</v>
      </c>
      <c r="Q41" s="48">
        <v>0.94</v>
      </c>
      <c r="R41" s="48">
        <v>0.97</v>
      </c>
      <c r="S41" s="48">
        <v>0.96</v>
      </c>
      <c r="T41" s="48">
        <v>0.9</v>
      </c>
      <c r="U41" s="58">
        <v>1</v>
      </c>
      <c r="V41" s="15"/>
      <c r="W41" s="48" t="s">
        <v>417</v>
      </c>
      <c r="X41" s="48" t="s">
        <v>418</v>
      </c>
      <c r="Y41" s="48" t="s">
        <v>419</v>
      </c>
      <c r="Z41" s="48" t="s">
        <v>420</v>
      </c>
      <c r="AA41" s="48" t="s">
        <v>421</v>
      </c>
      <c r="AC41" s="55" t="s">
        <v>422</v>
      </c>
      <c r="AD41" s="48" t="s">
        <v>423</v>
      </c>
      <c r="AE41" s="48" t="s">
        <v>424</v>
      </c>
      <c r="AF41" s="48" t="s">
        <v>425</v>
      </c>
      <c r="AG41" s="48" t="s">
        <v>426</v>
      </c>
      <c r="AH41" s="48" t="s">
        <v>427</v>
      </c>
      <c r="AI41" s="48" t="s">
        <v>428</v>
      </c>
      <c r="AJ41" s="48" t="s">
        <v>429</v>
      </c>
      <c r="AK41" s="48" t="s">
        <v>430</v>
      </c>
    </row>
    <row r="42" spans="1:37" ht="17">
      <c r="A42" s="65" t="s">
        <v>504</v>
      </c>
      <c r="B42" s="48" t="s">
        <v>431</v>
      </c>
      <c r="C42" s="48" t="s">
        <v>431</v>
      </c>
      <c r="D42" s="48" t="s">
        <v>431</v>
      </c>
      <c r="E42" s="48" t="s">
        <v>432</v>
      </c>
      <c r="F42" s="48" t="s">
        <v>432</v>
      </c>
      <c r="G42" s="48" t="s">
        <v>402</v>
      </c>
      <c r="H42" s="48" t="s">
        <v>402</v>
      </c>
      <c r="I42" s="5"/>
      <c r="J42" s="48" t="s">
        <v>353</v>
      </c>
      <c r="K42" s="48" t="s">
        <v>433</v>
      </c>
      <c r="L42" s="48" t="s">
        <v>434</v>
      </c>
      <c r="M42" s="48" t="s">
        <v>435</v>
      </c>
      <c r="N42" s="48" t="s">
        <v>435</v>
      </c>
      <c r="P42" s="48">
        <v>0.38</v>
      </c>
      <c r="Q42" s="48">
        <v>0.38</v>
      </c>
      <c r="R42" s="48">
        <v>0.38</v>
      </c>
      <c r="S42" s="48">
        <v>0.38</v>
      </c>
      <c r="T42" s="48">
        <v>0.38</v>
      </c>
      <c r="U42" s="58">
        <v>0.45</v>
      </c>
      <c r="V42" s="60"/>
      <c r="W42" s="48" t="s">
        <v>432</v>
      </c>
      <c r="X42" s="48" t="s">
        <v>432</v>
      </c>
      <c r="Y42" s="48" t="s">
        <v>436</v>
      </c>
      <c r="Z42" s="48" t="s">
        <v>437</v>
      </c>
      <c r="AA42" s="48" t="s">
        <v>402</v>
      </c>
      <c r="AC42" s="55" t="s">
        <v>438</v>
      </c>
      <c r="AD42" s="48" t="s">
        <v>439</v>
      </c>
      <c r="AE42" s="48" t="s">
        <v>440</v>
      </c>
      <c r="AF42" s="48" t="s">
        <v>440</v>
      </c>
      <c r="AG42" s="48" t="s">
        <v>438</v>
      </c>
      <c r="AH42" s="48" t="s">
        <v>438</v>
      </c>
      <c r="AI42" s="48" t="s">
        <v>439</v>
      </c>
      <c r="AJ42" s="48" t="s">
        <v>441</v>
      </c>
      <c r="AK42" s="48" t="s">
        <v>525</v>
      </c>
    </row>
    <row r="43" spans="1:37" ht="17">
      <c r="A43" s="65" t="s">
        <v>314</v>
      </c>
      <c r="B43" s="48">
        <v>0.16</v>
      </c>
      <c r="C43" s="48">
        <v>0.16</v>
      </c>
      <c r="D43" s="48">
        <v>0.13</v>
      </c>
      <c r="E43" s="48">
        <v>0.13</v>
      </c>
      <c r="F43" s="48">
        <v>0.14000000000000001</v>
      </c>
      <c r="G43" s="48">
        <v>0.18</v>
      </c>
      <c r="H43" s="48">
        <v>0.18</v>
      </c>
      <c r="I43" s="5"/>
      <c r="J43" s="48">
        <v>0.54</v>
      </c>
      <c r="K43" s="48">
        <v>0.54</v>
      </c>
      <c r="L43" s="48">
        <v>0.49</v>
      </c>
      <c r="M43" s="48">
        <v>0.39</v>
      </c>
      <c r="N43" s="48">
        <v>0.22</v>
      </c>
      <c r="P43" s="48">
        <v>0.88</v>
      </c>
      <c r="Q43" s="48">
        <v>0.88</v>
      </c>
      <c r="R43" s="48">
        <v>0.86</v>
      </c>
      <c r="S43" s="48">
        <v>0.84</v>
      </c>
      <c r="T43" s="48">
        <v>0.86</v>
      </c>
      <c r="U43" s="58">
        <v>0.84</v>
      </c>
      <c r="V43" s="60"/>
      <c r="W43" s="48">
        <v>0.57999999999999996</v>
      </c>
      <c r="X43" s="48">
        <v>0.3</v>
      </c>
      <c r="Y43" s="48">
        <v>0.49</v>
      </c>
      <c r="Z43" s="48">
        <v>0.41</v>
      </c>
      <c r="AA43" s="48">
        <v>0.44</v>
      </c>
      <c r="AC43" s="55">
        <v>0.9</v>
      </c>
      <c r="AD43" s="48">
        <v>0.94</v>
      </c>
      <c r="AE43" s="48">
        <v>0.91</v>
      </c>
      <c r="AF43" s="48">
        <v>0.9</v>
      </c>
      <c r="AG43" s="48">
        <v>0.9</v>
      </c>
      <c r="AH43" s="48">
        <v>0.94</v>
      </c>
      <c r="AI43" s="48">
        <v>0.94</v>
      </c>
      <c r="AJ43" s="48">
        <v>0.9</v>
      </c>
      <c r="AK43" s="48">
        <v>0.9</v>
      </c>
    </row>
    <row r="44" spans="1:37" ht="17">
      <c r="A44" s="67" t="s">
        <v>442</v>
      </c>
      <c r="B44" s="48"/>
      <c r="C44" s="48"/>
      <c r="D44" s="48"/>
      <c r="E44" s="48"/>
      <c r="F44" s="48"/>
      <c r="G44" s="48"/>
      <c r="H44" s="48"/>
      <c r="I44" s="5"/>
      <c r="J44" s="48"/>
      <c r="K44" s="48"/>
      <c r="L44" s="48"/>
      <c r="M44" s="48"/>
      <c r="N44" s="48"/>
      <c r="P44" s="48"/>
      <c r="Q44" s="48"/>
      <c r="R44" s="48"/>
      <c r="S44" s="48"/>
      <c r="T44" s="48"/>
      <c r="U44" s="58"/>
      <c r="V44" s="60"/>
      <c r="W44" s="48"/>
      <c r="X44" s="48"/>
      <c r="Y44" s="48"/>
      <c r="Z44" s="48"/>
      <c r="AA44" s="48"/>
      <c r="AC44" s="55"/>
      <c r="AD44" s="48"/>
      <c r="AE44" s="48"/>
      <c r="AF44" s="48"/>
      <c r="AG44" s="48"/>
      <c r="AH44" s="48"/>
      <c r="AI44" s="48"/>
      <c r="AJ44" s="48"/>
      <c r="AK44" s="48"/>
    </row>
    <row r="45" spans="1:37" ht="17">
      <c r="A45" s="63" t="s">
        <v>270</v>
      </c>
      <c r="B45" s="48">
        <v>100</v>
      </c>
      <c r="C45" s="48">
        <v>100</v>
      </c>
      <c r="D45" s="48">
        <v>100</v>
      </c>
      <c r="E45" s="48">
        <v>100</v>
      </c>
      <c r="F45" s="48">
        <v>100</v>
      </c>
      <c r="G45" s="48">
        <v>100</v>
      </c>
      <c r="H45" s="48">
        <v>100</v>
      </c>
      <c r="I45" s="5"/>
      <c r="J45" s="48">
        <v>100</v>
      </c>
      <c r="K45" s="48">
        <v>100</v>
      </c>
      <c r="L45" s="48">
        <v>100</v>
      </c>
      <c r="M45" s="48">
        <v>64</v>
      </c>
      <c r="N45" s="48">
        <v>100</v>
      </c>
      <c r="P45" s="48">
        <v>73</v>
      </c>
      <c r="Q45" s="48">
        <v>23</v>
      </c>
      <c r="R45" s="48">
        <v>57</v>
      </c>
      <c r="S45" s="48">
        <v>100</v>
      </c>
      <c r="T45" s="48">
        <v>57</v>
      </c>
      <c r="U45" s="58">
        <v>100</v>
      </c>
      <c r="V45" s="60"/>
      <c r="W45" s="48">
        <v>81</v>
      </c>
      <c r="X45" s="48">
        <v>95</v>
      </c>
      <c r="Y45" s="48">
        <v>100</v>
      </c>
      <c r="Z45" s="48">
        <v>71</v>
      </c>
      <c r="AA45" s="48">
        <v>100</v>
      </c>
      <c r="AC45" s="55">
        <v>66</v>
      </c>
      <c r="AD45" s="48">
        <v>66</v>
      </c>
      <c r="AE45" s="48">
        <v>83</v>
      </c>
      <c r="AF45" s="48">
        <v>85</v>
      </c>
      <c r="AG45" s="48">
        <v>66</v>
      </c>
      <c r="AH45" s="48">
        <v>66</v>
      </c>
      <c r="AI45" s="48">
        <v>86</v>
      </c>
      <c r="AJ45" s="48">
        <v>100</v>
      </c>
      <c r="AK45" s="48">
        <v>100</v>
      </c>
    </row>
    <row r="46" spans="1:37" ht="17">
      <c r="A46" s="65" t="s">
        <v>518</v>
      </c>
      <c r="B46" s="48">
        <v>7.0000000000000007E-2</v>
      </c>
      <c r="C46" s="48">
        <v>7.0000000000000007E-2</v>
      </c>
      <c r="D46" s="48">
        <v>7.0000000000000007E-2</v>
      </c>
      <c r="E46" s="48">
        <v>7.0000000000000007E-2</v>
      </c>
      <c r="F46" s="48">
        <v>7.0000000000000007E-2</v>
      </c>
      <c r="G46" s="48">
        <v>7.0000000000000007E-2</v>
      </c>
      <c r="H46" s="48">
        <v>7.0000000000000007E-2</v>
      </c>
      <c r="I46" s="5"/>
      <c r="J46" s="48">
        <v>0.01</v>
      </c>
      <c r="K46" s="48">
        <v>0.03</v>
      </c>
      <c r="L46" s="48">
        <v>0.01</v>
      </c>
      <c r="M46" s="48">
        <v>0.11</v>
      </c>
      <c r="N46" s="48">
        <v>0.03</v>
      </c>
      <c r="P46" s="58">
        <v>9.1743119266055051E-2</v>
      </c>
      <c r="Q46" s="58">
        <v>9.1743119266055051E-2</v>
      </c>
      <c r="R46" s="58">
        <v>9.1743119266055051E-2</v>
      </c>
      <c r="S46" s="58">
        <v>9.1743119266055051E-2</v>
      </c>
      <c r="T46" s="58">
        <v>9.1743119266055051E-2</v>
      </c>
      <c r="U46" s="58">
        <v>0.13</v>
      </c>
      <c r="V46" s="60"/>
      <c r="W46" s="58" t="s">
        <v>443</v>
      </c>
      <c r="X46" s="48" t="s">
        <v>444</v>
      </c>
      <c r="Y46" s="58" t="s">
        <v>435</v>
      </c>
      <c r="Z46" s="48" t="s">
        <v>445</v>
      </c>
      <c r="AA46" s="48" t="s">
        <v>446</v>
      </c>
      <c r="AC46" s="55" t="s">
        <v>447</v>
      </c>
      <c r="AD46" s="48" t="s">
        <v>447</v>
      </c>
      <c r="AE46" s="48" t="s">
        <v>448</v>
      </c>
      <c r="AF46" s="48" t="s">
        <v>350</v>
      </c>
      <c r="AG46" s="48" t="s">
        <v>449</v>
      </c>
      <c r="AH46" s="48" t="s">
        <v>447</v>
      </c>
      <c r="AI46" s="48" t="s">
        <v>447</v>
      </c>
      <c r="AJ46" s="58" t="s">
        <v>450</v>
      </c>
      <c r="AK46" s="48" t="s">
        <v>526</v>
      </c>
    </row>
    <row r="47" spans="1:37" ht="17">
      <c r="A47" s="65" t="s">
        <v>505</v>
      </c>
      <c r="B47" s="48">
        <v>1.57</v>
      </c>
      <c r="C47" s="48">
        <v>1.57</v>
      </c>
      <c r="D47" s="48">
        <v>1.67</v>
      </c>
      <c r="E47" s="48">
        <v>1.67</v>
      </c>
      <c r="F47" s="48">
        <v>1.62</v>
      </c>
      <c r="G47" s="48">
        <v>1.62</v>
      </c>
      <c r="H47" s="48">
        <v>1.62</v>
      </c>
      <c r="I47" s="5"/>
      <c r="J47" s="48">
        <v>1.1100000000000001</v>
      </c>
      <c r="K47" s="48">
        <v>1.03</v>
      </c>
      <c r="L47" s="48">
        <v>1.0900000000000001</v>
      </c>
      <c r="M47" s="48">
        <v>1.19</v>
      </c>
      <c r="N47" s="48">
        <v>1.1100000000000001</v>
      </c>
      <c r="P47" s="48">
        <v>1.22</v>
      </c>
      <c r="Q47" s="48">
        <v>1.22</v>
      </c>
      <c r="R47" s="48">
        <v>1.26</v>
      </c>
      <c r="S47" s="48">
        <v>1.23</v>
      </c>
      <c r="T47" s="48">
        <v>1.18</v>
      </c>
      <c r="U47" s="58">
        <v>1.08</v>
      </c>
      <c r="V47" s="60"/>
      <c r="W47" s="48" t="s">
        <v>451</v>
      </c>
      <c r="X47" s="48" t="s">
        <v>452</v>
      </c>
      <c r="Y47" s="48" t="s">
        <v>453</v>
      </c>
      <c r="Z47" s="48" t="s">
        <v>454</v>
      </c>
      <c r="AA47" s="48" t="s">
        <v>455</v>
      </c>
      <c r="AC47" s="55" t="s">
        <v>456</v>
      </c>
      <c r="AD47" s="48" t="s">
        <v>457</v>
      </c>
      <c r="AE47" s="48" t="s">
        <v>458</v>
      </c>
      <c r="AF47" s="48" t="s">
        <v>459</v>
      </c>
      <c r="AG47" s="48" t="s">
        <v>460</v>
      </c>
      <c r="AH47" s="48" t="s">
        <v>461</v>
      </c>
      <c r="AI47" s="48" t="s">
        <v>462</v>
      </c>
      <c r="AJ47" s="48" t="s">
        <v>463</v>
      </c>
      <c r="AK47" s="48" t="s">
        <v>380</v>
      </c>
    </row>
    <row r="48" spans="1:37" ht="17">
      <c r="A48" s="65" t="s">
        <v>506</v>
      </c>
      <c r="B48" s="48">
        <v>0.3</v>
      </c>
      <c r="C48" s="48">
        <v>0.3</v>
      </c>
      <c r="D48" s="48">
        <v>0.3</v>
      </c>
      <c r="E48" s="48">
        <v>0.3</v>
      </c>
      <c r="F48" s="48">
        <v>0.3</v>
      </c>
      <c r="G48" s="48">
        <v>0.3</v>
      </c>
      <c r="H48" s="48">
        <v>0.3</v>
      </c>
      <c r="I48" s="5"/>
      <c r="J48" s="48">
        <v>0.4</v>
      </c>
      <c r="K48" s="48">
        <v>0.44</v>
      </c>
      <c r="L48" s="48">
        <v>0.4</v>
      </c>
      <c r="M48" s="48">
        <v>0.43</v>
      </c>
      <c r="N48" s="48">
        <v>0.43</v>
      </c>
      <c r="P48" s="48">
        <v>0.37</v>
      </c>
      <c r="Q48" s="48">
        <v>0.37</v>
      </c>
      <c r="R48" s="48">
        <v>0.37</v>
      </c>
      <c r="S48" s="48">
        <v>0.37</v>
      </c>
      <c r="T48" s="48">
        <v>0.37</v>
      </c>
      <c r="U48" s="58">
        <v>0.45</v>
      </c>
      <c r="V48" s="60"/>
      <c r="W48" s="48" t="s">
        <v>432</v>
      </c>
      <c r="X48" s="48" t="s">
        <v>464</v>
      </c>
      <c r="Y48" s="48" t="s">
        <v>465</v>
      </c>
      <c r="Z48" s="48" t="s">
        <v>432</v>
      </c>
      <c r="AA48" s="48" t="s">
        <v>402</v>
      </c>
      <c r="AC48" s="55" t="s">
        <v>466</v>
      </c>
      <c r="AD48" s="48" t="s">
        <v>467</v>
      </c>
      <c r="AE48" s="48" t="s">
        <v>467</v>
      </c>
      <c r="AF48" s="48" t="s">
        <v>467</v>
      </c>
      <c r="AG48" s="48" t="s">
        <v>466</v>
      </c>
      <c r="AH48" s="48" t="s">
        <v>466</v>
      </c>
      <c r="AI48" s="48" t="s">
        <v>466</v>
      </c>
      <c r="AJ48" s="48" t="s">
        <v>449</v>
      </c>
      <c r="AK48" s="48" t="s">
        <v>464</v>
      </c>
    </row>
    <row r="49" spans="1:38" ht="17">
      <c r="A49" s="65" t="s">
        <v>314</v>
      </c>
      <c r="B49" s="48">
        <v>0.56999999999999995</v>
      </c>
      <c r="C49" s="48">
        <v>0.56999999999999995</v>
      </c>
      <c r="D49" s="48">
        <v>0.6</v>
      </c>
      <c r="E49" s="48">
        <v>0.6</v>
      </c>
      <c r="F49" s="48">
        <v>0.55000000000000004</v>
      </c>
      <c r="G49" s="48">
        <v>0.57999999999999996</v>
      </c>
      <c r="H49" s="48">
        <v>0.57999999999999996</v>
      </c>
      <c r="I49" s="5"/>
      <c r="J49" s="48">
        <v>0.09</v>
      </c>
      <c r="K49" s="48">
        <v>0.05</v>
      </c>
      <c r="L49" s="48">
        <v>0.11</v>
      </c>
      <c r="M49" s="48">
        <v>0.14000000000000001</v>
      </c>
      <c r="N49" s="48">
        <v>0.14000000000000001</v>
      </c>
      <c r="P49" s="48">
        <v>0.96</v>
      </c>
      <c r="Q49" s="48">
        <v>0.96</v>
      </c>
      <c r="R49" s="48">
        <v>0.92</v>
      </c>
      <c r="S49" s="48">
        <v>0.95</v>
      </c>
      <c r="T49" s="48">
        <v>0.99</v>
      </c>
      <c r="U49" s="58">
        <v>0.31</v>
      </c>
      <c r="V49" s="60"/>
      <c r="W49" s="48">
        <v>0.33</v>
      </c>
      <c r="X49" s="48">
        <v>0.42</v>
      </c>
      <c r="Y49" s="48">
        <v>0.23</v>
      </c>
      <c r="Z49" s="48">
        <v>0.34</v>
      </c>
      <c r="AA49" s="48">
        <v>0.28999999999999998</v>
      </c>
      <c r="AC49" s="55">
        <v>0.3</v>
      </c>
      <c r="AD49" s="48">
        <v>0.36</v>
      </c>
      <c r="AE49" s="48">
        <v>0.3</v>
      </c>
      <c r="AF49" s="48">
        <v>0.28000000000000003</v>
      </c>
      <c r="AG49" s="48">
        <v>0.3</v>
      </c>
      <c r="AH49" s="48">
        <v>0.36</v>
      </c>
      <c r="AI49" s="48">
        <v>0.27</v>
      </c>
      <c r="AJ49" s="48">
        <v>0.3</v>
      </c>
      <c r="AK49" s="48">
        <v>0.36</v>
      </c>
    </row>
    <row r="50" spans="1:38" ht="17">
      <c r="A50" s="67" t="s">
        <v>468</v>
      </c>
      <c r="B50" s="48"/>
      <c r="C50" s="48"/>
      <c r="D50" s="48"/>
      <c r="E50" s="48"/>
      <c r="F50" s="48"/>
      <c r="G50" s="48"/>
      <c r="H50" s="48"/>
      <c r="I50" s="5"/>
      <c r="J50" s="48"/>
      <c r="K50" s="48"/>
      <c r="L50" s="48"/>
      <c r="M50" s="48"/>
      <c r="N50" s="48"/>
      <c r="P50" s="48"/>
      <c r="Q50" s="48"/>
      <c r="R50" s="48"/>
      <c r="S50" s="48"/>
      <c r="T50" s="56"/>
      <c r="U50" s="56"/>
      <c r="V50" s="57"/>
      <c r="W50" s="48"/>
      <c r="X50" s="48"/>
      <c r="Y50" s="48"/>
      <c r="Z50" s="48"/>
      <c r="AA50" s="48"/>
      <c r="AC50" s="55"/>
      <c r="AD50" s="56"/>
      <c r="AE50" s="48"/>
      <c r="AF50" s="48"/>
      <c r="AG50" s="48"/>
      <c r="AH50" s="48"/>
      <c r="AI50" s="48"/>
      <c r="AJ50" s="48"/>
      <c r="AK50" s="48"/>
    </row>
    <row r="51" spans="1:38" ht="17">
      <c r="A51" s="63" t="s">
        <v>270</v>
      </c>
      <c r="B51" s="48"/>
      <c r="C51" s="48"/>
      <c r="D51" s="48"/>
      <c r="E51" s="48"/>
      <c r="F51" s="48"/>
      <c r="G51" s="48"/>
      <c r="H51" s="48"/>
      <c r="I51" s="5"/>
      <c r="J51" s="48"/>
      <c r="K51" s="48"/>
      <c r="L51" s="48"/>
      <c r="M51" s="48"/>
      <c r="N51" s="48"/>
      <c r="P51" s="48"/>
      <c r="Q51" s="48"/>
      <c r="R51" s="48"/>
      <c r="S51" s="48"/>
      <c r="T51" s="56"/>
      <c r="U51" s="56"/>
      <c r="V51" s="57"/>
      <c r="W51" s="48"/>
      <c r="X51" s="48"/>
      <c r="Y51" s="48"/>
      <c r="Z51" s="48"/>
      <c r="AA51" s="48"/>
      <c r="AC51" s="56"/>
      <c r="AD51" s="56"/>
      <c r="AE51" s="48"/>
      <c r="AF51" s="48"/>
      <c r="AG51" s="48"/>
      <c r="AH51" s="48"/>
      <c r="AI51" s="48"/>
      <c r="AJ51" s="48">
        <v>12</v>
      </c>
      <c r="AK51" s="48"/>
    </row>
    <row r="52" spans="1:38" ht="17">
      <c r="A52" s="65" t="s">
        <v>518</v>
      </c>
      <c r="B52" s="48"/>
      <c r="C52" s="48"/>
      <c r="D52" s="48"/>
      <c r="E52" s="48"/>
      <c r="F52" s="48"/>
      <c r="G52" s="48"/>
      <c r="H52" s="48"/>
      <c r="I52" s="5"/>
      <c r="J52" s="48"/>
      <c r="K52" s="48"/>
      <c r="L52" s="48"/>
      <c r="M52" s="48"/>
      <c r="N52" s="48"/>
      <c r="P52" s="48"/>
      <c r="Q52" s="48"/>
      <c r="R52" s="48"/>
      <c r="S52" s="48"/>
      <c r="T52" s="56"/>
      <c r="U52" s="56"/>
      <c r="V52" s="57"/>
      <c r="W52" s="48"/>
      <c r="X52" s="48"/>
      <c r="Y52" s="48"/>
      <c r="Z52" s="48"/>
      <c r="AA52" s="48"/>
      <c r="AC52" s="56"/>
      <c r="AD52" s="56"/>
      <c r="AE52" s="48"/>
      <c r="AF52" s="48"/>
      <c r="AG52" s="48"/>
      <c r="AH52" s="48"/>
      <c r="AI52" s="48"/>
      <c r="AJ52" s="48">
        <v>0.04</v>
      </c>
      <c r="AK52" s="48"/>
      <c r="AL52" s="97"/>
    </row>
    <row r="53" spans="1:38" ht="17">
      <c r="A53" s="65" t="s">
        <v>505</v>
      </c>
      <c r="B53" s="48"/>
      <c r="C53" s="48"/>
      <c r="D53" s="48"/>
      <c r="E53" s="48"/>
      <c r="F53" s="48"/>
      <c r="G53" s="48"/>
      <c r="H53" s="48"/>
      <c r="I53" s="5"/>
      <c r="J53" s="48"/>
      <c r="K53" s="48"/>
      <c r="L53" s="48"/>
      <c r="M53" s="48"/>
      <c r="N53" s="48"/>
      <c r="P53" s="48"/>
      <c r="Q53" s="48"/>
      <c r="R53" s="48"/>
      <c r="S53" s="48"/>
      <c r="T53" s="56"/>
      <c r="U53" s="56"/>
      <c r="V53" s="57"/>
      <c r="W53" s="48"/>
      <c r="X53" s="48"/>
      <c r="Y53" s="48"/>
      <c r="Z53" s="48"/>
      <c r="AA53" s="48"/>
      <c r="AC53" s="56"/>
      <c r="AD53" s="56"/>
      <c r="AE53" s="48"/>
      <c r="AF53" s="48"/>
      <c r="AG53" s="48"/>
      <c r="AH53" s="48"/>
      <c r="AI53" s="48"/>
      <c r="AJ53" s="48">
        <v>2.1800000000000002</v>
      </c>
      <c r="AK53" s="48"/>
    </row>
    <row r="54" spans="1:38" ht="17">
      <c r="A54" s="65" t="s">
        <v>506</v>
      </c>
      <c r="B54" s="48"/>
      <c r="C54" s="48"/>
      <c r="D54" s="48"/>
      <c r="E54" s="48"/>
      <c r="F54" s="48"/>
      <c r="G54" s="48"/>
      <c r="H54" s="48"/>
      <c r="I54" s="5"/>
      <c r="J54" s="48"/>
      <c r="K54" s="48"/>
      <c r="L54" s="48"/>
      <c r="M54" s="48"/>
      <c r="N54" s="48"/>
      <c r="P54" s="48"/>
      <c r="Q54" s="48"/>
      <c r="R54" s="48"/>
      <c r="S54" s="48"/>
      <c r="T54" s="56"/>
      <c r="U54" s="56"/>
      <c r="V54" s="57"/>
      <c r="W54" s="48"/>
      <c r="X54" s="48"/>
      <c r="Y54" s="48"/>
      <c r="Z54" s="48"/>
      <c r="AA54" s="48"/>
      <c r="AC54" s="56"/>
      <c r="AD54" s="56"/>
      <c r="AE54" s="48"/>
      <c r="AF54" s="48"/>
      <c r="AG54" s="48"/>
      <c r="AH54" s="48"/>
      <c r="AI54" s="48"/>
      <c r="AJ54" s="48">
        <v>0.97</v>
      </c>
      <c r="AK54" s="48"/>
    </row>
    <row r="55" spans="1:38" ht="17">
      <c r="A55" s="65" t="s">
        <v>314</v>
      </c>
      <c r="B55" s="48"/>
      <c r="C55" s="48"/>
      <c r="D55" s="48"/>
      <c r="E55" s="48"/>
      <c r="F55" s="48"/>
      <c r="G55" s="48"/>
      <c r="H55" s="48"/>
      <c r="I55" s="5"/>
      <c r="J55" s="48"/>
      <c r="K55" s="48"/>
      <c r="L55" s="48"/>
      <c r="M55" s="48"/>
      <c r="N55" s="48"/>
      <c r="P55" s="48"/>
      <c r="Q55" s="48"/>
      <c r="R55" s="48"/>
      <c r="S55" s="48"/>
      <c r="T55" s="56"/>
      <c r="U55" s="56"/>
      <c r="V55" s="57"/>
      <c r="W55" s="48"/>
      <c r="X55" s="48"/>
      <c r="Y55" s="48"/>
      <c r="Z55" s="48"/>
      <c r="AA55" s="48"/>
      <c r="AC55" s="56"/>
      <c r="AD55" s="56"/>
      <c r="AE55" s="48"/>
      <c r="AF55" s="48"/>
      <c r="AG55" s="48"/>
      <c r="AH55" s="48"/>
      <c r="AI55" s="48"/>
      <c r="AJ55" s="48">
        <v>0.15</v>
      </c>
      <c r="AK55" s="48"/>
    </row>
    <row r="56" spans="1:38" ht="17">
      <c r="A56" s="67" t="s">
        <v>469</v>
      </c>
      <c r="B56" s="48"/>
      <c r="C56" s="48"/>
      <c r="D56" s="48"/>
      <c r="E56" s="48"/>
      <c r="F56" s="48"/>
      <c r="G56" s="48"/>
      <c r="H56" s="48"/>
      <c r="I56" s="5"/>
      <c r="J56" s="48"/>
      <c r="K56" s="48"/>
      <c r="L56" s="48"/>
      <c r="M56" s="48"/>
      <c r="N56" s="48"/>
      <c r="P56" s="48"/>
      <c r="Q56" s="48"/>
      <c r="R56" s="48"/>
      <c r="S56" s="48"/>
      <c r="T56" s="56"/>
      <c r="U56" s="56"/>
      <c r="V56" s="57"/>
      <c r="W56" s="48"/>
      <c r="X56" s="48"/>
      <c r="Y56" s="48"/>
      <c r="Z56" s="48"/>
      <c r="AA56" s="48"/>
      <c r="AC56" s="56"/>
      <c r="AD56" s="56"/>
      <c r="AE56" s="48"/>
      <c r="AF56" s="48"/>
      <c r="AG56" s="48"/>
      <c r="AH56" s="48"/>
      <c r="AI56" s="48"/>
      <c r="AJ56" s="48"/>
      <c r="AK56" s="48"/>
    </row>
    <row r="57" spans="1:38" ht="17">
      <c r="A57" s="63" t="s">
        <v>270</v>
      </c>
      <c r="B57" s="48"/>
      <c r="C57" s="48"/>
      <c r="D57" s="48"/>
      <c r="E57" s="48"/>
      <c r="F57" s="48"/>
      <c r="G57" s="48"/>
      <c r="H57" s="48"/>
      <c r="I57" s="5"/>
      <c r="J57" s="48"/>
      <c r="K57" s="48"/>
      <c r="L57" s="48"/>
      <c r="M57" s="48"/>
      <c r="N57" s="48"/>
      <c r="P57" s="48"/>
      <c r="Q57" s="48"/>
      <c r="R57" s="48"/>
      <c r="S57" s="48"/>
      <c r="T57" s="56"/>
      <c r="U57" s="56"/>
      <c r="V57" s="57"/>
      <c r="W57" s="48"/>
      <c r="X57" s="48"/>
      <c r="Y57" s="48"/>
      <c r="Z57" s="48"/>
      <c r="AA57" s="48"/>
      <c r="AC57" s="56"/>
      <c r="AD57" s="56"/>
      <c r="AE57" s="48"/>
      <c r="AF57" s="48"/>
      <c r="AG57" s="48"/>
      <c r="AH57" s="48"/>
      <c r="AI57" s="48"/>
      <c r="AJ57" s="48">
        <v>40</v>
      </c>
      <c r="AK57" s="48">
        <v>0</v>
      </c>
    </row>
    <row r="58" spans="1:38" ht="17">
      <c r="A58" s="65" t="s">
        <v>518</v>
      </c>
      <c r="B58" s="48"/>
      <c r="C58" s="48"/>
      <c r="D58" s="48"/>
      <c r="E58" s="48"/>
      <c r="F58" s="48"/>
      <c r="G58" s="48"/>
      <c r="H58" s="48"/>
      <c r="I58" s="5"/>
      <c r="J58" s="48"/>
      <c r="K58" s="48"/>
      <c r="L58" s="48"/>
      <c r="M58" s="48"/>
      <c r="N58" s="48"/>
      <c r="P58" s="48"/>
      <c r="Q58" s="48"/>
      <c r="R58" s="48"/>
      <c r="S58" s="48"/>
      <c r="T58" s="56"/>
      <c r="U58" s="56"/>
      <c r="V58" s="57"/>
      <c r="W58" s="48"/>
      <c r="X58" s="48"/>
      <c r="Y58" s="48"/>
      <c r="Z58" s="48"/>
      <c r="AA58" s="48"/>
      <c r="AC58" s="56"/>
      <c r="AD58" s="56"/>
      <c r="AE58" s="48"/>
      <c r="AF58" s="48"/>
      <c r="AG58" s="48"/>
      <c r="AH58" s="48"/>
      <c r="AI58" s="48"/>
      <c r="AJ58" s="48">
        <v>0.02</v>
      </c>
      <c r="AK58" s="48">
        <v>0.15</v>
      </c>
    </row>
    <row r="59" spans="1:38" ht="17">
      <c r="A59" s="65" t="s">
        <v>505</v>
      </c>
      <c r="B59" s="48"/>
      <c r="C59" s="48"/>
      <c r="D59" s="48"/>
      <c r="E59" s="48"/>
      <c r="F59" s="48"/>
      <c r="G59" s="48"/>
      <c r="H59" s="48"/>
      <c r="I59" s="5"/>
      <c r="J59" s="48"/>
      <c r="K59" s="48"/>
      <c r="L59" s="48"/>
      <c r="M59" s="48"/>
      <c r="N59" s="48"/>
      <c r="P59" s="48"/>
      <c r="Q59" s="48"/>
      <c r="R59" s="48"/>
      <c r="S59" s="48"/>
      <c r="T59" s="56"/>
      <c r="U59" s="56"/>
      <c r="V59" s="57"/>
      <c r="W59" s="48"/>
      <c r="X59" s="48"/>
      <c r="Y59" s="48"/>
      <c r="Z59" s="48"/>
      <c r="AA59" s="48"/>
      <c r="AC59" s="56"/>
      <c r="AD59" s="56"/>
      <c r="AE59" s="48"/>
      <c r="AF59" s="48"/>
      <c r="AG59" s="48"/>
      <c r="AH59" s="48"/>
      <c r="AI59" s="48"/>
      <c r="AJ59" s="48">
        <v>0</v>
      </c>
      <c r="AK59" s="48">
        <v>0</v>
      </c>
    </row>
    <row r="60" spans="1:38" ht="17">
      <c r="A60" s="65" t="s">
        <v>506</v>
      </c>
      <c r="B60" s="48"/>
      <c r="C60" s="48"/>
      <c r="D60" s="48"/>
      <c r="E60" s="48"/>
      <c r="F60" s="48"/>
      <c r="G60" s="48"/>
      <c r="H60" s="48"/>
      <c r="I60" s="5"/>
      <c r="J60" s="48"/>
      <c r="K60" s="48"/>
      <c r="L60" s="48"/>
      <c r="M60" s="48"/>
      <c r="N60" s="48"/>
      <c r="P60" s="48"/>
      <c r="Q60" s="48"/>
      <c r="R60" s="48"/>
      <c r="S60" s="48"/>
      <c r="T60" s="56"/>
      <c r="U60" s="56"/>
      <c r="V60" s="57"/>
      <c r="W60" s="48"/>
      <c r="X60" s="48"/>
      <c r="Y60" s="48"/>
      <c r="Z60" s="48"/>
      <c r="AA60" s="48"/>
      <c r="AC60" s="56"/>
      <c r="AD60" s="56"/>
      <c r="AE60" s="48"/>
      <c r="AF60" s="48"/>
      <c r="AG60" s="48"/>
      <c r="AH60" s="48"/>
      <c r="AI60" s="48"/>
      <c r="AJ60" s="48">
        <v>0.1</v>
      </c>
      <c r="AK60" s="48">
        <v>0.19</v>
      </c>
    </row>
    <row r="61" spans="1:38" ht="17">
      <c r="A61" s="65" t="s">
        <v>314</v>
      </c>
      <c r="B61" s="48"/>
      <c r="C61" s="48"/>
      <c r="D61" s="48"/>
      <c r="E61" s="48"/>
      <c r="F61" s="48"/>
      <c r="G61" s="48"/>
      <c r="H61" s="48"/>
      <c r="I61" s="5"/>
      <c r="J61" s="48"/>
      <c r="K61" s="48"/>
      <c r="L61" s="48"/>
      <c r="M61" s="48"/>
      <c r="N61" s="48"/>
      <c r="P61" s="48"/>
      <c r="Q61" s="48"/>
      <c r="R61" s="48"/>
      <c r="S61" s="48"/>
      <c r="T61" s="56"/>
      <c r="U61" s="56"/>
      <c r="V61" s="57"/>
      <c r="W61" s="48"/>
      <c r="X61" s="48"/>
      <c r="Y61" s="48"/>
      <c r="Z61" s="48"/>
      <c r="AA61" s="48"/>
      <c r="AC61" s="56"/>
      <c r="AD61" s="56"/>
      <c r="AE61" s="48"/>
      <c r="AF61" s="48"/>
      <c r="AG61" s="48"/>
      <c r="AH61" s="48"/>
      <c r="AI61" s="48"/>
      <c r="AJ61" s="48">
        <v>1.4</v>
      </c>
      <c r="AK61" s="48">
        <v>1.4</v>
      </c>
    </row>
    <row r="62" spans="1:38" ht="17">
      <c r="A62" s="65" t="s">
        <v>470</v>
      </c>
      <c r="B62" s="48"/>
      <c r="C62" s="48"/>
      <c r="D62" s="48"/>
      <c r="E62" s="48"/>
      <c r="F62" s="48"/>
      <c r="G62" s="48"/>
      <c r="H62" s="48"/>
      <c r="I62" s="5"/>
      <c r="J62" s="48"/>
      <c r="K62" s="48"/>
      <c r="L62" s="48"/>
      <c r="M62" s="48"/>
      <c r="N62" s="48"/>
      <c r="P62" s="48"/>
      <c r="Q62" s="48"/>
      <c r="R62" s="48"/>
      <c r="S62" s="48"/>
      <c r="T62" s="56"/>
      <c r="U62" s="56"/>
      <c r="V62" s="57"/>
      <c r="W62" s="48"/>
      <c r="X62" s="48"/>
      <c r="Y62" s="48"/>
      <c r="Z62" s="48"/>
      <c r="AA62" s="48"/>
      <c r="AC62" s="56"/>
      <c r="AD62" s="56"/>
      <c r="AE62" s="48"/>
      <c r="AF62" s="48"/>
      <c r="AG62" s="48"/>
      <c r="AH62" s="48"/>
      <c r="AI62" s="48"/>
      <c r="AJ62" s="48">
        <v>46.5</v>
      </c>
      <c r="AK62" s="48">
        <v>46.5</v>
      </c>
    </row>
    <row r="63" spans="1:38" ht="17">
      <c r="A63" s="67" t="s">
        <v>471</v>
      </c>
      <c r="B63" s="48"/>
      <c r="C63" s="48"/>
      <c r="D63" s="48"/>
      <c r="E63" s="48"/>
      <c r="F63" s="48"/>
      <c r="G63" s="48"/>
      <c r="H63" s="48"/>
      <c r="I63" s="5"/>
      <c r="J63" s="48"/>
      <c r="K63" s="48"/>
      <c r="L63" s="48"/>
      <c r="M63" s="48"/>
      <c r="N63" s="48"/>
      <c r="P63" s="48"/>
      <c r="Q63" s="48"/>
      <c r="R63" s="48"/>
      <c r="S63" s="48"/>
      <c r="T63" s="56"/>
      <c r="U63" s="56"/>
      <c r="V63" s="57"/>
      <c r="W63" s="48"/>
      <c r="X63" s="48"/>
      <c r="Y63" s="48"/>
      <c r="Z63" s="48"/>
      <c r="AA63" s="48"/>
      <c r="AC63" s="56"/>
      <c r="AD63" s="56"/>
      <c r="AE63" s="48"/>
      <c r="AF63" s="48"/>
      <c r="AG63" s="48"/>
      <c r="AH63" s="48"/>
      <c r="AI63" s="48"/>
      <c r="AJ63" s="48"/>
      <c r="AK63" s="48"/>
    </row>
    <row r="64" spans="1:38" ht="17">
      <c r="A64" s="63" t="s">
        <v>270</v>
      </c>
      <c r="B64" s="48"/>
      <c r="C64" s="48"/>
      <c r="D64" s="48"/>
      <c r="E64" s="48"/>
      <c r="F64" s="48"/>
      <c r="G64" s="48"/>
      <c r="H64" s="48"/>
      <c r="I64" s="5"/>
      <c r="J64" s="48"/>
      <c r="K64" s="48"/>
      <c r="L64" s="48"/>
      <c r="M64" s="48"/>
      <c r="N64" s="48"/>
      <c r="P64" s="48"/>
      <c r="Q64" s="48"/>
      <c r="R64" s="48"/>
      <c r="S64" s="48"/>
      <c r="T64" s="56"/>
      <c r="U64" s="56"/>
      <c r="V64" s="57"/>
      <c r="W64" s="48"/>
      <c r="X64" s="48"/>
      <c r="Y64" s="48"/>
      <c r="Z64" s="48"/>
      <c r="AA64" s="48"/>
      <c r="AC64" s="56"/>
      <c r="AD64" s="56"/>
      <c r="AE64" s="48"/>
      <c r="AF64" s="48"/>
      <c r="AG64" s="48"/>
      <c r="AH64" s="48"/>
      <c r="AI64" s="48"/>
      <c r="AJ64" s="48">
        <v>0</v>
      </c>
      <c r="AK64" s="48"/>
    </row>
    <row r="65" spans="1:37" ht="17">
      <c r="A65" s="65" t="s">
        <v>518</v>
      </c>
      <c r="B65" s="48"/>
      <c r="C65" s="48"/>
      <c r="D65" s="48"/>
      <c r="E65" s="48"/>
      <c r="F65" s="48"/>
      <c r="G65" s="48"/>
      <c r="H65" s="48"/>
      <c r="I65" s="5"/>
      <c r="J65" s="48"/>
      <c r="K65" s="48"/>
      <c r="L65" s="48"/>
      <c r="M65" s="48"/>
      <c r="N65" s="48"/>
      <c r="P65" s="48"/>
      <c r="Q65" s="48"/>
      <c r="R65" s="48"/>
      <c r="S65" s="48"/>
      <c r="T65" s="56"/>
      <c r="U65" s="56"/>
      <c r="V65" s="57"/>
      <c r="W65" s="48"/>
      <c r="X65" s="48"/>
      <c r="Y65" s="48"/>
      <c r="Z65" s="48"/>
      <c r="AA65" s="48"/>
      <c r="AC65" s="56"/>
      <c r="AD65" s="56"/>
      <c r="AE65" s="48"/>
      <c r="AF65" s="48"/>
      <c r="AG65" s="48"/>
      <c r="AH65" s="48"/>
      <c r="AI65" s="48"/>
      <c r="AJ65" s="48">
        <v>1E-3</v>
      </c>
      <c r="AK65" s="48"/>
    </row>
    <row r="66" spans="1:37" ht="17">
      <c r="A66" s="65" t="s">
        <v>505</v>
      </c>
      <c r="B66" s="48"/>
      <c r="C66" s="48"/>
      <c r="D66" s="48"/>
      <c r="E66" s="48"/>
      <c r="F66" s="48"/>
      <c r="G66" s="48"/>
      <c r="H66" s="48"/>
      <c r="I66" s="5"/>
      <c r="J66" s="48"/>
      <c r="K66" s="48"/>
      <c r="L66" s="48"/>
      <c r="M66" s="48"/>
      <c r="N66" s="48"/>
      <c r="P66" s="48"/>
      <c r="Q66" s="48"/>
      <c r="R66" s="48"/>
      <c r="S66" s="48"/>
      <c r="T66" s="56"/>
      <c r="U66" s="56"/>
      <c r="V66" s="57"/>
      <c r="W66" s="48"/>
      <c r="X66" s="48"/>
      <c r="Y66" s="48"/>
      <c r="Z66" s="48"/>
      <c r="AA66" s="48"/>
      <c r="AC66" s="56"/>
      <c r="AD66" s="56"/>
      <c r="AE66" s="48"/>
      <c r="AF66" s="48"/>
      <c r="AG66" s="48"/>
      <c r="AH66" s="48"/>
      <c r="AI66" s="48"/>
      <c r="AJ66" s="48">
        <v>4.0999999999999996</v>
      </c>
      <c r="AK66" s="48"/>
    </row>
    <row r="67" spans="1:37" ht="17">
      <c r="A67" s="65" t="s">
        <v>506</v>
      </c>
      <c r="B67" s="48"/>
      <c r="C67" s="48"/>
      <c r="D67" s="48"/>
      <c r="E67" s="48"/>
      <c r="F67" s="48"/>
      <c r="G67" s="48"/>
      <c r="H67" s="48"/>
      <c r="I67" s="5"/>
      <c r="J67" s="48"/>
      <c r="K67" s="48"/>
      <c r="L67" s="48"/>
      <c r="M67" s="48"/>
      <c r="N67" s="48"/>
      <c r="P67" s="48"/>
      <c r="Q67" s="48"/>
      <c r="R67" s="48"/>
      <c r="S67" s="48"/>
      <c r="T67" s="56"/>
      <c r="U67" s="56"/>
      <c r="V67" s="57"/>
      <c r="W67" s="48"/>
      <c r="X67" s="48"/>
      <c r="Y67" s="48"/>
      <c r="Z67" s="48"/>
      <c r="AA67" s="48"/>
      <c r="AC67" s="56"/>
      <c r="AD67" s="56"/>
      <c r="AE67" s="48"/>
      <c r="AF67" s="48"/>
      <c r="AG67" s="48"/>
      <c r="AH67" s="48"/>
      <c r="AI67" s="48"/>
      <c r="AJ67" s="48">
        <v>0.16</v>
      </c>
      <c r="AK67" s="48"/>
    </row>
    <row r="68" spans="1:37" ht="17">
      <c r="A68" s="65" t="s">
        <v>314</v>
      </c>
      <c r="B68" s="48"/>
      <c r="C68" s="48"/>
      <c r="D68" s="48"/>
      <c r="E68" s="48"/>
      <c r="F68" s="48"/>
      <c r="G68" s="48"/>
      <c r="H68" s="48"/>
      <c r="I68" s="5"/>
      <c r="J68" s="48"/>
      <c r="K68" s="48"/>
      <c r="L68" s="48"/>
      <c r="M68" s="48"/>
      <c r="N68" s="48"/>
      <c r="P68" s="48"/>
      <c r="Q68" s="48"/>
      <c r="R68" s="48"/>
      <c r="S68" s="48"/>
      <c r="T68" s="56"/>
      <c r="U68" s="56"/>
      <c r="V68" s="57"/>
      <c r="W68" s="48"/>
      <c r="X68" s="48"/>
      <c r="Y68" s="48"/>
      <c r="Z68" s="48"/>
      <c r="AA68" s="48"/>
      <c r="AC68" s="56"/>
      <c r="AD68" s="56"/>
      <c r="AE68" s="48"/>
      <c r="AF68" s="48"/>
      <c r="AG68" s="48"/>
      <c r="AH68" s="48"/>
      <c r="AI68" s="48"/>
      <c r="AJ68" s="48">
        <v>0.1</v>
      </c>
      <c r="AK68" s="48"/>
    </row>
    <row r="70" spans="1:37">
      <c r="A70" s="68" t="s">
        <v>507</v>
      </c>
      <c r="C70" s="1"/>
      <c r="D70" s="1"/>
      <c r="E70" s="1"/>
      <c r="F70" s="1"/>
      <c r="G70" s="1"/>
      <c r="H70" s="1"/>
      <c r="J70" s="1"/>
      <c r="K70" s="1"/>
      <c r="L70" s="1"/>
      <c r="M70" s="1"/>
      <c r="N70" s="1"/>
      <c r="P70" s="1"/>
      <c r="Q70" s="1"/>
      <c r="R70" s="1"/>
      <c r="S70" s="1"/>
      <c r="T70" s="1"/>
      <c r="W70" s="1"/>
      <c r="X70" s="1"/>
      <c r="Y70" s="1"/>
      <c r="Z70" s="1"/>
      <c r="AA70" s="1"/>
      <c r="AC70" s="1"/>
      <c r="AD70" s="1"/>
      <c r="AE70" s="1"/>
      <c r="AF70" s="1"/>
      <c r="AG70" s="1"/>
      <c r="AH70" s="1"/>
      <c r="AI70" s="1"/>
      <c r="AJ70" s="1"/>
    </row>
    <row r="71" spans="1:37">
      <c r="AJ71" s="28">
        <f>(0.23+0.4)/(0.001+0.23+0.4+0.18+AJ28+0.14)</f>
        <v>0.62511275482590656</v>
      </c>
      <c r="AK71" s="3"/>
    </row>
    <row r="73" spans="1:37">
      <c r="E73" s="28"/>
    </row>
  </sheetData>
  <mergeCells count="5">
    <mergeCell ref="B5:H5"/>
    <mergeCell ref="J5:N5"/>
    <mergeCell ref="P5:U5"/>
    <mergeCell ref="W5:AA5"/>
    <mergeCell ref="AC5:AK5"/>
  </mergeCells>
  <phoneticPr fontId="1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EMPA</vt:lpstr>
      <vt:lpstr>SIMS H2O</vt:lpstr>
      <vt:lpstr>SIMS dD</vt:lpstr>
      <vt:lpstr>XRD</vt:lpstr>
      <vt:lpstr>Hyperfine parameters</vt:lpstr>
    </vt:vector>
  </TitlesOfParts>
  <Company>USC Earth Sciences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Ratschbacher</dc:creator>
  <cp:lastModifiedBy>Christine Elrod</cp:lastModifiedBy>
  <cp:lastPrinted>2021-11-11T23:31:32Z</cp:lastPrinted>
  <dcterms:created xsi:type="dcterms:W3CDTF">2020-12-14T10:18:23Z</dcterms:created>
  <dcterms:modified xsi:type="dcterms:W3CDTF">2022-10-19T19:40:54Z</dcterms:modified>
</cp:coreProperties>
</file>