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2C4FC608-1C67-A44E-81C9-7F10C176EC85}" xr6:coauthVersionLast="36" xr6:coauthVersionMax="36" xr10:uidLastSave="{00000000-0000-0000-0000-000000000000}"/>
  <bookViews>
    <workbookView xWindow="560" yWindow="560" windowWidth="25040" windowHeight="16980" tabRatio="500" xr2:uid="{00000000-000D-0000-FFFF-FFFF00000000}"/>
  </bookViews>
  <sheets>
    <sheet name="TS10 Grain Boundary Calc" sheetId="1" r:id="rId1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5" i="1" l="1"/>
  <c r="Q26" i="1"/>
  <c r="Q27" i="1"/>
  <c r="R27" i="1" s="1"/>
  <c r="Q28" i="1"/>
  <c r="Q29" i="1" s="1"/>
  <c r="P17" i="1"/>
  <c r="P18" i="1"/>
  <c r="P19" i="1"/>
  <c r="Q19" i="1" s="1"/>
  <c r="R19" i="1" s="1"/>
  <c r="T19" i="1" s="1"/>
  <c r="Q8" i="1"/>
  <c r="Q18" i="1"/>
  <c r="R18" i="1"/>
  <c r="T18" i="1" s="1"/>
  <c r="Q17" i="1"/>
  <c r="R17" i="1" s="1"/>
  <c r="T17" i="1" s="1"/>
  <c r="Q16" i="1"/>
  <c r="R16" i="1"/>
  <c r="T16" i="1"/>
  <c r="P12" i="1"/>
  <c r="Q12" i="1" s="1"/>
  <c r="R12" i="1" s="1"/>
  <c r="T12" i="1" s="1"/>
  <c r="P13" i="1"/>
  <c r="P14" i="1"/>
  <c r="P15" i="1" s="1"/>
  <c r="Q15" i="1" s="1"/>
  <c r="R15" i="1" s="1"/>
  <c r="T15" i="1" s="1"/>
  <c r="R26" i="1"/>
  <c r="Q13" i="1"/>
  <c r="R13" i="1" s="1"/>
  <c r="T13" i="1" s="1"/>
  <c r="R25" i="1"/>
  <c r="S25" i="1" s="1"/>
  <c r="R24" i="1"/>
  <c r="Q11" i="1"/>
  <c r="R11" i="1"/>
  <c r="T11" i="1"/>
  <c r="S24" i="1" s="1"/>
  <c r="N23" i="1"/>
  <c r="M21" i="1"/>
  <c r="V8" i="1"/>
  <c r="W8" i="1" s="1"/>
  <c r="X8" i="1" s="1"/>
  <c r="Y8" i="1" s="1"/>
  <c r="Y19" i="1"/>
  <c r="V18" i="1"/>
  <c r="X16" i="1"/>
  <c r="U16" i="1"/>
  <c r="U15" i="1"/>
  <c r="W13" i="1"/>
  <c r="L13" i="1"/>
  <c r="J11" i="1"/>
  <c r="J12" i="1"/>
  <c r="Y11" i="1"/>
  <c r="U11" i="1"/>
  <c r="Q30" i="1" l="1"/>
  <c r="R29" i="1"/>
  <c r="S29" i="1" s="1"/>
  <c r="Z8" i="1"/>
  <c r="Y16" i="1"/>
  <c r="V13" i="1"/>
  <c r="Y13" i="1"/>
  <c r="U13" i="1"/>
  <c r="X13" i="1"/>
  <c r="Y12" i="1"/>
  <c r="U12" i="1"/>
  <c r="X12" i="1"/>
  <c r="W12" i="1"/>
  <c r="V17" i="1"/>
  <c r="Y17" i="1"/>
  <c r="U17" i="1"/>
  <c r="X17" i="1"/>
  <c r="X19" i="1"/>
  <c r="W19" i="1"/>
  <c r="V19" i="1"/>
  <c r="Y15" i="1"/>
  <c r="S26" i="1"/>
  <c r="Y18" i="1"/>
  <c r="U18" i="1"/>
  <c r="X18" i="1"/>
  <c r="W18" i="1"/>
  <c r="V12" i="1"/>
  <c r="J13" i="1"/>
  <c r="K13" i="1" s="1"/>
  <c r="M13" i="1" s="1"/>
  <c r="K11" i="1"/>
  <c r="W17" i="1"/>
  <c r="U19" i="1"/>
  <c r="X15" i="1"/>
  <c r="W15" i="1"/>
  <c r="V15" i="1"/>
  <c r="V11" i="1"/>
  <c r="Q14" i="1"/>
  <c r="R14" i="1" s="1"/>
  <c r="T14" i="1" s="1"/>
  <c r="W11" i="1"/>
  <c r="V16" i="1"/>
  <c r="X11" i="1"/>
  <c r="W16" i="1"/>
  <c r="R28" i="1"/>
  <c r="S28" i="1" s="1"/>
  <c r="AA8" i="1" l="1"/>
  <c r="Z18" i="1"/>
  <c r="Z12" i="1"/>
  <c r="Z16" i="1"/>
  <c r="Y14" i="1"/>
  <c r="U14" i="1"/>
  <c r="AA14" i="1"/>
  <c r="X14" i="1"/>
  <c r="W14" i="1"/>
  <c r="V14" i="1"/>
  <c r="Z14" i="1"/>
  <c r="Z15" i="1"/>
  <c r="Z19" i="1"/>
  <c r="M11" i="1"/>
  <c r="M12" i="1"/>
  <c r="Z17" i="1"/>
  <c r="Z11" i="1"/>
  <c r="S27" i="1"/>
  <c r="Z13" i="1"/>
  <c r="Q31" i="1"/>
  <c r="R30" i="1"/>
  <c r="S30" i="1" s="1"/>
  <c r="AB8" i="1" l="1"/>
  <c r="AA17" i="1"/>
  <c r="AA12" i="1"/>
  <c r="AA16" i="1"/>
  <c r="AA11" i="1"/>
  <c r="AA19" i="1"/>
  <c r="AA18" i="1"/>
  <c r="AA15" i="1"/>
  <c r="AA13" i="1"/>
  <c r="R31" i="1"/>
  <c r="S31" i="1" s="1"/>
  <c r="Q32" i="1"/>
  <c r="R32" i="1" s="1"/>
  <c r="S32" i="1" s="1"/>
  <c r="AC8" i="1" l="1"/>
  <c r="AB16" i="1"/>
  <c r="AB18" i="1"/>
  <c r="AB13" i="1"/>
  <c r="AB19" i="1"/>
  <c r="AB15" i="1"/>
  <c r="AB12" i="1"/>
  <c r="AB17" i="1"/>
  <c r="AB11" i="1"/>
  <c r="AB14" i="1"/>
  <c r="AD8" i="1" l="1"/>
  <c r="AC16" i="1"/>
  <c r="AC15" i="1"/>
  <c r="AC11" i="1"/>
  <c r="AC17" i="1"/>
  <c r="AC18" i="1"/>
  <c r="AC13" i="1"/>
  <c r="AC12" i="1"/>
  <c r="AC19" i="1"/>
  <c r="AC14" i="1"/>
</calcChain>
</file>

<file path=xl/sharedStrings.xml><?xml version="1.0" encoding="utf-8"?>
<sst xmlns="http://schemas.openxmlformats.org/spreadsheetml/2006/main" count="56" uniqueCount="40">
  <si>
    <t>Supplementary Table 10. Grain Boundary Calculations</t>
  </si>
  <si>
    <t>Grain boundary calculations with sims spot size of 3.8µm^2</t>
  </si>
  <si>
    <t>3.8µm</t>
  </si>
  <si>
    <t>Method 1 Est Phi, GB Width</t>
  </si>
  <si>
    <t>Sims Spot Size (µm)</t>
  </si>
  <si>
    <t xml:space="preserve">Dolomite </t>
  </si>
  <si>
    <t>Phi</t>
  </si>
  <si>
    <t>Increments of 10x</t>
  </si>
  <si>
    <t>Area (µm)</t>
  </si>
  <si>
    <t>Ratio</t>
  </si>
  <si>
    <t>CL GB measured µg/g</t>
  </si>
  <si>
    <t>Calc Cl GB</t>
  </si>
  <si>
    <t>Grain boundary thickness µm</t>
  </si>
  <si>
    <t>Cl GB µg/g</t>
  </si>
  <si>
    <t>3nm</t>
  </si>
  <si>
    <t>Increments of 5x</t>
  </si>
  <si>
    <t>3.8 µm</t>
  </si>
  <si>
    <t>5nmx3.8µm</t>
  </si>
  <si>
    <t>Turcotte and Schubert, Geodynamics 1982</t>
  </si>
  <si>
    <t xml:space="preserve">delta </t>
  </si>
  <si>
    <t>b</t>
  </si>
  <si>
    <t>µm</t>
  </si>
  <si>
    <t>Grain Size µm</t>
  </si>
  <si>
    <t>%</t>
  </si>
  <si>
    <t>Cl GB contribution (%)</t>
  </si>
  <si>
    <t>Delta µm</t>
  </si>
  <si>
    <t>GB Cl contribution µg/g</t>
  </si>
  <si>
    <t>Method 2 Calc Phi from GB Width</t>
  </si>
  <si>
    <t>1nm</t>
  </si>
  <si>
    <t>5nm</t>
  </si>
  <si>
    <t>25nm</t>
  </si>
  <si>
    <t>125nm</t>
  </si>
  <si>
    <t>625nm</t>
  </si>
  <si>
    <t>3.125µm</t>
  </si>
  <si>
    <t>15.625µm</t>
  </si>
  <si>
    <t>78.125µm</t>
  </si>
  <si>
    <t>390.625µm</t>
  </si>
  <si>
    <t>Turcotte and Schuber 2002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</si>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</sst>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00"/>
    <numFmt numFmtId="166" formatCode="0.00000"/>
    <numFmt numFmtId="167" formatCode="0.00000%"/>
  </numFmts>
  <fonts count="4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/>
    <xf numFmtId="0" fontId="0" fillId="2" borderId="0" xfId="0" applyFill="1"/>
    <xf numFmtId="11" fontId="0" fillId="0" borderId="0" xfId="0" applyNumberFormat="1"/>
    <xf numFmtId="0" fontId="0" fillId="3" borderId="0" xfId="0" applyFill="1"/>
    <xf numFmtId="0" fontId="0" fillId="0" borderId="0" xfId="0" applyAlignment="1">
      <alignment horizontal="center"/>
    </xf>
    <xf numFmtId="43" fontId="0" fillId="0" borderId="0" xfId="1" applyNumberFormat="1" applyFont="1" applyAlignment="1">
      <alignment horizontal="center"/>
    </xf>
    <xf numFmtId="11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11" fontId="0" fillId="0" borderId="0" xfId="0" applyNumberFormat="1" applyAlignment="1">
      <alignment shrinkToFit="1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NumberFormat="1"/>
    <xf numFmtId="167" fontId="0" fillId="0" borderId="0" xfId="2" applyNumberFormat="1" applyFont="1"/>
    <xf numFmtId="43" fontId="0" fillId="0" borderId="0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165100</xdr:rowOff>
    </xdr:from>
    <xdr:to>
      <xdr:col>7</xdr:col>
      <xdr:colOff>188227</xdr:colOff>
      <xdr:row>36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260600"/>
          <a:ext cx="5966727" cy="426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0"/>
  <sheetViews>
    <sheetView tabSelected="1" zoomScale="80" zoomScaleNormal="80" zoomScalePageLayoutView="70" workbookViewId="0">
      <selection sqref="A1:A2"/>
    </sheetView>
  </sheetViews>
  <sheetFormatPr baseColWidth="10" defaultRowHeight="16" x14ac:dyDescent="0.2"/>
  <sheetData>
    <row r="1" spans="1:30" x14ac:dyDescent="0.2">
      <c r="A1" s="21" t="s">
        <v>38</v>
      </c>
    </row>
    <row r="2" spans="1:30" x14ac:dyDescent="0.2">
      <c r="A2" s="22" t="s">
        <v>39</v>
      </c>
    </row>
    <row r="3" spans="1:30" x14ac:dyDescent="0.2">
      <c r="A3" s="18" t="s">
        <v>0</v>
      </c>
      <c r="B3" s="18"/>
      <c r="C3" s="18"/>
      <c r="D3" s="18"/>
      <c r="E3" s="18"/>
      <c r="F3" s="18"/>
    </row>
    <row r="5" spans="1:30" x14ac:dyDescent="0.2">
      <c r="E5" t="s">
        <v>1</v>
      </c>
    </row>
    <row r="7" spans="1:30" x14ac:dyDescent="0.2">
      <c r="D7" s="19" t="s">
        <v>2</v>
      </c>
      <c r="E7" s="1"/>
      <c r="F7" s="1"/>
      <c r="G7" s="1"/>
      <c r="O7" s="16" t="s">
        <v>3</v>
      </c>
      <c r="Q7" t="s">
        <v>4</v>
      </c>
      <c r="U7" t="s">
        <v>5</v>
      </c>
    </row>
    <row r="8" spans="1:30" x14ac:dyDescent="0.2">
      <c r="D8" s="19"/>
      <c r="E8" s="1"/>
      <c r="F8" s="1"/>
      <c r="G8" s="1"/>
      <c r="O8" s="16"/>
      <c r="Q8">
        <f>3.8^2</f>
        <v>14.44</v>
      </c>
      <c r="T8" t="s">
        <v>6</v>
      </c>
      <c r="U8" s="2">
        <v>5.0000000000000001E-4</v>
      </c>
      <c r="V8" s="2">
        <f>U8/10</f>
        <v>5.0000000000000002E-5</v>
      </c>
      <c r="W8" s="2">
        <f t="shared" ref="W8:AD8" si="0">V8/10</f>
        <v>5.0000000000000004E-6</v>
      </c>
      <c r="X8" s="2">
        <f t="shared" si="0"/>
        <v>5.0000000000000008E-7</v>
      </c>
      <c r="Y8" s="2">
        <f t="shared" si="0"/>
        <v>5.0000000000000011E-8</v>
      </c>
      <c r="Z8" s="2">
        <f t="shared" si="0"/>
        <v>5.0000000000000009E-9</v>
      </c>
      <c r="AA8" s="2">
        <f t="shared" si="0"/>
        <v>5.0000000000000013E-10</v>
      </c>
      <c r="AB8" s="2">
        <f t="shared" si="0"/>
        <v>5.0000000000000015E-11</v>
      </c>
      <c r="AC8" s="2">
        <f t="shared" si="0"/>
        <v>5.0000000000000013E-12</v>
      </c>
      <c r="AD8" s="2">
        <f t="shared" si="0"/>
        <v>5.0000000000000009E-13</v>
      </c>
    </row>
    <row r="9" spans="1:30" x14ac:dyDescent="0.2">
      <c r="D9" s="19"/>
      <c r="E9" s="1"/>
      <c r="F9" s="1"/>
      <c r="G9" s="1"/>
      <c r="O9" s="16"/>
      <c r="U9" s="17" t="s">
        <v>7</v>
      </c>
      <c r="V9" s="17"/>
      <c r="W9" s="17"/>
      <c r="X9" s="17"/>
      <c r="Y9" s="17"/>
      <c r="Z9" s="17"/>
    </row>
    <row r="10" spans="1:30" x14ac:dyDescent="0.2">
      <c r="D10" s="19"/>
      <c r="E10" s="1"/>
      <c r="F10" s="1"/>
      <c r="G10" s="1"/>
      <c r="J10" t="s">
        <v>8</v>
      </c>
      <c r="K10" t="s">
        <v>9</v>
      </c>
      <c r="L10" t="s">
        <v>10</v>
      </c>
      <c r="M10" t="s">
        <v>11</v>
      </c>
      <c r="P10" t="s">
        <v>12</v>
      </c>
      <c r="Q10" t="s">
        <v>8</v>
      </c>
      <c r="R10" t="s">
        <v>9</v>
      </c>
      <c r="S10" t="s">
        <v>10</v>
      </c>
      <c r="T10" t="s">
        <v>11</v>
      </c>
      <c r="U10" t="s">
        <v>13</v>
      </c>
      <c r="V10" t="s">
        <v>13</v>
      </c>
      <c r="W10" t="s">
        <v>13</v>
      </c>
      <c r="X10" t="s">
        <v>13</v>
      </c>
      <c r="Y10" t="s">
        <v>13</v>
      </c>
      <c r="Z10" t="s">
        <v>13</v>
      </c>
      <c r="AA10" t="s">
        <v>13</v>
      </c>
      <c r="AB10" t="s">
        <v>13</v>
      </c>
      <c r="AC10" t="s">
        <v>13</v>
      </c>
    </row>
    <row r="11" spans="1:30" x14ac:dyDescent="0.2">
      <c r="D11" s="19"/>
      <c r="E11" s="1"/>
      <c r="F11" s="3"/>
      <c r="G11" s="1"/>
      <c r="I11" s="3" t="s">
        <v>14</v>
      </c>
      <c r="J11">
        <f>(0.005*3.8)</f>
        <v>1.9E-2</v>
      </c>
      <c r="K11">
        <f>J11/J12</f>
        <v>1.3157894736842105E-3</v>
      </c>
      <c r="L11">
        <v>17.649999999999999</v>
      </c>
      <c r="M11">
        <f>L11/K11</f>
        <v>13414</v>
      </c>
      <c r="O11" s="20" t="s">
        <v>15</v>
      </c>
      <c r="P11" s="2">
        <v>1E-3</v>
      </c>
      <c r="Q11">
        <f>(P11*3.8)</f>
        <v>3.8E-3</v>
      </c>
      <c r="R11">
        <f t="shared" ref="R11:R19" si="1">Q11/Q$8</f>
        <v>2.631578947368421E-4</v>
      </c>
      <c r="S11" s="4">
        <v>17.649999999999999</v>
      </c>
      <c r="T11" s="4">
        <f t="shared" ref="T11:T19" si="2">S11/R11</f>
        <v>67070</v>
      </c>
      <c r="U11" s="5">
        <f t="shared" ref="U11:U19" si="3">T11*U$8</f>
        <v>33.535000000000004</v>
      </c>
      <c r="V11" s="5">
        <f t="shared" ref="V11:AC19" si="4">$T11*V$8</f>
        <v>3.3535000000000004</v>
      </c>
      <c r="W11" s="5">
        <f t="shared" si="4"/>
        <v>0.33535000000000004</v>
      </c>
      <c r="X11" s="5">
        <f t="shared" si="4"/>
        <v>3.3535000000000002E-2</v>
      </c>
      <c r="Y11" s="5">
        <f t="shared" si="4"/>
        <v>3.3535000000000006E-3</v>
      </c>
      <c r="Z11" s="5">
        <f t="shared" si="4"/>
        <v>3.3535000000000005E-4</v>
      </c>
      <c r="AA11" s="5">
        <f t="shared" si="4"/>
        <v>3.353500000000001E-5</v>
      </c>
      <c r="AB11" s="5">
        <f t="shared" si="4"/>
        <v>3.353500000000001E-6</v>
      </c>
      <c r="AC11" s="5">
        <f t="shared" si="4"/>
        <v>3.353500000000001E-7</v>
      </c>
    </row>
    <row r="12" spans="1:30" x14ac:dyDescent="0.2">
      <c r="D12" s="19"/>
      <c r="E12" s="1"/>
      <c r="F12" s="1"/>
      <c r="G12" s="1"/>
      <c r="I12" s="1" t="s">
        <v>16</v>
      </c>
      <c r="J12">
        <f>3.8^2</f>
        <v>14.44</v>
      </c>
      <c r="L12">
        <v>6.5</v>
      </c>
      <c r="M12">
        <f>L12/K11</f>
        <v>4940</v>
      </c>
      <c r="O12" s="20"/>
      <c r="P12" s="2">
        <f>P11*5</f>
        <v>5.0000000000000001E-3</v>
      </c>
      <c r="Q12">
        <f t="shared" ref="Q12:Q19" si="5">(P12*3.8)</f>
        <v>1.9E-2</v>
      </c>
      <c r="R12">
        <f t="shared" si="1"/>
        <v>1.3157894736842105E-3</v>
      </c>
      <c r="S12" s="4">
        <v>17.649999999999999</v>
      </c>
      <c r="T12" s="4">
        <f t="shared" si="2"/>
        <v>13414</v>
      </c>
      <c r="U12" s="5">
        <f t="shared" si="3"/>
        <v>6.7069999999999999</v>
      </c>
      <c r="V12" s="5">
        <f t="shared" si="4"/>
        <v>0.67070000000000007</v>
      </c>
      <c r="W12" s="5">
        <f t="shared" si="4"/>
        <v>6.7070000000000005E-2</v>
      </c>
      <c r="X12" s="5">
        <f t="shared" si="4"/>
        <v>6.7070000000000012E-3</v>
      </c>
      <c r="Y12" s="5">
        <f t="shared" si="4"/>
        <v>6.7070000000000009E-4</v>
      </c>
      <c r="Z12" s="5">
        <f t="shared" si="4"/>
        <v>6.7070000000000007E-5</v>
      </c>
      <c r="AA12" s="5">
        <f t="shared" si="4"/>
        <v>6.707000000000002E-6</v>
      </c>
      <c r="AB12" s="5">
        <f t="shared" si="4"/>
        <v>6.707000000000002E-7</v>
      </c>
      <c r="AC12" s="5">
        <f t="shared" si="4"/>
        <v>6.7070000000000018E-8</v>
      </c>
    </row>
    <row r="13" spans="1:30" x14ac:dyDescent="0.2">
      <c r="D13" s="19"/>
      <c r="E13" s="1"/>
      <c r="F13" s="1"/>
      <c r="G13" s="1"/>
      <c r="I13" t="s">
        <v>17</v>
      </c>
      <c r="J13">
        <f>J11</f>
        <v>1.9E-2</v>
      </c>
      <c r="K13">
        <f>J13/J12</f>
        <v>1.3157894736842105E-3</v>
      </c>
      <c r="L13">
        <f>L11</f>
        <v>17.649999999999999</v>
      </c>
      <c r="M13">
        <f>L13/K13</f>
        <v>13414</v>
      </c>
      <c r="O13" s="20"/>
      <c r="P13" s="2">
        <f>P12*5</f>
        <v>2.5000000000000001E-2</v>
      </c>
      <c r="Q13">
        <f t="shared" si="5"/>
        <v>9.5000000000000001E-2</v>
      </c>
      <c r="R13">
        <f t="shared" si="1"/>
        <v>6.5789473684210531E-3</v>
      </c>
      <c r="S13" s="4">
        <v>17.649999999999999</v>
      </c>
      <c r="T13" s="4">
        <f t="shared" si="2"/>
        <v>2682.7999999999997</v>
      </c>
      <c r="U13" s="5">
        <f t="shared" si="3"/>
        <v>1.3413999999999999</v>
      </c>
      <c r="V13" s="5">
        <f t="shared" si="4"/>
        <v>0.13413999999999998</v>
      </c>
      <c r="W13" s="5">
        <f t="shared" si="4"/>
        <v>1.3414000000000001E-2</v>
      </c>
      <c r="X13" s="5">
        <f t="shared" si="4"/>
        <v>1.3414000000000002E-3</v>
      </c>
      <c r="Y13" s="5">
        <f t="shared" si="4"/>
        <v>1.3414000000000001E-4</v>
      </c>
      <c r="Z13" s="5">
        <f t="shared" si="4"/>
        <v>1.3414000000000001E-5</v>
      </c>
      <c r="AA13" s="5">
        <f t="shared" si="4"/>
        <v>1.3414000000000002E-6</v>
      </c>
      <c r="AB13" s="5">
        <f t="shared" si="4"/>
        <v>1.3414000000000004E-7</v>
      </c>
      <c r="AC13" s="5">
        <f t="shared" si="4"/>
        <v>1.3414000000000002E-8</v>
      </c>
    </row>
    <row r="14" spans="1:30" x14ac:dyDescent="0.2">
      <c r="D14" s="19"/>
      <c r="E14" s="1"/>
      <c r="F14" s="1"/>
      <c r="G14" s="1"/>
      <c r="O14" s="20"/>
      <c r="P14" s="2">
        <f t="shared" ref="P14:P19" si="6">P13*5</f>
        <v>0.125</v>
      </c>
      <c r="Q14">
        <f t="shared" si="5"/>
        <v>0.47499999999999998</v>
      </c>
      <c r="R14">
        <f t="shared" si="1"/>
        <v>3.2894736842105261E-2</v>
      </c>
      <c r="S14" s="4">
        <v>17.649999999999999</v>
      </c>
      <c r="T14" s="4">
        <f t="shared" si="2"/>
        <v>536.55999999999995</v>
      </c>
      <c r="U14" s="5">
        <f t="shared" si="3"/>
        <v>0.26827999999999996</v>
      </c>
      <c r="V14" s="5">
        <f t="shared" si="4"/>
        <v>2.6827999999999998E-2</v>
      </c>
      <c r="W14" s="5">
        <f t="shared" si="4"/>
        <v>2.6827999999999999E-3</v>
      </c>
      <c r="X14" s="5">
        <f t="shared" si="4"/>
        <v>2.6828000000000003E-4</v>
      </c>
      <c r="Y14" s="5">
        <f t="shared" si="4"/>
        <v>2.6828000000000005E-5</v>
      </c>
      <c r="Z14" s="5">
        <f t="shared" si="4"/>
        <v>2.6828000000000004E-6</v>
      </c>
      <c r="AA14" s="5">
        <f t="shared" si="4"/>
        <v>2.6828000000000007E-7</v>
      </c>
      <c r="AB14" s="5">
        <f t="shared" si="4"/>
        <v>2.6828000000000004E-8</v>
      </c>
      <c r="AC14" s="5">
        <f t="shared" si="4"/>
        <v>2.6828000000000003E-9</v>
      </c>
    </row>
    <row r="15" spans="1:30" x14ac:dyDescent="0.2">
      <c r="D15" s="19"/>
      <c r="E15" s="1"/>
      <c r="F15" s="1"/>
      <c r="G15" s="1"/>
      <c r="O15" s="20"/>
      <c r="P15" s="2">
        <f t="shared" si="6"/>
        <v>0.625</v>
      </c>
      <c r="Q15">
        <f t="shared" si="5"/>
        <v>2.375</v>
      </c>
      <c r="R15">
        <f t="shared" si="1"/>
        <v>0.16447368421052633</v>
      </c>
      <c r="S15" s="4">
        <v>17.649999999999999</v>
      </c>
      <c r="T15" s="4">
        <f t="shared" si="2"/>
        <v>107.31199999999998</v>
      </c>
      <c r="U15" s="5">
        <f t="shared" si="3"/>
        <v>5.3655999999999995E-2</v>
      </c>
      <c r="V15" s="5">
        <f t="shared" si="4"/>
        <v>5.365599999999999E-3</v>
      </c>
      <c r="W15" s="5">
        <f t="shared" si="4"/>
        <v>5.3655999999999994E-4</v>
      </c>
      <c r="X15" s="5">
        <f t="shared" si="4"/>
        <v>5.3656000000000003E-5</v>
      </c>
      <c r="Y15" s="5">
        <f t="shared" si="4"/>
        <v>5.3655999999999999E-6</v>
      </c>
      <c r="Z15" s="5">
        <f t="shared" si="4"/>
        <v>5.3656000000000003E-7</v>
      </c>
      <c r="AA15" s="5">
        <f t="shared" si="4"/>
        <v>5.3656000000000007E-8</v>
      </c>
      <c r="AB15" s="5">
        <f t="shared" si="4"/>
        <v>5.3656000000000006E-9</v>
      </c>
      <c r="AC15" s="5">
        <f t="shared" si="4"/>
        <v>5.3656000000000006E-10</v>
      </c>
    </row>
    <row r="16" spans="1:30" x14ac:dyDescent="0.2">
      <c r="E16" s="17" t="s">
        <v>2</v>
      </c>
      <c r="F16" s="17"/>
      <c r="G16" s="17"/>
      <c r="I16" t="s">
        <v>18</v>
      </c>
      <c r="O16" s="20"/>
      <c r="P16" s="6">
        <v>3.8</v>
      </c>
      <c r="Q16" s="7">
        <f t="shared" si="5"/>
        <v>14.44</v>
      </c>
      <c r="R16">
        <f t="shared" si="1"/>
        <v>1</v>
      </c>
      <c r="S16" s="8">
        <v>17.649999999999999</v>
      </c>
      <c r="T16" s="8">
        <f t="shared" si="2"/>
        <v>17.649999999999999</v>
      </c>
      <c r="U16" s="5">
        <f t="shared" si="3"/>
        <v>8.8249999999999995E-3</v>
      </c>
      <c r="V16" s="5">
        <f t="shared" si="4"/>
        <v>8.8249999999999993E-4</v>
      </c>
      <c r="W16" s="5">
        <f t="shared" si="4"/>
        <v>8.8250000000000004E-5</v>
      </c>
      <c r="X16" s="5">
        <f t="shared" si="4"/>
        <v>8.8250000000000011E-6</v>
      </c>
      <c r="Y16" s="5">
        <f t="shared" si="4"/>
        <v>8.8250000000000013E-7</v>
      </c>
      <c r="Z16" s="5">
        <f t="shared" si="4"/>
        <v>8.8250000000000013E-8</v>
      </c>
      <c r="AA16" s="5">
        <f t="shared" si="4"/>
        <v>8.8250000000000013E-9</v>
      </c>
      <c r="AB16" s="5">
        <f t="shared" si="4"/>
        <v>8.8250000000000021E-10</v>
      </c>
      <c r="AC16" s="5">
        <f t="shared" si="4"/>
        <v>8.8250000000000018E-11</v>
      </c>
    </row>
    <row r="17" spans="12:29" x14ac:dyDescent="0.2">
      <c r="O17" s="20"/>
      <c r="P17" s="2">
        <f t="shared" si="6"/>
        <v>19</v>
      </c>
      <c r="Q17">
        <f t="shared" si="5"/>
        <v>72.2</v>
      </c>
      <c r="R17">
        <f t="shared" si="1"/>
        <v>5</v>
      </c>
      <c r="S17" s="4">
        <v>17.649999999999999</v>
      </c>
      <c r="T17" s="4">
        <f t="shared" si="2"/>
        <v>3.53</v>
      </c>
      <c r="U17" s="5">
        <f t="shared" si="3"/>
        <v>1.7649999999999999E-3</v>
      </c>
      <c r="V17" s="5">
        <f t="shared" si="4"/>
        <v>1.7650000000000001E-4</v>
      </c>
      <c r="W17" s="5">
        <f t="shared" si="4"/>
        <v>1.7650000000000002E-5</v>
      </c>
      <c r="X17" s="5">
        <f t="shared" si="4"/>
        <v>1.7650000000000003E-6</v>
      </c>
      <c r="Y17" s="5">
        <f t="shared" si="4"/>
        <v>1.7650000000000003E-7</v>
      </c>
      <c r="Z17" s="5">
        <f t="shared" si="4"/>
        <v>1.7650000000000003E-8</v>
      </c>
      <c r="AA17" s="5">
        <f t="shared" si="4"/>
        <v>1.7650000000000004E-9</v>
      </c>
      <c r="AB17" s="5">
        <f t="shared" si="4"/>
        <v>1.7650000000000004E-10</v>
      </c>
      <c r="AC17" s="5">
        <f t="shared" si="4"/>
        <v>1.7650000000000005E-11</v>
      </c>
    </row>
    <row r="18" spans="12:29" x14ac:dyDescent="0.2">
      <c r="O18" s="20"/>
      <c r="P18" s="2">
        <f t="shared" si="6"/>
        <v>95</v>
      </c>
      <c r="Q18">
        <f t="shared" si="5"/>
        <v>361</v>
      </c>
      <c r="R18">
        <f t="shared" si="1"/>
        <v>25</v>
      </c>
      <c r="S18" s="4">
        <v>17.649999999999999</v>
      </c>
      <c r="T18" s="4">
        <f t="shared" si="2"/>
        <v>0.70599999999999996</v>
      </c>
      <c r="U18" s="5">
        <f t="shared" si="3"/>
        <v>3.5299999999999996E-4</v>
      </c>
      <c r="V18" s="5">
        <f t="shared" si="4"/>
        <v>3.5299999999999997E-5</v>
      </c>
      <c r="W18" s="5">
        <f t="shared" si="4"/>
        <v>3.5300000000000001E-6</v>
      </c>
      <c r="X18" s="5">
        <f t="shared" si="4"/>
        <v>3.5300000000000005E-7</v>
      </c>
      <c r="Y18" s="5">
        <f t="shared" si="4"/>
        <v>3.5300000000000005E-8</v>
      </c>
      <c r="Z18" s="5">
        <f t="shared" si="4"/>
        <v>3.5300000000000004E-9</v>
      </c>
      <c r="AA18" s="5">
        <f t="shared" si="4"/>
        <v>3.5300000000000007E-10</v>
      </c>
      <c r="AB18" s="5">
        <f t="shared" si="4"/>
        <v>3.530000000000001E-11</v>
      </c>
      <c r="AC18" s="5">
        <f t="shared" si="4"/>
        <v>3.5300000000000009E-12</v>
      </c>
    </row>
    <row r="19" spans="12:29" x14ac:dyDescent="0.2">
      <c r="L19" t="s">
        <v>19</v>
      </c>
      <c r="M19" s="2">
        <v>1E-3</v>
      </c>
      <c r="O19" s="20"/>
      <c r="P19" s="2">
        <f t="shared" si="6"/>
        <v>475</v>
      </c>
      <c r="Q19">
        <f t="shared" si="5"/>
        <v>1805</v>
      </c>
      <c r="R19">
        <f t="shared" si="1"/>
        <v>125</v>
      </c>
      <c r="S19" s="4">
        <v>17.649999999999999</v>
      </c>
      <c r="T19" s="4">
        <f t="shared" si="2"/>
        <v>0.14119999999999999</v>
      </c>
      <c r="U19" s="5">
        <f t="shared" si="3"/>
        <v>7.0599999999999995E-5</v>
      </c>
      <c r="V19" s="5">
        <f t="shared" si="4"/>
        <v>7.0600000000000002E-6</v>
      </c>
      <c r="W19" s="5">
        <f t="shared" si="4"/>
        <v>7.06E-7</v>
      </c>
      <c r="X19" s="5">
        <f t="shared" si="4"/>
        <v>7.060000000000001E-8</v>
      </c>
      <c r="Y19" s="5">
        <f t="shared" si="4"/>
        <v>7.0600000000000008E-9</v>
      </c>
      <c r="Z19" s="5">
        <f t="shared" si="4"/>
        <v>7.0600000000000004E-10</v>
      </c>
      <c r="AA19" s="5">
        <f t="shared" si="4"/>
        <v>7.060000000000002E-11</v>
      </c>
      <c r="AB19" s="5">
        <f t="shared" si="4"/>
        <v>7.0600000000000018E-12</v>
      </c>
      <c r="AC19" s="5">
        <f t="shared" si="4"/>
        <v>7.0600000000000012E-13</v>
      </c>
    </row>
    <row r="20" spans="12:29" x14ac:dyDescent="0.2">
      <c r="L20" t="s">
        <v>20</v>
      </c>
      <c r="M20">
        <v>500</v>
      </c>
      <c r="N20" t="s">
        <v>21</v>
      </c>
      <c r="P20" s="2"/>
    </row>
    <row r="21" spans="12:29" x14ac:dyDescent="0.2">
      <c r="L21" t="s">
        <v>6</v>
      </c>
      <c r="M21" s="2">
        <f>(((3*3.14)/4)*((M19^2)/(M20^2)))</f>
        <v>9.4199999999999998E-12</v>
      </c>
      <c r="P21" s="9" t="s">
        <v>22</v>
      </c>
      <c r="Q21">
        <v>500</v>
      </c>
      <c r="S21" t="s">
        <v>10</v>
      </c>
      <c r="T21">
        <v>17.649999999999999</v>
      </c>
    </row>
    <row r="22" spans="12:29" x14ac:dyDescent="0.2">
      <c r="N22" t="s">
        <v>23</v>
      </c>
      <c r="P22" s="2"/>
      <c r="V22" s="2"/>
    </row>
    <row r="23" spans="12:29" x14ac:dyDescent="0.2">
      <c r="L23" t="s">
        <v>24</v>
      </c>
      <c r="N23" s="10" t="e">
        <f>(#REF!/#REF!)*100</f>
        <v>#REF!</v>
      </c>
      <c r="Q23" s="2" t="s">
        <v>25</v>
      </c>
      <c r="R23" t="s">
        <v>6</v>
      </c>
      <c r="S23" t="s">
        <v>26</v>
      </c>
    </row>
    <row r="24" spans="12:29" x14ac:dyDescent="0.2">
      <c r="O24" s="16" t="s">
        <v>27</v>
      </c>
      <c r="P24" t="s">
        <v>28</v>
      </c>
      <c r="Q24" s="11">
        <v>1E-3</v>
      </c>
      <c r="R24" s="2">
        <f t="shared" ref="R24:R32" si="7">(((3*3.14)/4)*((Q24^2)/(Q$21^2)))</f>
        <v>9.4199999999999998E-12</v>
      </c>
      <c r="S24" s="12">
        <f t="shared" ref="S24:S32" si="8">R24*T11</f>
        <v>6.3179939999999997E-7</v>
      </c>
      <c r="T24" s="2"/>
      <c r="U24" s="2"/>
    </row>
    <row r="25" spans="12:29" x14ac:dyDescent="0.2">
      <c r="O25" s="16"/>
      <c r="P25" t="s">
        <v>29</v>
      </c>
      <c r="Q25" s="11">
        <f>Q24*5</f>
        <v>5.0000000000000001E-3</v>
      </c>
      <c r="R25" s="2">
        <f t="shared" si="7"/>
        <v>2.3550000000000001E-10</v>
      </c>
      <c r="S25" s="12">
        <f t="shared" si="8"/>
        <v>3.1589970000000003E-6</v>
      </c>
      <c r="T25" s="13"/>
      <c r="U25" s="2"/>
    </row>
    <row r="26" spans="12:29" x14ac:dyDescent="0.2">
      <c r="O26" s="16"/>
      <c r="P26" t="s">
        <v>30</v>
      </c>
      <c r="Q26" s="11">
        <f t="shared" ref="Q26:Q32" si="9">Q25*5</f>
        <v>2.5000000000000001E-2</v>
      </c>
      <c r="R26" s="2">
        <f t="shared" si="7"/>
        <v>5.8875000000000014E-9</v>
      </c>
      <c r="S26" s="12">
        <f t="shared" si="8"/>
        <v>1.5794985000000003E-5</v>
      </c>
      <c r="T26" s="13"/>
      <c r="U26" s="2"/>
    </row>
    <row r="27" spans="12:29" x14ac:dyDescent="0.2">
      <c r="P27" t="s">
        <v>31</v>
      </c>
      <c r="Q27" s="11">
        <f t="shared" si="9"/>
        <v>0.125</v>
      </c>
      <c r="R27" s="2">
        <f t="shared" si="7"/>
        <v>1.4718749999999999E-7</v>
      </c>
      <c r="S27" s="12">
        <f t="shared" si="8"/>
        <v>7.8974924999999983E-5</v>
      </c>
      <c r="T27" s="13"/>
      <c r="U27" s="2"/>
    </row>
    <row r="28" spans="12:29" x14ac:dyDescent="0.2">
      <c r="P28" t="s">
        <v>32</v>
      </c>
      <c r="Q28" s="11">
        <f t="shared" si="9"/>
        <v>0.625</v>
      </c>
      <c r="R28" s="2">
        <f t="shared" si="7"/>
        <v>3.6796875000000001E-6</v>
      </c>
      <c r="S28" s="12">
        <f t="shared" si="8"/>
        <v>3.9487462499999997E-4</v>
      </c>
      <c r="T28" s="13"/>
      <c r="U28" s="2"/>
    </row>
    <row r="29" spans="12:29" x14ac:dyDescent="0.2">
      <c r="P29" t="s">
        <v>33</v>
      </c>
      <c r="Q29" s="11">
        <f t="shared" si="9"/>
        <v>3.125</v>
      </c>
      <c r="R29" s="2">
        <f t="shared" si="7"/>
        <v>9.1992187500000006E-5</v>
      </c>
      <c r="S29" s="12">
        <f t="shared" si="8"/>
        <v>1.6236621093750001E-3</v>
      </c>
      <c r="T29" s="13"/>
      <c r="U29" s="2"/>
    </row>
    <row r="30" spans="12:29" x14ac:dyDescent="0.2">
      <c r="P30" t="s">
        <v>34</v>
      </c>
      <c r="Q30" s="11">
        <f t="shared" si="9"/>
        <v>15.625</v>
      </c>
      <c r="R30" s="2">
        <f t="shared" si="7"/>
        <v>2.2998046875E-3</v>
      </c>
      <c r="S30" s="12">
        <f t="shared" si="8"/>
        <v>8.1183105468750003E-3</v>
      </c>
      <c r="T30" s="13"/>
      <c r="U30" s="2"/>
    </row>
    <row r="31" spans="12:29" x14ac:dyDescent="0.2">
      <c r="P31" t="s">
        <v>35</v>
      </c>
      <c r="Q31" s="11">
        <f t="shared" si="9"/>
        <v>78.125</v>
      </c>
      <c r="R31" s="2">
        <f t="shared" si="7"/>
        <v>5.74951171875E-2</v>
      </c>
      <c r="S31" s="12">
        <f t="shared" si="8"/>
        <v>4.0591552734374994E-2</v>
      </c>
      <c r="T31" s="13"/>
      <c r="U31" s="2"/>
    </row>
    <row r="32" spans="12:29" x14ac:dyDescent="0.2">
      <c r="P32" t="s">
        <v>36</v>
      </c>
      <c r="Q32" s="11">
        <f t="shared" si="9"/>
        <v>390.625</v>
      </c>
      <c r="R32" s="2">
        <f t="shared" si="7"/>
        <v>1.4373779296875</v>
      </c>
      <c r="S32" s="12">
        <f t="shared" si="8"/>
        <v>0.20295776367187499</v>
      </c>
      <c r="T32" s="13"/>
      <c r="U32" s="2"/>
    </row>
    <row r="36" spans="1:19" x14ac:dyDescent="0.2">
      <c r="R36" s="17"/>
      <c r="S36" s="17"/>
    </row>
    <row r="38" spans="1:19" x14ac:dyDescent="0.2">
      <c r="A38" t="s">
        <v>37</v>
      </c>
    </row>
    <row r="40" spans="1:19" x14ac:dyDescent="0.2">
      <c r="Q40" s="14"/>
      <c r="R40" s="2"/>
      <c r="S40" s="15"/>
    </row>
  </sheetData>
  <mergeCells count="8">
    <mergeCell ref="U9:Z9"/>
    <mergeCell ref="O11:O19"/>
    <mergeCell ref="E16:G16"/>
    <mergeCell ref="O24:O26"/>
    <mergeCell ref="R36:S36"/>
    <mergeCell ref="A3:F3"/>
    <mergeCell ref="D7:D15"/>
    <mergeCell ref="O7:O9"/>
  </mergeCells>
  <pageMargins left="0.75" right="0.75" top="1" bottom="1" header="0.5" footer="0.5"/>
  <pageSetup scale="25" orientation="portrait" horizontalDpi="4294967292" verticalDpi="4294967292"/>
  <rowBreaks count="1" manualBreakCount="1">
    <brk id="41" max="16383" man="1"/>
  </rowBreaks>
  <colBreaks count="1" manualBreakCount="1">
    <brk id="30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TS10 Grain Boundary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dcterms:created xsi:type="dcterms:W3CDTF">2019-10-29T00:53:53Z</dcterms:created>
  <dcterms:modified xsi:type="dcterms:W3CDTF">2020-01-03T19:59:52Z</dcterms:modified>
</cp:coreProperties>
</file>