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6F88F4AC-DFCE-1A47-B2D5-940C6ACA3220}" xr6:coauthVersionLast="36" xr6:coauthVersionMax="36" xr10:uidLastSave="{00000000-0000-0000-0000-000000000000}"/>
  <bookViews>
    <workbookView xWindow="3700" yWindow="460" windowWidth="31360" windowHeight="19940" tabRatio="995" xr2:uid="{00000000-000D-0000-FFFF-FFFF00000000}"/>
  </bookViews>
  <sheets>
    <sheet name="78-40 Western Australia" sheetId="8" r:id="rId1"/>
    <sheet name="81-190 Namibia emerald" sheetId="5" r:id="rId2"/>
    <sheet name="78-95 Namibia Pegmatite" sheetId="3" r:id="rId3"/>
    <sheet name="78-14,78,79.1 Ural" sheetId="6" r:id="rId4"/>
    <sheet name="78-16 Leydsdorp" sheetId="7" r:id="rId5"/>
    <sheet name="78-21 Gravelotte" sheetId="12" r:id="rId6"/>
    <sheet name="L 101,2,3 Habachtal" sheetId="13" r:id="rId7"/>
    <sheet name="80-47,50 Habachtal" sheetId="17" r:id="rId8"/>
    <sheet name="78-83 Colombia" sheetId="10" r:id="rId9"/>
    <sheet name="7,76-145 Muzo-Chivor" sheetId="14" r:id="rId10"/>
    <sheet name="81-196,202 Crabtree" sheetId="15" r:id="rId11"/>
    <sheet name="81-193 Mananjary" sheetId="16" r:id="rId12"/>
    <sheet name="19-01,2 Spain Franqueira" sheetId="18" r:id="rId1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1" i="10" l="1"/>
  <c r="I62" i="10"/>
  <c r="I63" i="10"/>
  <c r="I64" i="10"/>
  <c r="E79" i="10"/>
  <c r="F79" i="10"/>
  <c r="G79" i="10"/>
  <c r="G81" i="10" s="1"/>
  <c r="G82" i="10" s="1"/>
  <c r="G88" i="10" s="1"/>
  <c r="H79" i="10"/>
  <c r="H81" i="10" s="1"/>
  <c r="H82" i="10" s="1"/>
  <c r="H88" i="10" s="1"/>
  <c r="I66" i="10"/>
  <c r="I83" i="10" s="1"/>
  <c r="I67" i="10"/>
  <c r="I68" i="10"/>
  <c r="H83" i="10"/>
  <c r="G83" i="10"/>
  <c r="F83" i="10"/>
  <c r="E81" i="10"/>
  <c r="E82" i="10"/>
  <c r="E83" i="10"/>
  <c r="E88" i="10"/>
  <c r="D79" i="10"/>
  <c r="D81" i="10"/>
  <c r="D82" i="10"/>
  <c r="D83" i="10"/>
  <c r="C79" i="10"/>
  <c r="C81" i="10"/>
  <c r="C82" i="10"/>
  <c r="C88" i="10" s="1"/>
  <c r="C83" i="10"/>
  <c r="B82" i="10"/>
  <c r="B83" i="10"/>
  <c r="I70" i="10"/>
  <c r="I71" i="10"/>
  <c r="I84" i="10" s="1"/>
  <c r="I73" i="10"/>
  <c r="I74" i="10"/>
  <c r="H84" i="10"/>
  <c r="G84" i="10"/>
  <c r="F84" i="10"/>
  <c r="E84" i="10"/>
  <c r="D84" i="10"/>
  <c r="C84" i="10"/>
  <c r="B84" i="10"/>
  <c r="B79" i="10"/>
  <c r="I77" i="10"/>
  <c r="I76" i="10"/>
  <c r="I75" i="10"/>
  <c r="I72" i="10"/>
  <c r="I69" i="10"/>
  <c r="I65" i="10"/>
  <c r="I60" i="10"/>
  <c r="I59" i="10"/>
  <c r="I58" i="10"/>
  <c r="I47" i="10"/>
  <c r="I49" i="10" s="1"/>
  <c r="I50" i="10" s="1"/>
  <c r="I56" i="10" s="1"/>
  <c r="I51" i="10"/>
  <c r="H47" i="10"/>
  <c r="H49" i="10"/>
  <c r="H50" i="10"/>
  <c r="H51" i="10"/>
  <c r="G47" i="10"/>
  <c r="G49" i="10" s="1"/>
  <c r="G50" i="10" s="1"/>
  <c r="G56" i="10" s="1"/>
  <c r="G51" i="10"/>
  <c r="F47" i="10"/>
  <c r="F49" i="10"/>
  <c r="F50" i="10" s="1"/>
  <c r="F51" i="10"/>
  <c r="F56" i="10"/>
  <c r="E47" i="10"/>
  <c r="E49" i="10" s="1"/>
  <c r="E50" i="10"/>
  <c r="E51" i="10"/>
  <c r="E56" i="10"/>
  <c r="D47" i="10"/>
  <c r="D49" i="10"/>
  <c r="D50" i="10"/>
  <c r="D51" i="10"/>
  <c r="C47" i="10"/>
  <c r="C49" i="10"/>
  <c r="C50" i="10"/>
  <c r="C56" i="10" s="1"/>
  <c r="C51" i="10"/>
  <c r="B47" i="10"/>
  <c r="B49" i="10"/>
  <c r="B50" i="10" s="1"/>
  <c r="B56" i="10" s="1"/>
  <c r="B51" i="10"/>
  <c r="I52" i="10"/>
  <c r="H52" i="10"/>
  <c r="G52" i="10"/>
  <c r="F52" i="10"/>
  <c r="E52" i="10"/>
  <c r="D52" i="10"/>
  <c r="C52" i="10"/>
  <c r="B52" i="10"/>
  <c r="E24" i="10"/>
  <c r="F24" i="10"/>
  <c r="G24" i="10"/>
  <c r="I24" i="10" s="1"/>
  <c r="H24" i="10"/>
  <c r="B24" i="10"/>
  <c r="C24" i="10"/>
  <c r="D24" i="10" s="1"/>
  <c r="I23" i="10"/>
  <c r="D23" i="10"/>
  <c r="I22" i="10"/>
  <c r="D22" i="10"/>
  <c r="I20" i="10"/>
  <c r="D20" i="10"/>
  <c r="I19" i="10"/>
  <c r="D19" i="10"/>
  <c r="I18" i="10"/>
  <c r="D18" i="10"/>
  <c r="I17" i="10"/>
  <c r="D17" i="10"/>
  <c r="I16" i="10"/>
  <c r="D16" i="10"/>
  <c r="I15" i="10"/>
  <c r="D15" i="10"/>
  <c r="I14" i="10"/>
  <c r="D14" i="10"/>
  <c r="I13" i="10"/>
  <c r="D13" i="10"/>
  <c r="I11" i="10"/>
  <c r="D11" i="10"/>
  <c r="I10" i="10"/>
  <c r="D10" i="10"/>
  <c r="I9" i="10"/>
  <c r="D9" i="10"/>
  <c r="I8" i="10"/>
  <c r="D8" i="10"/>
  <c r="I7" i="10"/>
  <c r="D7" i="10"/>
  <c r="I6" i="10"/>
  <c r="D6" i="10"/>
  <c r="U86" i="6"/>
  <c r="U92" i="6" s="1"/>
  <c r="U87" i="6"/>
  <c r="U89" i="6"/>
  <c r="T86" i="6"/>
  <c r="T92" i="6" s="1"/>
  <c r="T87" i="6"/>
  <c r="T89" i="6"/>
  <c r="S86" i="6"/>
  <c r="S92" i="6" s="1"/>
  <c r="S87" i="6"/>
  <c r="S89" i="6"/>
  <c r="R86" i="6"/>
  <c r="R92" i="6" s="1"/>
  <c r="R87" i="6"/>
  <c r="R89" i="6"/>
  <c r="Q86" i="6"/>
  <c r="Q92" i="6" s="1"/>
  <c r="Q87" i="6"/>
  <c r="Q89" i="6"/>
  <c r="Q90" i="6" s="1"/>
  <c r="Q91" i="6" s="1"/>
  <c r="P86" i="6"/>
  <c r="P92" i="6" s="1"/>
  <c r="P87" i="6"/>
  <c r="P89" i="6"/>
  <c r="P90" i="6" s="1"/>
  <c r="P91" i="6" s="1"/>
  <c r="O86" i="6"/>
  <c r="O92" i="6" s="1"/>
  <c r="O87" i="6"/>
  <c r="O89" i="6"/>
  <c r="N86" i="6"/>
  <c r="N92" i="6" s="1"/>
  <c r="N87" i="6"/>
  <c r="N89" i="6"/>
  <c r="N90" i="6" s="1"/>
  <c r="M86" i="6"/>
  <c r="M92" i="6" s="1"/>
  <c r="M87" i="6"/>
  <c r="M89" i="6"/>
  <c r="M90" i="6" s="1"/>
  <c r="L86" i="6"/>
  <c r="L92" i="6" s="1"/>
  <c r="L87" i="6"/>
  <c r="L89" i="6"/>
  <c r="K86" i="6"/>
  <c r="K92" i="6" s="1"/>
  <c r="K87" i="6"/>
  <c r="K89" i="6"/>
  <c r="J86" i="6"/>
  <c r="J92" i="6" s="1"/>
  <c r="J87" i="6"/>
  <c r="J89" i="6"/>
  <c r="J90" i="6" s="1"/>
  <c r="J91" i="6" s="1"/>
  <c r="I86" i="6"/>
  <c r="I92" i="6" s="1"/>
  <c r="I87" i="6"/>
  <c r="I89" i="6"/>
  <c r="H86" i="6"/>
  <c r="H92" i="6" s="1"/>
  <c r="H87" i="6"/>
  <c r="H89" i="6"/>
  <c r="G86" i="6"/>
  <c r="G92" i="6" s="1"/>
  <c r="G87" i="6"/>
  <c r="G89" i="6"/>
  <c r="F86" i="6"/>
  <c r="F92" i="6" s="1"/>
  <c r="F87" i="6"/>
  <c r="F89" i="6"/>
  <c r="E86" i="6"/>
  <c r="E92" i="6" s="1"/>
  <c r="E87" i="6"/>
  <c r="E89" i="6"/>
  <c r="D86" i="6"/>
  <c r="D92" i="6" s="1"/>
  <c r="D87" i="6"/>
  <c r="D89" i="6"/>
  <c r="C86" i="6"/>
  <c r="C92" i="6" s="1"/>
  <c r="C87" i="6"/>
  <c r="C89" i="6"/>
  <c r="B86" i="6"/>
  <c r="B92" i="6" s="1"/>
  <c r="B87" i="6"/>
  <c r="B89" i="6"/>
  <c r="U88" i="6"/>
  <c r="U83" i="6"/>
  <c r="U84" i="6"/>
  <c r="U90" i="6" s="1"/>
  <c r="U91" i="6" s="1"/>
  <c r="T88" i="6"/>
  <c r="T83" i="6"/>
  <c r="T84" i="6" s="1"/>
  <c r="S88" i="6"/>
  <c r="S83" i="6"/>
  <c r="S84" i="6" s="1"/>
  <c r="R88" i="6"/>
  <c r="R83" i="6"/>
  <c r="R84" i="6" s="1"/>
  <c r="R90" i="6" s="1"/>
  <c r="Q88" i="6"/>
  <c r="Q83" i="6"/>
  <c r="Q84" i="6"/>
  <c r="P88" i="6"/>
  <c r="P83" i="6"/>
  <c r="P84" i="6"/>
  <c r="P85" i="6" s="1"/>
  <c r="O88" i="6"/>
  <c r="O83" i="6"/>
  <c r="O84" i="6"/>
  <c r="N88" i="6"/>
  <c r="N91" i="6" s="1"/>
  <c r="N83" i="6"/>
  <c r="N84" i="6" s="1"/>
  <c r="M88" i="6"/>
  <c r="M91" i="6" s="1"/>
  <c r="M83" i="6"/>
  <c r="M84" i="6"/>
  <c r="M85" i="6" s="1"/>
  <c r="L88" i="6"/>
  <c r="L83" i="6"/>
  <c r="L84" i="6"/>
  <c r="L85" i="6" s="1"/>
  <c r="L90" i="6"/>
  <c r="L91" i="6" s="1"/>
  <c r="K88" i="6"/>
  <c r="K83" i="6"/>
  <c r="K84" i="6"/>
  <c r="J88" i="6"/>
  <c r="J83" i="6"/>
  <c r="J84" i="6" s="1"/>
  <c r="I88" i="6"/>
  <c r="I83" i="6"/>
  <c r="I84" i="6"/>
  <c r="I90" i="6"/>
  <c r="I91" i="6" s="1"/>
  <c r="H88" i="6"/>
  <c r="H83" i="6"/>
  <c r="H84" i="6"/>
  <c r="H85" i="6" s="1"/>
  <c r="G88" i="6"/>
  <c r="G91" i="6" s="1"/>
  <c r="G83" i="6"/>
  <c r="G84" i="6"/>
  <c r="G90" i="6" s="1"/>
  <c r="F88" i="6"/>
  <c r="F91" i="6" s="1"/>
  <c r="F83" i="6"/>
  <c r="F84" i="6" s="1"/>
  <c r="F85" i="6" s="1"/>
  <c r="F90" i="6"/>
  <c r="E88" i="6"/>
  <c r="E83" i="6"/>
  <c r="E84" i="6"/>
  <c r="E90" i="6" s="1"/>
  <c r="E91" i="6" s="1"/>
  <c r="D88" i="6"/>
  <c r="D83" i="6"/>
  <c r="D84" i="6" s="1"/>
  <c r="C88" i="6"/>
  <c r="C83" i="6"/>
  <c r="C84" i="6" s="1"/>
  <c r="B88" i="6"/>
  <c r="B83" i="6"/>
  <c r="B84" i="6" s="1"/>
  <c r="B90" i="6" s="1"/>
  <c r="Q85" i="6"/>
  <c r="O85" i="6"/>
  <c r="N85" i="6"/>
  <c r="J85" i="6"/>
  <c r="I85" i="6"/>
  <c r="U58" i="6"/>
  <c r="U60" i="6" s="1"/>
  <c r="T58" i="6"/>
  <c r="T60" i="6"/>
  <c r="S58" i="6"/>
  <c r="S60" i="6" s="1"/>
  <c r="R58" i="6"/>
  <c r="R60" i="6"/>
  <c r="Q58" i="6"/>
  <c r="Q60" i="6" s="1"/>
  <c r="P58" i="6"/>
  <c r="P60" i="6"/>
  <c r="U57" i="6"/>
  <c r="T57" i="6"/>
  <c r="S57" i="6"/>
  <c r="R57" i="6"/>
  <c r="Q57" i="6"/>
  <c r="P57" i="6"/>
  <c r="U50" i="6"/>
  <c r="U51" i="6"/>
  <c r="U53" i="6"/>
  <c r="T50" i="6"/>
  <c r="T51" i="6"/>
  <c r="S50" i="6"/>
  <c r="S51" i="6"/>
  <c r="R50" i="6"/>
  <c r="R51" i="6"/>
  <c r="R53" i="6"/>
  <c r="Q50" i="6"/>
  <c r="Q51" i="6"/>
  <c r="Q53" i="6"/>
  <c r="P50" i="6"/>
  <c r="P51" i="6"/>
  <c r="O50" i="6"/>
  <c r="O51" i="6"/>
  <c r="N50" i="6"/>
  <c r="N51" i="6"/>
  <c r="N53" i="6"/>
  <c r="N54" i="6" s="1"/>
  <c r="N55" i="6" s="1"/>
  <c r="M50" i="6"/>
  <c r="M51" i="6"/>
  <c r="M53" i="6"/>
  <c r="L50" i="6"/>
  <c r="L51" i="6"/>
  <c r="K50" i="6"/>
  <c r="K51" i="6"/>
  <c r="J50" i="6"/>
  <c r="J51" i="6"/>
  <c r="J53" i="6"/>
  <c r="I50" i="6"/>
  <c r="I51" i="6"/>
  <c r="I53" i="6"/>
  <c r="H50" i="6"/>
  <c r="H51" i="6"/>
  <c r="G50" i="6"/>
  <c r="G51" i="6"/>
  <c r="F50" i="6"/>
  <c r="F51" i="6"/>
  <c r="F53" i="6"/>
  <c r="F54" i="6" s="1"/>
  <c r="F55" i="6" s="1"/>
  <c r="E50" i="6"/>
  <c r="E51" i="6"/>
  <c r="E53" i="6"/>
  <c r="D50" i="6"/>
  <c r="D51" i="6"/>
  <c r="C50" i="6"/>
  <c r="C51" i="6"/>
  <c r="B50" i="6"/>
  <c r="B51" i="6"/>
  <c r="B53" i="6"/>
  <c r="U47" i="6"/>
  <c r="U48" i="6"/>
  <c r="U49" i="6"/>
  <c r="U54" i="6" s="1"/>
  <c r="U55" i="6" s="1"/>
  <c r="U52" i="6"/>
  <c r="T47" i="6"/>
  <c r="T48" i="6" s="1"/>
  <c r="T49" i="6"/>
  <c r="T52" i="6"/>
  <c r="S47" i="6"/>
  <c r="S48" i="6"/>
  <c r="S49" i="6"/>
  <c r="S52" i="6"/>
  <c r="R47" i="6"/>
  <c r="R48" i="6" s="1"/>
  <c r="R49" i="6"/>
  <c r="R54" i="6" s="1"/>
  <c r="R55" i="6" s="1"/>
  <c r="R52" i="6"/>
  <c r="Q47" i="6"/>
  <c r="Q48" i="6"/>
  <c r="Q49" i="6" s="1"/>
  <c r="Q54" i="6" s="1"/>
  <c r="Q55" i="6" s="1"/>
  <c r="Q52" i="6"/>
  <c r="P47" i="6"/>
  <c r="P48" i="6" s="1"/>
  <c r="P49" i="6" s="1"/>
  <c r="P52" i="6"/>
  <c r="O47" i="6"/>
  <c r="O48" i="6" s="1"/>
  <c r="O49" i="6" s="1"/>
  <c r="O52" i="6"/>
  <c r="N47" i="6"/>
  <c r="N48" i="6" s="1"/>
  <c r="N49" i="6"/>
  <c r="N52" i="6"/>
  <c r="M47" i="6"/>
  <c r="M48" i="6"/>
  <c r="M49" i="6"/>
  <c r="M54" i="6" s="1"/>
  <c r="M55" i="6" s="1"/>
  <c r="M52" i="6"/>
  <c r="L47" i="6"/>
  <c r="L48" i="6" s="1"/>
  <c r="L49" i="6"/>
  <c r="L52" i="6"/>
  <c r="K47" i="6"/>
  <c r="K48" i="6"/>
  <c r="K49" i="6"/>
  <c r="K52" i="6"/>
  <c r="J47" i="6"/>
  <c r="J48" i="6" s="1"/>
  <c r="J49" i="6"/>
  <c r="J54" i="6" s="1"/>
  <c r="J55" i="6" s="1"/>
  <c r="J52" i="6"/>
  <c r="I47" i="6"/>
  <c r="I48" i="6"/>
  <c r="I49" i="6" s="1"/>
  <c r="I54" i="6" s="1"/>
  <c r="I55" i="6" s="1"/>
  <c r="I52" i="6"/>
  <c r="H47" i="6"/>
  <c r="H48" i="6" s="1"/>
  <c r="H49" i="6" s="1"/>
  <c r="H52" i="6"/>
  <c r="G47" i="6"/>
  <c r="G48" i="6" s="1"/>
  <c r="G49" i="6" s="1"/>
  <c r="G52" i="6"/>
  <c r="F47" i="6"/>
  <c r="F48" i="6" s="1"/>
  <c r="F49" i="6"/>
  <c r="F52" i="6"/>
  <c r="E47" i="6"/>
  <c r="E48" i="6"/>
  <c r="E49" i="6"/>
  <c r="E54" i="6" s="1"/>
  <c r="E55" i="6" s="1"/>
  <c r="E52" i="6"/>
  <c r="D47" i="6"/>
  <c r="D48" i="6" s="1"/>
  <c r="D49" i="6"/>
  <c r="D52" i="6"/>
  <c r="C47" i="6"/>
  <c r="C48" i="6"/>
  <c r="C49" i="6"/>
  <c r="C52" i="6"/>
  <c r="B47" i="6"/>
  <c r="B48" i="6" s="1"/>
  <c r="B49" i="6"/>
  <c r="B54" i="6" s="1"/>
  <c r="B55" i="6" s="1"/>
  <c r="B52" i="6"/>
  <c r="U5" i="6"/>
  <c r="U23" i="6"/>
  <c r="T23" i="6"/>
  <c r="S5" i="6"/>
  <c r="S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U32" i="5"/>
  <c r="U33" i="5"/>
  <c r="U37" i="5"/>
  <c r="U35" i="5"/>
  <c r="U39" i="5"/>
  <c r="U40" i="5"/>
  <c r="U42" i="5"/>
  <c r="U43" i="5"/>
  <c r="U36" i="5"/>
  <c r="U30" i="5"/>
  <c r="U31" i="5"/>
  <c r="U46" i="5"/>
  <c r="U45" i="5"/>
  <c r="U44" i="5"/>
  <c r="U41" i="5"/>
  <c r="U38" i="5"/>
  <c r="U34" i="5"/>
  <c r="U29" i="5"/>
  <c r="U28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U24" i="5"/>
  <c r="U23" i="5"/>
  <c r="U22" i="5"/>
  <c r="U21" i="5"/>
  <c r="U19" i="5"/>
  <c r="U18" i="5"/>
  <c r="U17" i="5"/>
  <c r="U16" i="5"/>
  <c r="U15" i="5"/>
  <c r="U14" i="5"/>
  <c r="U12" i="5"/>
  <c r="U11" i="5"/>
  <c r="U10" i="5"/>
  <c r="U9" i="5"/>
  <c r="U8" i="5"/>
  <c r="U7" i="5"/>
  <c r="D85" i="6" l="1"/>
  <c r="D90" i="6"/>
  <c r="D91" i="6" s="1"/>
  <c r="S91" i="6"/>
  <c r="B91" i="6"/>
  <c r="T85" i="6"/>
  <c r="T90" i="6"/>
  <c r="T91" i="6" s="1"/>
  <c r="I82" i="10"/>
  <c r="I88" i="10" s="1"/>
  <c r="O54" i="6"/>
  <c r="O55" i="6" s="1"/>
  <c r="C90" i="6"/>
  <c r="C85" i="6"/>
  <c r="R91" i="6"/>
  <c r="C91" i="6"/>
  <c r="S90" i="6"/>
  <c r="S85" i="6"/>
  <c r="K54" i="6"/>
  <c r="K55" i="6" s="1"/>
  <c r="D56" i="6"/>
  <c r="L56" i="6"/>
  <c r="T56" i="6"/>
  <c r="G56" i="6"/>
  <c r="K56" i="6"/>
  <c r="K90" i="6"/>
  <c r="K91" i="6" s="1"/>
  <c r="D56" i="10"/>
  <c r="B56" i="6"/>
  <c r="D53" i="6"/>
  <c r="D54" i="6" s="1"/>
  <c r="D55" i="6" s="1"/>
  <c r="F56" i="6"/>
  <c r="H53" i="6"/>
  <c r="H54" i="6" s="1"/>
  <c r="H55" i="6" s="1"/>
  <c r="J56" i="6"/>
  <c r="L53" i="6"/>
  <c r="L54" i="6" s="1"/>
  <c r="L55" i="6" s="1"/>
  <c r="N56" i="6"/>
  <c r="P53" i="6"/>
  <c r="P54" i="6" s="1"/>
  <c r="P55" i="6" s="1"/>
  <c r="R56" i="6"/>
  <c r="T53" i="6"/>
  <c r="T54" i="6" s="1"/>
  <c r="T55" i="6" s="1"/>
  <c r="K85" i="6"/>
  <c r="O90" i="6"/>
  <c r="O91" i="6" s="1"/>
  <c r="H56" i="10"/>
  <c r="I79" i="10"/>
  <c r="I81" i="10" s="1"/>
  <c r="O56" i="6"/>
  <c r="E85" i="6"/>
  <c r="U85" i="6"/>
  <c r="D88" i="10"/>
  <c r="C53" i="6"/>
  <c r="C56" i="6" s="1"/>
  <c r="E56" i="6"/>
  <c r="G53" i="6"/>
  <c r="G54" i="6" s="1"/>
  <c r="G55" i="6" s="1"/>
  <c r="I56" i="6"/>
  <c r="K53" i="6"/>
  <c r="M56" i="6"/>
  <c r="O53" i="6"/>
  <c r="Q56" i="6"/>
  <c r="S53" i="6"/>
  <c r="S54" i="6" s="1"/>
  <c r="S55" i="6" s="1"/>
  <c r="U56" i="6"/>
  <c r="B85" i="6"/>
  <c r="G85" i="6"/>
  <c r="R85" i="6"/>
  <c r="H90" i="6"/>
  <c r="H91" i="6" s="1"/>
  <c r="B88" i="10"/>
  <c r="F81" i="10"/>
  <c r="F82" i="10" s="1"/>
  <c r="F88" i="10" s="1"/>
  <c r="H56" i="6" l="1"/>
  <c r="C54" i="6"/>
  <c r="C55" i="6" s="1"/>
  <c r="S56" i="6"/>
  <c r="P56" i="6"/>
</calcChain>
</file>

<file path=xl/sharedStrings.xml><?xml version="1.0" encoding="utf-8"?>
<sst xmlns="http://schemas.openxmlformats.org/spreadsheetml/2006/main" count="1387" uniqueCount="340">
  <si>
    <t>Takowaja</t>
  </si>
  <si>
    <t>Gravelotte</t>
  </si>
  <si>
    <t>Namibia</t>
  </si>
  <si>
    <t>Habachtal</t>
  </si>
  <si>
    <t>Muzo</t>
  </si>
  <si>
    <t>Ural</t>
  </si>
  <si>
    <t>78-78</t>
  </si>
  <si>
    <t>78-16</t>
  </si>
  <si>
    <t>78-21</t>
  </si>
  <si>
    <t>78-95</t>
  </si>
  <si>
    <t>80-51</t>
  </si>
  <si>
    <t>77/6</t>
  </si>
  <si>
    <t>Chivor</t>
  </si>
  <si>
    <t>rim 2a</t>
  </si>
  <si>
    <t>rim 2b</t>
  </si>
  <si>
    <t>rim 3</t>
  </si>
  <si>
    <t>rim 4</t>
  </si>
  <si>
    <t>rim 5</t>
  </si>
  <si>
    <t>rim 6</t>
  </si>
  <si>
    <t>rim 7</t>
  </si>
  <si>
    <t>core 8</t>
  </si>
  <si>
    <t>core 9</t>
  </si>
  <si>
    <t>core 10</t>
  </si>
  <si>
    <t>core 11</t>
  </si>
  <si>
    <t>core 12</t>
  </si>
  <si>
    <t>core 13</t>
  </si>
  <si>
    <t>core 14</t>
  </si>
  <si>
    <t>core 1</t>
  </si>
  <si>
    <t>core 2</t>
  </si>
  <si>
    <t>core 3</t>
  </si>
  <si>
    <t>79.1</t>
  </si>
  <si>
    <t>core 1/1</t>
  </si>
  <si>
    <t>rim 1/2</t>
  </si>
  <si>
    <t>core 4</t>
  </si>
  <si>
    <t>rim 1/1</t>
  </si>
  <si>
    <t>core 1/2</t>
  </si>
  <si>
    <t>core</t>
  </si>
  <si>
    <t>rim</t>
  </si>
  <si>
    <t>SiO2</t>
  </si>
  <si>
    <t>TiO2</t>
  </si>
  <si>
    <t>Al2O3</t>
  </si>
  <si>
    <t>Sc2O3</t>
  </si>
  <si>
    <t>Cr2O3</t>
  </si>
  <si>
    <t>V2O3</t>
  </si>
  <si>
    <t>Fe2O3</t>
  </si>
  <si>
    <t>FeO</t>
  </si>
  <si>
    <t>MnO</t>
  </si>
  <si>
    <t>MgO</t>
  </si>
  <si>
    <t>CaO</t>
  </si>
  <si>
    <t>Na2O</t>
  </si>
  <si>
    <t>K2O</t>
  </si>
  <si>
    <t>Li2O</t>
  </si>
  <si>
    <t>Cs2O</t>
  </si>
  <si>
    <t>Rb2O</t>
  </si>
  <si>
    <t>BeO calc</t>
  </si>
  <si>
    <t>H2O</t>
  </si>
  <si>
    <t>BeO Ion Probe</t>
  </si>
  <si>
    <t>Li2O Ion Probe</t>
  </si>
  <si>
    <t>V</t>
  </si>
  <si>
    <t>Si</t>
  </si>
  <si>
    <t>Ti</t>
  </si>
  <si>
    <t>Al</t>
  </si>
  <si>
    <t>Sc</t>
  </si>
  <si>
    <t>Cr</t>
  </si>
  <si>
    <t>Fe3</t>
  </si>
  <si>
    <t>Fe2</t>
  </si>
  <si>
    <t>Mn</t>
  </si>
  <si>
    <t>Mg</t>
  </si>
  <si>
    <t>Ca</t>
  </si>
  <si>
    <t>Na</t>
  </si>
  <si>
    <t>K</t>
  </si>
  <si>
    <t>Li</t>
  </si>
  <si>
    <t>Cs</t>
  </si>
  <si>
    <t>Rb</t>
  </si>
  <si>
    <t>Be</t>
  </si>
  <si>
    <t>Sum</t>
  </si>
  <si>
    <t>78-83</t>
  </si>
  <si>
    <t>Colombia</t>
  </si>
  <si>
    <t>av rim</t>
  </si>
  <si>
    <t>av core</t>
  </si>
  <si>
    <t>rim av</t>
  </si>
  <si>
    <t>core av</t>
  </si>
  <si>
    <t>Al iv</t>
  </si>
  <si>
    <t>sum vi</t>
  </si>
  <si>
    <t>Na+K+Rb+Cs</t>
  </si>
  <si>
    <t>average rim</t>
  </si>
  <si>
    <t>average core</t>
  </si>
  <si>
    <t>Peg Namibia</t>
  </si>
  <si>
    <t xml:space="preserve">SiO2 </t>
  </si>
  <si>
    <t xml:space="preserve">Al2O3 </t>
  </si>
  <si>
    <t xml:space="preserve">Cr2O3 </t>
  </si>
  <si>
    <t xml:space="preserve">FeO </t>
  </si>
  <si>
    <t xml:space="preserve">MnO </t>
  </si>
  <si>
    <t xml:space="preserve">MgO </t>
  </si>
  <si>
    <t xml:space="preserve">CaO </t>
  </si>
  <si>
    <t xml:space="preserve">K2O </t>
  </si>
  <si>
    <t xml:space="preserve">Cs2O </t>
  </si>
  <si>
    <t xml:space="preserve">BeO calc </t>
  </si>
  <si>
    <t>total</t>
  </si>
  <si>
    <t xml:space="preserve">Si </t>
  </si>
  <si>
    <t xml:space="preserve">Al </t>
  </si>
  <si>
    <t xml:space="preserve">Cr </t>
  </si>
  <si>
    <t>Fe3+</t>
  </si>
  <si>
    <t xml:space="preserve">Fe </t>
  </si>
  <si>
    <t xml:space="preserve">Mn </t>
  </si>
  <si>
    <t>tot</t>
  </si>
  <si>
    <t>Mg+Fe+Mn</t>
  </si>
  <si>
    <t>BeO</t>
  </si>
  <si>
    <t>Maltahöhe</t>
  </si>
  <si>
    <t xml:space="preserve">Comment  </t>
  </si>
  <si>
    <t xml:space="preserve">81-190-01 </t>
  </si>
  <si>
    <t xml:space="preserve">81-190-02 </t>
  </si>
  <si>
    <t xml:space="preserve">81-190-03 </t>
  </si>
  <si>
    <t xml:space="preserve">81-190-04 </t>
  </si>
  <si>
    <t xml:space="preserve">81-190-05 </t>
  </si>
  <si>
    <t xml:space="preserve">81-190-06 </t>
  </si>
  <si>
    <t xml:space="preserve">81-190-07 </t>
  </si>
  <si>
    <t xml:space="preserve">81-190-08 </t>
  </si>
  <si>
    <t xml:space="preserve">81-190-09 </t>
  </si>
  <si>
    <t xml:space="preserve">81-190-10 </t>
  </si>
  <si>
    <t xml:space="preserve">81-190-11 </t>
  </si>
  <si>
    <t xml:space="preserve">81-190-12 </t>
  </si>
  <si>
    <t xml:space="preserve">81-190-15 </t>
  </si>
  <si>
    <t xml:space="preserve">81-190-16 </t>
  </si>
  <si>
    <t xml:space="preserve">81-190-17 </t>
  </si>
  <si>
    <t xml:space="preserve">81-190-18 </t>
  </si>
  <si>
    <t xml:space="preserve">81-190-19 </t>
  </si>
  <si>
    <t xml:space="preserve">81-190-20 </t>
  </si>
  <si>
    <t xml:space="preserve">81-190-21 </t>
  </si>
  <si>
    <t>81-190</t>
  </si>
  <si>
    <t xml:space="preserve">   No. </t>
  </si>
  <si>
    <t>average</t>
  </si>
  <si>
    <t xml:space="preserve">   SiO2  </t>
  </si>
  <si>
    <t xml:space="preserve">   TiO2  </t>
  </si>
  <si>
    <t xml:space="preserve">   Al2O3 </t>
  </si>
  <si>
    <t xml:space="preserve">   Sc2O3 </t>
  </si>
  <si>
    <t xml:space="preserve">   Cr2O3 </t>
  </si>
  <si>
    <t xml:space="preserve">   V2O3 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</si>
  <si>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</si>
  <si>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</si>
  <si>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</si>
  <si>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</si>
  <si>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</si>
  <si>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</si>
  <si>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Cs2O  </t>
  </si>
  <si>
    <t xml:space="preserve">   Rb2O  </t>
  </si>
  <si>
    <t xml:space="preserve">   BeO   </t>
  </si>
  <si>
    <t xml:space="preserve">  Total  </t>
  </si>
  <si>
    <t>Korrektur -0.5 SiO2</t>
  </si>
  <si>
    <t>78-14 profile</t>
  </si>
  <si>
    <t>aver core</t>
  </si>
  <si>
    <t>average all</t>
  </si>
  <si>
    <t>av cor corr</t>
  </si>
  <si>
    <t>av rim corr</t>
  </si>
  <si>
    <t>av all corr</t>
  </si>
  <si>
    <t>Be SIMS</t>
  </si>
  <si>
    <t>Si+Be</t>
  </si>
  <si>
    <t>Li iv</t>
  </si>
  <si>
    <t>Li rest</t>
  </si>
  <si>
    <t xml:space="preserve">Li rest </t>
  </si>
  <si>
    <t>Al+Cr+V+Sc</t>
  </si>
  <si>
    <t>Li vi</t>
  </si>
  <si>
    <t>Li channel</t>
  </si>
  <si>
    <t>sum channel</t>
  </si>
  <si>
    <t>Sum channel</t>
  </si>
  <si>
    <t>Sum vi</t>
  </si>
  <si>
    <t>Al iv 6-Si</t>
  </si>
  <si>
    <t>Li iv 3-Be</t>
  </si>
  <si>
    <t>Be in Si</t>
  </si>
  <si>
    <t>Be calc</t>
  </si>
  <si>
    <t>Leydsdorp</t>
  </si>
  <si>
    <t>78-16-1</t>
  </si>
  <si>
    <t>78-16-2</t>
  </si>
  <si>
    <t>78-16-3</t>
  </si>
  <si>
    <t>78-16-4</t>
  </si>
  <si>
    <t>78-16-5</t>
  </si>
  <si>
    <t>78-16-6</t>
  </si>
  <si>
    <t>78-16-7</t>
  </si>
  <si>
    <t>78-16-8</t>
  </si>
  <si>
    <t>78-16-9</t>
  </si>
  <si>
    <t>78-16-10</t>
  </si>
  <si>
    <t>78-16-11</t>
  </si>
  <si>
    <t>78-16-12</t>
  </si>
  <si>
    <t>78-16-13</t>
  </si>
  <si>
    <t>78-16-14</t>
  </si>
  <si>
    <t>78-16-15</t>
  </si>
  <si>
    <t>1 r</t>
  </si>
  <si>
    <t>2 r</t>
  </si>
  <si>
    <t>3 r</t>
  </si>
  <si>
    <t>4 r</t>
  </si>
  <si>
    <t>5 r</t>
  </si>
  <si>
    <t>Total</t>
  </si>
  <si>
    <t>BeO SIMS</t>
  </si>
  <si>
    <t>Fe</t>
  </si>
  <si>
    <t>Alvi+Cr+V+Sc</t>
  </si>
  <si>
    <t>ZELMI</t>
  </si>
  <si>
    <t>1c</t>
  </si>
  <si>
    <t>2c</t>
  </si>
  <si>
    <t>3c</t>
  </si>
  <si>
    <t>4c-r</t>
  </si>
  <si>
    <t>5r</t>
  </si>
  <si>
    <t>6r</t>
  </si>
  <si>
    <t>7r</t>
  </si>
  <si>
    <t>8r</t>
  </si>
  <si>
    <t>9r</t>
  </si>
  <si>
    <t>10r</t>
  </si>
  <si>
    <t>11c-r</t>
  </si>
  <si>
    <t>av</t>
  </si>
  <si>
    <t>1981 eigene</t>
  </si>
  <si>
    <t>corr -0.5 SiO2</t>
  </si>
  <si>
    <t>78-84</t>
  </si>
  <si>
    <t>78-83_2</t>
  </si>
  <si>
    <t>78-83vr_3</t>
  </si>
  <si>
    <t>78-83m_4</t>
  </si>
  <si>
    <t>78-83m_5</t>
  </si>
  <si>
    <t>av all</t>
  </si>
  <si>
    <t>Sc2O3 nd</t>
  </si>
  <si>
    <t>Li2O SiMS</t>
  </si>
  <si>
    <t>Rb2O nd</t>
  </si>
  <si>
    <t>Aliv</t>
  </si>
  <si>
    <t>L 101</t>
  </si>
  <si>
    <t>L 102</t>
  </si>
  <si>
    <t>L 103</t>
  </si>
  <si>
    <t>FeO tot</t>
  </si>
  <si>
    <t xml:space="preserve">81-196-01 </t>
  </si>
  <si>
    <t xml:space="preserve">81-196-02 </t>
  </si>
  <si>
    <t xml:space="preserve">81-196-03 </t>
  </si>
  <si>
    <t xml:space="preserve">81-202-01 </t>
  </si>
  <si>
    <t xml:space="preserve">81-202-02 </t>
  </si>
  <si>
    <t xml:space="preserve">81-202-03 </t>
  </si>
  <si>
    <t>Crabtree Mts</t>
  </si>
  <si>
    <t xml:space="preserve">81-193a-01 </t>
  </si>
  <si>
    <t xml:space="preserve">81-193a-02 </t>
  </si>
  <si>
    <t xml:space="preserve">81-193a-03 </t>
  </si>
  <si>
    <t xml:space="preserve">81-193a-04 </t>
  </si>
  <si>
    <t xml:space="preserve">81-193a-05 </t>
  </si>
  <si>
    <t xml:space="preserve">81-193a-06 </t>
  </si>
  <si>
    <t xml:space="preserve">81-193a-14 </t>
  </si>
  <si>
    <t xml:space="preserve">81-193a-15 </t>
  </si>
  <si>
    <t xml:space="preserve">81-193a-16 </t>
  </si>
  <si>
    <t xml:space="preserve">81-193a-17 </t>
  </si>
  <si>
    <t xml:space="preserve">81-193a-18 </t>
  </si>
  <si>
    <t xml:space="preserve">81-193a-19 </t>
  </si>
  <si>
    <t xml:space="preserve">81-193a-20 </t>
  </si>
  <si>
    <t xml:space="preserve">81-193b-08 </t>
  </si>
  <si>
    <t xml:space="preserve">81-193b-09 </t>
  </si>
  <si>
    <t xml:space="preserve">81-193b-10 </t>
  </si>
  <si>
    <t xml:space="preserve">81-193b-11 </t>
  </si>
  <si>
    <t xml:space="preserve">81-193b-12 </t>
  </si>
  <si>
    <t xml:space="preserve">81-193b-13 </t>
  </si>
  <si>
    <t xml:space="preserve">81-193b-14 </t>
  </si>
  <si>
    <t xml:space="preserve">81-193b-15 </t>
  </si>
  <si>
    <t>Cz2O</t>
  </si>
  <si>
    <t>No of "O"</t>
  </si>
  <si>
    <t>Mananjary</t>
  </si>
  <si>
    <t>Label</t>
  </si>
  <si>
    <t>80-51r_2 50mkm from border</t>
  </si>
  <si>
    <t>80-51r_3</t>
  </si>
  <si>
    <t>80-51r_7</t>
  </si>
  <si>
    <t>80-51vr_8</t>
  </si>
  <si>
    <t>80-51vr_9</t>
  </si>
  <si>
    <t xml:space="preserve">80-51 </t>
  </si>
  <si>
    <t>80-51_4</t>
  </si>
  <si>
    <t>80-51c_5</t>
  </si>
  <si>
    <t>80-51c_6</t>
  </si>
  <si>
    <t>80-51 av</t>
  </si>
  <si>
    <t>No</t>
  </si>
  <si>
    <t xml:space="preserve">Ox%(Si) </t>
  </si>
  <si>
    <t>TiO2 nd</t>
  </si>
  <si>
    <t xml:space="preserve">Ox%(Al) </t>
  </si>
  <si>
    <t xml:space="preserve">Ox%(Cr) </t>
  </si>
  <si>
    <t xml:space="preserve">Ox%(V ) </t>
  </si>
  <si>
    <t xml:space="preserve">Ox%(Fe) </t>
  </si>
  <si>
    <t>MnO nd</t>
  </si>
  <si>
    <t xml:space="preserve">Ox%(Mg) </t>
  </si>
  <si>
    <t xml:space="preserve">Ox%(Ca) </t>
  </si>
  <si>
    <t xml:space="preserve">Ox%(Na) </t>
  </si>
  <si>
    <t xml:space="preserve">Ox%(K ) </t>
  </si>
  <si>
    <t>Li2O SIMS</t>
  </si>
  <si>
    <t xml:space="preserve">Ox%(Cs) </t>
  </si>
  <si>
    <t>TotalOx%</t>
  </si>
  <si>
    <t>H2O (2wt%)</t>
  </si>
  <si>
    <t>BeO wt% calc</t>
  </si>
  <si>
    <t>Kationen</t>
  </si>
  <si>
    <t>80-47vr_1</t>
  </si>
  <si>
    <t>80-47r_2</t>
  </si>
  <si>
    <t>80-47r_3</t>
  </si>
  <si>
    <t>80-47 av r</t>
  </si>
  <si>
    <t>80-47_4</t>
  </si>
  <si>
    <t>80-47c_5</t>
  </si>
  <si>
    <t>80-47c_6</t>
  </si>
  <si>
    <t>80-47 av core</t>
  </si>
  <si>
    <t xml:space="preserve">78-40-01 </t>
  </si>
  <si>
    <t xml:space="preserve">78-40-02 </t>
  </si>
  <si>
    <t xml:space="preserve">78-40-03 </t>
  </si>
  <si>
    <t xml:space="preserve">78-40-04 </t>
  </si>
  <si>
    <t xml:space="preserve">78-40-05 </t>
  </si>
  <si>
    <t xml:space="preserve">78-40-06 </t>
  </si>
  <si>
    <t xml:space="preserve">78-40-07 </t>
  </si>
  <si>
    <t xml:space="preserve">78-40-08 </t>
  </si>
  <si>
    <t xml:space="preserve">78-40-09 </t>
  </si>
  <si>
    <t xml:space="preserve">78-40-10 </t>
  </si>
  <si>
    <t xml:space="preserve">78-40-11 </t>
  </si>
  <si>
    <t xml:space="preserve">78-40-12 </t>
  </si>
  <si>
    <t xml:space="preserve">78-40-13 </t>
  </si>
  <si>
    <t xml:space="preserve">78-40-14 </t>
  </si>
  <si>
    <t xml:space="preserve">78-40-15 </t>
  </si>
  <si>
    <t xml:space="preserve">78-40-16 </t>
  </si>
  <si>
    <t xml:space="preserve">78-40-17 </t>
  </si>
  <si>
    <t xml:space="preserve">78-40-18 </t>
  </si>
  <si>
    <t xml:space="preserve">78-40-19 </t>
  </si>
  <si>
    <t xml:space="preserve">78-40-20 </t>
  </si>
  <si>
    <t xml:space="preserve">78-40-21 </t>
  </si>
  <si>
    <t>c/r</t>
  </si>
  <si>
    <t>1r</t>
  </si>
  <si>
    <t>2r</t>
  </si>
  <si>
    <t>data 1981</t>
  </si>
  <si>
    <t>ZELMI 2018</t>
  </si>
  <si>
    <t>Franqueira</t>
  </si>
  <si>
    <t>Spain</t>
  </si>
  <si>
    <t xml:space="preserve">19-02    01 </t>
  </si>
  <si>
    <t xml:space="preserve">19-02    02 </t>
  </si>
  <si>
    <t xml:space="preserve">19-02    03 </t>
  </si>
  <si>
    <t xml:space="preserve">19-02    04 </t>
  </si>
  <si>
    <t xml:space="preserve">19-02    05 </t>
  </si>
  <si>
    <t xml:space="preserve">19-02    06 </t>
  </si>
  <si>
    <t xml:space="preserve">19-01    07 </t>
  </si>
  <si>
    <t xml:space="preserve">19-01    08 </t>
  </si>
  <si>
    <t xml:space="preserve">19-01    09 </t>
  </si>
  <si>
    <t xml:space="preserve">19-01    10 </t>
  </si>
  <si>
    <t xml:space="preserve">19-01    11 </t>
  </si>
  <si>
    <t xml:space="preserve">19-01    12 </t>
  </si>
  <si>
    <t xml:space="preserve">19-01    13 </t>
  </si>
  <si>
    <t xml:space="preserve">19-01    14 </t>
  </si>
  <si>
    <t xml:space="preserve">19-01    15 </t>
  </si>
  <si>
    <t xml:space="preserve">19-01    16 </t>
  </si>
  <si>
    <t>Li2O nd</t>
  </si>
  <si>
    <t>American Mineralogist: February 2020 Deposit AM-20-27010</t>
  </si>
  <si>
    <t>Franz et al.: Crystal chemistry of emerald</t>
  </si>
  <si>
    <t>Table EA 3: a) Point analyses of Kruta Balka emeralds and b-f) analysis of 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</si>
</sst>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Verdan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 Cyr"/>
      <family val="2"/>
    </font>
    <font>
      <sz val="12"/>
      <color rgb="FF000000"/>
      <name val="Calibri"/>
      <family val="2"/>
      <scheme val="minor"/>
    </font>
    <font>
      <b/>
      <sz val="10"/>
      <name val="Arial Cyr"/>
      <family val="2"/>
    </font>
    <font>
      <sz val="11"/>
      <color rgb="FF000000"/>
      <name val="Calibri"/>
      <family val="2"/>
      <scheme val="minor"/>
    </font>
    <font>
      <sz val="12"/>
      <color rgb="FF000000"/>
      <name val="Lucida Grande"/>
      <family val="2"/>
    </font>
    <font>
      <sz val="12"/>
      <color theme="1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4" fontId="0" fillId="0" borderId="0" xfId="0" applyNumberFormat="1" applyFill="1"/>
    <xf numFmtId="0" fontId="1" fillId="0" borderId="0" xfId="0" applyFont="1"/>
    <xf numFmtId="2" fontId="0" fillId="2" borderId="0" xfId="0" applyNumberFormat="1" applyFill="1"/>
    <xf numFmtId="2" fontId="0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64" fontId="0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2" borderId="0" xfId="0" applyNumberFormat="1" applyFill="1"/>
    <xf numFmtId="164" fontId="0" fillId="3" borderId="0" xfId="0" applyNumberFormat="1" applyFill="1"/>
    <xf numFmtId="0" fontId="1" fillId="0" borderId="0" xfId="0" applyFont="1" applyAlignment="1">
      <alignment horizontal="center"/>
    </xf>
    <xf numFmtId="2" fontId="0" fillId="0" borderId="0" xfId="0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 applyFont="1"/>
    <xf numFmtId="164" fontId="1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17" fontId="0" fillId="0" borderId="0" xfId="0" applyNumberFormat="1"/>
    <xf numFmtId="0" fontId="0" fillId="4" borderId="0" xfId="0" applyFill="1"/>
    <xf numFmtId="2" fontId="0" fillId="4" borderId="0" xfId="0" applyNumberFormat="1" applyFill="1"/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0" borderId="0" xfId="0" applyNumberFormat="1" applyFill="1"/>
    <xf numFmtId="164" fontId="0" fillId="4" borderId="0" xfId="0" applyNumberFormat="1" applyFill="1"/>
    <xf numFmtId="0" fontId="7" fillId="0" borderId="0" xfId="0" applyFont="1" applyAlignment="1">
      <alignment horizontal="right"/>
    </xf>
    <xf numFmtId="164" fontId="0" fillId="0" borderId="0" xfId="0" applyNumberFormat="1" applyFill="1" applyAlignment="1">
      <alignment horizontal="center"/>
    </xf>
    <xf numFmtId="0" fontId="8" fillId="0" borderId="0" xfId="0" applyFont="1"/>
    <xf numFmtId="164" fontId="0" fillId="0" borderId="0" xfId="0" applyNumberFormat="1" applyFill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/>
  </cellXfs>
  <cellStyles count="3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"/>
  <sheetViews>
    <sheetView tabSelected="1" workbookViewId="0">
      <selection activeCell="E2" sqref="E2"/>
    </sheetView>
  </sheetViews>
  <sheetFormatPr baseColWidth="10" defaultRowHeight="16"/>
  <sheetData>
    <row r="1" spans="1:22">
      <c r="A1" s="35" t="s">
        <v>337</v>
      </c>
    </row>
    <row r="2" spans="1:22">
      <c r="A2" s="35" t="s">
        <v>338</v>
      </c>
      <c r="E2" s="36" t="s">
        <v>339</v>
      </c>
    </row>
    <row r="3" spans="1:22">
      <c r="A3" t="s">
        <v>109</v>
      </c>
      <c r="B3" t="s">
        <v>292</v>
      </c>
      <c r="C3" t="s">
        <v>293</v>
      </c>
      <c r="D3" t="s">
        <v>294</v>
      </c>
      <c r="E3" t="s">
        <v>295</v>
      </c>
      <c r="F3" t="s">
        <v>296</v>
      </c>
      <c r="G3" t="s">
        <v>297</v>
      </c>
      <c r="H3" t="s">
        <v>298</v>
      </c>
      <c r="I3" t="s">
        <v>299</v>
      </c>
      <c r="J3" t="s">
        <v>300</v>
      </c>
      <c r="K3" t="s">
        <v>301</v>
      </c>
      <c r="L3" t="s">
        <v>302</v>
      </c>
      <c r="M3" t="s">
        <v>303</v>
      </c>
      <c r="N3" t="s">
        <v>304</v>
      </c>
      <c r="O3" t="s">
        <v>305</v>
      </c>
      <c r="P3" t="s">
        <v>306</v>
      </c>
      <c r="Q3" t="s">
        <v>307</v>
      </c>
      <c r="R3" t="s">
        <v>308</v>
      </c>
      <c r="S3" t="s">
        <v>309</v>
      </c>
      <c r="T3" t="s">
        <v>310</v>
      </c>
      <c r="U3" t="s">
        <v>311</v>
      </c>
      <c r="V3" t="s">
        <v>312</v>
      </c>
    </row>
    <row r="4" spans="1:22">
      <c r="A4" t="s">
        <v>313</v>
      </c>
      <c r="B4" t="s">
        <v>314</v>
      </c>
      <c r="C4" t="s">
        <v>314</v>
      </c>
      <c r="D4" t="s">
        <v>314</v>
      </c>
      <c r="E4" t="s">
        <v>314</v>
      </c>
      <c r="F4" t="s">
        <v>314</v>
      </c>
      <c r="G4" t="s">
        <v>196</v>
      </c>
      <c r="H4" t="s">
        <v>196</v>
      </c>
      <c r="I4" t="s">
        <v>196</v>
      </c>
      <c r="J4" t="s">
        <v>196</v>
      </c>
      <c r="K4" t="s">
        <v>196</v>
      </c>
      <c r="L4" t="s">
        <v>196</v>
      </c>
      <c r="M4" t="s">
        <v>314</v>
      </c>
      <c r="N4" t="s">
        <v>314</v>
      </c>
      <c r="O4" t="s">
        <v>314</v>
      </c>
      <c r="P4" t="s">
        <v>314</v>
      </c>
      <c r="Q4" t="s">
        <v>315</v>
      </c>
      <c r="R4" t="s">
        <v>315</v>
      </c>
      <c r="S4" t="s">
        <v>315</v>
      </c>
      <c r="T4" t="s">
        <v>315</v>
      </c>
      <c r="U4" t="s">
        <v>315</v>
      </c>
      <c r="V4" t="s">
        <v>197</v>
      </c>
    </row>
    <row r="5" spans="1:22">
      <c r="A5" t="s">
        <v>132</v>
      </c>
      <c r="B5" s="3">
        <v>65.727000000000004</v>
      </c>
      <c r="C5" s="3">
        <v>65.668000000000006</v>
      </c>
      <c r="D5" s="3">
        <v>65.989000000000004</v>
      </c>
      <c r="E5" s="3">
        <v>65.917000000000002</v>
      </c>
      <c r="F5" s="3">
        <v>66.25</v>
      </c>
      <c r="G5" s="3">
        <v>65.477999999999994</v>
      </c>
      <c r="H5" s="3">
        <v>65.141000000000005</v>
      </c>
      <c r="I5" s="3">
        <v>65.572999999999993</v>
      </c>
      <c r="J5" s="3">
        <v>65.465999999999994</v>
      </c>
      <c r="K5" s="3">
        <v>65.688999999999993</v>
      </c>
      <c r="L5" s="3">
        <v>65.132000000000005</v>
      </c>
      <c r="M5" s="3">
        <v>65.600999999999999</v>
      </c>
      <c r="N5" s="3">
        <v>65.509</v>
      </c>
      <c r="O5" s="3">
        <v>64.78</v>
      </c>
      <c r="P5" s="3">
        <v>65.164000000000001</v>
      </c>
      <c r="Q5" s="3">
        <v>65.126999999999995</v>
      </c>
      <c r="R5" s="3">
        <v>64.903000000000006</v>
      </c>
      <c r="S5" s="3">
        <v>65.820999999999998</v>
      </c>
      <c r="T5" s="3">
        <v>65.707999999999998</v>
      </c>
      <c r="U5" s="3">
        <v>65.665999999999997</v>
      </c>
      <c r="V5" s="3">
        <v>66.135999999999996</v>
      </c>
    </row>
    <row r="6" spans="1:22">
      <c r="A6" t="s">
        <v>133</v>
      </c>
      <c r="B6" s="3">
        <v>0</v>
      </c>
      <c r="C6" s="3">
        <v>0</v>
      </c>
      <c r="D6" s="3">
        <v>0</v>
      </c>
      <c r="E6" s="3">
        <v>0</v>
      </c>
      <c r="F6" s="3">
        <v>3.0000000000000001E-3</v>
      </c>
      <c r="G6" s="3">
        <v>0</v>
      </c>
      <c r="H6" s="3">
        <v>0</v>
      </c>
      <c r="I6" s="3">
        <v>1.6E-2</v>
      </c>
      <c r="J6" s="3">
        <v>4.0000000000000001E-3</v>
      </c>
      <c r="K6" s="3">
        <v>2.9000000000000001E-2</v>
      </c>
      <c r="L6" s="3">
        <v>0</v>
      </c>
      <c r="M6" s="3">
        <v>4.0000000000000001E-3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3.0000000000000001E-3</v>
      </c>
    </row>
    <row r="7" spans="1:22">
      <c r="A7" t="s">
        <v>134</v>
      </c>
      <c r="B7" s="3">
        <v>17.007999999999999</v>
      </c>
      <c r="C7" s="3">
        <v>17.138999999999999</v>
      </c>
      <c r="D7" s="3">
        <v>17.89</v>
      </c>
      <c r="E7" s="3">
        <v>17.895</v>
      </c>
      <c r="F7" s="3">
        <v>18.094000000000001</v>
      </c>
      <c r="G7" s="3">
        <v>17.776</v>
      </c>
      <c r="H7" s="3">
        <v>17.869</v>
      </c>
      <c r="I7" s="3">
        <v>18.09</v>
      </c>
      <c r="J7" s="3">
        <v>17.861999999999998</v>
      </c>
      <c r="K7" s="3">
        <v>18.079000000000001</v>
      </c>
      <c r="L7" s="3">
        <v>17.126999999999999</v>
      </c>
      <c r="M7" s="3">
        <v>17.771000000000001</v>
      </c>
      <c r="N7" s="3">
        <v>17.821000000000002</v>
      </c>
      <c r="O7" s="3">
        <v>16.707000000000001</v>
      </c>
      <c r="P7" s="3">
        <v>17.911000000000001</v>
      </c>
      <c r="Q7" s="3">
        <v>17.053999999999998</v>
      </c>
      <c r="R7" s="3">
        <v>17.486000000000001</v>
      </c>
      <c r="S7" s="3">
        <v>17.780999999999999</v>
      </c>
      <c r="T7" s="3">
        <v>17.867000000000001</v>
      </c>
      <c r="U7" s="3">
        <v>17.821000000000002</v>
      </c>
      <c r="V7" s="3">
        <v>18.175000000000001</v>
      </c>
    </row>
    <row r="8" spans="1:22">
      <c r="A8" t="s">
        <v>135</v>
      </c>
      <c r="B8" s="3">
        <v>2.4E-2</v>
      </c>
      <c r="C8" s="3">
        <v>0.03</v>
      </c>
      <c r="D8" s="3">
        <v>3.6999999999999998E-2</v>
      </c>
      <c r="E8" s="3">
        <v>2E-3</v>
      </c>
      <c r="F8" s="3">
        <v>1.9E-2</v>
      </c>
      <c r="G8" s="3">
        <v>2.1000000000000001E-2</v>
      </c>
      <c r="H8" s="3">
        <v>8.9999999999999993E-3</v>
      </c>
      <c r="I8" s="3">
        <v>1.4E-2</v>
      </c>
      <c r="J8" s="3">
        <v>3.6999999999999998E-2</v>
      </c>
      <c r="K8" s="3">
        <v>1.4999999999999999E-2</v>
      </c>
      <c r="L8" s="3">
        <v>5.2999999999999999E-2</v>
      </c>
      <c r="M8" s="3">
        <v>1.6E-2</v>
      </c>
      <c r="N8" s="3">
        <v>2.7E-2</v>
      </c>
      <c r="O8" s="3">
        <v>3.1E-2</v>
      </c>
      <c r="P8" s="3">
        <v>3.2000000000000001E-2</v>
      </c>
      <c r="Q8" s="3">
        <v>0.04</v>
      </c>
      <c r="R8" s="3">
        <v>3.1E-2</v>
      </c>
      <c r="S8" s="3">
        <v>1.4E-2</v>
      </c>
      <c r="T8" s="3">
        <v>8.9999999999999993E-3</v>
      </c>
      <c r="U8" s="3">
        <v>2.5000000000000001E-2</v>
      </c>
      <c r="V8" s="3">
        <v>0</v>
      </c>
    </row>
    <row r="9" spans="1:22">
      <c r="A9" t="s">
        <v>136</v>
      </c>
      <c r="B9" s="3">
        <v>0.40899999999999997</v>
      </c>
      <c r="C9" s="3">
        <v>0.33500000000000002</v>
      </c>
      <c r="D9" s="3">
        <v>0.108</v>
      </c>
      <c r="E9" s="3">
        <v>0.311</v>
      </c>
      <c r="F9" s="3">
        <v>0.193</v>
      </c>
      <c r="G9" s="3">
        <v>1E-3</v>
      </c>
      <c r="H9" s="3">
        <v>0.105</v>
      </c>
      <c r="I9" s="3">
        <v>5.7000000000000002E-2</v>
      </c>
      <c r="J9" s="3">
        <v>0.12</v>
      </c>
      <c r="K9" s="3">
        <v>0.151</v>
      </c>
      <c r="L9" s="3">
        <v>2.8000000000000001E-2</v>
      </c>
      <c r="M9" s="3">
        <v>0.16400000000000001</v>
      </c>
      <c r="N9" s="3">
        <v>9.6000000000000002E-2</v>
      </c>
      <c r="O9" s="3">
        <v>0.47899999999999998</v>
      </c>
      <c r="P9" s="3">
        <v>2.5999999999999999E-2</v>
      </c>
      <c r="Q9" s="3">
        <v>0.46899999999999997</v>
      </c>
      <c r="R9" s="3">
        <v>0.38400000000000001</v>
      </c>
      <c r="S9" s="3">
        <v>0.35</v>
      </c>
      <c r="T9" s="3">
        <v>0.23799999999999999</v>
      </c>
      <c r="U9" s="3">
        <v>0.34599999999999997</v>
      </c>
      <c r="V9" s="3">
        <v>0.20899999999999999</v>
      </c>
    </row>
    <row r="10" spans="1:22">
      <c r="A10" t="s">
        <v>137</v>
      </c>
      <c r="B10" s="3">
        <v>4.9000000000000002E-2</v>
      </c>
      <c r="C10" s="3">
        <v>0</v>
      </c>
      <c r="D10" s="3">
        <v>0.02</v>
      </c>
      <c r="E10" s="3">
        <v>0</v>
      </c>
      <c r="F10" s="3">
        <v>3.1E-2</v>
      </c>
      <c r="G10" s="3">
        <v>0</v>
      </c>
      <c r="H10" s="3">
        <v>0</v>
      </c>
      <c r="I10" s="3">
        <v>0</v>
      </c>
      <c r="J10" s="3">
        <v>4.3999999999999997E-2</v>
      </c>
      <c r="K10" s="3">
        <v>1E-3</v>
      </c>
      <c r="L10" s="3">
        <v>2.8000000000000001E-2</v>
      </c>
      <c r="M10" s="3">
        <v>4.9000000000000002E-2</v>
      </c>
      <c r="N10" s="3">
        <v>0</v>
      </c>
      <c r="O10" s="3">
        <v>1.4999999999999999E-2</v>
      </c>
      <c r="P10" s="3">
        <v>0</v>
      </c>
      <c r="Q10" s="3">
        <v>0</v>
      </c>
      <c r="R10" s="3">
        <v>2.1000000000000001E-2</v>
      </c>
      <c r="S10" s="3">
        <v>0</v>
      </c>
      <c r="T10" s="3">
        <v>1.4999999999999999E-2</v>
      </c>
      <c r="U10" s="3">
        <v>5.6000000000000001E-2</v>
      </c>
      <c r="V10" s="3">
        <v>2E-3</v>
      </c>
    </row>
    <row r="11" spans="1:22">
      <c r="A11" t="s">
        <v>44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>
      <c r="A12" t="s">
        <v>138</v>
      </c>
      <c r="B12" s="3">
        <v>0.66600000000000004</v>
      </c>
      <c r="C12" s="3">
        <v>0.71299999999999997</v>
      </c>
      <c r="D12" s="3">
        <v>0.58399999999999996</v>
      </c>
      <c r="E12" s="3">
        <v>0.433</v>
      </c>
      <c r="F12" s="3">
        <v>0.503</v>
      </c>
      <c r="G12" s="3">
        <v>0.35899999999999999</v>
      </c>
      <c r="H12" s="3">
        <v>0.27</v>
      </c>
      <c r="I12" s="3">
        <v>0.21</v>
      </c>
      <c r="J12" s="3">
        <v>0.21099999999999999</v>
      </c>
      <c r="K12" s="3">
        <v>0.20399999999999999</v>
      </c>
      <c r="L12" s="3">
        <v>0.66800000000000004</v>
      </c>
      <c r="M12" s="3">
        <v>0.39300000000000002</v>
      </c>
      <c r="N12" s="3">
        <v>0.34799999999999998</v>
      </c>
      <c r="O12" s="3">
        <v>0.4</v>
      </c>
      <c r="P12" s="3">
        <v>0.49</v>
      </c>
      <c r="Q12" s="3">
        <v>0.68100000000000005</v>
      </c>
      <c r="R12" s="3">
        <v>0.51900000000000002</v>
      </c>
      <c r="S12" s="3">
        <v>0.57599999999999996</v>
      </c>
      <c r="T12" s="3">
        <v>0.46800000000000003</v>
      </c>
      <c r="U12" s="3">
        <v>0.55000000000000004</v>
      </c>
      <c r="V12" s="3">
        <v>0.374</v>
      </c>
    </row>
    <row r="13" spans="1:22">
      <c r="A13" t="s">
        <v>139</v>
      </c>
      <c r="B13" s="3">
        <v>0</v>
      </c>
      <c r="C13" s="3">
        <v>0</v>
      </c>
      <c r="D13" s="3">
        <v>0</v>
      </c>
      <c r="E13" s="3">
        <v>1.6E-2</v>
      </c>
      <c r="F13" s="3">
        <v>0</v>
      </c>
      <c r="G13" s="3">
        <v>0</v>
      </c>
      <c r="H13" s="3">
        <v>1.0999999999999999E-2</v>
      </c>
      <c r="I13" s="3">
        <v>0</v>
      </c>
      <c r="J13" s="3">
        <v>2.5000000000000001E-2</v>
      </c>
      <c r="K13" s="3">
        <v>0</v>
      </c>
      <c r="L13" s="3">
        <v>0</v>
      </c>
      <c r="M13" s="3">
        <v>8.9999999999999993E-3</v>
      </c>
      <c r="N13" s="3">
        <v>0</v>
      </c>
      <c r="O13" s="3">
        <v>1.2999999999999999E-2</v>
      </c>
      <c r="P13" s="3">
        <v>8.0000000000000002E-3</v>
      </c>
      <c r="Q13" s="3">
        <v>7.0000000000000001E-3</v>
      </c>
      <c r="R13" s="3">
        <v>2E-3</v>
      </c>
      <c r="S13" s="3">
        <v>7.0000000000000001E-3</v>
      </c>
      <c r="T13" s="3">
        <v>2.4E-2</v>
      </c>
      <c r="U13" s="3">
        <v>0</v>
      </c>
      <c r="V13" s="3">
        <v>1E-3</v>
      </c>
    </row>
    <row r="14" spans="1:22">
      <c r="A14" t="s">
        <v>140</v>
      </c>
      <c r="B14" s="3">
        <v>0.69899999999999995</v>
      </c>
      <c r="C14" s="3">
        <v>0.66300000000000003</v>
      </c>
      <c r="D14" s="3">
        <v>0.44500000000000001</v>
      </c>
      <c r="E14" s="3">
        <v>0.41599999999999998</v>
      </c>
      <c r="F14" s="3">
        <v>0.44700000000000001</v>
      </c>
      <c r="G14" s="3">
        <v>0.59499999999999997</v>
      </c>
      <c r="H14" s="3">
        <v>0.50900000000000001</v>
      </c>
      <c r="I14" s="3">
        <v>0.52100000000000002</v>
      </c>
      <c r="J14" s="3">
        <v>0.57399999999999995</v>
      </c>
      <c r="K14" s="3">
        <v>0.54200000000000004</v>
      </c>
      <c r="L14" s="3">
        <v>0.76400000000000001</v>
      </c>
      <c r="M14" s="3">
        <v>0.44700000000000001</v>
      </c>
      <c r="N14" s="3">
        <v>0.47899999999999998</v>
      </c>
      <c r="O14" s="3">
        <v>0.92700000000000005</v>
      </c>
      <c r="P14" s="3">
        <v>0.41899999999999998</v>
      </c>
      <c r="Q14" s="3">
        <v>0.66100000000000003</v>
      </c>
      <c r="R14" s="3">
        <v>0.49099999999999999</v>
      </c>
      <c r="S14" s="3">
        <v>0.41499999999999998</v>
      </c>
      <c r="T14" s="3">
        <v>0.45600000000000002</v>
      </c>
      <c r="U14" s="3">
        <v>0.38600000000000001</v>
      </c>
      <c r="V14" s="3">
        <v>0.309</v>
      </c>
    </row>
    <row r="15" spans="1:22">
      <c r="A15" t="s">
        <v>141</v>
      </c>
      <c r="B15" s="3">
        <v>0</v>
      </c>
      <c r="C15" s="3">
        <v>2.7E-2</v>
      </c>
      <c r="D15" s="3">
        <v>1.4E-2</v>
      </c>
      <c r="E15" s="3">
        <v>1.2E-2</v>
      </c>
      <c r="F15" s="3">
        <v>3.4000000000000002E-2</v>
      </c>
      <c r="G15" s="3">
        <v>1.4E-2</v>
      </c>
      <c r="H15" s="3">
        <v>3.5000000000000003E-2</v>
      </c>
      <c r="I15" s="3">
        <v>2.1000000000000001E-2</v>
      </c>
      <c r="J15" s="3">
        <v>1.9E-2</v>
      </c>
      <c r="K15" s="3">
        <v>2.5000000000000001E-2</v>
      </c>
      <c r="L15" s="3">
        <v>1.0999999999999999E-2</v>
      </c>
      <c r="M15" s="3">
        <v>1.7999999999999999E-2</v>
      </c>
      <c r="N15" s="3">
        <v>3.0000000000000001E-3</v>
      </c>
      <c r="O15" s="3">
        <v>3.2000000000000001E-2</v>
      </c>
      <c r="P15" s="3">
        <v>1E-3</v>
      </c>
      <c r="Q15" s="3">
        <v>1.6E-2</v>
      </c>
      <c r="R15" s="3">
        <v>0</v>
      </c>
      <c r="S15" s="3">
        <v>3.3000000000000002E-2</v>
      </c>
      <c r="T15" s="3">
        <v>2.4E-2</v>
      </c>
      <c r="U15" s="3">
        <v>2E-3</v>
      </c>
      <c r="V15" s="3">
        <v>1.4999999999999999E-2</v>
      </c>
    </row>
    <row r="16" spans="1:22">
      <c r="A16" t="s">
        <v>142</v>
      </c>
      <c r="B16" s="3">
        <v>0.74299999999999999</v>
      </c>
      <c r="C16" s="3">
        <v>0.68899999999999995</v>
      </c>
      <c r="D16" s="3">
        <v>0.53500000000000003</v>
      </c>
      <c r="E16" s="3">
        <v>0.48399999999999999</v>
      </c>
      <c r="F16" s="3">
        <v>0.48099999999999998</v>
      </c>
      <c r="G16" s="3">
        <v>0.59699999999999998</v>
      </c>
      <c r="H16" s="3">
        <v>0.48799999999999999</v>
      </c>
      <c r="I16" s="3">
        <v>0.44400000000000001</v>
      </c>
      <c r="J16" s="3">
        <v>0.51700000000000002</v>
      </c>
      <c r="K16" s="3">
        <v>0.46899999999999997</v>
      </c>
      <c r="L16" s="3">
        <v>0.78600000000000003</v>
      </c>
      <c r="M16" s="3">
        <v>0.46500000000000002</v>
      </c>
      <c r="N16" s="3">
        <v>0.50600000000000001</v>
      </c>
      <c r="O16" s="3">
        <v>0.748</v>
      </c>
      <c r="P16" s="3">
        <v>0.42599999999999999</v>
      </c>
      <c r="Q16" s="3">
        <v>0.69199999999999995</v>
      </c>
      <c r="R16" s="3">
        <v>0.502</v>
      </c>
      <c r="S16" s="3">
        <v>0.501</v>
      </c>
      <c r="T16" s="3">
        <v>0.54900000000000004</v>
      </c>
      <c r="U16" s="3">
        <v>0.495</v>
      </c>
      <c r="V16" s="3">
        <v>0.42</v>
      </c>
    </row>
    <row r="17" spans="1:22">
      <c r="A17" t="s">
        <v>143</v>
      </c>
      <c r="B17" s="3">
        <v>0</v>
      </c>
      <c r="C17" s="3">
        <v>5.0000000000000001E-3</v>
      </c>
      <c r="D17" s="3">
        <v>1.9E-2</v>
      </c>
      <c r="E17" s="3">
        <v>3.9E-2</v>
      </c>
      <c r="F17" s="3">
        <v>1.2999999999999999E-2</v>
      </c>
      <c r="G17" s="3">
        <v>2.1000000000000001E-2</v>
      </c>
      <c r="H17" s="3">
        <v>8.0000000000000002E-3</v>
      </c>
      <c r="I17" s="3">
        <v>7.0000000000000001E-3</v>
      </c>
      <c r="J17" s="3">
        <v>0</v>
      </c>
      <c r="K17" s="3">
        <v>0</v>
      </c>
      <c r="L17" s="3">
        <v>0.01</v>
      </c>
      <c r="M17" s="3">
        <v>1.7000000000000001E-2</v>
      </c>
      <c r="N17" s="3">
        <v>2E-3</v>
      </c>
      <c r="O17" s="3">
        <v>1.2999999999999999E-2</v>
      </c>
      <c r="P17" s="3">
        <v>4.0000000000000001E-3</v>
      </c>
      <c r="Q17" s="3">
        <v>1.7000000000000001E-2</v>
      </c>
      <c r="R17" s="3">
        <v>5.0000000000000001E-3</v>
      </c>
      <c r="S17" s="3">
        <v>1.9E-2</v>
      </c>
      <c r="T17" s="3">
        <v>0</v>
      </c>
      <c r="U17" s="3">
        <v>5.0000000000000001E-3</v>
      </c>
      <c r="V17" s="3">
        <v>1.7000000000000001E-2</v>
      </c>
    </row>
    <row r="18" spans="1:22">
      <c r="A18" s="13" t="s">
        <v>51</v>
      </c>
      <c r="B18" s="3">
        <v>7.8E-2</v>
      </c>
      <c r="C18" s="3">
        <v>7.8E-2</v>
      </c>
      <c r="D18" s="3">
        <v>7.8E-2</v>
      </c>
      <c r="E18" s="3">
        <v>7.8E-2</v>
      </c>
      <c r="F18" s="3">
        <v>7.8E-2</v>
      </c>
      <c r="G18" s="3">
        <v>6.5000000000000002E-2</v>
      </c>
      <c r="H18" s="3">
        <v>6.5000000000000002E-2</v>
      </c>
      <c r="I18" s="3">
        <v>6.5000000000000002E-2</v>
      </c>
      <c r="J18" s="3">
        <v>6.5000000000000002E-2</v>
      </c>
      <c r="K18" s="3">
        <v>6.5000000000000002E-2</v>
      </c>
      <c r="L18" s="3">
        <v>6.5000000000000002E-2</v>
      </c>
      <c r="M18" s="3">
        <v>7.8E-2</v>
      </c>
      <c r="N18" s="3">
        <v>7.8E-2</v>
      </c>
      <c r="O18" s="3">
        <v>7.8E-2</v>
      </c>
      <c r="P18" s="3">
        <v>7.8E-2</v>
      </c>
      <c r="Q18" s="3">
        <v>7.8E-2</v>
      </c>
      <c r="R18" s="3">
        <v>7.8E-2</v>
      </c>
      <c r="S18" s="3">
        <v>7.8E-2</v>
      </c>
      <c r="T18" s="3">
        <v>7.8E-2</v>
      </c>
      <c r="U18" s="3">
        <v>7.8E-2</v>
      </c>
      <c r="V18" s="3">
        <v>6.5000000000000002E-2</v>
      </c>
    </row>
    <row r="19" spans="1:22">
      <c r="A19" t="s">
        <v>144</v>
      </c>
      <c r="B19" s="3">
        <v>2E-3</v>
      </c>
      <c r="C19" s="3">
        <v>4.2000000000000003E-2</v>
      </c>
      <c r="D19" s="3">
        <v>3.5999999999999997E-2</v>
      </c>
      <c r="E19" s="3">
        <v>0</v>
      </c>
      <c r="F19" s="3">
        <v>2.1999999999999999E-2</v>
      </c>
      <c r="G19" s="3">
        <v>5.0000000000000001E-3</v>
      </c>
      <c r="H19" s="3">
        <v>2.4E-2</v>
      </c>
      <c r="I19" s="3">
        <v>5.0000000000000001E-3</v>
      </c>
      <c r="J19" s="3">
        <v>2.7E-2</v>
      </c>
      <c r="K19" s="3">
        <v>1.2E-2</v>
      </c>
      <c r="L19" s="3">
        <v>1.0999999999999999E-2</v>
      </c>
      <c r="M19" s="3">
        <v>4.2999999999999997E-2</v>
      </c>
      <c r="N19" s="3">
        <v>3.2000000000000001E-2</v>
      </c>
      <c r="O19" s="3">
        <v>4.9000000000000002E-2</v>
      </c>
      <c r="P19" s="3">
        <v>6.3E-2</v>
      </c>
      <c r="Q19" s="3">
        <v>4.2999999999999997E-2</v>
      </c>
      <c r="R19" s="3">
        <v>1.2999999999999999E-2</v>
      </c>
      <c r="S19" s="3">
        <v>3.6999999999999998E-2</v>
      </c>
      <c r="T19" s="3">
        <v>3.3000000000000002E-2</v>
      </c>
      <c r="U19" s="3">
        <v>4.2000000000000003E-2</v>
      </c>
      <c r="V19" s="3">
        <v>0</v>
      </c>
    </row>
    <row r="20" spans="1:22">
      <c r="A20" t="s">
        <v>145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</row>
    <row r="21" spans="1:22">
      <c r="A21" t="s">
        <v>146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t="s">
        <v>55</v>
      </c>
      <c r="B22" s="3">
        <v>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>
      <c r="A23" t="s">
        <v>147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4"/>
  <sheetViews>
    <sheetView workbookViewId="0">
      <selection activeCell="E2" sqref="E2"/>
    </sheetView>
  </sheetViews>
  <sheetFormatPr baseColWidth="10" defaultRowHeight="16"/>
  <sheetData>
    <row r="1" spans="1:15">
      <c r="A1" s="35" t="s">
        <v>337</v>
      </c>
    </row>
    <row r="2" spans="1:15">
      <c r="A2" s="35" t="s">
        <v>338</v>
      </c>
      <c r="E2" s="36" t="s">
        <v>339</v>
      </c>
    </row>
    <row r="3" spans="1:15">
      <c r="A3" s="1" t="s">
        <v>4</v>
      </c>
      <c r="I3" s="1" t="s">
        <v>12</v>
      </c>
    </row>
    <row r="4" spans="1:15">
      <c r="A4" s="1" t="s">
        <v>11</v>
      </c>
      <c r="B4" t="s">
        <v>36</v>
      </c>
      <c r="C4" t="s">
        <v>36</v>
      </c>
      <c r="D4" t="s">
        <v>36</v>
      </c>
      <c r="E4" t="s">
        <v>37</v>
      </c>
      <c r="F4" t="s">
        <v>37</v>
      </c>
      <c r="G4" t="s">
        <v>37</v>
      </c>
      <c r="I4" s="1">
        <v>145</v>
      </c>
      <c r="J4" t="s">
        <v>27</v>
      </c>
      <c r="K4" t="s">
        <v>28</v>
      </c>
      <c r="L4">
        <v>3</v>
      </c>
      <c r="M4">
        <v>4</v>
      </c>
      <c r="N4" t="s">
        <v>17</v>
      </c>
      <c r="O4" t="s">
        <v>18</v>
      </c>
    </row>
    <row r="5" spans="1:15">
      <c r="A5" t="s">
        <v>38</v>
      </c>
      <c r="B5">
        <v>63.86</v>
      </c>
      <c r="C5">
        <v>63.6</v>
      </c>
      <c r="D5">
        <v>64.08</v>
      </c>
      <c r="E5">
        <v>64.349999999999994</v>
      </c>
      <c r="F5">
        <v>64.45</v>
      </c>
      <c r="G5">
        <v>65.5</v>
      </c>
      <c r="I5" t="s">
        <v>38</v>
      </c>
      <c r="J5">
        <v>63.36</v>
      </c>
      <c r="K5">
        <v>64.33</v>
      </c>
      <c r="L5">
        <v>64.55</v>
      </c>
      <c r="M5">
        <v>64.08</v>
      </c>
      <c r="N5">
        <v>64.47</v>
      </c>
      <c r="O5">
        <v>64.41</v>
      </c>
    </row>
    <row r="6" spans="1:15">
      <c r="A6" t="s">
        <v>39</v>
      </c>
      <c r="I6" t="s">
        <v>39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</row>
    <row r="7" spans="1:15">
      <c r="A7" t="s">
        <v>40</v>
      </c>
      <c r="B7">
        <v>16.309999999999999</v>
      </c>
      <c r="C7">
        <v>16.309999999999999</v>
      </c>
      <c r="D7">
        <v>16.38</v>
      </c>
      <c r="E7">
        <v>17.18</v>
      </c>
      <c r="F7">
        <v>17.2</v>
      </c>
      <c r="G7">
        <v>17.079999999999998</v>
      </c>
      <c r="I7" t="s">
        <v>40</v>
      </c>
      <c r="J7">
        <v>17.079999999999998</v>
      </c>
      <c r="K7">
        <v>17.170000000000002</v>
      </c>
      <c r="L7">
        <v>17.07</v>
      </c>
      <c r="M7">
        <v>16.96</v>
      </c>
      <c r="N7">
        <v>17</v>
      </c>
      <c r="O7">
        <v>17.04</v>
      </c>
    </row>
    <row r="9" spans="1:15">
      <c r="A9" t="s">
        <v>42</v>
      </c>
      <c r="B9">
        <v>0.28000000000000003</v>
      </c>
      <c r="C9">
        <v>0.26</v>
      </c>
      <c r="D9">
        <v>0.25</v>
      </c>
      <c r="E9">
        <v>0.16</v>
      </c>
      <c r="F9">
        <v>0.16</v>
      </c>
      <c r="G9">
        <v>0.16</v>
      </c>
      <c r="I9" t="s">
        <v>42</v>
      </c>
      <c r="J9">
        <v>0.21</v>
      </c>
      <c r="K9">
        <v>2.1000000000000001E-2</v>
      </c>
      <c r="L9">
        <v>0.18</v>
      </c>
      <c r="M9">
        <v>0.16</v>
      </c>
      <c r="N9">
        <v>0.16</v>
      </c>
      <c r="O9">
        <v>0.16</v>
      </c>
    </row>
    <row r="10" spans="1:15">
      <c r="A10" t="s">
        <v>43</v>
      </c>
      <c r="B10">
        <v>0.17</v>
      </c>
      <c r="C10">
        <v>0.17</v>
      </c>
      <c r="D10">
        <v>0.17</v>
      </c>
      <c r="E10">
        <v>0.38</v>
      </c>
      <c r="F10">
        <v>0.38</v>
      </c>
      <c r="G10">
        <v>0.38</v>
      </c>
      <c r="I10" t="s">
        <v>43</v>
      </c>
      <c r="J10">
        <v>7.0000000000000007E-2</v>
      </c>
      <c r="K10">
        <v>7.0000000000000007E-2</v>
      </c>
      <c r="L10">
        <v>7.0000000000000007E-2</v>
      </c>
      <c r="M10">
        <v>7.0000000000000007E-2</v>
      </c>
      <c r="N10">
        <v>0.06</v>
      </c>
      <c r="O10">
        <v>0.06</v>
      </c>
    </row>
    <row r="11" spans="1:15">
      <c r="A11" t="s">
        <v>44</v>
      </c>
      <c r="I11" t="s">
        <v>44</v>
      </c>
    </row>
    <row r="12" spans="1:15">
      <c r="A12" t="s">
        <v>45</v>
      </c>
      <c r="B12" s="3">
        <v>2.6994439145536019E-2</v>
      </c>
      <c r="C12" s="3">
        <v>5.3988878291072039E-2</v>
      </c>
      <c r="D12" s="3">
        <v>5.3988878291072039E-2</v>
      </c>
      <c r="E12" s="3">
        <v>1.7996292763690681E-2</v>
      </c>
      <c r="F12" s="3">
        <v>1.7996292763690681E-2</v>
      </c>
      <c r="G12" s="3">
        <v>1.7996292763690681E-2</v>
      </c>
      <c r="H12" s="3"/>
      <c r="I12" s="3" t="s">
        <v>45</v>
      </c>
      <c r="J12" s="3">
        <v>8.0983317436608054E-2</v>
      </c>
      <c r="K12" s="3">
        <v>8.0983317436608054E-2</v>
      </c>
      <c r="L12" s="3">
        <v>8.99814638184534E-2</v>
      </c>
      <c r="M12" s="3">
        <v>8.0983317436608054E-2</v>
      </c>
      <c r="N12" s="3">
        <v>8.0983317436608054E-2</v>
      </c>
      <c r="O12" s="3">
        <v>5.3988878291072039E-2</v>
      </c>
    </row>
    <row r="13" spans="1:15">
      <c r="A13" t="s">
        <v>46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 t="s">
        <v>46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1:15">
      <c r="A14" t="s">
        <v>47</v>
      </c>
      <c r="B14">
        <v>0.88</v>
      </c>
      <c r="C14">
        <v>0.9</v>
      </c>
      <c r="D14">
        <v>0.9</v>
      </c>
      <c r="E14">
        <v>0.23</v>
      </c>
      <c r="F14">
        <v>0.23</v>
      </c>
      <c r="G14">
        <v>0.25</v>
      </c>
      <c r="I14" t="s">
        <v>47</v>
      </c>
      <c r="J14">
        <v>0.47</v>
      </c>
      <c r="K14">
        <v>0.39</v>
      </c>
      <c r="L14">
        <v>0.47</v>
      </c>
      <c r="M14">
        <v>0.51</v>
      </c>
      <c r="N14">
        <v>0.51</v>
      </c>
      <c r="O14">
        <v>0.43</v>
      </c>
    </row>
    <row r="15" spans="1:15">
      <c r="A15" t="s">
        <v>48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 t="s">
        <v>48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>
      <c r="A16" t="s">
        <v>49</v>
      </c>
      <c r="B16">
        <v>0.7</v>
      </c>
      <c r="C16">
        <v>0.63</v>
      </c>
      <c r="D16">
        <v>0.64</v>
      </c>
      <c r="E16">
        <v>0.18</v>
      </c>
      <c r="F16">
        <v>0.18</v>
      </c>
      <c r="G16">
        <v>0.19</v>
      </c>
      <c r="I16" t="s">
        <v>49</v>
      </c>
      <c r="J16">
        <v>0.28000000000000003</v>
      </c>
      <c r="K16">
        <v>0.23</v>
      </c>
      <c r="L16">
        <v>0.34</v>
      </c>
      <c r="M16">
        <v>0.22</v>
      </c>
      <c r="N16">
        <v>0.23</v>
      </c>
      <c r="O16">
        <v>0.22</v>
      </c>
    </row>
    <row r="17" spans="1:15">
      <c r="A17" t="s">
        <v>50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 t="s">
        <v>50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1:15">
      <c r="A18" t="s">
        <v>51</v>
      </c>
      <c r="I18" t="s">
        <v>51</v>
      </c>
    </row>
    <row r="19" spans="1:15">
      <c r="A19" t="s">
        <v>52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 t="s">
        <v>52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1" spans="1:15">
      <c r="A21" t="s">
        <v>107</v>
      </c>
      <c r="B21">
        <v>13.24</v>
      </c>
      <c r="C21">
        <v>13.194000000000001</v>
      </c>
      <c r="D21">
        <v>13.282999999999999</v>
      </c>
      <c r="E21">
        <v>13.335000000000001</v>
      </c>
      <c r="F21">
        <v>13.355</v>
      </c>
      <c r="G21">
        <v>13.515000000000001</v>
      </c>
      <c r="I21" t="s">
        <v>107</v>
      </c>
      <c r="J21">
        <v>13.170999999999999</v>
      </c>
      <c r="K21">
        <v>13.314</v>
      </c>
      <c r="L21">
        <v>13.371</v>
      </c>
      <c r="M21">
        <v>13.27</v>
      </c>
      <c r="N21">
        <v>13.34</v>
      </c>
      <c r="O21">
        <v>13.323</v>
      </c>
    </row>
    <row r="22" spans="1:15">
      <c r="A22" t="s">
        <v>55</v>
      </c>
      <c r="I22" t="s">
        <v>55</v>
      </c>
    </row>
    <row r="25" spans="1:15">
      <c r="A25" s="1" t="s">
        <v>11</v>
      </c>
      <c r="B25" t="s">
        <v>36</v>
      </c>
      <c r="C25" t="s">
        <v>36</v>
      </c>
      <c r="D25" t="s">
        <v>36</v>
      </c>
      <c r="E25" t="s">
        <v>37</v>
      </c>
      <c r="F25" t="s">
        <v>37</v>
      </c>
      <c r="G25" t="s">
        <v>37</v>
      </c>
      <c r="I25" s="1">
        <v>145</v>
      </c>
      <c r="J25" t="s">
        <v>27</v>
      </c>
      <c r="K25" t="s">
        <v>28</v>
      </c>
      <c r="L25">
        <v>3</v>
      </c>
      <c r="M25">
        <v>4</v>
      </c>
      <c r="N25" t="s">
        <v>17</v>
      </c>
      <c r="O25" t="s">
        <v>18</v>
      </c>
    </row>
    <row r="26" spans="1:15">
      <c r="A26" s="2" t="s">
        <v>59</v>
      </c>
      <c r="B26" s="2">
        <v>6.0212093144045582</v>
      </c>
      <c r="C26" s="2">
        <v>6.0178064052301954</v>
      </c>
      <c r="D26" s="2">
        <v>6.0222158792698135</v>
      </c>
      <c r="E26" s="2">
        <v>6.0240132291946606</v>
      </c>
      <c r="F26" s="2">
        <v>6.024495074357354</v>
      </c>
      <c r="G26" s="2">
        <v>6.0500054696768837</v>
      </c>
      <c r="H26" s="2"/>
      <c r="I26" s="2" t="s">
        <v>59</v>
      </c>
      <c r="J26" s="2">
        <v>6.0049444041493194</v>
      </c>
      <c r="K26" s="2">
        <v>6.0317461283623954</v>
      </c>
      <c r="L26" s="2">
        <v>6.0265594839208934</v>
      </c>
      <c r="M26" s="2">
        <v>6.0284888206676923</v>
      </c>
      <c r="N26" s="2">
        <v>6.0331243127951852</v>
      </c>
      <c r="O26" s="2">
        <v>6.0350926765486372</v>
      </c>
    </row>
    <row r="27" spans="1:15">
      <c r="A27" s="2" t="s">
        <v>60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/>
      <c r="I27" s="2" t="s">
        <v>60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</row>
    <row r="28" spans="1:15">
      <c r="A28" s="2" t="s">
        <v>61</v>
      </c>
      <c r="B28" s="2">
        <v>1.8113881447317821</v>
      </c>
      <c r="C28" s="2">
        <v>1.8177652927687771</v>
      </c>
      <c r="D28" s="2">
        <v>1.8132198442675087</v>
      </c>
      <c r="E28" s="2">
        <v>1.8943633138338445</v>
      </c>
      <c r="F28" s="2">
        <v>1.8937773947709826</v>
      </c>
      <c r="G28" s="2">
        <v>1.8582540288028393</v>
      </c>
      <c r="H28" s="2"/>
      <c r="I28" s="2" t="s">
        <v>61</v>
      </c>
      <c r="J28" s="2">
        <v>1.9067090946729344</v>
      </c>
      <c r="K28" s="2">
        <v>1.896280361094512</v>
      </c>
      <c r="L28" s="2">
        <v>1.8771953573318063</v>
      </c>
      <c r="M28" s="2">
        <v>1.879379797761692</v>
      </c>
      <c r="N28" s="2">
        <v>1.8738562631092537</v>
      </c>
      <c r="O28" s="2">
        <v>1.8806283742711392</v>
      </c>
    </row>
    <row r="29" spans="1:15">
      <c r="A29" s="2" t="s">
        <v>62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/>
      <c r="I29" s="2" t="s">
        <v>62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</row>
    <row r="30" spans="1:15">
      <c r="A30" s="2" t="s">
        <v>63</v>
      </c>
      <c r="B30" s="2">
        <v>2.0879274752273146E-2</v>
      </c>
      <c r="C30" s="2">
        <v>1.9456154749614134E-2</v>
      </c>
      <c r="D30" s="2">
        <v>1.8581312724701926E-2</v>
      </c>
      <c r="E30" s="2">
        <v>1.184567779812948E-2</v>
      </c>
      <c r="F30" s="2">
        <v>1.1828244193253979E-2</v>
      </c>
      <c r="G30" s="2">
        <v>1.1687914266140308E-2</v>
      </c>
      <c r="H30" s="2"/>
      <c r="I30" s="2" t="s">
        <v>63</v>
      </c>
      <c r="J30" s="2">
        <v>1.5740397093025982E-2</v>
      </c>
      <c r="K30" s="2">
        <v>1.5572249907648582E-3</v>
      </c>
      <c r="L30" s="2">
        <v>1.3290712798583211E-2</v>
      </c>
      <c r="M30" s="2">
        <v>1.1904427290404246E-2</v>
      </c>
      <c r="N30" s="2">
        <v>1.1841511847547554E-2</v>
      </c>
      <c r="O30" s="2">
        <v>1.1856409603050778E-2</v>
      </c>
    </row>
    <row r="31" spans="1:15">
      <c r="A31" s="2" t="s">
        <v>58</v>
      </c>
      <c r="B31" s="2">
        <v>1.2850092076423427E-2</v>
      </c>
      <c r="C31" s="2">
        <v>1.2895331932772661E-2</v>
      </c>
      <c r="D31" s="2">
        <v>1.2808115804583291E-2</v>
      </c>
      <c r="E31" s="2">
        <v>2.8518289273498271E-2</v>
      </c>
      <c r="F31" s="2">
        <v>2.8476318134708904E-2</v>
      </c>
      <c r="G31" s="2">
        <v>2.8138475967856406E-2</v>
      </c>
      <c r="H31" s="2"/>
      <c r="I31" s="2" t="s">
        <v>58</v>
      </c>
      <c r="J31" s="2">
        <v>5.3185637593963176E-3</v>
      </c>
      <c r="K31" s="2">
        <v>5.2617480690990912E-3</v>
      </c>
      <c r="L31" s="2">
        <v>5.2393058136258885E-3</v>
      </c>
      <c r="M31" s="2">
        <v>5.2794235390290116E-3</v>
      </c>
      <c r="N31" s="2">
        <v>4.5013041806501999E-3</v>
      </c>
      <c r="O31" s="2">
        <v>4.5069672522235196E-3</v>
      </c>
    </row>
    <row r="32" spans="1:15">
      <c r="A32" s="2" t="s">
        <v>64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/>
      <c r="I32" s="2" t="s">
        <v>64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</row>
    <row r="33" spans="1:15">
      <c r="A33" s="2" t="s">
        <v>65</v>
      </c>
      <c r="B33" s="2">
        <v>2.1291930142499035E-3</v>
      </c>
      <c r="C33" s="2">
        <v>4.2733780434257053E-3</v>
      </c>
      <c r="D33" s="2">
        <v>4.2444755313244204E-3</v>
      </c>
      <c r="E33" s="2">
        <v>1.4093093351546758E-3</v>
      </c>
      <c r="F33" s="2">
        <v>1.4072352164326285E-3</v>
      </c>
      <c r="G33" s="2">
        <v>1.3905398208923158E-3</v>
      </c>
      <c r="H33" s="2"/>
      <c r="I33" s="2" t="s">
        <v>65</v>
      </c>
      <c r="J33" s="2">
        <v>6.4205953376501573E-3</v>
      </c>
      <c r="K33" s="2">
        <v>6.3520071674729615E-3</v>
      </c>
      <c r="L33" s="2">
        <v>7.0276830782994831E-3</v>
      </c>
      <c r="M33" s="2">
        <v>6.3733450784122297E-3</v>
      </c>
      <c r="N33" s="2">
        <v>6.3396616580926272E-3</v>
      </c>
      <c r="O33" s="2">
        <v>4.2317583729068343E-3</v>
      </c>
    </row>
    <row r="34" spans="1:15">
      <c r="A34" s="2" t="s">
        <v>66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/>
      <c r="I34" s="2" t="s">
        <v>66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</row>
    <row r="35" spans="1:15">
      <c r="A35" s="2" t="s">
        <v>67</v>
      </c>
      <c r="B35" s="2">
        <v>0.12366187912331991</v>
      </c>
      <c r="C35" s="2">
        <v>0.12691763327431246</v>
      </c>
      <c r="D35" s="2">
        <v>0.12605924012624528</v>
      </c>
      <c r="E35" s="2">
        <v>3.2089545099036165E-2</v>
      </c>
      <c r="F35" s="2">
        <v>3.2042318046314917E-2</v>
      </c>
      <c r="G35" s="2">
        <v>3.4415401049615268E-2</v>
      </c>
      <c r="H35" s="2"/>
      <c r="I35" s="2" t="s">
        <v>67</v>
      </c>
      <c r="J35" s="2">
        <v>6.6388069371946315E-2</v>
      </c>
      <c r="K35" s="2">
        <v>5.4499493814870861E-2</v>
      </c>
      <c r="L35" s="2">
        <v>6.5398745516838025E-2</v>
      </c>
      <c r="M35" s="2">
        <v>7.1507976998970796E-2</v>
      </c>
      <c r="N35" s="2">
        <v>7.1130054069045143E-2</v>
      </c>
      <c r="O35" s="2">
        <v>6.0047849547365834E-2</v>
      </c>
    </row>
    <row r="36" spans="1:15">
      <c r="A36" s="2" t="s">
        <v>68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/>
      <c r="I36" s="2" t="s">
        <v>68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</row>
    <row r="37" spans="1:15">
      <c r="A37" s="2" t="s">
        <v>69</v>
      </c>
      <c r="B37" s="2">
        <v>0.12795695355401437</v>
      </c>
      <c r="C37" s="2">
        <v>0.1155666933306663</v>
      </c>
      <c r="D37" s="2">
        <v>0.11660705624294404</v>
      </c>
      <c r="E37" s="2">
        <v>3.2667877012812624E-2</v>
      </c>
      <c r="F37" s="2">
        <v>3.261979881334879E-2</v>
      </c>
      <c r="G37" s="2">
        <v>3.4023509547340618E-2</v>
      </c>
      <c r="H37" s="2"/>
      <c r="I37" s="2" t="s">
        <v>69</v>
      </c>
      <c r="J37" s="2">
        <v>5.1447336395239941E-2</v>
      </c>
      <c r="K37" s="2">
        <v>4.1808865199294755E-2</v>
      </c>
      <c r="L37" s="2">
        <v>6.1540803047948373E-2</v>
      </c>
      <c r="M37" s="2">
        <v>4.0125428080099272E-2</v>
      </c>
      <c r="N37" s="2">
        <v>4.172760714591249E-2</v>
      </c>
      <c r="O37" s="2">
        <v>3.9963578189006456E-2</v>
      </c>
    </row>
    <row r="38" spans="1:15">
      <c r="A38" s="2" t="s">
        <v>70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/>
      <c r="I38" s="2" t="s">
        <v>70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</row>
    <row r="39" spans="1:15">
      <c r="A39" s="2" t="s">
        <v>71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/>
      <c r="I39" s="2" t="s">
        <v>71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</row>
    <row r="40" spans="1:15">
      <c r="A40" s="2" t="s">
        <v>72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/>
      <c r="I40" s="2" t="s">
        <v>72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</row>
    <row r="41" spans="1:15">
      <c r="A41" s="2" t="s">
        <v>73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/>
      <c r="I41" s="2" t="s">
        <v>73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</row>
    <row r="42" spans="1:15">
      <c r="A42" s="2" t="s">
        <v>74</v>
      </c>
      <c r="B42" s="2">
        <v>3.0001355549355888</v>
      </c>
      <c r="C42" s="2">
        <v>3.0002376623797904</v>
      </c>
      <c r="D42" s="2">
        <v>3.0000470884861414</v>
      </c>
      <c r="E42" s="2">
        <v>3.0000498273118752</v>
      </c>
      <c r="F42" s="2">
        <v>3.0001274629674515</v>
      </c>
      <c r="G42" s="2">
        <v>3.0000507364467999</v>
      </c>
      <c r="H42" s="2"/>
      <c r="I42" s="2" t="s">
        <v>74</v>
      </c>
      <c r="J42" s="2">
        <v>2.9999267755061094</v>
      </c>
      <c r="K42" s="2">
        <v>3.0001028084616532</v>
      </c>
      <c r="L42" s="2">
        <v>3.0000961381230775</v>
      </c>
      <c r="M42" s="2">
        <v>3.0002328496604944</v>
      </c>
      <c r="N42" s="2">
        <v>3.000119236403358</v>
      </c>
      <c r="O42" s="2">
        <v>3.0000656231983309</v>
      </c>
    </row>
    <row r="43" spans="1:15">
      <c r="A43" s="2" t="s">
        <v>55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/>
      <c r="I43" s="2" t="s">
        <v>55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</row>
    <row r="44" spans="1:15">
      <c r="A44" s="2" t="s">
        <v>75</v>
      </c>
      <c r="B44" s="2">
        <v>11.120210406592211</v>
      </c>
      <c r="C44" s="2">
        <v>11.114918551709554</v>
      </c>
      <c r="D44" s="2">
        <v>11.113783012453263</v>
      </c>
      <c r="E44" s="2">
        <v>11.024957068859011</v>
      </c>
      <c r="F44" s="2">
        <v>11.024773846499848</v>
      </c>
      <c r="G44" s="2">
        <v>11.017966075578368</v>
      </c>
      <c r="H44" s="2"/>
      <c r="I44" s="2" t="s">
        <v>75</v>
      </c>
      <c r="J44" s="2">
        <v>11.056895236285623</v>
      </c>
      <c r="K44" s="2">
        <v>11.037608637160062</v>
      </c>
      <c r="L44" s="2">
        <v>11.056348229631073</v>
      </c>
      <c r="M44" s="2">
        <v>11.043292069076795</v>
      </c>
      <c r="N44" s="2">
        <v>11.042639951209043</v>
      </c>
      <c r="O44" s="2">
        <v>11.036393236982661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"/>
  <sheetViews>
    <sheetView workbookViewId="0">
      <selection activeCell="E2" sqref="E2"/>
    </sheetView>
  </sheetViews>
  <sheetFormatPr baseColWidth="10" defaultRowHeight="16"/>
  <sheetData>
    <row r="1" spans="1:8">
      <c r="A1" s="35" t="s">
        <v>337</v>
      </c>
    </row>
    <row r="2" spans="1:8">
      <c r="A2" s="35" t="s">
        <v>338</v>
      </c>
      <c r="E2" s="36" t="s">
        <v>339</v>
      </c>
    </row>
    <row r="3" spans="1:8">
      <c r="A3" s="5" t="s">
        <v>230</v>
      </c>
      <c r="B3" s="5" t="s">
        <v>224</v>
      </c>
      <c r="C3" s="5" t="s">
        <v>225</v>
      </c>
      <c r="D3" s="5" t="s">
        <v>226</v>
      </c>
      <c r="E3" s="5" t="s">
        <v>227</v>
      </c>
      <c r="F3" s="5" t="s">
        <v>228</v>
      </c>
      <c r="G3" s="5" t="s">
        <v>229</v>
      </c>
      <c r="H3" s="5" t="s">
        <v>207</v>
      </c>
    </row>
    <row r="4" spans="1:8">
      <c r="A4" t="s">
        <v>130</v>
      </c>
      <c r="B4">
        <v>1</v>
      </c>
      <c r="C4">
        <v>2</v>
      </c>
      <c r="D4">
        <v>3</v>
      </c>
      <c r="E4">
        <v>1</v>
      </c>
      <c r="F4">
        <v>2</v>
      </c>
      <c r="G4">
        <v>3</v>
      </c>
    </row>
    <row r="5" spans="1:8">
      <c r="A5" t="s">
        <v>132</v>
      </c>
      <c r="B5">
        <v>64.756</v>
      </c>
      <c r="C5">
        <v>64.257000000000005</v>
      </c>
      <c r="D5">
        <v>64.525000000000006</v>
      </c>
      <c r="E5">
        <v>64.203000000000003</v>
      </c>
      <c r="F5">
        <v>64.382000000000005</v>
      </c>
      <c r="G5">
        <v>64.522000000000006</v>
      </c>
      <c r="H5" s="3">
        <v>64.44083333333333</v>
      </c>
    </row>
    <row r="6" spans="1:8">
      <c r="A6" t="s">
        <v>133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 s="3">
        <v>0</v>
      </c>
    </row>
    <row r="7" spans="1:8">
      <c r="A7" t="s">
        <v>134</v>
      </c>
      <c r="B7">
        <v>17.218</v>
      </c>
      <c r="C7">
        <v>15.928000000000001</v>
      </c>
      <c r="D7">
        <v>15.308</v>
      </c>
      <c r="E7">
        <v>15.851000000000001</v>
      </c>
      <c r="F7">
        <v>16.605</v>
      </c>
      <c r="G7">
        <v>16.664999999999999</v>
      </c>
      <c r="H7" s="3">
        <v>16.262500000000003</v>
      </c>
    </row>
    <row r="8" spans="1:8">
      <c r="A8" t="s">
        <v>135</v>
      </c>
      <c r="B8">
        <v>0</v>
      </c>
      <c r="C8">
        <v>0</v>
      </c>
      <c r="D8">
        <v>5.0000000000000001E-3</v>
      </c>
      <c r="E8">
        <v>1.4999999999999999E-2</v>
      </c>
      <c r="F8">
        <v>0</v>
      </c>
      <c r="G8">
        <v>5.0000000000000001E-3</v>
      </c>
      <c r="H8" s="3">
        <v>4.1666666666666666E-3</v>
      </c>
    </row>
    <row r="9" spans="1:8">
      <c r="A9" t="s">
        <v>136</v>
      </c>
      <c r="B9">
        <v>0.65300000000000002</v>
      </c>
      <c r="C9">
        <v>0.55900000000000005</v>
      </c>
      <c r="D9">
        <v>0.17299999999999999</v>
      </c>
      <c r="E9">
        <v>0.13</v>
      </c>
      <c r="F9">
        <v>0.68200000000000005</v>
      </c>
      <c r="G9">
        <v>0.98399999999999999</v>
      </c>
      <c r="H9" s="3">
        <v>0.53016666666666667</v>
      </c>
    </row>
    <row r="10" spans="1:8">
      <c r="A10" t="s">
        <v>137</v>
      </c>
      <c r="B10">
        <v>0.01</v>
      </c>
      <c r="C10">
        <v>0</v>
      </c>
      <c r="D10">
        <v>1.6E-2</v>
      </c>
      <c r="E10">
        <v>0</v>
      </c>
      <c r="F10">
        <v>2.7E-2</v>
      </c>
      <c r="G10">
        <v>1.4999999999999999E-2</v>
      </c>
      <c r="H10" s="3">
        <v>1.1333333333333334E-2</v>
      </c>
    </row>
    <row r="11" spans="1:8">
      <c r="H11" s="3"/>
    </row>
    <row r="12" spans="1:8">
      <c r="A12" t="s">
        <v>138</v>
      </c>
      <c r="B12">
        <v>0.215</v>
      </c>
      <c r="C12">
        <v>0.32500000000000001</v>
      </c>
      <c r="D12">
        <v>0.56999999999999995</v>
      </c>
      <c r="E12">
        <v>0.39200000000000002</v>
      </c>
      <c r="F12">
        <v>0.33100000000000002</v>
      </c>
      <c r="G12">
        <v>0.316</v>
      </c>
      <c r="H12" s="3">
        <v>0.35816666666666658</v>
      </c>
    </row>
    <row r="13" spans="1:8">
      <c r="A13" t="s">
        <v>139</v>
      </c>
      <c r="B13">
        <v>3.3000000000000002E-2</v>
      </c>
      <c r="C13">
        <v>0</v>
      </c>
      <c r="D13">
        <v>5.0000000000000001E-3</v>
      </c>
      <c r="E13">
        <v>0</v>
      </c>
      <c r="F13">
        <v>2.1000000000000001E-2</v>
      </c>
      <c r="G13">
        <v>2.1000000000000001E-2</v>
      </c>
      <c r="H13" s="3">
        <v>1.3333333333333334E-2</v>
      </c>
    </row>
    <row r="14" spans="1:8">
      <c r="A14" t="s">
        <v>140</v>
      </c>
      <c r="B14">
        <v>0.69899999999999995</v>
      </c>
      <c r="C14">
        <v>1.5569999999999999</v>
      </c>
      <c r="D14">
        <v>2.1110000000000002</v>
      </c>
      <c r="E14">
        <v>1.6950000000000001</v>
      </c>
      <c r="F14">
        <v>0.93700000000000006</v>
      </c>
      <c r="G14">
        <v>0.67300000000000004</v>
      </c>
      <c r="H14" s="3">
        <v>1.2786666666666668</v>
      </c>
    </row>
    <row r="15" spans="1:8">
      <c r="A15" t="s">
        <v>141</v>
      </c>
      <c r="B15">
        <v>0</v>
      </c>
      <c r="C15">
        <v>0</v>
      </c>
      <c r="D15">
        <v>8.0000000000000002E-3</v>
      </c>
      <c r="E15">
        <v>0</v>
      </c>
      <c r="F15">
        <v>0</v>
      </c>
      <c r="G15">
        <v>1.0999999999999999E-2</v>
      </c>
      <c r="H15" s="3">
        <v>3.1666666666666666E-3</v>
      </c>
    </row>
    <row r="16" spans="1:8">
      <c r="A16" t="s">
        <v>142</v>
      </c>
      <c r="B16">
        <v>0.63</v>
      </c>
      <c r="C16">
        <v>1.371</v>
      </c>
      <c r="D16">
        <v>1.84</v>
      </c>
      <c r="E16">
        <v>1.518</v>
      </c>
      <c r="F16">
        <v>0.81699999999999995</v>
      </c>
      <c r="G16">
        <v>0.64900000000000002</v>
      </c>
      <c r="H16" s="3">
        <v>1.1375</v>
      </c>
    </row>
    <row r="17" spans="1:8">
      <c r="A17" t="s">
        <v>143</v>
      </c>
      <c r="B17">
        <v>1.4999999999999999E-2</v>
      </c>
      <c r="C17">
        <v>1.2999999999999999E-2</v>
      </c>
      <c r="D17">
        <v>8.9999999999999993E-3</v>
      </c>
      <c r="E17">
        <v>1.2999999999999999E-2</v>
      </c>
      <c r="F17">
        <v>0</v>
      </c>
      <c r="G17">
        <v>5.0000000000000001E-3</v>
      </c>
      <c r="H17" s="3">
        <v>9.166666666666665E-3</v>
      </c>
    </row>
    <row r="18" spans="1:8">
      <c r="A18" t="s">
        <v>51</v>
      </c>
      <c r="H18" s="3"/>
    </row>
    <row r="19" spans="1:8">
      <c r="A19" t="s">
        <v>145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 s="3">
        <v>0</v>
      </c>
    </row>
    <row r="20" spans="1:8">
      <c r="A20" t="s">
        <v>144</v>
      </c>
      <c r="B20">
        <v>2.7E-2</v>
      </c>
      <c r="C20">
        <v>6.0000000000000001E-3</v>
      </c>
      <c r="D20">
        <v>0</v>
      </c>
      <c r="E20">
        <v>2E-3</v>
      </c>
      <c r="F20">
        <v>2.9000000000000001E-2</v>
      </c>
      <c r="G20">
        <v>4.2000000000000003E-2</v>
      </c>
      <c r="H20" s="3">
        <v>1.7666666666666667E-2</v>
      </c>
    </row>
    <row r="21" spans="1:8">
      <c r="A21" t="s">
        <v>146</v>
      </c>
      <c r="B21">
        <v>13.2</v>
      </c>
      <c r="C21">
        <v>13.2</v>
      </c>
      <c r="D21">
        <v>13.2</v>
      </c>
      <c r="E21">
        <v>13.2</v>
      </c>
      <c r="F21">
        <v>13.2</v>
      </c>
      <c r="G21">
        <v>13.2</v>
      </c>
      <c r="H21" s="3">
        <v>13.448</v>
      </c>
    </row>
    <row r="22" spans="1:8">
      <c r="A22" t="s">
        <v>55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 s="3">
        <v>0</v>
      </c>
    </row>
    <row r="23" spans="1:8">
      <c r="A23" t="s">
        <v>147</v>
      </c>
      <c r="B23">
        <v>97.456000000000003</v>
      </c>
      <c r="C23">
        <v>97.215999999999994</v>
      </c>
      <c r="D23">
        <v>97.77</v>
      </c>
      <c r="E23">
        <v>97.019000000000005</v>
      </c>
      <c r="F23">
        <v>97.031000000000006</v>
      </c>
      <c r="G23">
        <v>97.108000000000004</v>
      </c>
      <c r="H23" s="3">
        <v>97.514666666666699</v>
      </c>
    </row>
    <row r="27" spans="1:8">
      <c r="H27" s="2">
        <v>5.9816450295214398</v>
      </c>
    </row>
    <row r="28" spans="1:8">
      <c r="H28" s="2">
        <v>0</v>
      </c>
    </row>
    <row r="29" spans="1:8">
      <c r="H29" s="2">
        <v>1.7780728392536447</v>
      </c>
    </row>
    <row r="30" spans="1:8">
      <c r="H30" s="2">
        <v>3.3702562875728562E-4</v>
      </c>
    </row>
    <row r="31" spans="1:8">
      <c r="H31" s="2">
        <v>3.892014728279266E-2</v>
      </c>
    </row>
    <row r="32" spans="1:8">
      <c r="H32" s="2">
        <v>8.433729334022317E-4</v>
      </c>
    </row>
    <row r="33" spans="8:8">
      <c r="H33" s="2">
        <v>0</v>
      </c>
    </row>
    <row r="34" spans="8:8">
      <c r="H34" s="2">
        <v>2.7811894126057213E-2</v>
      </c>
    </row>
    <row r="35" spans="8:8">
      <c r="H35" s="2">
        <v>1.0487307841054296E-3</v>
      </c>
    </row>
    <row r="36" spans="8:8">
      <c r="H36" s="2">
        <v>0.17689485095415783</v>
      </c>
    </row>
    <row r="37" spans="8:8">
      <c r="H37" s="2">
        <v>3.1496323380442935E-4</v>
      </c>
    </row>
    <row r="38" spans="8:8">
      <c r="H38" s="2">
        <v>0.20470192910019583</v>
      </c>
    </row>
    <row r="39" spans="8:8">
      <c r="H39" s="2">
        <v>1.0850830657175945E-3</v>
      </c>
    </row>
    <row r="40" spans="8:8">
      <c r="H40" s="2">
        <v>0</v>
      </c>
    </row>
    <row r="41" spans="8:8">
      <c r="H41" s="2">
        <v>0</v>
      </c>
    </row>
    <row r="42" spans="8:8">
      <c r="H42" s="2">
        <v>1.0544950845145196E-3</v>
      </c>
    </row>
    <row r="43" spans="8:8">
      <c r="H43" s="2">
        <v>2.9999586705858836</v>
      </c>
    </row>
    <row r="44" spans="8:8">
      <c r="H44" s="2">
        <v>0</v>
      </c>
    </row>
    <row r="45" spans="8:8">
      <c r="H45" s="2">
        <v>11.212689031554472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45"/>
  <sheetViews>
    <sheetView workbookViewId="0">
      <selection activeCell="A3" sqref="A3"/>
    </sheetView>
  </sheetViews>
  <sheetFormatPr baseColWidth="10" defaultRowHeight="16"/>
  <sheetData>
    <row r="1" spans="1:22">
      <c r="A1" s="35" t="s">
        <v>337</v>
      </c>
    </row>
    <row r="2" spans="1:22">
      <c r="A2" s="35" t="s">
        <v>338</v>
      </c>
    </row>
    <row r="3" spans="1:22">
      <c r="A3" s="36" t="s">
        <v>339</v>
      </c>
    </row>
    <row r="4" spans="1:22">
      <c r="A4" s="35"/>
    </row>
    <row r="5" spans="1:22">
      <c r="A5" t="s">
        <v>254</v>
      </c>
      <c r="B5" t="s">
        <v>231</v>
      </c>
      <c r="C5" t="s">
        <v>232</v>
      </c>
      <c r="D5" t="s">
        <v>233</v>
      </c>
      <c r="E5" t="s">
        <v>234</v>
      </c>
      <c r="F5" t="s">
        <v>235</v>
      </c>
      <c r="G5" t="s">
        <v>236</v>
      </c>
      <c r="H5" t="s">
        <v>237</v>
      </c>
      <c r="I5" t="s">
        <v>238</v>
      </c>
      <c r="J5" t="s">
        <v>239</v>
      </c>
      <c r="K5" t="s">
        <v>240</v>
      </c>
      <c r="L5" t="s">
        <v>241</v>
      </c>
      <c r="M5" t="s">
        <v>242</v>
      </c>
      <c r="N5" t="s">
        <v>243</v>
      </c>
      <c r="O5" t="s">
        <v>244</v>
      </c>
      <c r="P5" t="s">
        <v>245</v>
      </c>
      <c r="Q5" t="s">
        <v>246</v>
      </c>
      <c r="R5" t="s">
        <v>247</v>
      </c>
      <c r="S5" t="s">
        <v>248</v>
      </c>
      <c r="T5" t="s">
        <v>249</v>
      </c>
      <c r="U5" t="s">
        <v>250</v>
      </c>
      <c r="V5" t="s">
        <v>251</v>
      </c>
    </row>
    <row r="7" spans="1:22">
      <c r="A7" s="19" t="s">
        <v>38</v>
      </c>
      <c r="B7">
        <v>62.872999999999998</v>
      </c>
      <c r="C7">
        <v>62.960999999999999</v>
      </c>
      <c r="D7">
        <v>62.654000000000003</v>
      </c>
      <c r="E7">
        <v>63.043999999999997</v>
      </c>
      <c r="F7">
        <v>63.177999999999997</v>
      </c>
      <c r="G7">
        <v>63.506</v>
      </c>
      <c r="H7">
        <v>62.62</v>
      </c>
      <c r="I7">
        <v>62.976999999999997</v>
      </c>
      <c r="J7">
        <v>62.462000000000003</v>
      </c>
      <c r="K7">
        <v>61.96</v>
      </c>
      <c r="L7">
        <v>63.164000000000001</v>
      </c>
      <c r="M7">
        <v>63.493000000000002</v>
      </c>
      <c r="N7">
        <v>63.878</v>
      </c>
      <c r="O7">
        <v>62.573999999999998</v>
      </c>
      <c r="P7">
        <v>62.292000000000002</v>
      </c>
      <c r="Q7">
        <v>62.645000000000003</v>
      </c>
      <c r="R7">
        <v>62.262</v>
      </c>
      <c r="S7">
        <v>62.427</v>
      </c>
      <c r="T7">
        <v>63.079000000000001</v>
      </c>
      <c r="U7">
        <v>62.457000000000001</v>
      </c>
      <c r="V7">
        <v>62.895000000000003</v>
      </c>
    </row>
    <row r="8" spans="1:22">
      <c r="A8" s="19" t="s">
        <v>39</v>
      </c>
      <c r="B8">
        <v>2.8000000000000001E-2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1.6E-2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6.0000000000000001E-3</v>
      </c>
      <c r="U8">
        <v>0</v>
      </c>
      <c r="V8">
        <v>0</v>
      </c>
    </row>
    <row r="9" spans="1:22">
      <c r="A9" s="19" t="s">
        <v>40</v>
      </c>
      <c r="B9">
        <v>11.724</v>
      </c>
      <c r="C9">
        <v>12.808999999999999</v>
      </c>
      <c r="D9">
        <v>11.67</v>
      </c>
      <c r="E9">
        <v>12.679</v>
      </c>
      <c r="F9">
        <v>11.831</v>
      </c>
      <c r="G9">
        <v>13.167999999999999</v>
      </c>
      <c r="H9">
        <v>12.141999999999999</v>
      </c>
      <c r="I9">
        <v>12.519</v>
      </c>
      <c r="J9">
        <v>11.391</v>
      </c>
      <c r="K9">
        <v>11.327</v>
      </c>
      <c r="L9">
        <v>13.382999999999999</v>
      </c>
      <c r="M9">
        <v>13.433999999999999</v>
      </c>
      <c r="N9">
        <v>13.311999999999999</v>
      </c>
      <c r="O9">
        <v>12.583</v>
      </c>
      <c r="P9">
        <v>11.881</v>
      </c>
      <c r="Q9">
        <v>12.324999999999999</v>
      </c>
      <c r="R9">
        <v>11.47</v>
      </c>
      <c r="S9">
        <v>12.129</v>
      </c>
      <c r="T9">
        <v>12.367000000000001</v>
      </c>
      <c r="U9">
        <v>12.135</v>
      </c>
      <c r="V9">
        <v>12.234999999999999</v>
      </c>
    </row>
    <row r="10" spans="1:22">
      <c r="A10" s="19" t="s">
        <v>41</v>
      </c>
      <c r="B10">
        <v>0.122</v>
      </c>
      <c r="C10">
        <v>3.7999999999999999E-2</v>
      </c>
      <c r="D10">
        <v>8.7999999999999995E-2</v>
      </c>
      <c r="E10">
        <v>5.6000000000000001E-2</v>
      </c>
      <c r="F10">
        <v>0.13800000000000001</v>
      </c>
      <c r="G10">
        <v>3.6999999999999998E-2</v>
      </c>
      <c r="H10">
        <v>9.9000000000000005E-2</v>
      </c>
      <c r="I10">
        <v>8.2000000000000003E-2</v>
      </c>
      <c r="J10">
        <v>0.16700000000000001</v>
      </c>
      <c r="K10">
        <v>0.16600000000000001</v>
      </c>
      <c r="L10">
        <v>4.1000000000000002E-2</v>
      </c>
      <c r="M10">
        <v>5.0999999999999997E-2</v>
      </c>
      <c r="N10">
        <v>3.5999999999999997E-2</v>
      </c>
      <c r="O10">
        <v>3.2000000000000001E-2</v>
      </c>
      <c r="P10">
        <v>0.128</v>
      </c>
      <c r="Q10">
        <v>0.108</v>
      </c>
      <c r="R10">
        <v>0.17299999999999999</v>
      </c>
      <c r="S10">
        <v>0.09</v>
      </c>
      <c r="T10">
        <v>4.2999999999999997E-2</v>
      </c>
      <c r="U10">
        <v>0.105</v>
      </c>
      <c r="V10">
        <v>9.8000000000000004E-2</v>
      </c>
    </row>
    <row r="11" spans="1:22">
      <c r="A11" s="19" t="s">
        <v>42</v>
      </c>
      <c r="B11">
        <v>2.7090000000000001</v>
      </c>
      <c r="C11">
        <v>1.79</v>
      </c>
      <c r="D11">
        <v>2.875</v>
      </c>
      <c r="E11">
        <v>1.6879999999999999</v>
      </c>
      <c r="F11">
        <v>2.9609999999999999</v>
      </c>
      <c r="G11">
        <v>1.579</v>
      </c>
      <c r="H11">
        <v>2.5299999999999998</v>
      </c>
      <c r="I11">
        <v>2.1539999999999999</v>
      </c>
      <c r="J11">
        <v>3.0339999999999998</v>
      </c>
      <c r="K11">
        <v>2.9689999999999999</v>
      </c>
      <c r="L11">
        <v>0.76600000000000001</v>
      </c>
      <c r="M11">
        <v>0.86699999999999999</v>
      </c>
      <c r="N11">
        <v>0.77600000000000002</v>
      </c>
      <c r="O11">
        <v>0.627</v>
      </c>
      <c r="P11">
        <v>2.532</v>
      </c>
      <c r="Q11">
        <v>2.464</v>
      </c>
      <c r="R11">
        <v>3.1389999999999998</v>
      </c>
      <c r="S11">
        <v>2.33</v>
      </c>
      <c r="T11">
        <v>2.5910000000000002</v>
      </c>
      <c r="U11">
        <v>2.335</v>
      </c>
      <c r="V11">
        <v>2.35</v>
      </c>
    </row>
    <row r="12" spans="1:22">
      <c r="A12" s="19" t="s">
        <v>43</v>
      </c>
      <c r="B12">
        <v>7.0000000000000001E-3</v>
      </c>
      <c r="C12">
        <v>1E-3</v>
      </c>
      <c r="D12">
        <v>0</v>
      </c>
      <c r="E12">
        <v>0</v>
      </c>
      <c r="F12">
        <v>0.02</v>
      </c>
      <c r="G12">
        <v>8.9999999999999993E-3</v>
      </c>
      <c r="H12">
        <v>0</v>
      </c>
      <c r="I12">
        <v>6.7000000000000004E-2</v>
      </c>
      <c r="J12">
        <v>0.02</v>
      </c>
      <c r="K12">
        <v>2.1000000000000001E-2</v>
      </c>
      <c r="L12">
        <v>3.2000000000000001E-2</v>
      </c>
      <c r="M12">
        <v>1.0999999999999999E-2</v>
      </c>
      <c r="N12">
        <v>0</v>
      </c>
      <c r="O12">
        <v>4.2000000000000003E-2</v>
      </c>
      <c r="P12">
        <v>0</v>
      </c>
      <c r="Q12">
        <v>7.8E-2</v>
      </c>
      <c r="R12">
        <v>3.4000000000000002E-2</v>
      </c>
      <c r="S12">
        <v>0</v>
      </c>
      <c r="T12">
        <v>0</v>
      </c>
      <c r="U12">
        <v>5.6000000000000001E-2</v>
      </c>
      <c r="V12">
        <v>0</v>
      </c>
    </row>
    <row r="13" spans="1:22">
      <c r="A13" s="19" t="s">
        <v>44</v>
      </c>
    </row>
    <row r="14" spans="1:22">
      <c r="A14" s="19" t="s">
        <v>45</v>
      </c>
      <c r="B14">
        <v>1.889</v>
      </c>
      <c r="C14">
        <v>1.5109999999999999</v>
      </c>
      <c r="D14">
        <v>1.623</v>
      </c>
      <c r="E14">
        <v>1.5569999999999999</v>
      </c>
      <c r="F14">
        <v>1.7030000000000001</v>
      </c>
      <c r="G14">
        <v>1.5369999999999999</v>
      </c>
      <c r="H14">
        <v>1.67</v>
      </c>
      <c r="I14">
        <v>1.58</v>
      </c>
      <c r="J14">
        <v>1.679</v>
      </c>
      <c r="K14">
        <v>1.7330000000000001</v>
      </c>
      <c r="L14">
        <v>1.675</v>
      </c>
      <c r="M14">
        <v>1.633</v>
      </c>
      <c r="N14">
        <v>1.857</v>
      </c>
      <c r="O14">
        <v>2.274</v>
      </c>
      <c r="P14">
        <v>1.75</v>
      </c>
      <c r="Q14">
        <v>1.7390000000000001</v>
      </c>
      <c r="R14">
        <v>1.7490000000000001</v>
      </c>
      <c r="S14">
        <v>1.7430000000000001</v>
      </c>
      <c r="T14">
        <v>1.665</v>
      </c>
      <c r="U14">
        <v>1.879</v>
      </c>
      <c r="V14">
        <v>1.7509999999999999</v>
      </c>
    </row>
    <row r="15" spans="1:22">
      <c r="A15" s="19" t="s">
        <v>46</v>
      </c>
      <c r="B15">
        <v>0</v>
      </c>
      <c r="C15">
        <v>2.5000000000000001E-2</v>
      </c>
      <c r="D15">
        <v>1.7000000000000001E-2</v>
      </c>
      <c r="E15">
        <v>2.5000000000000001E-2</v>
      </c>
      <c r="F15">
        <v>3.4000000000000002E-2</v>
      </c>
      <c r="G15">
        <v>7.0000000000000001E-3</v>
      </c>
      <c r="H15">
        <v>3.2000000000000001E-2</v>
      </c>
      <c r="I15">
        <v>0.01</v>
      </c>
      <c r="J15">
        <v>8.9999999999999993E-3</v>
      </c>
      <c r="K15">
        <v>0.01</v>
      </c>
      <c r="L15">
        <v>2E-3</v>
      </c>
      <c r="M15">
        <v>2.5000000000000001E-2</v>
      </c>
      <c r="N15">
        <v>0</v>
      </c>
      <c r="O15">
        <v>3.3000000000000002E-2</v>
      </c>
      <c r="P15">
        <v>0</v>
      </c>
      <c r="Q15">
        <v>1.6E-2</v>
      </c>
      <c r="R15">
        <v>1.7000000000000001E-2</v>
      </c>
      <c r="S15">
        <v>5.1999999999999998E-2</v>
      </c>
      <c r="T15">
        <v>0</v>
      </c>
      <c r="U15">
        <v>0</v>
      </c>
      <c r="V15">
        <v>8.0000000000000002E-3</v>
      </c>
    </row>
    <row r="16" spans="1:22">
      <c r="A16" s="19" t="s">
        <v>47</v>
      </c>
      <c r="B16">
        <v>2.2200000000000002</v>
      </c>
      <c r="C16">
        <v>2.1819999999999999</v>
      </c>
      <c r="D16">
        <v>2.1859999999999999</v>
      </c>
      <c r="E16">
        <v>2.1709999999999998</v>
      </c>
      <c r="F16">
        <v>2.1949999999999998</v>
      </c>
      <c r="G16">
        <v>2.157</v>
      </c>
      <c r="H16">
        <v>2.1920000000000002</v>
      </c>
      <c r="I16">
        <v>2.129</v>
      </c>
      <c r="J16">
        <v>2.2400000000000002</v>
      </c>
      <c r="K16">
        <v>2.2290000000000001</v>
      </c>
      <c r="L16">
        <v>2.2509999999999999</v>
      </c>
      <c r="M16">
        <v>2.2650000000000001</v>
      </c>
      <c r="N16">
        <v>2.3119999999999998</v>
      </c>
      <c r="O16">
        <v>2.44</v>
      </c>
      <c r="P16">
        <v>2.1890000000000001</v>
      </c>
      <c r="Q16">
        <v>2.1480000000000001</v>
      </c>
      <c r="R16">
        <v>2.1989999999999998</v>
      </c>
      <c r="S16">
        <v>2.2229999999999999</v>
      </c>
      <c r="T16">
        <v>2.0950000000000002</v>
      </c>
      <c r="U16">
        <v>2.19</v>
      </c>
      <c r="V16">
        <v>2.1779999999999999</v>
      </c>
    </row>
    <row r="17" spans="1:22">
      <c r="A17" s="19" t="s">
        <v>48</v>
      </c>
      <c r="B17">
        <v>2.5999999999999999E-2</v>
      </c>
      <c r="C17">
        <v>0</v>
      </c>
      <c r="D17">
        <v>0</v>
      </c>
      <c r="E17">
        <v>7.0000000000000001E-3</v>
      </c>
      <c r="F17">
        <v>0.02</v>
      </c>
      <c r="G17">
        <v>4.0000000000000001E-3</v>
      </c>
      <c r="H17">
        <v>0</v>
      </c>
      <c r="I17">
        <v>1.2999999999999999E-2</v>
      </c>
      <c r="J17">
        <v>5.0000000000000001E-3</v>
      </c>
      <c r="K17">
        <v>1.9E-2</v>
      </c>
      <c r="L17">
        <v>0</v>
      </c>
      <c r="M17">
        <v>0</v>
      </c>
      <c r="N17">
        <v>2.7E-2</v>
      </c>
      <c r="O17">
        <v>3.5999999999999997E-2</v>
      </c>
      <c r="P17">
        <v>1.2E-2</v>
      </c>
      <c r="Q17">
        <v>2.3E-2</v>
      </c>
      <c r="R17">
        <v>1.4E-2</v>
      </c>
      <c r="S17">
        <v>2.9000000000000001E-2</v>
      </c>
      <c r="T17">
        <v>1.2E-2</v>
      </c>
      <c r="U17">
        <v>7.0000000000000001E-3</v>
      </c>
      <c r="V17">
        <v>1.6E-2</v>
      </c>
    </row>
    <row r="18" spans="1:22">
      <c r="A18" s="19" t="s">
        <v>49</v>
      </c>
      <c r="B18">
        <v>1.3660000000000001</v>
      </c>
      <c r="C18">
        <v>1.4730000000000001</v>
      </c>
      <c r="D18">
        <v>1.379</v>
      </c>
      <c r="E18">
        <v>1.36</v>
      </c>
      <c r="F18">
        <v>1.4710000000000001</v>
      </c>
      <c r="G18">
        <v>1.4630000000000001</v>
      </c>
      <c r="H18">
        <v>2.0939999999999999</v>
      </c>
      <c r="I18">
        <v>2.0630000000000002</v>
      </c>
      <c r="J18">
        <v>2.1680000000000001</v>
      </c>
      <c r="K18">
        <v>2.0819999999999999</v>
      </c>
      <c r="L18">
        <v>2.1539999999999999</v>
      </c>
      <c r="M18">
        <v>2.0190000000000001</v>
      </c>
      <c r="N18">
        <v>2.2189999999999999</v>
      </c>
      <c r="O18">
        <v>1.978</v>
      </c>
      <c r="P18">
        <v>1.744</v>
      </c>
      <c r="Q18">
        <v>1.754</v>
      </c>
      <c r="R18">
        <v>1.696</v>
      </c>
      <c r="S18">
        <v>1.784</v>
      </c>
      <c r="T18">
        <v>1.772</v>
      </c>
      <c r="U18">
        <v>1.6439999999999999</v>
      </c>
      <c r="V18">
        <v>1.6879999999999999</v>
      </c>
    </row>
    <row r="19" spans="1:22">
      <c r="A19" s="19" t="s">
        <v>50</v>
      </c>
      <c r="B19">
        <v>5.3999999999999999E-2</v>
      </c>
      <c r="C19">
        <v>2.8000000000000001E-2</v>
      </c>
      <c r="D19">
        <v>0.04</v>
      </c>
      <c r="E19">
        <v>3.5000000000000003E-2</v>
      </c>
      <c r="F19">
        <v>2.5000000000000001E-2</v>
      </c>
      <c r="G19">
        <v>2.5000000000000001E-2</v>
      </c>
      <c r="H19">
        <v>2.3E-2</v>
      </c>
      <c r="I19">
        <v>2.5000000000000001E-2</v>
      </c>
      <c r="J19">
        <v>2E-3</v>
      </c>
      <c r="K19">
        <v>3.4000000000000002E-2</v>
      </c>
      <c r="L19">
        <v>5.0000000000000001E-3</v>
      </c>
      <c r="M19">
        <v>1.2E-2</v>
      </c>
      <c r="N19">
        <v>1.4999999999999999E-2</v>
      </c>
      <c r="O19">
        <v>6.2E-2</v>
      </c>
      <c r="P19">
        <v>1.9E-2</v>
      </c>
      <c r="Q19">
        <v>4.2999999999999997E-2</v>
      </c>
      <c r="R19">
        <v>5.2999999999999999E-2</v>
      </c>
      <c r="S19">
        <v>3.1E-2</v>
      </c>
      <c r="T19">
        <v>1.4999999999999999E-2</v>
      </c>
      <c r="U19">
        <v>1.2E-2</v>
      </c>
      <c r="V19">
        <v>1.2E-2</v>
      </c>
    </row>
    <row r="20" spans="1:22">
      <c r="A20" s="19" t="s">
        <v>51</v>
      </c>
    </row>
    <row r="21" spans="1:22">
      <c r="A21" s="19" t="s">
        <v>252</v>
      </c>
      <c r="B21">
        <v>1.2999999999999999E-2</v>
      </c>
      <c r="C21">
        <v>4.9000000000000002E-2</v>
      </c>
      <c r="D21">
        <v>4.2999999999999997E-2</v>
      </c>
      <c r="E21">
        <v>5.5E-2</v>
      </c>
      <c r="F21">
        <v>2.5999999999999999E-2</v>
      </c>
      <c r="G21">
        <v>0</v>
      </c>
      <c r="H21">
        <v>4.1000000000000002E-2</v>
      </c>
      <c r="I21">
        <v>1.4E-2</v>
      </c>
      <c r="J21">
        <v>0</v>
      </c>
      <c r="K21">
        <v>1E-3</v>
      </c>
      <c r="L21">
        <v>2.3E-2</v>
      </c>
      <c r="M21">
        <v>3.3000000000000002E-2</v>
      </c>
      <c r="N21">
        <v>2.3E-2</v>
      </c>
      <c r="O21">
        <v>2.8000000000000001E-2</v>
      </c>
      <c r="P21">
        <v>0</v>
      </c>
      <c r="Q21">
        <v>0.01</v>
      </c>
      <c r="R21">
        <v>0</v>
      </c>
      <c r="S21">
        <v>2.9000000000000001E-2</v>
      </c>
      <c r="T21">
        <v>1.4999999999999999E-2</v>
      </c>
      <c r="U21">
        <v>8.0000000000000002E-3</v>
      </c>
      <c r="V21">
        <v>1.2999999999999999E-2</v>
      </c>
    </row>
    <row r="22" spans="1:22">
      <c r="A22" s="19" t="s">
        <v>53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</row>
    <row r="23" spans="1:22">
      <c r="A23" s="19" t="s">
        <v>107</v>
      </c>
      <c r="B23">
        <v>12.996</v>
      </c>
      <c r="C23">
        <v>13.042999999999999</v>
      </c>
      <c r="D23">
        <v>12.936999999999999</v>
      </c>
      <c r="E23">
        <v>13.023</v>
      </c>
      <c r="F23">
        <v>13.08</v>
      </c>
      <c r="G23">
        <v>13.162000000000001</v>
      </c>
      <c r="H23">
        <v>13.03</v>
      </c>
      <c r="I23">
        <v>13.097</v>
      </c>
      <c r="J23">
        <v>12.962</v>
      </c>
      <c r="K23">
        <v>12.861000000000001</v>
      </c>
      <c r="L23">
        <v>13.135</v>
      </c>
      <c r="M23">
        <v>13.196</v>
      </c>
      <c r="N23">
        <v>13.268000000000001</v>
      </c>
      <c r="O23">
        <v>12.964</v>
      </c>
      <c r="P23">
        <v>12.914999999999999</v>
      </c>
      <c r="Q23">
        <v>13.036</v>
      </c>
      <c r="R23">
        <v>12.917999999999999</v>
      </c>
      <c r="S23">
        <v>12.962999999999999</v>
      </c>
      <c r="T23">
        <v>13.1</v>
      </c>
      <c r="U23">
        <v>12.964</v>
      </c>
      <c r="V23">
        <v>13.041</v>
      </c>
    </row>
    <row r="24" spans="1:22">
      <c r="A24" s="19" t="s">
        <v>55</v>
      </c>
    </row>
    <row r="25" spans="1:22">
      <c r="A25" s="19" t="s">
        <v>191</v>
      </c>
    </row>
    <row r="26" spans="1:22">
      <c r="A26" s="19" t="s">
        <v>253</v>
      </c>
    </row>
    <row r="27" spans="1:22">
      <c r="A27" s="31" t="s">
        <v>38</v>
      </c>
      <c r="B27" s="2">
        <v>6.0392022833166523</v>
      </c>
      <c r="C27" s="2">
        <v>6.0260492001120944</v>
      </c>
      <c r="D27" s="2">
        <v>6.0455839248726404</v>
      </c>
      <c r="E27" s="2">
        <v>6.0431395149409051</v>
      </c>
      <c r="F27" s="2">
        <v>6.0295704288777703</v>
      </c>
      <c r="G27" s="2">
        <v>6.0231330430688219</v>
      </c>
      <c r="H27" s="2">
        <v>5.9992942459241094</v>
      </c>
      <c r="I27" s="2">
        <v>6.002536127834305</v>
      </c>
      <c r="J27" s="2">
        <v>6.0155641308201906</v>
      </c>
      <c r="K27" s="2">
        <v>6.0140406736288679</v>
      </c>
      <c r="L27" s="2">
        <v>6.0030836668941046</v>
      </c>
      <c r="M27" s="2">
        <v>6.0063396693000115</v>
      </c>
      <c r="N27" s="2">
        <v>6.009738094937374</v>
      </c>
      <c r="O27" s="2">
        <v>6.0250981487333135</v>
      </c>
      <c r="P27" s="2">
        <v>6.0209257416807178</v>
      </c>
      <c r="Q27" s="2">
        <v>5.9986618652044026</v>
      </c>
      <c r="R27" s="2">
        <v>6.0165206011770858</v>
      </c>
      <c r="S27" s="2">
        <v>6.0115740257959871</v>
      </c>
      <c r="T27" s="2">
        <v>6.0110767546670596</v>
      </c>
      <c r="U27" s="2">
        <v>6.0141237475636729</v>
      </c>
      <c r="V27" s="2">
        <v>6.0204147372300536</v>
      </c>
    </row>
    <row r="28" spans="1:22">
      <c r="A28" s="31" t="s">
        <v>39</v>
      </c>
      <c r="B28" s="2">
        <v>2.0235988853517265E-3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1.147423667500185E-3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4.3019933128972957E-4</v>
      </c>
      <c r="U28" s="2">
        <v>0</v>
      </c>
      <c r="V28" s="2">
        <v>0</v>
      </c>
    </row>
    <row r="29" spans="1:22">
      <c r="A29" s="31" t="s">
        <v>40</v>
      </c>
      <c r="B29" s="2">
        <v>1.3264593715898201</v>
      </c>
      <c r="C29" s="2">
        <v>1.4440393602967416</v>
      </c>
      <c r="D29" s="2">
        <v>1.3263650119029486</v>
      </c>
      <c r="E29" s="2">
        <v>1.4315502975893404</v>
      </c>
      <c r="F29" s="2">
        <v>1.3299787518303718</v>
      </c>
      <c r="G29" s="2">
        <v>1.4710595863009694</v>
      </c>
      <c r="H29" s="2">
        <v>1.3701877418304993</v>
      </c>
      <c r="I29" s="2">
        <v>1.4054817247969369</v>
      </c>
      <c r="J29" s="2">
        <v>1.2921861336671414</v>
      </c>
      <c r="K29" s="2">
        <v>1.2950084486887923</v>
      </c>
      <c r="L29" s="2">
        <v>1.4981696635666317</v>
      </c>
      <c r="M29" s="2">
        <v>1.4968977458264028</v>
      </c>
      <c r="N29" s="2">
        <v>1.4751979293124085</v>
      </c>
      <c r="O29" s="2">
        <v>1.4271090299354998</v>
      </c>
      <c r="P29" s="2">
        <v>1.3526540627626131</v>
      </c>
      <c r="Q29" s="2">
        <v>1.3901371383557715</v>
      </c>
      <c r="R29" s="2">
        <v>1.3055349669539908</v>
      </c>
      <c r="S29" s="2">
        <v>1.3757625393325161</v>
      </c>
      <c r="T29" s="2">
        <v>1.3881442032638138</v>
      </c>
      <c r="U29" s="2">
        <v>1.3763654748919461</v>
      </c>
      <c r="V29" s="2">
        <v>1.3794850931308267</v>
      </c>
    </row>
    <row r="30" spans="1:22">
      <c r="A30" s="31" t="s">
        <v>41</v>
      </c>
      <c r="B30" s="2">
        <v>1.0211508524039263E-2</v>
      </c>
      <c r="C30" s="2">
        <v>3.1692706799089951E-3</v>
      </c>
      <c r="D30" s="2">
        <v>7.3992347165598273E-3</v>
      </c>
      <c r="E30" s="2">
        <v>4.67758370196961E-3</v>
      </c>
      <c r="F30" s="2">
        <v>1.1476626962427376E-2</v>
      </c>
      <c r="G30" s="2">
        <v>3.057905792220744E-3</v>
      </c>
      <c r="H30" s="2">
        <v>8.2648880399863595E-3</v>
      </c>
      <c r="I30" s="2">
        <v>6.8105368443376587E-3</v>
      </c>
      <c r="J30" s="2">
        <v>1.4014952382184032E-2</v>
      </c>
      <c r="K30" s="2">
        <v>1.4040343084853794E-2</v>
      </c>
      <c r="L30" s="2">
        <v>3.3954966664621836E-3</v>
      </c>
      <c r="M30" s="2">
        <v>4.2040599204524647E-3</v>
      </c>
      <c r="N30" s="2">
        <v>2.9513547662270239E-3</v>
      </c>
      <c r="O30" s="2">
        <v>2.6849417414898618E-3</v>
      </c>
      <c r="P30" s="2">
        <v>1.0780915595331467E-2</v>
      </c>
      <c r="Q30" s="2">
        <v>9.0116933338789517E-3</v>
      </c>
      <c r="R30" s="2">
        <v>1.4567436189367493E-2</v>
      </c>
      <c r="S30" s="2">
        <v>7.5521902887031303E-3</v>
      </c>
      <c r="T30" s="2">
        <v>3.5706773570173904E-3</v>
      </c>
      <c r="U30" s="2">
        <v>8.8103917472775982E-3</v>
      </c>
      <c r="V30" s="2">
        <v>8.1743088885970535E-3</v>
      </c>
    </row>
    <row r="31" spans="1:22">
      <c r="A31" s="31" t="s">
        <v>42</v>
      </c>
      <c r="B31" s="2">
        <v>0.20579127865785771</v>
      </c>
      <c r="C31" s="2">
        <v>0.13549293619638522</v>
      </c>
      <c r="D31" s="2">
        <v>0.21939658738326101</v>
      </c>
      <c r="E31" s="2">
        <v>0.12796578640671066</v>
      </c>
      <c r="F31" s="2">
        <v>0.2234917383580392</v>
      </c>
      <c r="G31" s="2">
        <v>0.11843836256525976</v>
      </c>
      <c r="H31" s="2">
        <v>0.19169473654736177</v>
      </c>
      <c r="I31" s="2">
        <v>0.16236823896818808</v>
      </c>
      <c r="J31" s="2">
        <v>0.23108865180363822</v>
      </c>
      <c r="K31" s="2">
        <v>0.2279122752908728</v>
      </c>
      <c r="L31" s="2">
        <v>5.7575286587169094E-2</v>
      </c>
      <c r="M31" s="2">
        <v>6.4864295545077624E-2</v>
      </c>
      <c r="N31" s="2">
        <v>5.7738902470254726E-2</v>
      </c>
      <c r="O31" s="2">
        <v>4.7746365281013212E-2</v>
      </c>
      <c r="P31" s="2">
        <v>0.1935518223393918</v>
      </c>
      <c r="Q31" s="2">
        <v>0.18659982812947573</v>
      </c>
      <c r="R31" s="2">
        <v>0.23989225343084203</v>
      </c>
      <c r="S31" s="2">
        <v>0.17744927232524627</v>
      </c>
      <c r="T31" s="2">
        <v>0.19527086675467825</v>
      </c>
      <c r="U31" s="2">
        <v>0.17782003536643312</v>
      </c>
      <c r="V31" s="2">
        <v>0.17790195403853093</v>
      </c>
    </row>
    <row r="32" spans="1:22">
      <c r="A32" s="31" t="s">
        <v>43</v>
      </c>
      <c r="B32" s="2">
        <v>5.3903372864600699E-4</v>
      </c>
      <c r="C32" s="2">
        <v>7.6729711197796744E-5</v>
      </c>
      <c r="D32" s="2">
        <v>0</v>
      </c>
      <c r="E32" s="2">
        <v>0</v>
      </c>
      <c r="F32" s="2">
        <v>1.5302169283236502E-3</v>
      </c>
      <c r="G32" s="2">
        <v>6.8430972863750713E-4</v>
      </c>
      <c r="H32" s="2">
        <v>0</v>
      </c>
      <c r="I32" s="2">
        <v>5.1195303790850409E-3</v>
      </c>
      <c r="J32" s="2">
        <v>1.5441624181568036E-3</v>
      </c>
      <c r="K32" s="2">
        <v>1.6340929421649116E-3</v>
      </c>
      <c r="L32" s="2">
        <v>2.438132240503578E-3</v>
      </c>
      <c r="M32" s="2">
        <v>8.3421738029370489E-4</v>
      </c>
      <c r="N32" s="2">
        <v>0</v>
      </c>
      <c r="O32" s="2">
        <v>3.2420671528490086E-3</v>
      </c>
      <c r="P32" s="2">
        <v>0</v>
      </c>
      <c r="Q32" s="2">
        <v>5.9877695707329041E-3</v>
      </c>
      <c r="R32" s="2">
        <v>2.6339271907711865E-3</v>
      </c>
      <c r="S32" s="2">
        <v>0</v>
      </c>
      <c r="T32" s="2">
        <v>0</v>
      </c>
      <c r="U32" s="2">
        <v>4.3229655506642085E-3</v>
      </c>
      <c r="V32" s="2">
        <v>0</v>
      </c>
    </row>
    <row r="33" spans="1:22">
      <c r="A33" s="31" t="s">
        <v>44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</row>
    <row r="34" spans="1:22">
      <c r="A34" s="31" t="s">
        <v>45</v>
      </c>
      <c r="B34" s="2">
        <v>0.15178654112978493</v>
      </c>
      <c r="C34" s="2">
        <v>0.12097940203812609</v>
      </c>
      <c r="D34" s="2">
        <v>0.13100681394519925</v>
      </c>
      <c r="E34" s="2">
        <v>0.12485139126800024</v>
      </c>
      <c r="F34" s="2">
        <v>0.13596310064009612</v>
      </c>
      <c r="G34" s="2">
        <v>0.12194597714966357</v>
      </c>
      <c r="H34" s="2">
        <v>0.13384109601723362</v>
      </c>
      <c r="I34" s="2">
        <v>0.12597832055477268</v>
      </c>
      <c r="J34" s="2">
        <v>0.13526862783053598</v>
      </c>
      <c r="K34" s="2">
        <v>0.14071468664704556</v>
      </c>
      <c r="L34" s="2">
        <v>0.13316972291880955</v>
      </c>
      <c r="M34" s="2">
        <v>0.12922785600186118</v>
      </c>
      <c r="N34" s="2">
        <v>0.14615108802356222</v>
      </c>
      <c r="O34" s="2">
        <v>0.18316672560443839</v>
      </c>
      <c r="P34" s="2">
        <v>0.14149951718872547</v>
      </c>
      <c r="Q34" s="2">
        <v>0.1393007529565822</v>
      </c>
      <c r="R34" s="2">
        <v>0.14138328358032137</v>
      </c>
      <c r="S34" s="2">
        <v>0.1404103218475686</v>
      </c>
      <c r="T34" s="2">
        <v>0.13272955087108365</v>
      </c>
      <c r="U34" s="2">
        <v>0.15135749570865925</v>
      </c>
      <c r="V34" s="2">
        <v>0.14021108438138877</v>
      </c>
    </row>
    <row r="35" spans="1:22">
      <c r="A35" s="31" t="s">
        <v>46</v>
      </c>
      <c r="B35" s="2">
        <v>0</v>
      </c>
      <c r="C35" s="2">
        <v>2.0275279758038491E-3</v>
      </c>
      <c r="D35" s="2">
        <v>1.3899659573349456E-3</v>
      </c>
      <c r="E35" s="2">
        <v>2.0306012991924724E-3</v>
      </c>
      <c r="F35" s="2">
        <v>2.7495726965455695E-3</v>
      </c>
      <c r="G35" s="2">
        <v>5.6256347006931494E-4</v>
      </c>
      <c r="H35" s="2">
        <v>2.5977829910427347E-3</v>
      </c>
      <c r="I35" s="2">
        <v>8.0764145925282577E-4</v>
      </c>
      <c r="J35" s="2">
        <v>7.344610602102637E-4</v>
      </c>
      <c r="K35" s="2">
        <v>8.2247128166364149E-4</v>
      </c>
      <c r="L35" s="2">
        <v>1.6106477038559054E-4</v>
      </c>
      <c r="M35" s="2">
        <v>2.003963653765374E-3</v>
      </c>
      <c r="N35" s="2">
        <v>0</v>
      </c>
      <c r="O35" s="2">
        <v>2.6924642075759333E-3</v>
      </c>
      <c r="P35" s="2">
        <v>0</v>
      </c>
      <c r="Q35" s="2">
        <v>1.2982362810492285E-3</v>
      </c>
      <c r="R35" s="2">
        <v>1.3919930056174562E-3</v>
      </c>
      <c r="S35" s="2">
        <v>4.2431156472621731E-3</v>
      </c>
      <c r="T35" s="2">
        <v>0</v>
      </c>
      <c r="U35" s="2">
        <v>0</v>
      </c>
      <c r="V35" s="2">
        <v>6.488825071314198E-4</v>
      </c>
    </row>
    <row r="36" spans="1:22">
      <c r="A36" s="31" t="s">
        <v>47</v>
      </c>
      <c r="B36" s="2">
        <v>0.31780939135076636</v>
      </c>
      <c r="C36" s="2">
        <v>0.31125344077009692</v>
      </c>
      <c r="D36" s="2">
        <v>0.31436773655322459</v>
      </c>
      <c r="E36" s="2">
        <v>0.31015375441010506</v>
      </c>
      <c r="F36" s="2">
        <v>0.31221472530069794</v>
      </c>
      <c r="G36" s="2">
        <v>0.30489914126139728</v>
      </c>
      <c r="H36" s="2">
        <v>0.31298679043853883</v>
      </c>
      <c r="I36" s="2">
        <v>0.30243136833604112</v>
      </c>
      <c r="J36" s="2">
        <v>0.32151915537273901</v>
      </c>
      <c r="K36" s="2">
        <v>0.32245074094567927</v>
      </c>
      <c r="L36" s="2">
        <v>0.31884427637664942</v>
      </c>
      <c r="M36" s="2">
        <v>0.31933800385619454</v>
      </c>
      <c r="N36" s="2">
        <v>0.32418313993107012</v>
      </c>
      <c r="O36" s="2">
        <v>0.35015343676947097</v>
      </c>
      <c r="P36" s="2">
        <v>0.31533713421706816</v>
      </c>
      <c r="Q36" s="2">
        <v>0.3065494946188157</v>
      </c>
      <c r="R36" s="2">
        <v>0.31669844372110589</v>
      </c>
      <c r="S36" s="2">
        <v>0.3190461850515855</v>
      </c>
      <c r="T36" s="2">
        <v>0.29754308381907868</v>
      </c>
      <c r="U36" s="2">
        <v>0.31429228018268701</v>
      </c>
      <c r="V36" s="2">
        <v>0.31071807884041985</v>
      </c>
    </row>
    <row r="37" spans="1:22">
      <c r="A37" s="31" t="s">
        <v>48</v>
      </c>
      <c r="B37" s="2">
        <v>2.6760040257626464E-3</v>
      </c>
      <c r="C37" s="2">
        <v>0</v>
      </c>
      <c r="D37" s="2">
        <v>0</v>
      </c>
      <c r="E37" s="2">
        <v>7.189768741906737E-4</v>
      </c>
      <c r="F37" s="2">
        <v>2.0452599574220902E-3</v>
      </c>
      <c r="G37" s="2">
        <v>4.0650482963873908E-4</v>
      </c>
      <c r="H37" s="2">
        <v>0</v>
      </c>
      <c r="I37" s="2">
        <v>1.3276823676610814E-3</v>
      </c>
      <c r="J37" s="2">
        <v>5.1597481101453915E-4</v>
      </c>
      <c r="K37" s="2">
        <v>1.9760893339658995E-3</v>
      </c>
      <c r="L37" s="2">
        <v>0</v>
      </c>
      <c r="M37" s="2">
        <v>0</v>
      </c>
      <c r="N37" s="2">
        <v>2.7218614904393709E-3</v>
      </c>
      <c r="O37" s="2">
        <v>3.7142465625592948E-3</v>
      </c>
      <c r="P37" s="2">
        <v>1.2428258086083625E-3</v>
      </c>
      <c r="Q37" s="2">
        <v>2.3599012256005233E-3</v>
      </c>
      <c r="R37" s="2">
        <v>1.4496007261669982E-3</v>
      </c>
      <c r="S37" s="2">
        <v>2.9923456188350414E-3</v>
      </c>
      <c r="T37" s="2">
        <v>1.2253121528587665E-3</v>
      </c>
      <c r="U37" s="2">
        <v>7.2224958553544652E-4</v>
      </c>
      <c r="V37" s="2">
        <v>1.6410744825749242E-3</v>
      </c>
    </row>
    <row r="38" spans="1:22">
      <c r="A38" s="31" t="s">
        <v>49</v>
      </c>
      <c r="B38" s="2">
        <v>0.25437658562476095</v>
      </c>
      <c r="C38" s="2">
        <v>0.27332215980613789</v>
      </c>
      <c r="D38" s="2">
        <v>0.25796735986491176</v>
      </c>
      <c r="E38" s="2">
        <v>0.25273699052553433</v>
      </c>
      <c r="F38" s="2">
        <v>0.2721724813210552</v>
      </c>
      <c r="G38" s="2">
        <v>0.26900667991398197</v>
      </c>
      <c r="H38" s="2">
        <v>0.38893302224165527</v>
      </c>
      <c r="I38" s="2">
        <v>0.38120894538970629</v>
      </c>
      <c r="J38" s="2">
        <v>0.40479094975229774</v>
      </c>
      <c r="K38" s="2">
        <v>0.39178402002658591</v>
      </c>
      <c r="L38" s="2">
        <v>0.39688209954413939</v>
      </c>
      <c r="M38" s="2">
        <v>0.3702809770861869</v>
      </c>
      <c r="N38" s="2">
        <v>0.40473669321661981</v>
      </c>
      <c r="O38" s="2">
        <v>0.36923897480205975</v>
      </c>
      <c r="P38" s="2">
        <v>0.32680486848696427</v>
      </c>
      <c r="Q38" s="2">
        <v>0.32561814563980845</v>
      </c>
      <c r="R38" s="2">
        <v>0.31773073690708237</v>
      </c>
      <c r="S38" s="2">
        <v>0.33305934647126162</v>
      </c>
      <c r="T38" s="2">
        <v>0.32737252818643009</v>
      </c>
      <c r="U38" s="2">
        <v>0.30690509220967904</v>
      </c>
      <c r="V38" s="2">
        <v>0.31325194202075007</v>
      </c>
    </row>
    <row r="39" spans="1:22">
      <c r="A39" s="31" t="s">
        <v>50</v>
      </c>
      <c r="B39" s="2">
        <v>6.6145638143166258E-3</v>
      </c>
      <c r="C39" s="2">
        <v>3.4175206300811772E-3</v>
      </c>
      <c r="D39" s="2">
        <v>4.9219987675673833E-3</v>
      </c>
      <c r="E39" s="2">
        <v>4.278376127404962E-3</v>
      </c>
      <c r="F39" s="2">
        <v>3.0426539747964629E-3</v>
      </c>
      <c r="G39" s="2">
        <v>3.0237074049824881E-3</v>
      </c>
      <c r="H39" s="2">
        <v>2.8100043586177233E-3</v>
      </c>
      <c r="I39" s="2">
        <v>3.0386793910186106E-3</v>
      </c>
      <c r="J39" s="2">
        <v>2.4563063353288885E-4</v>
      </c>
      <c r="K39" s="2">
        <v>4.2084863850686818E-3</v>
      </c>
      <c r="L39" s="2">
        <v>6.0599191978408348E-4</v>
      </c>
      <c r="M39" s="2">
        <v>1.4476292334604673E-3</v>
      </c>
      <c r="N39" s="2">
        <v>1.7996479350384322E-3</v>
      </c>
      <c r="O39" s="2">
        <v>7.6129671395985393E-3</v>
      </c>
      <c r="P39" s="2">
        <v>2.3419448004987826E-3</v>
      </c>
      <c r="Q39" s="2">
        <v>5.2508363342472462E-3</v>
      </c>
      <c r="R39" s="2">
        <v>6.5311591727064168E-3</v>
      </c>
      <c r="S39" s="2">
        <v>3.8068826174058957E-3</v>
      </c>
      <c r="T39" s="2">
        <v>1.822849402948894E-3</v>
      </c>
      <c r="U39" s="2">
        <v>1.4735488699683201E-3</v>
      </c>
      <c r="V39" s="2">
        <v>1.464817744822205E-3</v>
      </c>
    </row>
    <row r="40" spans="1:22">
      <c r="A40" s="31" t="s">
        <v>51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</row>
    <row r="41" spans="1:22">
      <c r="A41" s="31" t="s">
        <v>252</v>
      </c>
      <c r="B41" s="2">
        <v>5.312986119573621E-4</v>
      </c>
      <c r="C41" s="2">
        <v>1.9954326393358049E-3</v>
      </c>
      <c r="D41" s="2">
        <v>1.7653785400544462E-3</v>
      </c>
      <c r="E41" s="2">
        <v>2.2431663713632583E-3</v>
      </c>
      <c r="F41" s="2">
        <v>1.0557808551942183E-3</v>
      </c>
      <c r="G41" s="2">
        <v>0</v>
      </c>
      <c r="H41" s="2">
        <v>1.6712864508862699E-3</v>
      </c>
      <c r="I41" s="2">
        <v>5.6775476199390131E-4</v>
      </c>
      <c r="J41" s="2">
        <v>0</v>
      </c>
      <c r="K41" s="2">
        <v>4.1298557972897747E-5</v>
      </c>
      <c r="L41" s="2">
        <v>9.3006337622658013E-4</v>
      </c>
      <c r="M41" s="2">
        <v>1.328244164725509E-3</v>
      </c>
      <c r="N41" s="2">
        <v>9.2068699259082094E-4</v>
      </c>
      <c r="O41" s="2">
        <v>1.147118213002048E-3</v>
      </c>
      <c r="P41" s="2">
        <v>0</v>
      </c>
      <c r="Q41" s="2">
        <v>4.0742521586119399E-4</v>
      </c>
      <c r="R41" s="2">
        <v>0</v>
      </c>
      <c r="S41" s="2">
        <v>1.1882112720892925E-3</v>
      </c>
      <c r="T41" s="2">
        <v>6.081891504655122E-4</v>
      </c>
      <c r="U41" s="2">
        <v>3.2776393337655385E-4</v>
      </c>
      <c r="V41" s="2">
        <v>5.2946051379765843E-4</v>
      </c>
    </row>
    <row r="42" spans="1:22">
      <c r="A42" s="31" t="s">
        <v>53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</row>
    <row r="43" spans="1:22">
      <c r="A43" s="31" t="s">
        <v>107</v>
      </c>
      <c r="B43" s="2">
        <v>3.000013286313616</v>
      </c>
      <c r="C43" s="2">
        <v>3.0001062271276591</v>
      </c>
      <c r="D43" s="2">
        <v>2.9999990142085404</v>
      </c>
      <c r="E43" s="2">
        <v>3.0000464782075138</v>
      </c>
      <c r="F43" s="2">
        <v>3.000035024455431</v>
      </c>
      <c r="G43" s="2">
        <v>3.0000442869114732</v>
      </c>
      <c r="H43" s="2">
        <v>3.0000576325526156</v>
      </c>
      <c r="I43" s="2">
        <v>3.0000101480244821</v>
      </c>
      <c r="J43" s="2">
        <v>3.0000643786855243</v>
      </c>
      <c r="K43" s="2">
        <v>3.0000450220390711</v>
      </c>
      <c r="L43" s="2">
        <v>3.0000806561347204</v>
      </c>
      <c r="M43" s="2">
        <v>3.0000219346376285</v>
      </c>
      <c r="N43" s="2">
        <v>2.9999069267847185</v>
      </c>
      <c r="O43" s="2">
        <v>2.9999036931457246</v>
      </c>
      <c r="P43" s="2">
        <v>3.0000154317344281</v>
      </c>
      <c r="Q43" s="2">
        <v>2.999925036829397</v>
      </c>
      <c r="R43" s="2">
        <v>2.9999616529252657</v>
      </c>
      <c r="S43" s="2">
        <v>2.999986757142699</v>
      </c>
      <c r="T43" s="2">
        <v>3.0001077407270942</v>
      </c>
      <c r="U43" s="2">
        <v>3.0000489755547814</v>
      </c>
      <c r="V43" s="2">
        <v>2.9999862611017627</v>
      </c>
    </row>
    <row r="44" spans="1:22">
      <c r="A44" s="31" t="s">
        <v>55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</row>
    <row r="45" spans="1:22">
      <c r="A45" s="31" t="s">
        <v>191</v>
      </c>
      <c r="B45" s="2">
        <v>11.31803474557333</v>
      </c>
      <c r="C45" s="2">
        <v>11.321929207983571</v>
      </c>
      <c r="D45" s="2">
        <v>11.310163026712244</v>
      </c>
      <c r="E45" s="2">
        <v>11.304392917722229</v>
      </c>
      <c r="F45" s="2">
        <v>11.325326362158172</v>
      </c>
      <c r="G45" s="2">
        <v>11.316262068397117</v>
      </c>
      <c r="H45" s="2">
        <v>11.412339227392547</v>
      </c>
      <c r="I45" s="2">
        <v>11.398834122775281</v>
      </c>
      <c r="J45" s="2">
        <v>11.417537209237166</v>
      </c>
      <c r="K45" s="2">
        <v>11.414678648852604</v>
      </c>
      <c r="L45" s="2">
        <v>11.415336120995587</v>
      </c>
      <c r="M45" s="2">
        <v>11.39678859660606</v>
      </c>
      <c r="N45" s="2">
        <v>11.426046325860305</v>
      </c>
      <c r="O45" s="2">
        <v>11.423510179288595</v>
      </c>
      <c r="P45" s="2">
        <v>11.365154264614347</v>
      </c>
      <c r="Q45" s="2">
        <v>11.371108123695624</v>
      </c>
      <c r="R45" s="2">
        <v>11.364296054980322</v>
      </c>
      <c r="S45" s="2">
        <v>11.377071193411158</v>
      </c>
      <c r="T45" s="2">
        <v>11.359901955683817</v>
      </c>
      <c r="U45" s="2">
        <v>11.356570021164682</v>
      </c>
      <c r="V45" s="2">
        <v>11.354427694880654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47"/>
  <sheetViews>
    <sheetView workbookViewId="0">
      <selection activeCell="A3" sqref="A3"/>
    </sheetView>
  </sheetViews>
  <sheetFormatPr baseColWidth="10" defaultRowHeight="16"/>
  <sheetData>
    <row r="1" spans="1:17">
      <c r="A1" s="35" t="s">
        <v>337</v>
      </c>
    </row>
    <row r="2" spans="1:17">
      <c r="A2" s="35" t="s">
        <v>338</v>
      </c>
    </row>
    <row r="3" spans="1:17">
      <c r="A3" s="36" t="s">
        <v>339</v>
      </c>
    </row>
    <row r="4" spans="1:17">
      <c r="A4" t="s">
        <v>318</v>
      </c>
      <c r="B4" t="s">
        <v>319</v>
      </c>
    </row>
    <row r="6" spans="1:17">
      <c r="A6" s="33" t="s">
        <v>109</v>
      </c>
      <c r="B6" s="33" t="s">
        <v>320</v>
      </c>
      <c r="C6" s="33" t="s">
        <v>321</v>
      </c>
      <c r="D6" s="33" t="s">
        <v>322</v>
      </c>
      <c r="E6" s="33" t="s">
        <v>323</v>
      </c>
      <c r="F6" s="33" t="s">
        <v>324</v>
      </c>
      <c r="G6" s="33" t="s">
        <v>325</v>
      </c>
      <c r="H6" s="33" t="s">
        <v>326</v>
      </c>
      <c r="I6" s="33" t="s">
        <v>327</v>
      </c>
      <c r="J6" s="33" t="s">
        <v>328</v>
      </c>
      <c r="K6" s="33" t="s">
        <v>329</v>
      </c>
      <c r="L6" s="33" t="s">
        <v>330</v>
      </c>
      <c r="M6" s="33" t="s">
        <v>331</v>
      </c>
      <c r="N6" s="33" t="s">
        <v>332</v>
      </c>
      <c r="O6" s="33" t="s">
        <v>333</v>
      </c>
      <c r="P6" s="33" t="s">
        <v>334</v>
      </c>
      <c r="Q6" s="33" t="s">
        <v>335</v>
      </c>
    </row>
    <row r="7" spans="1:17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>
      <c r="A8" s="33" t="s">
        <v>132</v>
      </c>
      <c r="B8" s="33">
        <v>65.849999999999994</v>
      </c>
      <c r="C8" s="33">
        <v>64.902000000000001</v>
      </c>
      <c r="D8" s="33">
        <v>64.498000000000005</v>
      </c>
      <c r="E8" s="33">
        <v>65.33</v>
      </c>
      <c r="F8" s="33">
        <v>65.364999999999995</v>
      </c>
      <c r="G8" s="33">
        <v>64.825999999999993</v>
      </c>
      <c r="H8" s="33">
        <v>65.253</v>
      </c>
      <c r="I8" s="33">
        <v>64.501000000000005</v>
      </c>
      <c r="J8" s="33">
        <v>64.653000000000006</v>
      </c>
      <c r="K8" s="33">
        <v>65.259</v>
      </c>
      <c r="L8" s="33">
        <v>64.811999999999998</v>
      </c>
      <c r="M8" s="33">
        <v>65.548000000000002</v>
      </c>
      <c r="N8" s="33">
        <v>64.971999999999994</v>
      </c>
      <c r="O8" s="33">
        <v>65.626000000000005</v>
      </c>
      <c r="P8" s="33">
        <v>65.207999999999998</v>
      </c>
      <c r="Q8" s="33">
        <v>65.075999999999993</v>
      </c>
    </row>
    <row r="9" spans="1:17">
      <c r="A9" s="33" t="s">
        <v>133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</row>
    <row r="10" spans="1:17">
      <c r="A10" s="33" t="s">
        <v>134</v>
      </c>
      <c r="B10" s="33">
        <v>16.7</v>
      </c>
      <c r="C10" s="33">
        <v>15.071</v>
      </c>
      <c r="D10" s="33">
        <v>14.932</v>
      </c>
      <c r="E10" s="33">
        <v>16.094999999999999</v>
      </c>
      <c r="F10" s="33">
        <v>16.646999999999998</v>
      </c>
      <c r="G10" s="33">
        <v>15.818</v>
      </c>
      <c r="H10" s="33">
        <v>16.428000000000001</v>
      </c>
      <c r="I10" s="33">
        <v>14.802</v>
      </c>
      <c r="J10" s="33">
        <v>14.885999999999999</v>
      </c>
      <c r="K10" s="33">
        <v>16.256</v>
      </c>
      <c r="L10" s="33">
        <v>15.023</v>
      </c>
      <c r="M10" s="33">
        <v>16.588999999999999</v>
      </c>
      <c r="N10" s="33">
        <v>16.085000000000001</v>
      </c>
      <c r="O10" s="33">
        <v>16.576000000000001</v>
      </c>
      <c r="P10" s="33">
        <v>15.932</v>
      </c>
      <c r="Q10" s="33">
        <v>15.935</v>
      </c>
    </row>
    <row r="11" spans="1:17">
      <c r="A11" s="33" t="s">
        <v>135</v>
      </c>
      <c r="B11" s="33">
        <v>1.2999999999999999E-2</v>
      </c>
      <c r="C11" s="33">
        <v>1.7000000000000001E-2</v>
      </c>
      <c r="D11" s="33">
        <v>1.2E-2</v>
      </c>
      <c r="E11" s="33">
        <v>2.7E-2</v>
      </c>
      <c r="F11" s="33">
        <v>1.7999999999999999E-2</v>
      </c>
      <c r="G11" s="33">
        <v>1.0999999999999999E-2</v>
      </c>
      <c r="H11" s="33">
        <v>2.5999999999999999E-2</v>
      </c>
      <c r="I11" s="33">
        <v>1.4999999999999999E-2</v>
      </c>
      <c r="J11" s="33">
        <v>0.03</v>
      </c>
      <c r="K11" s="33">
        <v>4.3999999999999997E-2</v>
      </c>
      <c r="L11" s="33">
        <v>2.5999999999999999E-2</v>
      </c>
      <c r="M11" s="33">
        <v>2.9000000000000001E-2</v>
      </c>
      <c r="N11" s="33">
        <v>0</v>
      </c>
      <c r="O11" s="33">
        <v>3.2000000000000001E-2</v>
      </c>
      <c r="P11" s="33">
        <v>1.4999999999999999E-2</v>
      </c>
      <c r="Q11" s="33">
        <v>0</v>
      </c>
    </row>
    <row r="12" spans="1:17">
      <c r="A12" s="33" t="s">
        <v>136</v>
      </c>
      <c r="B12" s="33">
        <v>0.13700000000000001</v>
      </c>
      <c r="C12" s="33">
        <v>0.13400000000000001</v>
      </c>
      <c r="D12" s="33">
        <v>6.4000000000000001E-2</v>
      </c>
      <c r="E12" s="33">
        <v>0.13100000000000001</v>
      </c>
      <c r="F12" s="33">
        <v>0.05</v>
      </c>
      <c r="G12" s="33">
        <v>3.1E-2</v>
      </c>
      <c r="H12" s="33">
        <v>2.3E-2</v>
      </c>
      <c r="I12" s="33">
        <v>0.114</v>
      </c>
      <c r="J12" s="33">
        <v>0.123</v>
      </c>
      <c r="K12" s="33">
        <v>0.03</v>
      </c>
      <c r="L12" s="33">
        <v>0.111</v>
      </c>
      <c r="M12" s="33">
        <v>2.8000000000000001E-2</v>
      </c>
      <c r="N12" s="33">
        <v>4.1000000000000002E-2</v>
      </c>
      <c r="O12" s="33">
        <v>3.5999999999999997E-2</v>
      </c>
      <c r="P12" s="33">
        <v>0.13200000000000001</v>
      </c>
      <c r="Q12" s="33">
        <v>7.1999999999999995E-2</v>
      </c>
    </row>
    <row r="13" spans="1:17">
      <c r="A13" s="33" t="s">
        <v>137</v>
      </c>
      <c r="B13" s="33">
        <v>0.01</v>
      </c>
      <c r="C13" s="33">
        <v>8.0000000000000002E-3</v>
      </c>
      <c r="D13" s="33">
        <v>3.0000000000000001E-3</v>
      </c>
      <c r="E13" s="33">
        <v>1.2999999999999999E-2</v>
      </c>
      <c r="F13" s="33">
        <v>1.2999999999999999E-2</v>
      </c>
      <c r="G13" s="33">
        <v>0</v>
      </c>
      <c r="H13" s="33">
        <v>0</v>
      </c>
      <c r="I13" s="33">
        <v>1.2E-2</v>
      </c>
      <c r="J13" s="33">
        <v>0.03</v>
      </c>
      <c r="K13" s="33">
        <v>1.2E-2</v>
      </c>
      <c r="L13" s="33">
        <v>0</v>
      </c>
      <c r="M13" s="33">
        <v>2.5999999999999999E-2</v>
      </c>
      <c r="N13" s="33">
        <v>0</v>
      </c>
      <c r="O13" s="33">
        <v>0</v>
      </c>
      <c r="P13" s="33">
        <v>1.2E-2</v>
      </c>
      <c r="Q13" s="33">
        <v>1E-3</v>
      </c>
    </row>
    <row r="14" spans="1:17">
      <c r="A14" s="33" t="s">
        <v>44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1:17">
      <c r="A15" s="33" t="s">
        <v>138</v>
      </c>
      <c r="B15" s="33">
        <v>0.29199999999999998</v>
      </c>
      <c r="C15" s="33">
        <v>0.443</v>
      </c>
      <c r="D15" s="33">
        <v>0.47399999999999998</v>
      </c>
      <c r="E15" s="33">
        <v>0.29199999999999998</v>
      </c>
      <c r="F15" s="33">
        <v>0.23100000000000001</v>
      </c>
      <c r="G15" s="33">
        <v>0.38100000000000001</v>
      </c>
      <c r="H15" s="33">
        <v>0.25600000000000001</v>
      </c>
      <c r="I15" s="33">
        <v>0.504</v>
      </c>
      <c r="J15" s="33">
        <v>0.505</v>
      </c>
      <c r="K15" s="33">
        <v>0.36</v>
      </c>
      <c r="L15" s="33">
        <v>0.48199999999999998</v>
      </c>
      <c r="M15" s="33">
        <v>0.30399999999999999</v>
      </c>
      <c r="N15" s="33">
        <v>0.31900000000000001</v>
      </c>
      <c r="O15" s="33">
        <v>0.32</v>
      </c>
      <c r="P15" s="33">
        <v>0.32200000000000001</v>
      </c>
      <c r="Q15" s="33">
        <v>0.35799999999999998</v>
      </c>
    </row>
    <row r="16" spans="1:17">
      <c r="A16" s="33" t="s">
        <v>139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2.5999999999999999E-2</v>
      </c>
      <c r="I16" s="33">
        <v>0</v>
      </c>
      <c r="J16" s="33">
        <v>3.6999999999999998E-2</v>
      </c>
      <c r="K16" s="33">
        <v>4.8000000000000001E-2</v>
      </c>
      <c r="L16" s="33">
        <v>0</v>
      </c>
      <c r="M16" s="33">
        <v>0</v>
      </c>
      <c r="N16" s="33">
        <v>0</v>
      </c>
      <c r="O16" s="33">
        <v>0</v>
      </c>
      <c r="P16" s="33">
        <v>8.0000000000000002E-3</v>
      </c>
      <c r="Q16" s="33">
        <v>0</v>
      </c>
    </row>
    <row r="17" spans="1:17">
      <c r="A17" s="33" t="s">
        <v>140</v>
      </c>
      <c r="B17" s="33">
        <v>1.27</v>
      </c>
      <c r="C17" s="33">
        <v>2.3769999999999998</v>
      </c>
      <c r="D17" s="33">
        <v>2.4180000000000001</v>
      </c>
      <c r="E17" s="33">
        <v>1.546</v>
      </c>
      <c r="F17" s="33">
        <v>1.3160000000000001</v>
      </c>
      <c r="G17" s="33">
        <v>1.8640000000000001</v>
      </c>
      <c r="H17" s="33">
        <v>1.4350000000000001</v>
      </c>
      <c r="I17" s="33">
        <v>2.3540000000000001</v>
      </c>
      <c r="J17" s="33">
        <v>2.4</v>
      </c>
      <c r="K17" s="33">
        <v>1.506</v>
      </c>
      <c r="L17" s="33">
        <v>2.2690000000000001</v>
      </c>
      <c r="M17" s="33">
        <v>1.3560000000000001</v>
      </c>
      <c r="N17" s="33">
        <v>1.7150000000000001</v>
      </c>
      <c r="O17" s="33">
        <v>1.349</v>
      </c>
      <c r="P17" s="33">
        <v>1.7709999999999999</v>
      </c>
      <c r="Q17" s="33">
        <v>1.8480000000000001</v>
      </c>
    </row>
    <row r="18" spans="1:17">
      <c r="A18" s="33" t="s">
        <v>141</v>
      </c>
      <c r="B18" s="33">
        <v>1.2999999999999999E-2</v>
      </c>
      <c r="C18" s="33">
        <v>0.14599999999999999</v>
      </c>
      <c r="D18" s="33">
        <v>0.13200000000000001</v>
      </c>
      <c r="E18" s="33">
        <v>1.4999999999999999E-2</v>
      </c>
      <c r="F18" s="33">
        <v>1.2E-2</v>
      </c>
      <c r="G18" s="33">
        <v>3.4000000000000002E-2</v>
      </c>
      <c r="H18" s="33">
        <v>0</v>
      </c>
      <c r="I18" s="33">
        <v>8.2000000000000003E-2</v>
      </c>
      <c r="J18" s="33">
        <v>0.04</v>
      </c>
      <c r="K18" s="33">
        <v>3.5999999999999997E-2</v>
      </c>
      <c r="L18" s="33">
        <v>2.5999999999999999E-2</v>
      </c>
      <c r="M18" s="33">
        <v>0</v>
      </c>
      <c r="N18" s="33">
        <v>2.8000000000000001E-2</v>
      </c>
      <c r="O18" s="33">
        <v>0</v>
      </c>
      <c r="P18" s="33">
        <v>2.1000000000000001E-2</v>
      </c>
      <c r="Q18" s="33">
        <v>6.6000000000000003E-2</v>
      </c>
    </row>
    <row r="19" spans="1:17">
      <c r="A19" s="33" t="s">
        <v>142</v>
      </c>
      <c r="B19" s="33">
        <v>0.81</v>
      </c>
      <c r="C19" s="33">
        <v>1.3540000000000001</v>
      </c>
      <c r="D19" s="33">
        <v>1.01</v>
      </c>
      <c r="E19" s="33">
        <v>1.0129999999999999</v>
      </c>
      <c r="F19" s="33">
        <v>0.92400000000000004</v>
      </c>
      <c r="G19" s="33">
        <v>1.3859999999999999</v>
      </c>
      <c r="H19" s="33">
        <v>1.07</v>
      </c>
      <c r="I19" s="33">
        <v>1.4279999999999999</v>
      </c>
      <c r="J19" s="33">
        <v>1.7569999999999999</v>
      </c>
      <c r="K19" s="33">
        <v>1.0920000000000001</v>
      </c>
      <c r="L19" s="33">
        <v>1.48</v>
      </c>
      <c r="M19" s="33">
        <v>1.024</v>
      </c>
      <c r="N19" s="33">
        <v>1.2290000000000001</v>
      </c>
      <c r="O19" s="33">
        <v>1.0069999999999999</v>
      </c>
      <c r="P19" s="33">
        <v>1.089</v>
      </c>
      <c r="Q19" s="33">
        <v>1.3320000000000001</v>
      </c>
    </row>
    <row r="20" spans="1:17">
      <c r="A20" s="33" t="s">
        <v>143</v>
      </c>
      <c r="B20" s="33">
        <v>3.1E-2</v>
      </c>
      <c r="C20" s="33">
        <v>0.23</v>
      </c>
      <c r="D20" s="33">
        <v>0.21199999999999999</v>
      </c>
      <c r="E20" s="33">
        <v>5.6000000000000001E-2</v>
      </c>
      <c r="F20" s="33">
        <v>5.0999999999999997E-2</v>
      </c>
      <c r="G20" s="33">
        <v>7.3999999999999996E-2</v>
      </c>
      <c r="H20" s="33">
        <v>1.2E-2</v>
      </c>
      <c r="I20" s="33">
        <v>0.16600000000000001</v>
      </c>
      <c r="J20" s="33">
        <v>9.7000000000000003E-2</v>
      </c>
      <c r="K20" s="33">
        <v>2.1999999999999999E-2</v>
      </c>
      <c r="L20" s="33">
        <v>0.16</v>
      </c>
      <c r="M20" s="33">
        <v>1.0999999999999999E-2</v>
      </c>
      <c r="N20" s="33">
        <v>8.1000000000000003E-2</v>
      </c>
      <c r="O20" s="33">
        <v>1.7000000000000001E-2</v>
      </c>
      <c r="P20" s="33">
        <v>0.10100000000000001</v>
      </c>
      <c r="Q20" s="33">
        <v>0.154</v>
      </c>
    </row>
    <row r="21" spans="1:17">
      <c r="A21" s="33" t="s">
        <v>336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</row>
    <row r="22" spans="1:17">
      <c r="A22" s="33" t="s">
        <v>144</v>
      </c>
      <c r="B22" s="33">
        <v>4.8000000000000001E-2</v>
      </c>
      <c r="C22" s="33">
        <v>0.109</v>
      </c>
      <c r="D22" s="33">
        <v>0.11700000000000001</v>
      </c>
      <c r="E22" s="33">
        <v>8.8999999999999996E-2</v>
      </c>
      <c r="F22" s="33">
        <v>6.4000000000000001E-2</v>
      </c>
      <c r="G22" s="33">
        <v>8.6999999999999994E-2</v>
      </c>
      <c r="H22" s="33">
        <v>2.3E-2</v>
      </c>
      <c r="I22" s="33">
        <v>0.22600000000000001</v>
      </c>
      <c r="J22" s="33">
        <v>0.223</v>
      </c>
      <c r="K22" s="33">
        <v>1.6E-2</v>
      </c>
      <c r="L22" s="33">
        <v>0.16</v>
      </c>
      <c r="M22" s="33">
        <v>0.03</v>
      </c>
      <c r="N22" s="33">
        <v>0.154</v>
      </c>
      <c r="O22" s="33">
        <v>2.8000000000000001E-2</v>
      </c>
      <c r="P22" s="33">
        <v>0.153</v>
      </c>
      <c r="Q22" s="33">
        <v>0.153</v>
      </c>
    </row>
    <row r="23" spans="1:17">
      <c r="A23" s="33" t="s">
        <v>145</v>
      </c>
      <c r="B23" s="33">
        <v>0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</row>
    <row r="24" spans="1:17">
      <c r="A24" s="33" t="s">
        <v>146</v>
      </c>
      <c r="B24" s="33">
        <v>13.678000000000001</v>
      </c>
      <c r="C24" s="33">
        <v>13.16</v>
      </c>
      <c r="D24" s="33">
        <v>13.16</v>
      </c>
      <c r="E24" s="33">
        <v>13.16</v>
      </c>
      <c r="F24" s="33">
        <v>13.16</v>
      </c>
      <c r="G24" s="33">
        <v>13.16</v>
      </c>
      <c r="H24" s="33">
        <v>13.16</v>
      </c>
      <c r="I24" s="33">
        <v>13.16</v>
      </c>
      <c r="J24" s="33">
        <v>13.16</v>
      </c>
      <c r="K24" s="33">
        <v>13.16</v>
      </c>
      <c r="L24" s="33">
        <v>13.16</v>
      </c>
      <c r="M24" s="33">
        <v>13.16</v>
      </c>
      <c r="N24" s="33">
        <v>13.16</v>
      </c>
      <c r="O24" s="33">
        <v>13.16</v>
      </c>
      <c r="P24" s="33">
        <v>13.16</v>
      </c>
      <c r="Q24" s="33">
        <v>13.16</v>
      </c>
    </row>
    <row r="25" spans="1:17">
      <c r="A25" s="33" t="s">
        <v>55</v>
      </c>
      <c r="B25" s="33">
        <v>1.5</v>
      </c>
      <c r="C25" s="33">
        <v>1.5</v>
      </c>
      <c r="D25" s="33">
        <v>1.5</v>
      </c>
      <c r="E25" s="33">
        <v>1.5</v>
      </c>
      <c r="F25" s="33">
        <v>1.5</v>
      </c>
      <c r="G25" s="33">
        <v>1.5</v>
      </c>
      <c r="H25" s="33">
        <v>1.5</v>
      </c>
      <c r="I25" s="33">
        <v>1.5</v>
      </c>
      <c r="J25" s="33">
        <v>1.5</v>
      </c>
      <c r="K25" s="33">
        <v>1.5</v>
      </c>
      <c r="L25" s="33">
        <v>1.5</v>
      </c>
      <c r="M25" s="33">
        <v>1.5</v>
      </c>
      <c r="N25" s="33">
        <v>1.5</v>
      </c>
      <c r="O25" s="33">
        <v>1.5</v>
      </c>
      <c r="P25" s="33">
        <v>1.5</v>
      </c>
      <c r="Q25" s="33">
        <v>1.5</v>
      </c>
    </row>
    <row r="26" spans="1:17">
      <c r="A26" s="33" t="s">
        <v>191</v>
      </c>
      <c r="B26" s="33">
        <v>100.352</v>
      </c>
      <c r="C26" s="33">
        <v>99.450999999999993</v>
      </c>
      <c r="D26" s="33">
        <v>98.531999999999996</v>
      </c>
      <c r="E26" s="33">
        <v>99.266999999999996</v>
      </c>
      <c r="F26" s="33">
        <v>99.350999999999999</v>
      </c>
      <c r="G26" s="33">
        <v>99.171999999999997</v>
      </c>
      <c r="H26" s="33">
        <v>99.212000000000003</v>
      </c>
      <c r="I26" s="33">
        <v>98.864000000000004</v>
      </c>
      <c r="J26" s="33">
        <v>99.441000000000003</v>
      </c>
      <c r="K26" s="33">
        <v>99.340999999999994</v>
      </c>
      <c r="L26" s="33">
        <v>99.209000000000003</v>
      </c>
      <c r="M26" s="33">
        <v>99.605000000000004</v>
      </c>
      <c r="N26" s="33">
        <v>99.284000000000006</v>
      </c>
      <c r="O26" s="33">
        <v>99.650999999999996</v>
      </c>
      <c r="P26" s="33">
        <v>99.424000000000007</v>
      </c>
      <c r="Q26" s="33">
        <v>99.655000000000001</v>
      </c>
    </row>
    <row r="29" spans="1:17">
      <c r="A29" s="19" t="s">
        <v>59</v>
      </c>
      <c r="B29" s="2">
        <v>6.0095740364943451</v>
      </c>
      <c r="C29" s="2">
        <v>6.0029947828878454</v>
      </c>
      <c r="D29" s="2">
        <v>6.018322729498216</v>
      </c>
      <c r="E29" s="2">
        <v>6.0154914962224408</v>
      </c>
      <c r="F29" s="2">
        <v>6.0023012783097238</v>
      </c>
      <c r="G29" s="2">
        <v>5.9952443416523904</v>
      </c>
      <c r="H29" s="2">
        <v>6.004196872045501</v>
      </c>
      <c r="I29" s="2">
        <v>6.0138643362788997</v>
      </c>
      <c r="J29" s="2">
        <v>5.9969671766955415</v>
      </c>
      <c r="K29" s="2">
        <v>6.0036618930752272</v>
      </c>
      <c r="L29" s="2">
        <v>6.0116553552623939</v>
      </c>
      <c r="M29" s="2">
        <v>6.0029980168486752</v>
      </c>
      <c r="N29" s="2">
        <v>5.995971643045884</v>
      </c>
      <c r="O29" s="2">
        <v>6.0061967752617109</v>
      </c>
      <c r="P29" s="2">
        <v>6.0064114969414968</v>
      </c>
      <c r="Q29" s="2">
        <v>5.990813840809821</v>
      </c>
    </row>
    <row r="30" spans="1:17">
      <c r="A30" s="19" t="s">
        <v>60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>
      <c r="A31" s="19" t="s">
        <v>61</v>
      </c>
      <c r="B31" s="2">
        <v>1.7951764040006875</v>
      </c>
      <c r="C31" s="2">
        <v>1.6419302535243345</v>
      </c>
      <c r="D31" s="2">
        <v>1.6411563428198506</v>
      </c>
      <c r="E31" s="2">
        <v>1.7456299695750674</v>
      </c>
      <c r="F31" s="2">
        <v>1.8005751577021185</v>
      </c>
      <c r="G31" s="2">
        <v>1.7231059559794304</v>
      </c>
      <c r="H31" s="2">
        <v>1.7804996161700979</v>
      </c>
      <c r="I31" s="2">
        <v>1.6255874146310241</v>
      </c>
      <c r="J31" s="2">
        <v>1.6263864756938375</v>
      </c>
      <c r="K31" s="2">
        <v>1.761538954749873</v>
      </c>
      <c r="L31" s="2">
        <v>1.6413381653946593</v>
      </c>
      <c r="M31" s="2">
        <v>1.7895000357098958</v>
      </c>
      <c r="N31" s="2">
        <v>1.7484658295264395</v>
      </c>
      <c r="O31" s="2">
        <v>1.7869241148523769</v>
      </c>
      <c r="P31" s="2">
        <v>1.728571105927867</v>
      </c>
      <c r="Q31" s="2">
        <v>1.7279047209859659</v>
      </c>
    </row>
    <row r="32" spans="1:17">
      <c r="A32" s="19" t="s">
        <v>62</v>
      </c>
      <c r="B32" s="2">
        <v>1.0338224127891043E-3</v>
      </c>
      <c r="C32" s="2">
        <v>1.3701669495468E-3</v>
      </c>
      <c r="D32" s="2">
        <v>9.7571987448765698E-4</v>
      </c>
      <c r="E32" s="2">
        <v>2.1663913025614461E-3</v>
      </c>
      <c r="F32" s="2">
        <v>1.4403223849864869E-3</v>
      </c>
      <c r="G32" s="2">
        <v>8.8647201192492905E-4</v>
      </c>
      <c r="H32" s="2">
        <v>2.0846947325376748E-3</v>
      </c>
      <c r="I32" s="2">
        <v>1.2186896375084714E-3</v>
      </c>
      <c r="J32" s="2">
        <v>2.4248167601897525E-3</v>
      </c>
      <c r="K32" s="2">
        <v>3.5273062540500553E-3</v>
      </c>
      <c r="L32" s="2">
        <v>2.1014868642020555E-3</v>
      </c>
      <c r="M32" s="2">
        <v>2.3143094730095656E-3</v>
      </c>
      <c r="N32" s="2">
        <v>0</v>
      </c>
      <c r="O32" s="2">
        <v>2.5520447231659701E-3</v>
      </c>
      <c r="P32" s="2">
        <v>1.2039824084608022E-3</v>
      </c>
      <c r="Q32" s="2">
        <v>0</v>
      </c>
    </row>
    <row r="33" spans="1:17">
      <c r="A33" s="19" t="s">
        <v>63</v>
      </c>
      <c r="B33" s="2">
        <v>9.8880589096325289E-3</v>
      </c>
      <c r="C33" s="2">
        <v>9.8020576288389803E-3</v>
      </c>
      <c r="D33" s="2">
        <v>4.7229327993591041E-3</v>
      </c>
      <c r="E33" s="2">
        <v>9.5396473817722371E-3</v>
      </c>
      <c r="F33" s="2">
        <v>3.631157583605779E-3</v>
      </c>
      <c r="G33" s="2">
        <v>2.2673675359554486E-3</v>
      </c>
      <c r="H33" s="2">
        <v>1.6737278558209636E-3</v>
      </c>
      <c r="I33" s="2">
        <v>8.4061008817273991E-3</v>
      </c>
      <c r="J33" s="2">
        <v>9.0229940077791917E-3</v>
      </c>
      <c r="K33" s="2">
        <v>2.182728070688028E-3</v>
      </c>
      <c r="L33" s="2">
        <v>8.1426205616758462E-3</v>
      </c>
      <c r="M33" s="2">
        <v>2.0280065508075261E-3</v>
      </c>
      <c r="N33" s="2">
        <v>2.9924007757870675E-3</v>
      </c>
      <c r="O33" s="2">
        <v>2.6057256638946339E-3</v>
      </c>
      <c r="P33" s="2">
        <v>9.6159168799330071E-3</v>
      </c>
      <c r="Q33" s="2">
        <v>5.2420364658357687E-3</v>
      </c>
    </row>
    <row r="34" spans="1:17">
      <c r="A34" s="19" t="s">
        <v>58</v>
      </c>
      <c r="B34" s="2">
        <v>7.3162816905075073E-4</v>
      </c>
      <c r="C34" s="2">
        <v>5.9320169109790873E-4</v>
      </c>
      <c r="D34" s="2">
        <v>2.2441557113216109E-4</v>
      </c>
      <c r="E34" s="2">
        <v>9.5963111031981097E-4</v>
      </c>
      <c r="F34" s="2">
        <v>9.5701420691324344E-4</v>
      </c>
      <c r="G34" s="2">
        <v>0</v>
      </c>
      <c r="H34" s="2">
        <v>0</v>
      </c>
      <c r="I34" s="2">
        <v>8.9695557320623503E-4</v>
      </c>
      <c r="J34" s="2">
        <v>2.2308314193745724E-3</v>
      </c>
      <c r="K34" s="2">
        <v>8.850332055616503E-4</v>
      </c>
      <c r="L34" s="2">
        <v>0</v>
      </c>
      <c r="M34" s="2">
        <v>1.9089062963582345E-3</v>
      </c>
      <c r="N34" s="2">
        <v>0</v>
      </c>
      <c r="O34" s="2">
        <v>0</v>
      </c>
      <c r="P34" s="2">
        <v>8.8613105262715054E-4</v>
      </c>
      <c r="Q34" s="2">
        <v>7.3801889621590214E-5</v>
      </c>
    </row>
    <row r="35" spans="1:17">
      <c r="A35" s="19" t="s">
        <v>64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>
      <c r="A36" s="19" t="s">
        <v>193</v>
      </c>
      <c r="B36" s="2">
        <v>2.2292392211772434E-2</v>
      </c>
      <c r="C36" s="2">
        <v>3.4276741194309589E-2</v>
      </c>
      <c r="D36" s="2">
        <v>3.6999297640571943E-2</v>
      </c>
      <c r="E36" s="2">
        <v>2.2491955923482389E-2</v>
      </c>
      <c r="F36" s="2">
        <v>1.7744771783033519E-2</v>
      </c>
      <c r="G36" s="2">
        <v>2.9476000280151092E-2</v>
      </c>
      <c r="H36" s="2">
        <v>1.9705176056479187E-2</v>
      </c>
      <c r="I36" s="2">
        <v>3.9310052947473251E-2</v>
      </c>
      <c r="J36" s="2">
        <v>3.9185038844666398E-2</v>
      </c>
      <c r="K36" s="2">
        <v>2.7705387304538615E-2</v>
      </c>
      <c r="L36" s="2">
        <v>3.7400000069368271E-2</v>
      </c>
      <c r="M36" s="2">
        <v>2.3289933675969359E-2</v>
      </c>
      <c r="N36" s="2">
        <v>2.4626910439741558E-2</v>
      </c>
      <c r="O36" s="2">
        <v>2.4499629342393314E-2</v>
      </c>
      <c r="P36" s="2">
        <v>2.4811669473560213E-2</v>
      </c>
      <c r="Q36" s="2">
        <v>2.7569818940378393E-2</v>
      </c>
    </row>
    <row r="37" spans="1:17">
      <c r="A37" s="19" t="s">
        <v>66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2.0271859123297386E-3</v>
      </c>
      <c r="I37" s="2">
        <v>0</v>
      </c>
      <c r="J37" s="2">
        <v>2.9081078248068826E-3</v>
      </c>
      <c r="K37" s="2">
        <v>3.7418195497509054E-3</v>
      </c>
      <c r="L37" s="2">
        <v>0</v>
      </c>
      <c r="M37" s="2">
        <v>0</v>
      </c>
      <c r="N37" s="2">
        <v>0</v>
      </c>
      <c r="O37" s="2">
        <v>0</v>
      </c>
      <c r="P37" s="2">
        <v>6.2441018700863692E-4</v>
      </c>
      <c r="Q37" s="2">
        <v>0</v>
      </c>
    </row>
    <row r="38" spans="1:17">
      <c r="A38" s="19" t="s">
        <v>67</v>
      </c>
      <c r="B38" s="2">
        <v>0.17273883667483089</v>
      </c>
      <c r="C38" s="2">
        <v>0.32767056230833275</v>
      </c>
      <c r="D38" s="2">
        <v>0.33626671426135996</v>
      </c>
      <c r="E38" s="2">
        <v>0.21216136820752976</v>
      </c>
      <c r="F38" s="2">
        <v>0.18010541614684664</v>
      </c>
      <c r="G38" s="2">
        <v>0.25692237611069646</v>
      </c>
      <c r="H38" s="2">
        <v>0.19679075899615586</v>
      </c>
      <c r="I38" s="2">
        <v>0.32710862568291754</v>
      </c>
      <c r="J38" s="2">
        <v>0.33178182429079095</v>
      </c>
      <c r="K38" s="2">
        <v>0.20649005614618293</v>
      </c>
      <c r="L38" s="2">
        <v>0.31366893271322732</v>
      </c>
      <c r="M38" s="2">
        <v>0.18508311630426652</v>
      </c>
      <c r="N38" s="2">
        <v>0.23588255207164271</v>
      </c>
      <c r="O38" s="2">
        <v>0.18400682461737539</v>
      </c>
      <c r="P38" s="2">
        <v>0.24312584168057566</v>
      </c>
      <c r="Q38" s="2">
        <v>0.25355098366666629</v>
      </c>
    </row>
    <row r="39" spans="1:17">
      <c r="A39" s="19" t="s">
        <v>68</v>
      </c>
      <c r="B39" s="2">
        <v>1.2712450772434296E-3</v>
      </c>
      <c r="C39" s="2">
        <v>1.4469741175339709E-2</v>
      </c>
      <c r="D39" s="2">
        <v>1.3197788895397531E-2</v>
      </c>
      <c r="E39" s="2">
        <v>1.4799523725927428E-3</v>
      </c>
      <c r="F39" s="2">
        <v>1.1807332470946696E-3</v>
      </c>
      <c r="G39" s="2">
        <v>3.3692605835055206E-3</v>
      </c>
      <c r="H39" s="2">
        <v>0</v>
      </c>
      <c r="I39" s="2">
        <v>8.1921718226006263E-3</v>
      </c>
      <c r="J39" s="2">
        <v>3.9755846284306477E-3</v>
      </c>
      <c r="K39" s="2">
        <v>3.5487575836201405E-3</v>
      </c>
      <c r="L39" s="2">
        <v>2.5841041923256995E-3</v>
      </c>
      <c r="M39" s="2">
        <v>0</v>
      </c>
      <c r="N39" s="2">
        <v>2.768785979879783E-3</v>
      </c>
      <c r="O39" s="2">
        <v>0</v>
      </c>
      <c r="P39" s="2">
        <v>2.0726764744826588E-3</v>
      </c>
      <c r="Q39" s="2">
        <v>6.5103888807267569E-3</v>
      </c>
    </row>
    <row r="40" spans="1:17">
      <c r="A40" s="19" t="s">
        <v>69</v>
      </c>
      <c r="B40" s="2">
        <v>0.14331246652322002</v>
      </c>
      <c r="C40" s="2">
        <v>0.24279491749647955</v>
      </c>
      <c r="D40" s="2">
        <v>0.18270971484184789</v>
      </c>
      <c r="E40" s="2">
        <v>0.1808335238955312</v>
      </c>
      <c r="F40" s="2">
        <v>0.16449607405766128</v>
      </c>
      <c r="G40" s="2">
        <v>0.24850317070289479</v>
      </c>
      <c r="H40" s="2">
        <v>0.19087509208668957</v>
      </c>
      <c r="I40" s="2">
        <v>0.25812283569747707</v>
      </c>
      <c r="J40" s="2">
        <v>0.31595540762597368</v>
      </c>
      <c r="K40" s="2">
        <v>0.19476436133726496</v>
      </c>
      <c r="L40" s="2">
        <v>0.26614076932083369</v>
      </c>
      <c r="M40" s="2">
        <v>0.18181083130956366</v>
      </c>
      <c r="N40" s="2">
        <v>0.21988533148129735</v>
      </c>
      <c r="O40" s="2">
        <v>0.17867514118258523</v>
      </c>
      <c r="P40" s="2">
        <v>0.19447022781229256</v>
      </c>
      <c r="Q40" s="2">
        <v>0.23772794704980588</v>
      </c>
    </row>
    <row r="41" spans="1:17">
      <c r="A41" s="19" t="s">
        <v>70</v>
      </c>
      <c r="B41" s="2">
        <v>3.6077934195274724E-3</v>
      </c>
      <c r="C41" s="2">
        <v>2.7128749752365559E-2</v>
      </c>
      <c r="D41" s="2">
        <v>2.5226508368765246E-2</v>
      </c>
      <c r="E41" s="2">
        <v>6.5756477973430852E-3</v>
      </c>
      <c r="F41" s="2">
        <v>5.9722057144830486E-3</v>
      </c>
      <c r="G41" s="2">
        <v>8.7273308519465673E-3</v>
      </c>
      <c r="H41" s="2">
        <v>1.4080813440143062E-3</v>
      </c>
      <c r="I41" s="2">
        <v>1.9737281020305017E-2</v>
      </c>
      <c r="J41" s="2">
        <v>1.1473786965905692E-2</v>
      </c>
      <c r="K41" s="2">
        <v>2.5810151279635229E-3</v>
      </c>
      <c r="L41" s="2">
        <v>1.8925645096389436E-2</v>
      </c>
      <c r="M41" s="2">
        <v>1.2846756651364868E-3</v>
      </c>
      <c r="N41" s="2">
        <v>9.5325789558868834E-3</v>
      </c>
      <c r="O41" s="2">
        <v>1.9841047703338193E-3</v>
      </c>
      <c r="P41" s="2">
        <v>1.1863904264190166E-2</v>
      </c>
      <c r="Q41" s="2">
        <v>1.8079139359565382E-2</v>
      </c>
    </row>
    <row r="42" spans="1:17">
      <c r="A42" s="19" t="s">
        <v>71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</row>
    <row r="43" spans="1:17">
      <c r="A43" s="19" t="s">
        <v>72</v>
      </c>
      <c r="B43" s="2">
        <v>1.8638419562984042E-3</v>
      </c>
      <c r="C43" s="2">
        <v>4.2895952872383626E-3</v>
      </c>
      <c r="D43" s="2">
        <v>4.6450995128195149E-3</v>
      </c>
      <c r="E43" s="2">
        <v>3.4868109516475567E-3</v>
      </c>
      <c r="F43" s="2">
        <v>2.5005321037742411E-3</v>
      </c>
      <c r="G43" s="2">
        <v>3.4233937333246348E-3</v>
      </c>
      <c r="H43" s="2">
        <v>9.004554117942571E-4</v>
      </c>
      <c r="I43" s="2">
        <v>8.9655214491243911E-3</v>
      </c>
      <c r="J43" s="2">
        <v>8.8009142382942281E-3</v>
      </c>
      <c r="K43" s="2">
        <v>6.2629036435547065E-4</v>
      </c>
      <c r="L43" s="2">
        <v>6.3144942168914808E-3</v>
      </c>
      <c r="M43" s="2">
        <v>1.1689877100290883E-3</v>
      </c>
      <c r="N43" s="2">
        <v>6.0469167726594913E-3</v>
      </c>
      <c r="O43" s="2">
        <v>1.0903391075871164E-3</v>
      </c>
      <c r="P43" s="2">
        <v>5.9963305937520894E-3</v>
      </c>
      <c r="Q43" s="2">
        <v>5.9928904732902081E-3</v>
      </c>
    </row>
    <row r="44" spans="1:17">
      <c r="A44" s="19" t="s">
        <v>73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</row>
    <row r="45" spans="1:17">
      <c r="A45" s="19" t="s">
        <v>74</v>
      </c>
      <c r="B45" s="2">
        <v>2.9999125318597</v>
      </c>
      <c r="C45" s="2">
        <v>2.99994323858756</v>
      </c>
      <c r="D45" s="2">
        <v>2.999980962247276</v>
      </c>
      <c r="E45" s="2">
        <v>2.9999922806746686</v>
      </c>
      <c r="F45" s="2">
        <v>2.9999766384491835</v>
      </c>
      <c r="G45" s="2">
        <v>3.0000270387858183</v>
      </c>
      <c r="H45" s="2">
        <v>3.000104262385098</v>
      </c>
      <c r="I45" s="2">
        <v>3.0000839168205564</v>
      </c>
      <c r="J45" s="2">
        <v>3.0000023597833594</v>
      </c>
      <c r="K45" s="2">
        <v>3.0000033264304014</v>
      </c>
      <c r="L45" s="2">
        <v>2.9999723889524299</v>
      </c>
      <c r="M45" s="2">
        <v>2.9998717819349436</v>
      </c>
      <c r="N45" s="2">
        <v>2.9998587063587032</v>
      </c>
      <c r="O45" s="2">
        <v>3.0001023751273999</v>
      </c>
      <c r="P45" s="2">
        <v>2.9999614725629291</v>
      </c>
      <c r="Q45" s="2">
        <v>3.0000102994391189</v>
      </c>
    </row>
    <row r="46" spans="1:17">
      <c r="A46" s="19" t="s">
        <v>55</v>
      </c>
      <c r="B46" s="34">
        <v>0.91299955998409643</v>
      </c>
      <c r="C46" s="2">
        <v>0.92532126608947562</v>
      </c>
      <c r="D46" s="2">
        <v>0.93349475578138064</v>
      </c>
      <c r="E46" s="2">
        <v>0.9211728228286179</v>
      </c>
      <c r="F46" s="2">
        <v>0.91866079474597873</v>
      </c>
      <c r="G46" s="2">
        <v>0.92521000517330987</v>
      </c>
      <c r="H46" s="2">
        <v>0.920528201924527</v>
      </c>
      <c r="I46" s="2">
        <v>0.93275983428062181</v>
      </c>
      <c r="J46" s="2">
        <v>0.92795228981330602</v>
      </c>
      <c r="K46" s="2">
        <v>0.92036155503403239</v>
      </c>
      <c r="L46" s="2">
        <v>0.92794301932020196</v>
      </c>
      <c r="M46" s="2">
        <v>0.91620237329822185</v>
      </c>
      <c r="N46" s="2">
        <v>0.92324293339994268</v>
      </c>
      <c r="O46" s="2">
        <v>0.91560104539965315</v>
      </c>
      <c r="P46" s="2">
        <v>0.92150322545503327</v>
      </c>
      <c r="Q46" s="2">
        <v>0.92097455512039883</v>
      </c>
    </row>
    <row r="47" spans="1:17">
      <c r="A47" s="19" t="s">
        <v>191</v>
      </c>
      <c r="B47" s="2">
        <v>12.378735804354561</v>
      </c>
      <c r="C47" s="2">
        <v>12.232585274572767</v>
      </c>
      <c r="D47" s="2">
        <v>12.197922982112463</v>
      </c>
      <c r="E47" s="2">
        <v>12.121981498243574</v>
      </c>
      <c r="F47" s="2">
        <v>12.099542096435403</v>
      </c>
      <c r="G47" s="2">
        <v>12.197162713401349</v>
      </c>
      <c r="H47" s="2">
        <v>12.120794124921046</v>
      </c>
      <c r="I47" s="2">
        <v>12.244253736723442</v>
      </c>
      <c r="J47" s="2">
        <v>12.279067608592257</v>
      </c>
      <c r="K47" s="2">
        <v>12.131618484233508</v>
      </c>
      <c r="L47" s="2">
        <v>12.236186981964599</v>
      </c>
      <c r="M47" s="2">
        <v>12.107460974776878</v>
      </c>
      <c r="N47" s="2">
        <v>12.169274588807864</v>
      </c>
      <c r="O47" s="2">
        <v>12.104238120048475</v>
      </c>
      <c r="P47" s="2">
        <v>12.15111839171421</v>
      </c>
      <c r="Q47" s="2">
        <v>12.194450423081195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7"/>
  <sheetViews>
    <sheetView workbookViewId="0">
      <selection activeCell="E2" sqref="E2"/>
    </sheetView>
  </sheetViews>
  <sheetFormatPr baseColWidth="10" defaultRowHeight="16"/>
  <sheetData>
    <row r="1" spans="1:22">
      <c r="A1" s="35" t="s">
        <v>337</v>
      </c>
    </row>
    <row r="2" spans="1:22">
      <c r="A2" s="35" t="s">
        <v>338</v>
      </c>
      <c r="E2" s="36" t="s">
        <v>339</v>
      </c>
    </row>
    <row r="3" spans="1:22">
      <c r="B3" t="s">
        <v>2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s="11" t="s">
        <v>2</v>
      </c>
    </row>
    <row r="4" spans="1:22">
      <c r="B4" t="s">
        <v>108</v>
      </c>
      <c r="C4" t="s">
        <v>108</v>
      </c>
      <c r="D4" t="s">
        <v>108</v>
      </c>
      <c r="E4" t="s">
        <v>108</v>
      </c>
      <c r="F4" t="s">
        <v>108</v>
      </c>
      <c r="G4" t="s">
        <v>108</v>
      </c>
      <c r="H4" t="s">
        <v>108</v>
      </c>
      <c r="I4" t="s">
        <v>108</v>
      </c>
      <c r="J4" t="s">
        <v>108</v>
      </c>
      <c r="K4" t="s">
        <v>108</v>
      </c>
      <c r="L4" t="s">
        <v>108</v>
      </c>
      <c r="M4" t="s">
        <v>108</v>
      </c>
      <c r="N4" t="s">
        <v>108</v>
      </c>
      <c r="O4" t="s">
        <v>108</v>
      </c>
      <c r="P4" t="s">
        <v>108</v>
      </c>
      <c r="Q4" t="s">
        <v>108</v>
      </c>
      <c r="R4" t="s">
        <v>108</v>
      </c>
      <c r="S4" t="s">
        <v>108</v>
      </c>
      <c r="T4" t="s">
        <v>108</v>
      </c>
      <c r="U4" s="11" t="s">
        <v>108</v>
      </c>
    </row>
    <row r="5" spans="1:22">
      <c r="A5" t="s">
        <v>109</v>
      </c>
      <c r="B5" t="s">
        <v>110</v>
      </c>
      <c r="C5" t="s">
        <v>111</v>
      </c>
      <c r="D5" t="s">
        <v>112</v>
      </c>
      <c r="E5" t="s">
        <v>113</v>
      </c>
      <c r="F5" t="s">
        <v>114</v>
      </c>
      <c r="G5" t="s">
        <v>115</v>
      </c>
      <c r="H5" t="s">
        <v>116</v>
      </c>
      <c r="I5" t="s">
        <v>117</v>
      </c>
      <c r="J5" t="s">
        <v>118</v>
      </c>
      <c r="K5" t="s">
        <v>119</v>
      </c>
      <c r="L5" t="s">
        <v>120</v>
      </c>
      <c r="M5" t="s">
        <v>121</v>
      </c>
      <c r="N5" t="s">
        <v>122</v>
      </c>
      <c r="O5" t="s">
        <v>123</v>
      </c>
      <c r="P5" t="s">
        <v>124</v>
      </c>
      <c r="Q5" t="s">
        <v>125</v>
      </c>
      <c r="R5" t="s">
        <v>126</v>
      </c>
      <c r="S5" t="s">
        <v>127</v>
      </c>
      <c r="T5" t="s">
        <v>128</v>
      </c>
      <c r="U5" s="11" t="s">
        <v>129</v>
      </c>
    </row>
    <row r="6" spans="1:22">
      <c r="A6" t="s">
        <v>130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  <c r="N6">
        <v>15</v>
      </c>
      <c r="O6">
        <v>16</v>
      </c>
      <c r="P6">
        <v>17</v>
      </c>
      <c r="Q6">
        <v>18</v>
      </c>
      <c r="R6">
        <v>19</v>
      </c>
      <c r="S6">
        <v>20</v>
      </c>
      <c r="T6">
        <v>21</v>
      </c>
      <c r="U6" s="12" t="s">
        <v>131</v>
      </c>
    </row>
    <row r="7" spans="1:22">
      <c r="A7" t="s">
        <v>132</v>
      </c>
      <c r="B7">
        <v>63.216999999999999</v>
      </c>
      <c r="C7">
        <v>63.256999999999998</v>
      </c>
      <c r="D7">
        <v>63.957999999999998</v>
      </c>
      <c r="E7">
        <v>63.68</v>
      </c>
      <c r="F7">
        <v>63.064</v>
      </c>
      <c r="G7">
        <v>63.24</v>
      </c>
      <c r="H7">
        <v>62.97</v>
      </c>
      <c r="I7">
        <v>63.405999999999999</v>
      </c>
      <c r="J7">
        <v>63.831000000000003</v>
      </c>
      <c r="K7">
        <v>63.475000000000001</v>
      </c>
      <c r="L7">
        <v>63.896000000000001</v>
      </c>
      <c r="M7">
        <v>63.491999999999997</v>
      </c>
      <c r="N7">
        <v>65.045000000000002</v>
      </c>
      <c r="O7">
        <v>64.915999999999997</v>
      </c>
      <c r="P7">
        <v>64.938999999999993</v>
      </c>
      <c r="Q7">
        <v>64.367000000000004</v>
      </c>
      <c r="R7">
        <v>65.430000000000007</v>
      </c>
      <c r="S7">
        <v>64.676000000000002</v>
      </c>
      <c r="T7">
        <v>63.613999999999997</v>
      </c>
      <c r="U7" s="6">
        <f>AVERAGE(B7:T7)</f>
        <v>63.919631578947353</v>
      </c>
      <c r="V7" t="s">
        <v>132</v>
      </c>
    </row>
    <row r="8" spans="1:22">
      <c r="A8" t="s">
        <v>133</v>
      </c>
      <c r="B8">
        <v>0</v>
      </c>
      <c r="C8">
        <v>0</v>
      </c>
      <c r="D8">
        <v>0</v>
      </c>
      <c r="E8">
        <v>0</v>
      </c>
      <c r="F8">
        <v>6.0000000000000001E-3</v>
      </c>
      <c r="G8">
        <v>0</v>
      </c>
      <c r="H8">
        <v>0</v>
      </c>
      <c r="I8">
        <v>0</v>
      </c>
      <c r="J8">
        <v>4.0000000000000001E-3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7.0000000000000001E-3</v>
      </c>
      <c r="R8">
        <v>0</v>
      </c>
      <c r="S8">
        <v>0</v>
      </c>
      <c r="T8">
        <v>2E-3</v>
      </c>
      <c r="U8" s="6">
        <f t="shared" ref="U8:U46" si="0">AVERAGE(B8:T8)</f>
        <v>1.0000000000000002E-3</v>
      </c>
      <c r="V8" t="s">
        <v>133</v>
      </c>
    </row>
    <row r="9" spans="1:22">
      <c r="A9" t="s">
        <v>134</v>
      </c>
      <c r="B9">
        <v>13.499000000000001</v>
      </c>
      <c r="C9">
        <v>14.02</v>
      </c>
      <c r="D9">
        <v>14.641999999999999</v>
      </c>
      <c r="E9">
        <v>13.784000000000001</v>
      </c>
      <c r="F9">
        <v>13.95</v>
      </c>
      <c r="G9">
        <v>14.175000000000001</v>
      </c>
      <c r="H9">
        <v>14.13</v>
      </c>
      <c r="I9">
        <v>13.789</v>
      </c>
      <c r="J9">
        <v>14.369</v>
      </c>
      <c r="K9">
        <v>14.004</v>
      </c>
      <c r="L9">
        <v>14.026</v>
      </c>
      <c r="M9">
        <v>13.218</v>
      </c>
      <c r="N9">
        <v>14.17</v>
      </c>
      <c r="O9">
        <v>14.544</v>
      </c>
      <c r="P9">
        <v>13.452999999999999</v>
      </c>
      <c r="Q9">
        <v>13.442</v>
      </c>
      <c r="R9">
        <v>14.864000000000001</v>
      </c>
      <c r="S9">
        <v>14.204000000000001</v>
      </c>
      <c r="T9">
        <v>12.613</v>
      </c>
      <c r="U9" s="6">
        <f t="shared" si="0"/>
        <v>13.941894736842107</v>
      </c>
      <c r="V9" t="s">
        <v>134</v>
      </c>
    </row>
    <row r="10" spans="1:22">
      <c r="A10" t="s">
        <v>135</v>
      </c>
      <c r="B10">
        <v>7.3999999999999996E-2</v>
      </c>
      <c r="C10">
        <v>2.4E-2</v>
      </c>
      <c r="D10">
        <v>0</v>
      </c>
      <c r="E10">
        <v>4.9000000000000002E-2</v>
      </c>
      <c r="F10">
        <v>6.0000000000000001E-3</v>
      </c>
      <c r="G10">
        <v>0.01</v>
      </c>
      <c r="H10">
        <v>8.0000000000000002E-3</v>
      </c>
      <c r="I10">
        <v>2.7E-2</v>
      </c>
      <c r="J10">
        <v>2.1999999999999999E-2</v>
      </c>
      <c r="K10">
        <v>3.2000000000000001E-2</v>
      </c>
      <c r="L10">
        <v>2.7E-2</v>
      </c>
      <c r="M10">
        <v>1E-3</v>
      </c>
      <c r="N10">
        <v>3.6999999999999998E-2</v>
      </c>
      <c r="O10">
        <v>1.4999999999999999E-2</v>
      </c>
      <c r="P10">
        <v>0</v>
      </c>
      <c r="Q10">
        <v>0</v>
      </c>
      <c r="R10">
        <v>0</v>
      </c>
      <c r="S10">
        <v>0</v>
      </c>
      <c r="T10">
        <v>0.157</v>
      </c>
      <c r="U10" s="6">
        <f t="shared" si="0"/>
        <v>2.5736842105263159E-2</v>
      </c>
      <c r="V10" t="s">
        <v>135</v>
      </c>
    </row>
    <row r="11" spans="1:22">
      <c r="A11" t="s">
        <v>136</v>
      </c>
      <c r="B11">
        <v>0.65100000000000002</v>
      </c>
      <c r="C11">
        <v>0.152</v>
      </c>
      <c r="D11">
        <v>0.06</v>
      </c>
      <c r="E11">
        <v>0.308</v>
      </c>
      <c r="F11">
        <v>0.18</v>
      </c>
      <c r="G11">
        <v>2.1999999999999999E-2</v>
      </c>
      <c r="H11">
        <v>0.105</v>
      </c>
      <c r="I11">
        <v>0.312</v>
      </c>
      <c r="J11">
        <v>8.1000000000000003E-2</v>
      </c>
      <c r="K11">
        <v>0.313</v>
      </c>
      <c r="L11">
        <v>0.35099999999999998</v>
      </c>
      <c r="M11">
        <v>0.10100000000000001</v>
      </c>
      <c r="N11">
        <v>0.34</v>
      </c>
      <c r="O11">
        <v>0.158</v>
      </c>
      <c r="P11">
        <v>8.8999999999999996E-2</v>
      </c>
      <c r="Q11">
        <v>2.8000000000000001E-2</v>
      </c>
      <c r="R11">
        <v>5.7000000000000002E-2</v>
      </c>
      <c r="S11">
        <v>0.12</v>
      </c>
      <c r="T11">
        <v>1.514</v>
      </c>
      <c r="U11" s="6">
        <f t="shared" si="0"/>
        <v>0.26010526315789473</v>
      </c>
      <c r="V11" t="s">
        <v>136</v>
      </c>
    </row>
    <row r="12" spans="1:22">
      <c r="A12" t="s">
        <v>137</v>
      </c>
      <c r="B12">
        <v>5.0000000000000001E-3</v>
      </c>
      <c r="C12">
        <v>4.2999999999999997E-2</v>
      </c>
      <c r="D12">
        <v>1.9E-2</v>
      </c>
      <c r="E12">
        <v>3.5999999999999997E-2</v>
      </c>
      <c r="F12">
        <v>0.05</v>
      </c>
      <c r="G12">
        <v>3.4000000000000002E-2</v>
      </c>
      <c r="H12">
        <v>1.2999999999999999E-2</v>
      </c>
      <c r="I12">
        <v>0</v>
      </c>
      <c r="J12">
        <v>7.5999999999999998E-2</v>
      </c>
      <c r="K12">
        <v>4.3999999999999997E-2</v>
      </c>
      <c r="L12">
        <v>2.5000000000000001E-2</v>
      </c>
      <c r="M12">
        <v>1.0999999999999999E-2</v>
      </c>
      <c r="N12">
        <v>4.7E-2</v>
      </c>
      <c r="O12">
        <v>0.04</v>
      </c>
      <c r="P12">
        <v>0</v>
      </c>
      <c r="Q12">
        <v>0</v>
      </c>
      <c r="R12">
        <v>3.6999999999999998E-2</v>
      </c>
      <c r="S12">
        <v>0</v>
      </c>
      <c r="T12">
        <v>6.3E-2</v>
      </c>
      <c r="U12" s="6">
        <f t="shared" si="0"/>
        <v>2.8578947368421048E-2</v>
      </c>
      <c r="V12" t="s">
        <v>137</v>
      </c>
    </row>
    <row r="13" spans="1:22">
      <c r="A13" s="13" t="s">
        <v>44</v>
      </c>
      <c r="U13" s="6"/>
      <c r="V13" s="13" t="s">
        <v>44</v>
      </c>
    </row>
    <row r="14" spans="1:22">
      <c r="A14" t="s">
        <v>138</v>
      </c>
      <c r="B14">
        <v>0.94</v>
      </c>
      <c r="C14">
        <v>1.036</v>
      </c>
      <c r="D14">
        <v>0.93300000000000005</v>
      </c>
      <c r="E14">
        <v>1.0580000000000001</v>
      </c>
      <c r="F14">
        <v>1.109</v>
      </c>
      <c r="G14">
        <v>1.046</v>
      </c>
      <c r="H14">
        <v>1.016</v>
      </c>
      <c r="I14">
        <v>0.99299999999999999</v>
      </c>
      <c r="J14">
        <v>1.1240000000000001</v>
      </c>
      <c r="K14">
        <v>1.008</v>
      </c>
      <c r="L14">
        <v>1.0249999999999999</v>
      </c>
      <c r="M14">
        <v>1.127</v>
      </c>
      <c r="N14">
        <v>1.052</v>
      </c>
      <c r="O14">
        <v>1.03</v>
      </c>
      <c r="P14">
        <v>1.115</v>
      </c>
      <c r="Q14">
        <v>1.054</v>
      </c>
      <c r="R14">
        <v>1.0309999999999999</v>
      </c>
      <c r="S14">
        <v>0.98099999999999998</v>
      </c>
      <c r="T14">
        <v>1.103</v>
      </c>
      <c r="U14" s="6">
        <f t="shared" si="0"/>
        <v>1.0411052631578948</v>
      </c>
      <c r="V14" t="s">
        <v>138</v>
      </c>
    </row>
    <row r="15" spans="1:22">
      <c r="A15" t="s">
        <v>139</v>
      </c>
      <c r="B15">
        <v>0</v>
      </c>
      <c r="C15">
        <v>3.2000000000000001E-2</v>
      </c>
      <c r="D15">
        <v>3.0000000000000001E-3</v>
      </c>
      <c r="E15">
        <v>1.9E-2</v>
      </c>
      <c r="F15">
        <v>0</v>
      </c>
      <c r="G15">
        <v>3.5000000000000003E-2</v>
      </c>
      <c r="H15">
        <v>0</v>
      </c>
      <c r="I15">
        <v>1.6E-2</v>
      </c>
      <c r="J15">
        <v>1E-3</v>
      </c>
      <c r="K15">
        <v>0</v>
      </c>
      <c r="L15">
        <v>1.7999999999999999E-2</v>
      </c>
      <c r="M15">
        <v>0</v>
      </c>
      <c r="N15">
        <v>4.0000000000000001E-3</v>
      </c>
      <c r="O15">
        <v>2.1000000000000001E-2</v>
      </c>
      <c r="P15">
        <v>0</v>
      </c>
      <c r="Q15">
        <v>1.2999999999999999E-2</v>
      </c>
      <c r="R15">
        <v>8.9999999999999993E-3</v>
      </c>
      <c r="S15">
        <v>7.0000000000000001E-3</v>
      </c>
      <c r="T15">
        <v>0</v>
      </c>
      <c r="U15" s="6">
        <f t="shared" si="0"/>
        <v>9.3684210526315797E-3</v>
      </c>
      <c r="V15" t="s">
        <v>139</v>
      </c>
    </row>
    <row r="16" spans="1:22">
      <c r="A16" t="s">
        <v>140</v>
      </c>
      <c r="B16">
        <v>2.6629999999999998</v>
      </c>
      <c r="C16">
        <v>2.5289999999999999</v>
      </c>
      <c r="D16">
        <v>2.2320000000000002</v>
      </c>
      <c r="E16">
        <v>2.7040000000000002</v>
      </c>
      <c r="F16">
        <v>2.4929999999999999</v>
      </c>
      <c r="G16">
        <v>2.476</v>
      </c>
      <c r="H16">
        <v>2.5209999999999999</v>
      </c>
      <c r="I16">
        <v>2.605</v>
      </c>
      <c r="J16">
        <v>2.35</v>
      </c>
      <c r="K16">
        <v>2.61</v>
      </c>
      <c r="L16">
        <v>2.6560000000000001</v>
      </c>
      <c r="M16">
        <v>3.2559999999999998</v>
      </c>
      <c r="N16">
        <v>2.5880000000000001</v>
      </c>
      <c r="O16">
        <v>2.254</v>
      </c>
      <c r="P16">
        <v>3.2490000000000001</v>
      </c>
      <c r="Q16">
        <v>3.2029999999999998</v>
      </c>
      <c r="R16">
        <v>2.2160000000000002</v>
      </c>
      <c r="S16">
        <v>2.524</v>
      </c>
      <c r="T16">
        <v>2.6819999999999999</v>
      </c>
      <c r="U16" s="6">
        <f t="shared" si="0"/>
        <v>2.621631578947369</v>
      </c>
      <c r="V16" t="s">
        <v>140</v>
      </c>
    </row>
    <row r="17" spans="1:22">
      <c r="A17" t="s">
        <v>141</v>
      </c>
      <c r="B17">
        <v>4.0000000000000001E-3</v>
      </c>
      <c r="C17">
        <v>1.0999999999999999E-2</v>
      </c>
      <c r="D17">
        <v>8.0000000000000002E-3</v>
      </c>
      <c r="E17">
        <v>4.0000000000000001E-3</v>
      </c>
      <c r="F17">
        <v>1.7999999999999999E-2</v>
      </c>
      <c r="G17">
        <v>6.0000000000000001E-3</v>
      </c>
      <c r="H17">
        <v>2.5000000000000001E-2</v>
      </c>
      <c r="I17">
        <v>1.2E-2</v>
      </c>
      <c r="J17">
        <v>0</v>
      </c>
      <c r="K17">
        <v>8.9999999999999993E-3</v>
      </c>
      <c r="L17">
        <v>8.9999999999999993E-3</v>
      </c>
      <c r="M17">
        <v>5.8000000000000003E-2</v>
      </c>
      <c r="N17">
        <v>0</v>
      </c>
      <c r="O17">
        <v>1.4E-2</v>
      </c>
      <c r="P17">
        <v>0.104</v>
      </c>
      <c r="Q17">
        <v>3.5999999999999997E-2</v>
      </c>
      <c r="R17">
        <v>1.0999999999999999E-2</v>
      </c>
      <c r="S17">
        <v>1.7000000000000001E-2</v>
      </c>
      <c r="T17">
        <v>2.1000000000000001E-2</v>
      </c>
      <c r="U17" s="6">
        <f t="shared" si="0"/>
        <v>1.931578947368421E-2</v>
      </c>
      <c r="V17" t="s">
        <v>141</v>
      </c>
    </row>
    <row r="18" spans="1:22">
      <c r="A18" t="s">
        <v>142</v>
      </c>
      <c r="B18">
        <v>2.2429999999999999</v>
      </c>
      <c r="C18">
        <v>2.222</v>
      </c>
      <c r="D18">
        <v>2.1219999999999999</v>
      </c>
      <c r="E18">
        <v>2.355</v>
      </c>
      <c r="F18">
        <v>2.2429999999999999</v>
      </c>
      <c r="G18">
        <v>2.2330000000000001</v>
      </c>
      <c r="H18">
        <v>2.2400000000000002</v>
      </c>
      <c r="I18">
        <v>2.17</v>
      </c>
      <c r="J18">
        <v>1.6259999999999999</v>
      </c>
      <c r="K18">
        <v>1.694</v>
      </c>
      <c r="L18">
        <v>1.9219999999999999</v>
      </c>
      <c r="M18">
        <v>2.1789999999999998</v>
      </c>
      <c r="N18">
        <v>1.8819999999999999</v>
      </c>
      <c r="O18">
        <v>1.7609999999999999</v>
      </c>
      <c r="P18">
        <v>1.9970000000000001</v>
      </c>
      <c r="Q18">
        <v>2.383</v>
      </c>
      <c r="R18">
        <v>2.198</v>
      </c>
      <c r="S18">
        <v>2.1749999999999998</v>
      </c>
      <c r="T18">
        <v>1.6419999999999999</v>
      </c>
      <c r="U18" s="6">
        <f t="shared" si="0"/>
        <v>2.0677368421052633</v>
      </c>
      <c r="V18" t="s">
        <v>142</v>
      </c>
    </row>
    <row r="19" spans="1:22">
      <c r="A19" t="s">
        <v>143</v>
      </c>
      <c r="B19">
        <v>1.7000000000000001E-2</v>
      </c>
      <c r="C19">
        <v>2.5999999999999999E-2</v>
      </c>
      <c r="D19">
        <v>1.4E-2</v>
      </c>
      <c r="E19">
        <v>1.2999999999999999E-2</v>
      </c>
      <c r="F19">
        <v>1.2E-2</v>
      </c>
      <c r="G19">
        <v>1.7999999999999999E-2</v>
      </c>
      <c r="H19">
        <v>2.3E-2</v>
      </c>
      <c r="I19">
        <v>2E-3</v>
      </c>
      <c r="J19">
        <v>2.8000000000000001E-2</v>
      </c>
      <c r="K19">
        <v>2.5000000000000001E-2</v>
      </c>
      <c r="L19">
        <v>0.01</v>
      </c>
      <c r="M19">
        <v>3.7999999999999999E-2</v>
      </c>
      <c r="N19">
        <v>2.5000000000000001E-2</v>
      </c>
      <c r="O19">
        <v>1.7999999999999999E-2</v>
      </c>
      <c r="P19">
        <v>2.1999999999999999E-2</v>
      </c>
      <c r="Q19">
        <v>4.9000000000000002E-2</v>
      </c>
      <c r="R19">
        <v>2.1999999999999999E-2</v>
      </c>
      <c r="S19">
        <v>0.01</v>
      </c>
      <c r="T19">
        <v>1.4999999999999999E-2</v>
      </c>
      <c r="U19" s="6">
        <f t="shared" si="0"/>
        <v>2.0368421052631581E-2</v>
      </c>
      <c r="V19" t="s">
        <v>143</v>
      </c>
    </row>
    <row r="20" spans="1:22">
      <c r="A20" t="s">
        <v>51</v>
      </c>
      <c r="U20" s="6"/>
      <c r="V20" t="s">
        <v>51</v>
      </c>
    </row>
    <row r="21" spans="1:22">
      <c r="A21" t="s">
        <v>144</v>
      </c>
      <c r="B21">
        <v>0.02</v>
      </c>
      <c r="C21">
        <v>5.5E-2</v>
      </c>
      <c r="D21">
        <v>1.7999999999999999E-2</v>
      </c>
      <c r="E21">
        <v>7.0000000000000007E-2</v>
      </c>
      <c r="F21">
        <v>3.5000000000000003E-2</v>
      </c>
      <c r="G21">
        <v>0.06</v>
      </c>
      <c r="H21">
        <v>3.4000000000000002E-2</v>
      </c>
      <c r="I21">
        <v>1.9E-2</v>
      </c>
      <c r="J21">
        <v>4.2000000000000003E-2</v>
      </c>
      <c r="K21">
        <v>6.8000000000000005E-2</v>
      </c>
      <c r="L21">
        <v>3.2000000000000001E-2</v>
      </c>
      <c r="M21">
        <v>0.03</v>
      </c>
      <c r="N21">
        <v>6.4000000000000001E-2</v>
      </c>
      <c r="O21">
        <v>4.2000000000000003E-2</v>
      </c>
      <c r="P21">
        <v>3.2000000000000001E-2</v>
      </c>
      <c r="Q21">
        <v>4.7E-2</v>
      </c>
      <c r="R21">
        <v>3.9E-2</v>
      </c>
      <c r="S21">
        <v>6.3E-2</v>
      </c>
      <c r="T21">
        <v>4.9000000000000002E-2</v>
      </c>
      <c r="U21" s="6">
        <f t="shared" si="0"/>
        <v>4.3105263157894751E-2</v>
      </c>
      <c r="V21" t="s">
        <v>144</v>
      </c>
    </row>
    <row r="22" spans="1:22">
      <c r="A22" t="s">
        <v>145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 s="6">
        <f t="shared" si="0"/>
        <v>0</v>
      </c>
      <c r="V22" t="s">
        <v>145</v>
      </c>
    </row>
    <row r="23" spans="1:22">
      <c r="A23" t="s">
        <v>146</v>
      </c>
      <c r="B23">
        <v>13.157999999999999</v>
      </c>
      <c r="C23">
        <v>13.183</v>
      </c>
      <c r="D23">
        <v>13.321</v>
      </c>
      <c r="E23">
        <v>13.266999999999999</v>
      </c>
      <c r="F23">
        <v>13.141999999999999</v>
      </c>
      <c r="G23">
        <v>13.182</v>
      </c>
      <c r="H23">
        <v>13.138999999999999</v>
      </c>
      <c r="I23">
        <v>13.183999999999999</v>
      </c>
      <c r="J23">
        <v>13.258599999999999</v>
      </c>
      <c r="K23">
        <v>13.196999999999999</v>
      </c>
      <c r="L23">
        <v>13.295999999999999</v>
      </c>
      <c r="M23">
        <v>13.188000000000001</v>
      </c>
      <c r="N23">
        <v>13.500999999999999</v>
      </c>
      <c r="O23">
        <v>13.462</v>
      </c>
      <c r="P23">
        <v>13.448</v>
      </c>
      <c r="Q23">
        <v>13.364000000000001</v>
      </c>
      <c r="R23">
        <v>13.612</v>
      </c>
      <c r="S23">
        <v>13.426</v>
      </c>
      <c r="T23">
        <v>13.161</v>
      </c>
      <c r="U23" s="6">
        <f t="shared" si="0"/>
        <v>13.288926315789473</v>
      </c>
      <c r="V23" t="s">
        <v>146</v>
      </c>
    </row>
    <row r="24" spans="1:22">
      <c r="A24" t="s">
        <v>55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 s="6">
        <f t="shared" si="0"/>
        <v>0</v>
      </c>
      <c r="V24" t="s">
        <v>55</v>
      </c>
    </row>
    <row r="25" spans="1:22">
      <c r="A25" t="s">
        <v>147</v>
      </c>
      <c r="B25">
        <f>SUM(B7:B24)</f>
        <v>96.490999999999971</v>
      </c>
      <c r="C25">
        <f t="shared" ref="C25:T25" si="1">SUM(C7:C24)</f>
        <v>96.59</v>
      </c>
      <c r="D25">
        <f t="shared" si="1"/>
        <v>97.33</v>
      </c>
      <c r="E25">
        <f t="shared" si="1"/>
        <v>97.347000000000023</v>
      </c>
      <c r="F25">
        <f t="shared" si="1"/>
        <v>96.307999999999979</v>
      </c>
      <c r="G25">
        <f t="shared" si="1"/>
        <v>96.537000000000035</v>
      </c>
      <c r="H25">
        <f t="shared" si="1"/>
        <v>96.224000000000004</v>
      </c>
      <c r="I25">
        <f t="shared" si="1"/>
        <v>96.534999999999997</v>
      </c>
      <c r="J25">
        <f t="shared" si="1"/>
        <v>96.812600000000018</v>
      </c>
      <c r="K25">
        <f t="shared" si="1"/>
        <v>96.478999999999999</v>
      </c>
      <c r="L25">
        <f t="shared" si="1"/>
        <v>97.293000000000006</v>
      </c>
      <c r="M25">
        <f t="shared" si="1"/>
        <v>96.698999999999998</v>
      </c>
      <c r="N25">
        <f t="shared" si="1"/>
        <v>98.755000000000024</v>
      </c>
      <c r="O25">
        <f t="shared" si="1"/>
        <v>98.275000000000006</v>
      </c>
      <c r="P25">
        <f t="shared" si="1"/>
        <v>98.447999999999979</v>
      </c>
      <c r="Q25">
        <f t="shared" si="1"/>
        <v>97.993000000000023</v>
      </c>
      <c r="R25">
        <f t="shared" si="1"/>
        <v>99.52600000000001</v>
      </c>
      <c r="S25">
        <f t="shared" si="1"/>
        <v>98.203000000000003</v>
      </c>
      <c r="T25">
        <f t="shared" si="1"/>
        <v>96.635999999999996</v>
      </c>
      <c r="U25" s="6">
        <f t="shared" si="0"/>
        <v>97.288505263157916</v>
      </c>
      <c r="V25" t="s">
        <v>147</v>
      </c>
    </row>
    <row r="26" spans="1:22">
      <c r="U26" s="11"/>
    </row>
    <row r="27" spans="1:22">
      <c r="U27" s="11"/>
    </row>
    <row r="28" spans="1:22">
      <c r="A28" t="s">
        <v>132</v>
      </c>
      <c r="B28" s="2">
        <v>5.9974957289662045</v>
      </c>
      <c r="C28" s="2">
        <v>5.990019124287878</v>
      </c>
      <c r="D28" s="2">
        <v>5.9935216016256918</v>
      </c>
      <c r="E28" s="2">
        <v>5.9914706743041037</v>
      </c>
      <c r="F28" s="2">
        <v>5.9902131240438239</v>
      </c>
      <c r="G28" s="2">
        <v>5.9888094805384338</v>
      </c>
      <c r="H28" s="2">
        <v>5.9826020008412737</v>
      </c>
      <c r="I28" s="2">
        <v>6.0033158112017588</v>
      </c>
      <c r="J28" s="2">
        <v>6.0097624224401329</v>
      </c>
      <c r="K28" s="2">
        <v>6.0042697259074744</v>
      </c>
      <c r="L28" s="2">
        <v>5.9988141310777499</v>
      </c>
      <c r="M28" s="2">
        <v>6.0097583847315699</v>
      </c>
      <c r="N28" s="2">
        <v>6.0141839361707694</v>
      </c>
      <c r="O28" s="2">
        <v>6.0194864448434346</v>
      </c>
      <c r="P28" s="2">
        <v>6.0279212221286702</v>
      </c>
      <c r="Q28" s="2">
        <v>6.0124665283891972</v>
      </c>
      <c r="R28" s="2">
        <v>6.0001609220318066</v>
      </c>
      <c r="S28" s="2">
        <v>6.0135448021043523</v>
      </c>
      <c r="T28" s="2">
        <v>6.0336961089028645</v>
      </c>
      <c r="U28" s="14">
        <f t="shared" si="0"/>
        <v>6.0042901144493257</v>
      </c>
      <c r="V28" t="s">
        <v>132</v>
      </c>
    </row>
    <row r="29" spans="1:22">
      <c r="A29" t="s">
        <v>133</v>
      </c>
      <c r="B29" s="2">
        <v>0</v>
      </c>
      <c r="C29" s="2">
        <v>0</v>
      </c>
      <c r="D29" s="2">
        <v>0</v>
      </c>
      <c r="E29" s="2">
        <v>0</v>
      </c>
      <c r="F29" s="2">
        <v>4.2880813717605793E-4</v>
      </c>
      <c r="G29" s="2">
        <v>0</v>
      </c>
      <c r="H29" s="2">
        <v>0</v>
      </c>
      <c r="I29" s="2">
        <v>0</v>
      </c>
      <c r="J29" s="2">
        <v>2.8335876681329206E-4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4.9196980728974566E-4</v>
      </c>
      <c r="R29" s="2">
        <v>0</v>
      </c>
      <c r="S29" s="2">
        <v>0</v>
      </c>
      <c r="T29" s="2">
        <v>1.4272883827025533E-4</v>
      </c>
      <c r="U29" s="14">
        <f t="shared" si="0"/>
        <v>7.0887660502597414E-5</v>
      </c>
      <c r="V29" t="s">
        <v>133</v>
      </c>
    </row>
    <row r="30" spans="1:22">
      <c r="A30" t="s">
        <v>134</v>
      </c>
      <c r="B30" s="2">
        <v>1.5084829708280547</v>
      </c>
      <c r="C30" s="2">
        <v>1.5637610104883828</v>
      </c>
      <c r="D30" s="2">
        <v>1.6161823223455409</v>
      </c>
      <c r="E30" s="2">
        <v>1.527595594014159</v>
      </c>
      <c r="F30" s="2">
        <v>1.5607657197374569</v>
      </c>
      <c r="G30" s="2">
        <v>1.5811550263894651</v>
      </c>
      <c r="H30" s="2">
        <v>1.5812528811500868</v>
      </c>
      <c r="I30" s="2">
        <v>1.5377876018134926</v>
      </c>
      <c r="J30" s="2">
        <v>1.5935105742545488</v>
      </c>
      <c r="K30" s="2">
        <v>1.560315186490292</v>
      </c>
      <c r="L30" s="2">
        <v>1.5510590011963286</v>
      </c>
      <c r="M30" s="2">
        <v>1.473691238107115</v>
      </c>
      <c r="N30" s="2">
        <v>1.5432468100492005</v>
      </c>
      <c r="O30" s="2">
        <v>1.5885259159752689</v>
      </c>
      <c r="P30" s="2">
        <v>1.4709024215415891</v>
      </c>
      <c r="Q30" s="2">
        <v>1.4789586916013204</v>
      </c>
      <c r="R30" s="2">
        <v>1.6055521774992054</v>
      </c>
      <c r="S30" s="2">
        <v>1.5556103054833013</v>
      </c>
      <c r="T30" s="2">
        <v>1.4091326360708274</v>
      </c>
      <c r="U30" s="14">
        <f t="shared" si="0"/>
        <v>1.5424993728966125</v>
      </c>
      <c r="V30" t="s">
        <v>134</v>
      </c>
    </row>
    <row r="31" spans="1:22">
      <c r="A31" t="s">
        <v>135</v>
      </c>
      <c r="B31" s="2">
        <v>6.1176195504221119E-3</v>
      </c>
      <c r="C31" s="2">
        <v>1.9803663558253413E-3</v>
      </c>
      <c r="D31" s="2">
        <v>0</v>
      </c>
      <c r="E31" s="2">
        <v>4.017363630514601E-3</v>
      </c>
      <c r="F31" s="2">
        <v>4.9662284257610541E-4</v>
      </c>
      <c r="G31" s="2">
        <v>8.2520778471177495E-4</v>
      </c>
      <c r="H31" s="2">
        <v>6.6230965456840298E-4</v>
      </c>
      <c r="I31" s="2">
        <v>2.2276106143094779E-3</v>
      </c>
      <c r="J31" s="2">
        <v>1.8049410266262015E-3</v>
      </c>
      <c r="K31" s="2">
        <v>2.6376802201247729E-3</v>
      </c>
      <c r="L31" s="2">
        <v>2.2088701120963495E-3</v>
      </c>
      <c r="M31" s="2">
        <v>8.2480765840926438E-5</v>
      </c>
      <c r="N31" s="2">
        <v>2.9811181772046286E-3</v>
      </c>
      <c r="O31" s="2">
        <v>1.2120307228333899E-3</v>
      </c>
      <c r="P31" s="2">
        <v>0</v>
      </c>
      <c r="Q31" s="2">
        <v>0</v>
      </c>
      <c r="R31" s="2">
        <v>0</v>
      </c>
      <c r="S31" s="2">
        <v>0</v>
      </c>
      <c r="T31" s="2">
        <v>1.2976126210951925E-2</v>
      </c>
      <c r="U31" s="14">
        <f t="shared" si="0"/>
        <v>2.117386719400316E-3</v>
      </c>
      <c r="V31" t="s">
        <v>135</v>
      </c>
    </row>
    <row r="32" spans="1:22">
      <c r="A32" t="s">
        <v>136</v>
      </c>
      <c r="B32" s="2">
        <v>4.8844944555073912E-2</v>
      </c>
      <c r="C32" s="2">
        <v>1.1383236864610766E-2</v>
      </c>
      <c r="D32" s="2">
        <v>4.4467326370464851E-3</v>
      </c>
      <c r="E32" s="2">
        <v>2.2918366863183985E-2</v>
      </c>
      <c r="F32" s="2">
        <v>1.3521841258554925E-2</v>
      </c>
      <c r="G32" s="2">
        <v>1.6476838471017451E-3</v>
      </c>
      <c r="H32" s="2">
        <v>7.8894782817467181E-3</v>
      </c>
      <c r="I32" s="2">
        <v>2.3362429051099795E-2</v>
      </c>
      <c r="J32" s="2">
        <v>6.0313320901017728E-3</v>
      </c>
      <c r="K32" s="2">
        <v>2.3415551381705924E-2</v>
      </c>
      <c r="L32" s="2">
        <v>2.6061620605340927E-2</v>
      </c>
      <c r="M32" s="2">
        <v>7.5606989465603998E-3</v>
      </c>
      <c r="N32" s="2">
        <v>2.486247003184416E-2</v>
      </c>
      <c r="O32" s="2">
        <v>1.1586902259186259E-2</v>
      </c>
      <c r="P32" s="2">
        <v>6.533630129560551E-3</v>
      </c>
      <c r="Q32" s="2">
        <v>2.0684736945473011E-3</v>
      </c>
      <c r="R32" s="2">
        <v>4.1339326882980651E-3</v>
      </c>
      <c r="S32" s="2">
        <v>8.8241160668280742E-3</v>
      </c>
      <c r="T32" s="2">
        <v>0.11356883500869616</v>
      </c>
      <c r="U32" s="14">
        <f t="shared" si="0"/>
        <v>1.9403277697951991E-2</v>
      </c>
      <c r="V32" t="s">
        <v>136</v>
      </c>
    </row>
    <row r="33" spans="1:22">
      <c r="A33" t="s">
        <v>137</v>
      </c>
      <c r="B33" s="2">
        <v>3.8028445853975298E-4</v>
      </c>
      <c r="C33" s="2">
        <v>3.2643038765187708E-3</v>
      </c>
      <c r="D33" s="2">
        <v>1.4273921658888074E-3</v>
      </c>
      <c r="E33" s="2">
        <v>2.7154098661763995E-3</v>
      </c>
      <c r="F33" s="2">
        <v>3.8074417930834756E-3</v>
      </c>
      <c r="G33" s="2">
        <v>2.5812499505784327E-3</v>
      </c>
      <c r="H33" s="2">
        <v>9.9015293357976254E-4</v>
      </c>
      <c r="I33" s="2">
        <v>0</v>
      </c>
      <c r="J33" s="2">
        <v>5.7364307537138186E-3</v>
      </c>
      <c r="K33" s="2">
        <v>3.336665478457838E-3</v>
      </c>
      <c r="L33" s="2">
        <v>1.8816300954894833E-3</v>
      </c>
      <c r="M33" s="2">
        <v>8.3470535031017565E-4</v>
      </c>
      <c r="N33" s="2">
        <v>3.4838797292521123E-3</v>
      </c>
      <c r="O33" s="2">
        <v>2.9735153733512504E-3</v>
      </c>
      <c r="P33" s="2">
        <v>0</v>
      </c>
      <c r="Q33" s="2">
        <v>0</v>
      </c>
      <c r="R33" s="2">
        <v>2.7201334403697533E-3</v>
      </c>
      <c r="S33" s="2">
        <v>0</v>
      </c>
      <c r="T33" s="2">
        <v>4.7904221349476033E-3</v>
      </c>
      <c r="U33" s="14">
        <f t="shared" si="0"/>
        <v>2.1538746000135493E-3</v>
      </c>
      <c r="V33" t="s">
        <v>137</v>
      </c>
    </row>
    <row r="34" spans="1:22">
      <c r="A34" s="13" t="s">
        <v>44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14">
        <f t="shared" si="0"/>
        <v>0</v>
      </c>
      <c r="V34" s="13" t="s">
        <v>44</v>
      </c>
    </row>
    <row r="35" spans="1:22">
      <c r="A35" t="s">
        <v>138</v>
      </c>
      <c r="B35" s="2">
        <v>7.4601890301363702E-2</v>
      </c>
      <c r="C35" s="2">
        <v>8.206638178540214E-2</v>
      </c>
      <c r="D35" s="2">
        <v>7.3139966541377985E-2</v>
      </c>
      <c r="E35" s="2">
        <v>8.3272569229409593E-2</v>
      </c>
      <c r="F35" s="2">
        <v>8.8120757186704146E-2</v>
      </c>
      <c r="G35" s="2">
        <v>8.2864064909617591E-2</v>
      </c>
      <c r="H35" s="2">
        <v>8.0748793084979689E-2</v>
      </c>
      <c r="I35" s="2">
        <v>7.8649505422553292E-2</v>
      </c>
      <c r="J35" s="2">
        <v>8.8527434789578932E-2</v>
      </c>
      <c r="K35" s="2">
        <v>7.9763449856573118E-2</v>
      </c>
      <c r="L35" s="2">
        <v>8.0501044085289172E-2</v>
      </c>
      <c r="M35" s="2">
        <v>8.9237590178615128E-2</v>
      </c>
      <c r="N35" s="2">
        <v>8.1370023500608082E-2</v>
      </c>
      <c r="O35" s="2">
        <v>7.9897065249177071E-2</v>
      </c>
      <c r="P35" s="2">
        <v>8.6581030800590333E-2</v>
      </c>
      <c r="Q35" s="2">
        <v>8.2359922206946781E-2</v>
      </c>
      <c r="R35" s="2">
        <v>7.9091635544664099E-2</v>
      </c>
      <c r="S35" s="2">
        <v>7.6303124007657111E-2</v>
      </c>
      <c r="T35" s="2">
        <v>8.751694600161003E-2</v>
      </c>
      <c r="U35" s="14">
        <f t="shared" si="0"/>
        <v>8.1821747088564101E-2</v>
      </c>
      <c r="V35" t="s">
        <v>138</v>
      </c>
    </row>
    <row r="36" spans="1:22">
      <c r="A36" t="s">
        <v>139</v>
      </c>
      <c r="B36" s="2">
        <v>0</v>
      </c>
      <c r="C36" s="2">
        <v>2.5676474130700978E-3</v>
      </c>
      <c r="D36" s="2">
        <v>2.3821781984177602E-4</v>
      </c>
      <c r="E36" s="2">
        <v>1.5147807411891084E-3</v>
      </c>
      <c r="F36" s="2">
        <v>0</v>
      </c>
      <c r="G36" s="2">
        <v>2.8085520121052484E-3</v>
      </c>
      <c r="H36" s="2">
        <v>0</v>
      </c>
      <c r="I36" s="2">
        <v>1.2836499478626265E-3</v>
      </c>
      <c r="J36" s="2">
        <v>7.9779525001346212E-5</v>
      </c>
      <c r="K36" s="2">
        <v>0</v>
      </c>
      <c r="L36" s="2">
        <v>1.4319571761176335E-3</v>
      </c>
      <c r="M36" s="2">
        <v>0</v>
      </c>
      <c r="N36" s="2">
        <v>3.1339247939299363E-4</v>
      </c>
      <c r="O36" s="2">
        <v>1.6500335495676637E-3</v>
      </c>
      <c r="P36" s="2">
        <v>0</v>
      </c>
      <c r="Q36" s="2">
        <v>1.0289601286651115E-3</v>
      </c>
      <c r="R36" s="2">
        <v>6.9934951493764259E-4</v>
      </c>
      <c r="S36" s="2">
        <v>5.5150725417675475E-4</v>
      </c>
      <c r="T36" s="2">
        <v>0</v>
      </c>
      <c r="U36" s="14">
        <f t="shared" si="0"/>
        <v>7.4567513483831597E-4</v>
      </c>
      <c r="V36" t="s">
        <v>139</v>
      </c>
    </row>
    <row r="37" spans="1:22">
      <c r="A37" t="s">
        <v>140</v>
      </c>
      <c r="B37" s="2">
        <v>0.37653520726635348</v>
      </c>
      <c r="C37" s="2">
        <v>0.35691664811574925</v>
      </c>
      <c r="D37" s="2">
        <v>0.31173082535209778</v>
      </c>
      <c r="E37" s="2">
        <v>0.37917127539958451</v>
      </c>
      <c r="F37" s="2">
        <v>0.35292416683042904</v>
      </c>
      <c r="G37" s="2">
        <v>0.34946013088737654</v>
      </c>
      <c r="H37" s="2">
        <v>0.35696663320120869</v>
      </c>
      <c r="I37" s="2">
        <v>0.36759273595619285</v>
      </c>
      <c r="J37" s="2">
        <v>0.32975537000556437</v>
      </c>
      <c r="K37" s="2">
        <v>0.36795639070740582</v>
      </c>
      <c r="L37" s="2">
        <v>0.37163633113576511</v>
      </c>
      <c r="M37" s="2">
        <v>0.45932571480936557</v>
      </c>
      <c r="N37" s="2">
        <v>0.3566361962658311</v>
      </c>
      <c r="O37" s="2">
        <v>0.31150136911176202</v>
      </c>
      <c r="P37" s="2">
        <v>0.44947965781169313</v>
      </c>
      <c r="Q37" s="2">
        <v>0.44590742195546063</v>
      </c>
      <c r="R37" s="2">
        <v>0.30286849032722651</v>
      </c>
      <c r="S37" s="2">
        <v>0.34976400077654302</v>
      </c>
      <c r="T37" s="2">
        <v>0.37912974669219063</v>
      </c>
      <c r="U37" s="14">
        <f t="shared" si="0"/>
        <v>0.36711885855830534</v>
      </c>
      <c r="V37" t="s">
        <v>140</v>
      </c>
    </row>
    <row r="38" spans="1:22">
      <c r="A38" t="s">
        <v>141</v>
      </c>
      <c r="B38" s="2">
        <v>4.0662500124520514E-4</v>
      </c>
      <c r="C38" s="2">
        <v>1.116118544160989E-3</v>
      </c>
      <c r="D38" s="2">
        <v>8.03295267665034E-4</v>
      </c>
      <c r="E38" s="2">
        <v>4.0326301777382322E-4</v>
      </c>
      <c r="F38" s="2">
        <v>1.832024541337647E-3</v>
      </c>
      <c r="G38" s="2">
        <v>6.0883261247217716E-4</v>
      </c>
      <c r="H38" s="2">
        <v>2.5450390389988422E-3</v>
      </c>
      <c r="I38" s="2">
        <v>1.2174190728931186E-3</v>
      </c>
      <c r="J38" s="2">
        <v>0</v>
      </c>
      <c r="K38" s="2">
        <v>9.1221669164530676E-4</v>
      </c>
      <c r="L38" s="2">
        <v>9.0538285284317047E-4</v>
      </c>
      <c r="M38" s="2">
        <v>5.8825282197748751E-3</v>
      </c>
      <c r="N38" s="2">
        <v>0</v>
      </c>
      <c r="O38" s="2">
        <v>1.3910211909594064E-3</v>
      </c>
      <c r="P38" s="2">
        <v>1.034411480298378E-2</v>
      </c>
      <c r="Q38" s="2">
        <v>3.6032129153713141E-3</v>
      </c>
      <c r="R38" s="2">
        <v>1.08087801705847E-3</v>
      </c>
      <c r="S38" s="2">
        <v>1.6936916293162729E-3</v>
      </c>
      <c r="T38" s="2">
        <v>2.1342635348854514E-3</v>
      </c>
      <c r="U38" s="14">
        <f t="shared" si="0"/>
        <v>1.941048786914994E-3</v>
      </c>
      <c r="V38" t="s">
        <v>141</v>
      </c>
    </row>
    <row r="39" spans="1:22">
      <c r="A39" t="s">
        <v>142</v>
      </c>
      <c r="B39" s="2">
        <v>0.41254979890075744</v>
      </c>
      <c r="C39" s="2">
        <v>0.4079197316542888</v>
      </c>
      <c r="D39" s="2">
        <v>0.38551707740186913</v>
      </c>
      <c r="E39" s="2">
        <v>0.42956840949548836</v>
      </c>
      <c r="F39" s="2">
        <v>0.41304852480547216</v>
      </c>
      <c r="G39" s="2">
        <v>0.40996652827594871</v>
      </c>
      <c r="H39" s="2">
        <v>0.41258694122658424</v>
      </c>
      <c r="I39" s="2">
        <v>0.39831953758938327</v>
      </c>
      <c r="J39" s="2">
        <v>0.29679544942266772</v>
      </c>
      <c r="K39" s="2">
        <v>0.3106575630359385</v>
      </c>
      <c r="L39" s="2">
        <v>0.34982928211185355</v>
      </c>
      <c r="M39" s="2">
        <v>0.39985844783694047</v>
      </c>
      <c r="N39" s="2">
        <v>0.33735989161312457</v>
      </c>
      <c r="O39" s="2">
        <v>0.31657607209132732</v>
      </c>
      <c r="P39" s="2">
        <v>0.35937766062916904</v>
      </c>
      <c r="Q39" s="2">
        <v>0.43154340800875657</v>
      </c>
      <c r="R39" s="2">
        <v>0.39077314218637194</v>
      </c>
      <c r="S39" s="2">
        <v>0.39206466304902821</v>
      </c>
      <c r="T39" s="2">
        <v>0.30193601732055242</v>
      </c>
      <c r="U39" s="14">
        <f t="shared" si="0"/>
        <v>0.37664463929765918</v>
      </c>
      <c r="V39" t="s">
        <v>142</v>
      </c>
    </row>
    <row r="40" spans="1:22">
      <c r="A40" t="s">
        <v>143</v>
      </c>
      <c r="B40" s="2">
        <v>2.0567288691698722E-3</v>
      </c>
      <c r="C40" s="2">
        <v>3.1396773730918313E-3</v>
      </c>
      <c r="D40" s="2">
        <v>1.6730437333001141E-3</v>
      </c>
      <c r="E40" s="2">
        <v>1.5597887841150709E-3</v>
      </c>
      <c r="F40" s="2">
        <v>1.4535636854434424E-3</v>
      </c>
      <c r="G40" s="2">
        <v>2.1737680375759276E-3</v>
      </c>
      <c r="H40" s="2">
        <v>2.7866107759366788E-3</v>
      </c>
      <c r="I40" s="2">
        <v>2.4148095650394441E-4</v>
      </c>
      <c r="J40" s="2">
        <v>3.3618299698439619E-3</v>
      </c>
      <c r="K40" s="2">
        <v>3.0157098206383447E-3</v>
      </c>
      <c r="L40" s="2">
        <v>1.1972470952409844E-3</v>
      </c>
      <c r="M40" s="2">
        <v>4.5868407133440991E-3</v>
      </c>
      <c r="N40" s="2">
        <v>2.947778551737289E-3</v>
      </c>
      <c r="O40" s="2">
        <v>2.1284931259468579E-3</v>
      </c>
      <c r="P40" s="2">
        <v>2.6042142427547279E-3</v>
      </c>
      <c r="Q40" s="2">
        <v>5.8368366753050174E-3</v>
      </c>
      <c r="R40" s="2">
        <v>2.5727685386405757E-3</v>
      </c>
      <c r="S40" s="2">
        <v>1.1857126579159813E-3</v>
      </c>
      <c r="T40" s="2">
        <v>1.8143206558075985E-3</v>
      </c>
      <c r="U40" s="14">
        <f t="shared" si="0"/>
        <v>2.4387586453848589E-3</v>
      </c>
      <c r="V40" t="s">
        <v>143</v>
      </c>
    </row>
    <row r="41" spans="1:22">
      <c r="A41" t="s">
        <v>51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14">
        <f t="shared" si="0"/>
        <v>0</v>
      </c>
      <c r="V41" t="s">
        <v>51</v>
      </c>
    </row>
    <row r="42" spans="1:22">
      <c r="A42" t="s">
        <v>144</v>
      </c>
      <c r="B42" s="2">
        <v>8.0732052967359843E-4</v>
      </c>
      <c r="C42" s="2">
        <v>2.2159616636735283E-3</v>
      </c>
      <c r="D42" s="2">
        <v>7.1769453807649954E-4</v>
      </c>
      <c r="E42" s="2">
        <v>2.8022595570486087E-3</v>
      </c>
      <c r="F42" s="2">
        <v>1.4145188550615971E-3</v>
      </c>
      <c r="G42" s="2">
        <v>2.4175742547969791E-3</v>
      </c>
      <c r="H42" s="2">
        <v>1.3744067245491894E-3</v>
      </c>
      <c r="I42" s="2">
        <v>7.6541042103936386E-4</v>
      </c>
      <c r="J42" s="2">
        <v>1.682499259177327E-3</v>
      </c>
      <c r="K42" s="2">
        <v>2.736820614605325E-3</v>
      </c>
      <c r="L42" s="2">
        <v>1.278267209697443E-3</v>
      </c>
      <c r="M42" s="2">
        <v>1.2082010113526052E-3</v>
      </c>
      <c r="N42" s="2">
        <v>2.5178085152934978E-3</v>
      </c>
      <c r="O42" s="2">
        <v>1.6570549689275259E-3</v>
      </c>
      <c r="P42" s="2">
        <v>1.2638393857392497E-3</v>
      </c>
      <c r="Q42" s="2">
        <v>1.8679583874228179E-3</v>
      </c>
      <c r="R42" s="2">
        <v>1.5217051856941048E-3</v>
      </c>
      <c r="S42" s="2">
        <v>2.4923434210030364E-3</v>
      </c>
      <c r="T42" s="2">
        <v>1.9774556139263966E-3</v>
      </c>
      <c r="U42" s="14">
        <f t="shared" si="0"/>
        <v>1.7220579008820364E-3</v>
      </c>
      <c r="V42" t="s">
        <v>144</v>
      </c>
    </row>
    <row r="43" spans="1:22">
      <c r="A43" t="s">
        <v>145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14">
        <f t="shared" si="0"/>
        <v>0</v>
      </c>
      <c r="V43" t="s">
        <v>145</v>
      </c>
    </row>
    <row r="44" spans="1:22">
      <c r="A44" t="s">
        <v>146</v>
      </c>
      <c r="B44" s="2">
        <v>3.000019166260691</v>
      </c>
      <c r="C44" s="2">
        <v>3.000073893842329</v>
      </c>
      <c r="D44" s="2">
        <v>3.0000059132082937</v>
      </c>
      <c r="E44" s="2">
        <v>2.999861432524459</v>
      </c>
      <c r="F44" s="2">
        <v>2.9999934449590313</v>
      </c>
      <c r="G44" s="2">
        <v>3.0000467712596137</v>
      </c>
      <c r="H44" s="2">
        <v>2.9999693205987596</v>
      </c>
      <c r="I44" s="2">
        <v>2.9998953904951611</v>
      </c>
      <c r="J44" s="2">
        <v>3.000001046752633</v>
      </c>
      <c r="K44" s="2">
        <v>3.0000658188379634</v>
      </c>
      <c r="L44" s="2">
        <v>2.9999279413722046</v>
      </c>
      <c r="M44" s="2">
        <v>2.9999569677935458</v>
      </c>
      <c r="N44" s="2">
        <v>3.0000383590913011</v>
      </c>
      <c r="O44" s="2">
        <v>2.9999592646226021</v>
      </c>
      <c r="P44" s="2">
        <v>2.9999758176918383</v>
      </c>
      <c r="Q44" s="2">
        <v>3.0000186369210433</v>
      </c>
      <c r="R44" s="2">
        <v>2.9998946291353374</v>
      </c>
      <c r="S44" s="2">
        <v>3.0000750802344331</v>
      </c>
      <c r="T44" s="2">
        <v>2.999975442355769</v>
      </c>
      <c r="U44" s="14">
        <f t="shared" si="0"/>
        <v>2.9999870704187899</v>
      </c>
      <c r="V44" t="s">
        <v>146</v>
      </c>
    </row>
    <row r="45" spans="1:22"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14">
        <f t="shared" si="0"/>
        <v>0</v>
      </c>
    </row>
    <row r="46" spans="1:22">
      <c r="A46" t="s">
        <v>147</v>
      </c>
      <c r="B46" s="2">
        <v>11.428298285487548</v>
      </c>
      <c r="C46" s="2">
        <v>11.42642410226498</v>
      </c>
      <c r="D46" s="2">
        <v>11.389404082636691</v>
      </c>
      <c r="E46" s="2">
        <v>11.379381105567404</v>
      </c>
      <c r="F46" s="2">
        <v>11.428020558676149</v>
      </c>
      <c r="G46" s="2">
        <v>11.4253648707598</v>
      </c>
      <c r="H46" s="2">
        <v>11.430374567512274</v>
      </c>
      <c r="I46" s="2">
        <v>11.414658582542248</v>
      </c>
      <c r="J46" s="2">
        <v>11.337332469056403</v>
      </c>
      <c r="K46" s="2">
        <v>11.359082779042827</v>
      </c>
      <c r="L46" s="2">
        <v>11.359082779042827</v>
      </c>
      <c r="M46" s="2">
        <v>11.451983798464337</v>
      </c>
      <c r="N46" s="2">
        <v>11.369941664175558</v>
      </c>
      <c r="O46" s="2">
        <v>11.338545183084344</v>
      </c>
      <c r="P46" s="2">
        <v>11.414983609164588</v>
      </c>
      <c r="Q46" s="2">
        <v>11.466152020691327</v>
      </c>
      <c r="R46" s="2">
        <v>11.391069764109611</v>
      </c>
      <c r="S46" s="2">
        <v>11.402109346684558</v>
      </c>
      <c r="T46" s="2">
        <v>11.348791049341299</v>
      </c>
      <c r="U46" s="14">
        <f t="shared" si="0"/>
        <v>11.397947400963409</v>
      </c>
      <c r="V46" t="s">
        <v>147</v>
      </c>
    </row>
    <row r="47" spans="1:22">
      <c r="U47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"/>
  <sheetViews>
    <sheetView workbookViewId="0">
      <selection activeCell="E2" sqref="E2"/>
    </sheetView>
  </sheetViews>
  <sheetFormatPr baseColWidth="10" defaultRowHeight="16"/>
  <sheetData>
    <row r="1" spans="1:10">
      <c r="A1" s="35" t="s">
        <v>337</v>
      </c>
    </row>
    <row r="2" spans="1:10">
      <c r="A2" s="35" t="s">
        <v>338</v>
      </c>
      <c r="E2" s="36" t="s">
        <v>339</v>
      </c>
    </row>
    <row r="3" spans="1:10">
      <c r="A3" s="5" t="s">
        <v>87</v>
      </c>
      <c r="B3" s="5" t="s">
        <v>87</v>
      </c>
      <c r="E3" s="1" t="s">
        <v>2</v>
      </c>
    </row>
    <row r="4" spans="1:10">
      <c r="A4" s="5" t="s">
        <v>9</v>
      </c>
      <c r="B4" s="5" t="s">
        <v>9</v>
      </c>
      <c r="E4" s="1" t="s">
        <v>9</v>
      </c>
    </row>
    <row r="5" spans="1:10">
      <c r="A5" s="5" t="s">
        <v>86</v>
      </c>
      <c r="B5" s="5" t="s">
        <v>85</v>
      </c>
      <c r="F5" t="s">
        <v>31</v>
      </c>
      <c r="G5" t="s">
        <v>35</v>
      </c>
      <c r="H5" t="s">
        <v>28</v>
      </c>
      <c r="I5">
        <v>3</v>
      </c>
      <c r="J5">
        <v>4</v>
      </c>
    </row>
    <row r="6" spans="1:10">
      <c r="A6" s="3">
        <v>66.076666666666668</v>
      </c>
      <c r="B6" s="3">
        <v>66.240000000000009</v>
      </c>
      <c r="C6" s="7" t="s">
        <v>88</v>
      </c>
      <c r="E6" t="s">
        <v>38</v>
      </c>
      <c r="F6">
        <v>66.03</v>
      </c>
      <c r="G6">
        <v>66.05</v>
      </c>
      <c r="H6">
        <v>66.150000000000006</v>
      </c>
      <c r="I6">
        <v>66.2</v>
      </c>
      <c r="J6">
        <v>66.28</v>
      </c>
    </row>
    <row r="7" spans="1:10">
      <c r="A7" s="3">
        <v>0</v>
      </c>
      <c r="B7" s="3">
        <v>0</v>
      </c>
      <c r="C7" s="8" t="s">
        <v>39</v>
      </c>
      <c r="E7" t="s">
        <v>39</v>
      </c>
      <c r="F7">
        <v>0</v>
      </c>
      <c r="G7">
        <v>0</v>
      </c>
      <c r="H7">
        <v>0</v>
      </c>
      <c r="I7">
        <v>0</v>
      </c>
      <c r="J7">
        <v>0</v>
      </c>
    </row>
    <row r="8" spans="1:10">
      <c r="A8" s="3">
        <v>17.833333333333332</v>
      </c>
      <c r="B8" s="3">
        <v>18.25</v>
      </c>
      <c r="C8" s="7" t="s">
        <v>89</v>
      </c>
      <c r="E8" t="s">
        <v>40</v>
      </c>
      <c r="F8">
        <v>17.8</v>
      </c>
      <c r="G8">
        <v>17.899999999999999</v>
      </c>
      <c r="H8">
        <v>17.8</v>
      </c>
      <c r="I8">
        <v>18.5</v>
      </c>
      <c r="J8">
        <v>18</v>
      </c>
    </row>
    <row r="9" spans="1:10">
      <c r="A9" s="3"/>
      <c r="B9" s="3"/>
      <c r="C9" s="7" t="s">
        <v>41</v>
      </c>
    </row>
    <row r="10" spans="1:10">
      <c r="A10" s="3">
        <v>0.02</v>
      </c>
      <c r="B10" s="3">
        <v>0.01</v>
      </c>
      <c r="C10" s="7" t="s">
        <v>90</v>
      </c>
      <c r="E10" t="s">
        <v>42</v>
      </c>
      <c r="F10">
        <v>0.02</v>
      </c>
      <c r="G10">
        <v>0.02</v>
      </c>
      <c r="H10">
        <v>0.02</v>
      </c>
      <c r="I10">
        <v>0.02</v>
      </c>
      <c r="J10">
        <v>0</v>
      </c>
    </row>
    <row r="11" spans="1:10">
      <c r="A11" s="3">
        <v>3.0000000000000005E-3</v>
      </c>
      <c r="B11" s="3">
        <v>0</v>
      </c>
      <c r="C11" s="7" t="s">
        <v>43</v>
      </c>
      <c r="E11" t="s">
        <v>43</v>
      </c>
      <c r="F11">
        <v>3.0000000000000001E-3</v>
      </c>
      <c r="G11">
        <v>3.0000000000000001E-3</v>
      </c>
      <c r="H11">
        <v>3.0000000000000001E-3</v>
      </c>
      <c r="I11">
        <v>0</v>
      </c>
      <c r="J11">
        <v>0</v>
      </c>
    </row>
    <row r="12" spans="1:10">
      <c r="A12" s="3"/>
      <c r="B12" s="3"/>
      <c r="E12" t="s">
        <v>44</v>
      </c>
    </row>
    <row r="13" spans="1:10">
      <c r="A13" s="3">
        <v>0.81583193862064418</v>
      </c>
      <c r="B13" s="3">
        <v>0.60737488077456048</v>
      </c>
      <c r="C13" s="7" t="s">
        <v>91</v>
      </c>
      <c r="E13" t="s">
        <v>45</v>
      </c>
      <c r="F13" s="3">
        <v>0.71085356416578194</v>
      </c>
      <c r="G13" s="3">
        <v>0.71085356416578194</v>
      </c>
      <c r="H13" s="3">
        <v>1.0257886875303686</v>
      </c>
      <c r="I13" s="3">
        <v>0.58487951481994715</v>
      </c>
      <c r="J13" s="3">
        <v>0.6298702467291738</v>
      </c>
    </row>
    <row r="14" spans="1:10">
      <c r="A14" s="3">
        <v>0.02</v>
      </c>
      <c r="B14" s="3">
        <v>0</v>
      </c>
      <c r="C14" s="7" t="s">
        <v>92</v>
      </c>
      <c r="E14" t="s">
        <v>46</v>
      </c>
      <c r="F14">
        <v>0.02</v>
      </c>
      <c r="G14">
        <v>0.02</v>
      </c>
      <c r="H14">
        <v>0.02</v>
      </c>
      <c r="I14" s="3">
        <v>0</v>
      </c>
      <c r="J14" s="3">
        <v>0</v>
      </c>
    </row>
    <row r="15" spans="1:10">
      <c r="A15" s="3">
        <v>0</v>
      </c>
      <c r="B15" s="3">
        <v>0</v>
      </c>
      <c r="C15" s="7" t="s">
        <v>93</v>
      </c>
      <c r="E15" t="s">
        <v>47</v>
      </c>
      <c r="F15">
        <v>0</v>
      </c>
      <c r="G15">
        <v>0</v>
      </c>
      <c r="H15">
        <v>0</v>
      </c>
      <c r="I15" s="3">
        <v>0</v>
      </c>
      <c r="J15" s="3">
        <v>0</v>
      </c>
    </row>
    <row r="16" spans="1:10">
      <c r="A16" s="3">
        <v>0</v>
      </c>
      <c r="B16" s="3">
        <v>0</v>
      </c>
      <c r="C16" s="7" t="s">
        <v>94</v>
      </c>
      <c r="E16" t="s">
        <v>48</v>
      </c>
      <c r="F16">
        <v>0</v>
      </c>
      <c r="G16">
        <v>0</v>
      </c>
      <c r="H16">
        <v>0</v>
      </c>
      <c r="I16" s="3">
        <v>0</v>
      </c>
      <c r="J16" s="3">
        <v>0</v>
      </c>
    </row>
    <row r="17" spans="1:10">
      <c r="A17" s="3">
        <v>0.27333333333333337</v>
      </c>
      <c r="B17" s="3">
        <v>0.14500000000000002</v>
      </c>
      <c r="C17" s="7" t="s">
        <v>49</v>
      </c>
      <c r="E17" t="s">
        <v>49</v>
      </c>
      <c r="F17">
        <v>0.26</v>
      </c>
      <c r="G17">
        <v>0.26</v>
      </c>
      <c r="H17">
        <v>0.3</v>
      </c>
      <c r="I17" s="3">
        <v>0.1</v>
      </c>
      <c r="J17" s="3">
        <v>0.19</v>
      </c>
    </row>
    <row r="18" spans="1:10">
      <c r="A18" s="3">
        <v>0</v>
      </c>
      <c r="B18" s="3">
        <v>5.0000000000000001E-3</v>
      </c>
      <c r="C18" s="7" t="s">
        <v>95</v>
      </c>
      <c r="E18" t="s">
        <v>50</v>
      </c>
      <c r="F18">
        <v>0</v>
      </c>
      <c r="G18">
        <v>0</v>
      </c>
      <c r="H18">
        <v>0</v>
      </c>
      <c r="I18" s="3">
        <v>0.01</v>
      </c>
      <c r="J18" s="3">
        <v>0</v>
      </c>
    </row>
    <row r="19" spans="1:10">
      <c r="A19" s="3"/>
      <c r="B19" s="3"/>
      <c r="C19" s="7" t="s">
        <v>51</v>
      </c>
      <c r="E19" t="s">
        <v>51</v>
      </c>
      <c r="I19" s="3"/>
      <c r="J19" s="3"/>
    </row>
    <row r="20" spans="1:10">
      <c r="A20" s="3">
        <v>1E-3</v>
      </c>
      <c r="B20" s="3">
        <v>7.0000000000000001E-3</v>
      </c>
      <c r="C20" s="7" t="s">
        <v>96</v>
      </c>
      <c r="E20" t="s">
        <v>52</v>
      </c>
      <c r="F20">
        <v>0</v>
      </c>
      <c r="G20">
        <v>0</v>
      </c>
      <c r="H20">
        <v>3.0000000000000001E-3</v>
      </c>
      <c r="I20" s="3">
        <v>8.0000000000000002E-3</v>
      </c>
      <c r="J20" s="3">
        <v>6.0000000000000001E-3</v>
      </c>
    </row>
    <row r="21" spans="1:10">
      <c r="A21" s="3"/>
      <c r="B21" s="3"/>
      <c r="C21" s="8" t="s">
        <v>53</v>
      </c>
      <c r="I21" s="3"/>
      <c r="J21" s="3"/>
    </row>
    <row r="22" spans="1:10">
      <c r="A22" s="3">
        <v>13.702</v>
      </c>
      <c r="B22" s="3">
        <v>13.763999999999999</v>
      </c>
      <c r="C22" s="7" t="s">
        <v>97</v>
      </c>
      <c r="E22" t="s">
        <v>107</v>
      </c>
      <c r="F22">
        <v>13.68</v>
      </c>
      <c r="G22">
        <v>13.7</v>
      </c>
      <c r="H22">
        <v>13.726000000000001</v>
      </c>
      <c r="I22" s="3">
        <v>13.79</v>
      </c>
      <c r="J22" s="3">
        <v>13.738</v>
      </c>
    </row>
    <row r="23" spans="1:10">
      <c r="A23" s="3">
        <v>98.745165271953965</v>
      </c>
      <c r="B23" s="3">
        <v>99.02837488077455</v>
      </c>
      <c r="C23" s="7" t="s">
        <v>55</v>
      </c>
      <c r="F23" s="3">
        <v>98.52385356416579</v>
      </c>
      <c r="G23" s="3">
        <v>98.663853564165777</v>
      </c>
      <c r="H23" s="3">
        <v>99.047788687530357</v>
      </c>
      <c r="I23" s="3">
        <v>99.212879514819946</v>
      </c>
      <c r="J23" s="3">
        <v>98.843870246729168</v>
      </c>
    </row>
    <row r="24" spans="1:10">
      <c r="C24" s="7" t="s">
        <v>98</v>
      </c>
    </row>
    <row r="25" spans="1:10">
      <c r="C25" s="7"/>
    </row>
    <row r="28" spans="1:10">
      <c r="A28" s="5" t="s">
        <v>86</v>
      </c>
      <c r="B28" s="5" t="s">
        <v>85</v>
      </c>
    </row>
    <row r="29" spans="1:10">
      <c r="A29" s="2">
        <v>6.0196541974307429</v>
      </c>
      <c r="B29" s="2">
        <v>6.0076455113412894</v>
      </c>
      <c r="C29" s="9" t="s">
        <v>99</v>
      </c>
    </row>
    <row r="30" spans="1:10">
      <c r="A30" s="2">
        <v>0</v>
      </c>
      <c r="B30" s="2">
        <v>0</v>
      </c>
      <c r="C30" s="10" t="s">
        <v>60</v>
      </c>
    </row>
    <row r="31" spans="1:10">
      <c r="A31" s="2">
        <v>1.9136359236744023</v>
      </c>
      <c r="B31" s="2">
        <v>1.9495653317904147</v>
      </c>
      <c r="C31" s="9" t="s">
        <v>100</v>
      </c>
    </row>
    <row r="32" spans="1:10">
      <c r="A32" s="2">
        <v>0</v>
      </c>
      <c r="B32" s="2">
        <v>0</v>
      </c>
      <c r="C32" s="9" t="s">
        <v>62</v>
      </c>
    </row>
    <row r="33" spans="1:3">
      <c r="A33" s="2">
        <v>1.4409749570483737E-3</v>
      </c>
      <c r="B33" s="2">
        <v>7.159130195063876E-4</v>
      </c>
      <c r="C33" s="9" t="s">
        <v>101</v>
      </c>
    </row>
    <row r="34" spans="1:3">
      <c r="A34" s="2">
        <v>2.1910265114390547E-4</v>
      </c>
      <c r="B34" s="2">
        <v>0</v>
      </c>
      <c r="C34" s="9" t="s">
        <v>58</v>
      </c>
    </row>
    <row r="35" spans="1:3">
      <c r="A35" s="2">
        <v>0</v>
      </c>
      <c r="B35" s="2">
        <v>0</v>
      </c>
      <c r="C35" s="10" t="s">
        <v>102</v>
      </c>
    </row>
    <row r="36" spans="1:3">
      <c r="A36" s="2">
        <v>6.2160185087442865E-2</v>
      </c>
      <c r="B36" s="2">
        <v>4.608470069958541E-2</v>
      </c>
      <c r="C36" s="9" t="s">
        <v>103</v>
      </c>
    </row>
    <row r="37" spans="1:3">
      <c r="A37" s="2">
        <v>1.543901739694686E-3</v>
      </c>
      <c r="B37" s="2">
        <v>0</v>
      </c>
      <c r="C37" s="9" t="s">
        <v>104</v>
      </c>
    </row>
    <row r="38" spans="1:3">
      <c r="A38" s="2">
        <v>0</v>
      </c>
      <c r="B38" s="2">
        <v>0</v>
      </c>
      <c r="C38" s="9" t="s">
        <v>67</v>
      </c>
    </row>
    <row r="39" spans="1:3">
      <c r="A39" s="2">
        <v>0</v>
      </c>
      <c r="B39" s="2">
        <v>0</v>
      </c>
      <c r="C39" s="9" t="s">
        <v>68</v>
      </c>
    </row>
    <row r="40" spans="1:3">
      <c r="A40" s="2">
        <v>4.8271443841031964E-2</v>
      </c>
      <c r="B40" s="2">
        <v>2.5510471098030368E-2</v>
      </c>
      <c r="C40" s="9" t="s">
        <v>69</v>
      </c>
    </row>
    <row r="41" spans="1:3">
      <c r="A41" s="2">
        <v>0</v>
      </c>
      <c r="B41" s="2">
        <v>5.7719127180568181E-4</v>
      </c>
      <c r="C41" s="9" t="s">
        <v>70</v>
      </c>
    </row>
    <row r="42" spans="1:3">
      <c r="A42" s="2">
        <v>0</v>
      </c>
      <c r="B42" s="2">
        <v>0</v>
      </c>
      <c r="C42" s="9" t="s">
        <v>71</v>
      </c>
    </row>
    <row r="43" spans="1:3">
      <c r="A43" s="2">
        <v>3.8693691166681611E-5</v>
      </c>
      <c r="B43" s="2">
        <v>2.7004962557356492E-4</v>
      </c>
      <c r="C43" s="9" t="s">
        <v>72</v>
      </c>
    </row>
    <row r="44" spans="1:3">
      <c r="A44" s="2">
        <v>0</v>
      </c>
      <c r="B44" s="2">
        <v>0</v>
      </c>
      <c r="C44" s="10" t="s">
        <v>73</v>
      </c>
    </row>
    <row r="45" spans="1:3">
      <c r="A45" s="2">
        <v>2.9998884476213874</v>
      </c>
      <c r="B45" s="2">
        <v>3.0000235534052484</v>
      </c>
      <c r="C45" s="9" t="s">
        <v>74</v>
      </c>
    </row>
    <row r="46" spans="1:3">
      <c r="A46" s="2">
        <v>0</v>
      </c>
      <c r="B46" s="2">
        <v>0</v>
      </c>
      <c r="C46" s="9" t="s">
        <v>55</v>
      </c>
    </row>
    <row r="47" spans="1:3">
      <c r="A47" s="2">
        <v>11.04685287069406</v>
      </c>
      <c r="B47" s="2">
        <v>11.030392722251454</v>
      </c>
      <c r="C47" s="9" t="s">
        <v>105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92"/>
  <sheetViews>
    <sheetView topLeftCell="AH1" workbookViewId="0">
      <selection activeCell="AL2" sqref="AL2"/>
    </sheetView>
  </sheetViews>
  <sheetFormatPr baseColWidth="10" defaultRowHeight="16"/>
  <sheetData>
    <row r="1" spans="1:59">
      <c r="AH1" s="35" t="s">
        <v>337</v>
      </c>
    </row>
    <row r="2" spans="1:59">
      <c r="AH2" s="35" t="s">
        <v>338</v>
      </c>
      <c r="AL2" s="36" t="s">
        <v>339</v>
      </c>
    </row>
    <row r="3" spans="1:59">
      <c r="A3" s="1" t="s">
        <v>5</v>
      </c>
      <c r="S3" t="s">
        <v>148</v>
      </c>
      <c r="U3" t="s">
        <v>148</v>
      </c>
      <c r="Y3" s="1" t="s">
        <v>0</v>
      </c>
      <c r="AH3" s="5" t="s">
        <v>6</v>
      </c>
      <c r="AI3" s="24" t="s">
        <v>195</v>
      </c>
      <c r="AT3" s="18" t="s">
        <v>317</v>
      </c>
      <c r="AU3" s="18" t="s">
        <v>317</v>
      </c>
      <c r="AV3" s="18" t="s">
        <v>317</v>
      </c>
      <c r="AX3" s="1" t="s">
        <v>0</v>
      </c>
      <c r="AY3" t="s">
        <v>316</v>
      </c>
    </row>
    <row r="4" spans="1:59">
      <c r="A4" s="1" t="s">
        <v>149</v>
      </c>
      <c r="B4" t="s">
        <v>13</v>
      </c>
      <c r="C4" t="s">
        <v>14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s="11" t="s">
        <v>150</v>
      </c>
      <c r="Q4" s="11" t="s">
        <v>85</v>
      </c>
      <c r="R4" s="11" t="s">
        <v>151</v>
      </c>
      <c r="S4" t="s">
        <v>150</v>
      </c>
      <c r="T4" t="s">
        <v>85</v>
      </c>
      <c r="U4" t="s">
        <v>151</v>
      </c>
      <c r="Y4" s="1" t="s">
        <v>30</v>
      </c>
      <c r="Z4" t="s">
        <v>31</v>
      </c>
      <c r="AA4" t="s">
        <v>31</v>
      </c>
      <c r="AB4" t="s">
        <v>31</v>
      </c>
      <c r="AC4" t="s">
        <v>32</v>
      </c>
      <c r="AD4" t="s">
        <v>32</v>
      </c>
      <c r="AH4" s="5" t="s">
        <v>0</v>
      </c>
      <c r="AI4" t="s">
        <v>196</v>
      </c>
      <c r="AJ4" t="s">
        <v>197</v>
      </c>
      <c r="AK4" t="s">
        <v>198</v>
      </c>
      <c r="AL4" t="s">
        <v>199</v>
      </c>
      <c r="AM4" t="s">
        <v>200</v>
      </c>
      <c r="AN4" t="s">
        <v>201</v>
      </c>
      <c r="AO4" t="s">
        <v>202</v>
      </c>
      <c r="AP4" t="s">
        <v>203</v>
      </c>
      <c r="AQ4" t="s">
        <v>204</v>
      </c>
      <c r="AR4" t="s">
        <v>205</v>
      </c>
      <c r="AS4" t="s">
        <v>206</v>
      </c>
      <c r="AT4" s="11" t="s">
        <v>207</v>
      </c>
      <c r="AU4" s="18" t="s">
        <v>79</v>
      </c>
      <c r="AV4" s="18" t="s">
        <v>78</v>
      </c>
      <c r="AX4" s="1" t="s">
        <v>6</v>
      </c>
      <c r="AY4" t="s">
        <v>27</v>
      </c>
      <c r="AZ4" t="s">
        <v>28</v>
      </c>
      <c r="BA4" t="s">
        <v>29</v>
      </c>
      <c r="BB4" t="s">
        <v>16</v>
      </c>
      <c r="BC4" t="s">
        <v>17</v>
      </c>
      <c r="BD4">
        <v>6</v>
      </c>
      <c r="BE4">
        <v>7</v>
      </c>
      <c r="BF4">
        <v>8</v>
      </c>
      <c r="BG4">
        <v>9</v>
      </c>
    </row>
    <row r="5" spans="1:59">
      <c r="A5" t="s">
        <v>38</v>
      </c>
      <c r="B5">
        <v>65.569999999999993</v>
      </c>
      <c r="C5">
        <v>65.59</v>
      </c>
      <c r="D5">
        <v>65.400000000000006</v>
      </c>
      <c r="E5">
        <v>65.599999999999994</v>
      </c>
      <c r="F5">
        <v>65.7</v>
      </c>
      <c r="G5">
        <v>65.7</v>
      </c>
      <c r="H5">
        <v>65.7</v>
      </c>
      <c r="I5">
        <v>65.2</v>
      </c>
      <c r="J5">
        <v>65.7</v>
      </c>
      <c r="K5">
        <v>65.5</v>
      </c>
      <c r="L5">
        <v>65.5</v>
      </c>
      <c r="M5">
        <v>65.099999999999994</v>
      </c>
      <c r="N5">
        <v>65.5</v>
      </c>
      <c r="O5">
        <v>65.2</v>
      </c>
      <c r="P5" s="6">
        <v>65.385714285714286</v>
      </c>
      <c r="Q5" s="6">
        <v>65.608571428571423</v>
      </c>
      <c r="R5" s="6">
        <v>65.497142857142862</v>
      </c>
      <c r="S5" s="3">
        <f>65.3857142857143-0.5</f>
        <v>64.8857142857143</v>
      </c>
      <c r="T5" s="3">
        <v>65.108571428571395</v>
      </c>
      <c r="U5">
        <f>65.4971428571429-0.5</f>
        <v>64.997142857142904</v>
      </c>
      <c r="Y5" t="s">
        <v>38</v>
      </c>
      <c r="Z5">
        <v>64.010000000000005</v>
      </c>
      <c r="AA5">
        <v>63.49</v>
      </c>
      <c r="AB5">
        <v>63.97</v>
      </c>
      <c r="AC5">
        <v>63.45</v>
      </c>
      <c r="AD5">
        <v>63.42</v>
      </c>
      <c r="AH5" t="s">
        <v>38</v>
      </c>
      <c r="AI5">
        <v>63.655999999999999</v>
      </c>
      <c r="AJ5">
        <v>64.114000000000004</v>
      </c>
      <c r="AK5">
        <v>64.174999999999997</v>
      </c>
      <c r="AL5">
        <v>63.707999999999998</v>
      </c>
      <c r="AM5">
        <v>64.590999999999994</v>
      </c>
      <c r="AN5">
        <v>64.634</v>
      </c>
      <c r="AO5">
        <v>64.715000000000003</v>
      </c>
      <c r="AP5">
        <v>64.596999999999994</v>
      </c>
      <c r="AQ5">
        <v>64.25</v>
      </c>
      <c r="AR5">
        <v>64.084000000000003</v>
      </c>
      <c r="AS5">
        <v>64.268000000000001</v>
      </c>
      <c r="AT5" s="6">
        <v>64.253818181818204</v>
      </c>
      <c r="AU5" s="22">
        <v>63.98</v>
      </c>
      <c r="AV5" s="22">
        <v>64.48</v>
      </c>
      <c r="AX5" t="s">
        <v>38</v>
      </c>
      <c r="AY5">
        <v>62.88</v>
      </c>
      <c r="AZ5">
        <v>63.35</v>
      </c>
      <c r="BA5">
        <v>62.85</v>
      </c>
      <c r="BB5">
        <v>63.42</v>
      </c>
      <c r="BC5">
        <v>63.17</v>
      </c>
      <c r="BD5">
        <v>63.24</v>
      </c>
      <c r="BE5">
        <v>63.26</v>
      </c>
      <c r="BF5">
        <v>63.08</v>
      </c>
      <c r="BG5">
        <v>63.23</v>
      </c>
    </row>
    <row r="6" spans="1:59">
      <c r="A6" t="s">
        <v>39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 s="6">
        <v>0</v>
      </c>
      <c r="Q6" s="6">
        <v>0</v>
      </c>
      <c r="R6" s="6">
        <v>0</v>
      </c>
      <c r="S6" s="3">
        <v>0</v>
      </c>
      <c r="T6" s="3">
        <v>0</v>
      </c>
      <c r="U6">
        <v>0</v>
      </c>
      <c r="Y6" t="s">
        <v>39</v>
      </c>
      <c r="AH6" t="s">
        <v>39</v>
      </c>
      <c r="AI6">
        <v>0</v>
      </c>
      <c r="AJ6">
        <v>0</v>
      </c>
      <c r="AK6">
        <v>0</v>
      </c>
      <c r="AL6">
        <v>2E-3</v>
      </c>
      <c r="AM6">
        <v>0</v>
      </c>
      <c r="AN6">
        <v>0</v>
      </c>
      <c r="AO6">
        <v>0</v>
      </c>
      <c r="AP6">
        <v>2.8000000000000001E-2</v>
      </c>
      <c r="AQ6">
        <v>0</v>
      </c>
      <c r="AR6">
        <v>0</v>
      </c>
      <c r="AS6">
        <v>0</v>
      </c>
      <c r="AT6" s="6">
        <v>2.7272727272727271E-3</v>
      </c>
      <c r="AU6" s="22">
        <v>0</v>
      </c>
      <c r="AV6" s="22">
        <v>0</v>
      </c>
      <c r="AX6" t="s">
        <v>39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</row>
    <row r="7" spans="1:59">
      <c r="A7" t="s">
        <v>40</v>
      </c>
      <c r="B7">
        <v>17.68</v>
      </c>
      <c r="C7">
        <v>17.600000000000001</v>
      </c>
      <c r="D7">
        <v>17.739999999999998</v>
      </c>
      <c r="E7">
        <v>17.93</v>
      </c>
      <c r="F7">
        <v>17.88</v>
      </c>
      <c r="G7">
        <v>18.2</v>
      </c>
      <c r="H7">
        <v>17.920000000000002</v>
      </c>
      <c r="I7">
        <v>18.27</v>
      </c>
      <c r="J7">
        <v>18.21</v>
      </c>
      <c r="K7">
        <v>18.03</v>
      </c>
      <c r="L7">
        <v>17.87</v>
      </c>
      <c r="M7">
        <v>17.68</v>
      </c>
      <c r="N7">
        <v>18.02</v>
      </c>
      <c r="O7">
        <v>17.53</v>
      </c>
      <c r="P7" s="6">
        <v>17.944285714285716</v>
      </c>
      <c r="Q7" s="6">
        <v>17.849999999999998</v>
      </c>
      <c r="R7" s="6">
        <v>17.89714285714286</v>
      </c>
      <c r="S7" s="3">
        <v>17.944285714285716</v>
      </c>
      <c r="T7" s="3">
        <v>17.849999999999998</v>
      </c>
      <c r="U7">
        <v>17.89714285714286</v>
      </c>
      <c r="Y7" t="s">
        <v>40</v>
      </c>
      <c r="Z7">
        <v>16.66</v>
      </c>
      <c r="AA7">
        <v>16.440000000000001</v>
      </c>
      <c r="AB7">
        <v>16.48</v>
      </c>
      <c r="AC7">
        <v>16.73</v>
      </c>
      <c r="AD7">
        <v>16.690000000000001</v>
      </c>
      <c r="AH7" t="s">
        <v>40</v>
      </c>
      <c r="AI7">
        <v>17.472000000000001</v>
      </c>
      <c r="AJ7">
        <v>17.556000000000001</v>
      </c>
      <c r="AK7">
        <v>17.765000000000001</v>
      </c>
      <c r="AL7">
        <v>17.725000000000001</v>
      </c>
      <c r="AM7">
        <v>17.759</v>
      </c>
      <c r="AN7">
        <v>17.876999999999999</v>
      </c>
      <c r="AO7">
        <v>17.908999999999999</v>
      </c>
      <c r="AP7">
        <v>17.798999999999999</v>
      </c>
      <c r="AQ7">
        <v>17.712</v>
      </c>
      <c r="AR7">
        <v>17.760999999999999</v>
      </c>
      <c r="AS7">
        <v>17.603999999999999</v>
      </c>
      <c r="AT7" s="6">
        <v>17.721727272727268</v>
      </c>
      <c r="AU7" s="22">
        <v>17.62</v>
      </c>
      <c r="AV7" s="22">
        <v>17.8</v>
      </c>
      <c r="AX7" t="s">
        <v>40</v>
      </c>
      <c r="AY7">
        <v>17.14</v>
      </c>
      <c r="AZ7">
        <v>16.93</v>
      </c>
      <c r="BA7">
        <v>16.72</v>
      </c>
      <c r="BB7">
        <v>17.13</v>
      </c>
      <c r="BC7">
        <v>17.02</v>
      </c>
      <c r="BD7">
        <v>17.2</v>
      </c>
      <c r="BE7">
        <v>17.14</v>
      </c>
      <c r="BF7">
        <v>16.98</v>
      </c>
      <c r="BG7">
        <v>17.170000000000002</v>
      </c>
    </row>
    <row r="8" spans="1:59">
      <c r="A8" t="s">
        <v>41</v>
      </c>
      <c r="P8" s="6"/>
      <c r="Q8" s="6"/>
      <c r="R8" s="6"/>
      <c r="S8" s="3"/>
      <c r="T8" s="3"/>
      <c r="AH8" t="s">
        <v>41</v>
      </c>
      <c r="AI8">
        <v>0</v>
      </c>
      <c r="AJ8">
        <v>1.0999999999999999E-2</v>
      </c>
      <c r="AK8">
        <v>3.0000000000000001E-3</v>
      </c>
      <c r="AL8">
        <v>0</v>
      </c>
      <c r="AM8">
        <v>2E-3</v>
      </c>
      <c r="AN8">
        <v>0</v>
      </c>
      <c r="AO8">
        <v>2E-3</v>
      </c>
      <c r="AP8">
        <v>0</v>
      </c>
      <c r="AQ8">
        <v>2E-3</v>
      </c>
      <c r="AR8">
        <v>8.0000000000000002E-3</v>
      </c>
      <c r="AS8">
        <v>7.0000000000000001E-3</v>
      </c>
      <c r="AT8" s="6">
        <v>3.1818181818181819E-3</v>
      </c>
      <c r="AU8" s="22">
        <v>0</v>
      </c>
      <c r="AV8" s="22">
        <v>0</v>
      </c>
    </row>
    <row r="9" spans="1:59">
      <c r="A9" t="s">
        <v>42</v>
      </c>
      <c r="B9">
        <v>0</v>
      </c>
      <c r="C9">
        <v>0</v>
      </c>
      <c r="D9">
        <v>0.02</v>
      </c>
      <c r="E9">
        <v>0.02</v>
      </c>
      <c r="F9">
        <v>0</v>
      </c>
      <c r="G9">
        <v>0</v>
      </c>
      <c r="H9">
        <v>0.02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 s="6">
        <v>0</v>
      </c>
      <c r="Q9" s="6">
        <v>8.5714285714285719E-3</v>
      </c>
      <c r="R9" s="6">
        <v>4.2857142857142859E-3</v>
      </c>
      <c r="S9" s="3">
        <v>0</v>
      </c>
      <c r="T9" s="3">
        <v>8.5714285714285719E-3</v>
      </c>
      <c r="U9">
        <v>4.2857142857142859E-3</v>
      </c>
      <c r="Y9" t="s">
        <v>42</v>
      </c>
      <c r="Z9">
        <v>0.03</v>
      </c>
      <c r="AA9">
        <v>0.03</v>
      </c>
      <c r="AB9">
        <v>0.03</v>
      </c>
      <c r="AC9">
        <v>7.0000000000000007E-2</v>
      </c>
      <c r="AD9">
        <v>0.05</v>
      </c>
      <c r="AH9" t="s">
        <v>42</v>
      </c>
      <c r="AI9">
        <v>6.3E-2</v>
      </c>
      <c r="AJ9">
        <v>9.2999999999999999E-2</v>
      </c>
      <c r="AK9">
        <v>8.1000000000000003E-2</v>
      </c>
      <c r="AL9">
        <v>5.3999999999999999E-2</v>
      </c>
      <c r="AM9">
        <v>0.02</v>
      </c>
      <c r="AN9">
        <v>4.2000000000000003E-2</v>
      </c>
      <c r="AO9">
        <v>4.2000000000000003E-2</v>
      </c>
      <c r="AP9">
        <v>3.2000000000000001E-2</v>
      </c>
      <c r="AQ9">
        <v>0</v>
      </c>
      <c r="AR9">
        <v>2.8000000000000001E-2</v>
      </c>
      <c r="AS9">
        <v>0</v>
      </c>
      <c r="AT9" s="6">
        <v>4.1363636363636359E-2</v>
      </c>
      <c r="AU9" s="22">
        <v>0.06</v>
      </c>
      <c r="AV9" s="22">
        <v>0.03</v>
      </c>
      <c r="AX9" t="s">
        <v>42</v>
      </c>
      <c r="AY9">
        <v>0.02</v>
      </c>
      <c r="AZ9">
        <v>0.02</v>
      </c>
      <c r="BA9">
        <v>0.02</v>
      </c>
      <c r="BB9">
        <v>0</v>
      </c>
      <c r="BC9">
        <v>0</v>
      </c>
      <c r="BD9">
        <v>0.09</v>
      </c>
      <c r="BE9">
        <v>0.1</v>
      </c>
      <c r="BF9">
        <v>0.15</v>
      </c>
      <c r="BG9">
        <v>7.0000000000000007E-2</v>
      </c>
    </row>
    <row r="10" spans="1:59">
      <c r="A10" t="s">
        <v>43</v>
      </c>
      <c r="B10">
        <v>2E-3</v>
      </c>
      <c r="C10">
        <v>2E-3</v>
      </c>
      <c r="D10">
        <v>0</v>
      </c>
      <c r="E10">
        <v>2E-3</v>
      </c>
      <c r="F10">
        <v>0</v>
      </c>
      <c r="G10">
        <v>0</v>
      </c>
      <c r="H10">
        <v>0</v>
      </c>
      <c r="I10">
        <v>5.0000000000000001E-3</v>
      </c>
      <c r="J10">
        <v>0</v>
      </c>
      <c r="K10">
        <v>3.0000000000000001E-3</v>
      </c>
      <c r="L10">
        <v>0</v>
      </c>
      <c r="M10">
        <v>3.0000000000000001E-3</v>
      </c>
      <c r="N10">
        <v>0</v>
      </c>
      <c r="O10">
        <v>0.04</v>
      </c>
      <c r="P10" s="6">
        <v>7.285714285714286E-3</v>
      </c>
      <c r="Q10" s="6">
        <v>8.5714285714285721E-4</v>
      </c>
      <c r="R10" s="6">
        <v>4.0714285714285713E-3</v>
      </c>
      <c r="S10" s="3">
        <v>7.285714285714286E-3</v>
      </c>
      <c r="T10" s="3">
        <v>8.5714285714285721E-4</v>
      </c>
      <c r="U10">
        <v>4.0714285714285713E-3</v>
      </c>
      <c r="Y10" t="s">
        <v>43</v>
      </c>
      <c r="Z10">
        <v>0</v>
      </c>
      <c r="AA10">
        <v>0</v>
      </c>
      <c r="AB10">
        <v>0</v>
      </c>
      <c r="AC10">
        <v>0</v>
      </c>
      <c r="AD10">
        <v>0</v>
      </c>
      <c r="AH10" t="s">
        <v>43</v>
      </c>
      <c r="AI10">
        <v>0</v>
      </c>
      <c r="AJ10">
        <v>0</v>
      </c>
      <c r="AK10">
        <v>0</v>
      </c>
      <c r="AL10">
        <v>2.3E-2</v>
      </c>
      <c r="AM10">
        <v>0</v>
      </c>
      <c r="AN10">
        <v>1.7999999999999999E-2</v>
      </c>
      <c r="AO10">
        <v>1E-3</v>
      </c>
      <c r="AP10">
        <v>2.1999999999999999E-2</v>
      </c>
      <c r="AQ10">
        <v>0</v>
      </c>
      <c r="AR10">
        <v>2.8000000000000001E-2</v>
      </c>
      <c r="AS10">
        <v>3.6999999999999998E-2</v>
      </c>
      <c r="AT10" s="6">
        <v>1.1727272727272727E-2</v>
      </c>
      <c r="AU10" s="22">
        <v>0.01</v>
      </c>
      <c r="AV10" s="22">
        <v>0.01</v>
      </c>
      <c r="AX10" t="s">
        <v>43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</row>
    <row r="11" spans="1:59">
      <c r="A11" t="s">
        <v>44</v>
      </c>
      <c r="P11" s="6"/>
      <c r="Q11" s="6"/>
      <c r="R11" s="6"/>
      <c r="S11" s="3"/>
      <c r="T11" s="3"/>
      <c r="Y11" t="s">
        <v>44</v>
      </c>
      <c r="AH11" t="s">
        <v>44</v>
      </c>
      <c r="AT11" s="6"/>
      <c r="AU11" s="22"/>
      <c r="AV11" s="22"/>
      <c r="AX11" t="s">
        <v>44</v>
      </c>
    </row>
    <row r="12" spans="1:59">
      <c r="A12" t="s">
        <v>45</v>
      </c>
      <c r="B12" s="3">
        <v>0.19795922040059749</v>
      </c>
      <c r="C12" s="3">
        <v>0.19795922040059749</v>
      </c>
      <c r="D12" s="3">
        <v>0.1799629276369068</v>
      </c>
      <c r="E12" s="3">
        <v>0.15296848849137079</v>
      </c>
      <c r="F12" s="3">
        <v>0.15296848849137079</v>
      </c>
      <c r="G12" s="3">
        <v>0.11697590296398942</v>
      </c>
      <c r="H12" s="3">
        <v>0.16196663487321611</v>
      </c>
      <c r="I12" s="3">
        <v>0.10797775658214408</v>
      </c>
      <c r="J12" s="3">
        <v>0.10797775658214408</v>
      </c>
      <c r="K12" s="3">
        <v>8.99814638184534E-2</v>
      </c>
      <c r="L12" s="3">
        <v>7.1985171054762723E-2</v>
      </c>
      <c r="M12" s="3">
        <v>0.11697590296398942</v>
      </c>
      <c r="N12" s="3">
        <v>8.99814638184534E-2</v>
      </c>
      <c r="O12" s="3">
        <v>0.11697590296398942</v>
      </c>
      <c r="P12" s="6">
        <v>0.10026505968341949</v>
      </c>
      <c r="Q12" s="6">
        <v>0.16582298332257842</v>
      </c>
      <c r="R12" s="6">
        <v>0.13304402150299896</v>
      </c>
      <c r="S12" s="3">
        <v>0.10026505968341949</v>
      </c>
      <c r="T12" s="3">
        <v>0.16582298332257842</v>
      </c>
      <c r="U12">
        <v>0.13304402150299896</v>
      </c>
      <c r="Y12" t="s">
        <v>45</v>
      </c>
      <c r="Z12">
        <v>0.3</v>
      </c>
      <c r="AA12">
        <v>0.3</v>
      </c>
      <c r="AB12">
        <v>0.3</v>
      </c>
      <c r="AC12">
        <v>0.24</v>
      </c>
      <c r="AD12">
        <v>0.26</v>
      </c>
      <c r="AH12" t="s">
        <v>45</v>
      </c>
      <c r="AI12">
        <v>0.13800000000000001</v>
      </c>
      <c r="AJ12">
        <v>8.5999999999999993E-2</v>
      </c>
      <c r="AK12">
        <v>0.11700000000000001</v>
      </c>
      <c r="AL12">
        <v>0.22800000000000001</v>
      </c>
      <c r="AM12">
        <v>0.19</v>
      </c>
      <c r="AN12">
        <v>0.16300000000000001</v>
      </c>
      <c r="AO12">
        <v>0.13</v>
      </c>
      <c r="AP12">
        <v>0.214</v>
      </c>
      <c r="AQ12">
        <v>0.11799999999999999</v>
      </c>
      <c r="AR12">
        <v>0.107</v>
      </c>
      <c r="AS12">
        <v>0.158</v>
      </c>
      <c r="AT12" s="6">
        <v>0.14990909090909088</v>
      </c>
      <c r="AU12" s="22">
        <v>0.15</v>
      </c>
      <c r="AV12" s="22">
        <v>0.15</v>
      </c>
      <c r="AX12" t="s">
        <v>45</v>
      </c>
      <c r="AY12" s="3">
        <v>0.12597404934583478</v>
      </c>
      <c r="AZ12" s="3">
        <v>9.8979610200298745E-2</v>
      </c>
      <c r="BA12" s="3">
        <v>0.12597404934583478</v>
      </c>
      <c r="BB12" s="3">
        <v>0.12597404934583478</v>
      </c>
      <c r="BC12" s="3">
        <v>0.12597404934583478</v>
      </c>
      <c r="BD12" s="3">
        <v>9.8979610200298745E-2</v>
      </c>
      <c r="BE12" s="3">
        <v>0.12597404934583478</v>
      </c>
      <c r="BF12" s="3">
        <v>0.14397034210952545</v>
      </c>
      <c r="BG12" s="3">
        <v>0.1349721957276801</v>
      </c>
    </row>
    <row r="13" spans="1:59">
      <c r="A13" t="s">
        <v>46</v>
      </c>
      <c r="B13">
        <v>0</v>
      </c>
      <c r="C13">
        <v>0</v>
      </c>
      <c r="D13">
        <v>0</v>
      </c>
      <c r="E13">
        <v>0.02</v>
      </c>
      <c r="F13">
        <v>0</v>
      </c>
      <c r="G13">
        <v>0.02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 s="6">
        <v>0</v>
      </c>
      <c r="Q13" s="6">
        <v>5.7142857142857143E-3</v>
      </c>
      <c r="R13" s="6">
        <v>2.8571428571428571E-3</v>
      </c>
      <c r="S13" s="3">
        <v>0</v>
      </c>
      <c r="T13" s="3">
        <v>5.7142857142857143E-3</v>
      </c>
      <c r="U13">
        <v>2.8571428571428571E-3</v>
      </c>
      <c r="Y13" t="s">
        <v>46</v>
      </c>
      <c r="Z13">
        <v>0</v>
      </c>
      <c r="AA13">
        <v>0</v>
      </c>
      <c r="AB13">
        <v>0</v>
      </c>
      <c r="AC13">
        <v>0</v>
      </c>
      <c r="AD13">
        <v>0</v>
      </c>
      <c r="AH13" t="s">
        <v>46</v>
      </c>
      <c r="AI13">
        <v>2.5999999999999999E-2</v>
      </c>
      <c r="AJ13">
        <v>0</v>
      </c>
      <c r="AK13">
        <v>0</v>
      </c>
      <c r="AL13">
        <v>1.2999999999999999E-2</v>
      </c>
      <c r="AM13">
        <v>0</v>
      </c>
      <c r="AN13">
        <v>0</v>
      </c>
      <c r="AO13">
        <v>0</v>
      </c>
      <c r="AP13">
        <v>1.7000000000000001E-2</v>
      </c>
      <c r="AQ13">
        <v>0</v>
      </c>
      <c r="AR13">
        <v>2.1999999999999999E-2</v>
      </c>
      <c r="AS13">
        <v>5.0000000000000001E-3</v>
      </c>
      <c r="AT13" s="6">
        <v>7.5454545454545462E-3</v>
      </c>
      <c r="AU13" s="22">
        <v>0.01</v>
      </c>
      <c r="AV13" s="22">
        <v>0.01</v>
      </c>
      <c r="AX13" t="s">
        <v>46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</row>
    <row r="14" spans="1:59">
      <c r="A14" t="s">
        <v>47</v>
      </c>
      <c r="B14">
        <v>0.51</v>
      </c>
      <c r="C14">
        <v>0.51</v>
      </c>
      <c r="D14">
        <v>0.36</v>
      </c>
      <c r="E14">
        <v>0.28000000000000003</v>
      </c>
      <c r="F14">
        <v>0.25</v>
      </c>
      <c r="G14">
        <v>0.11</v>
      </c>
      <c r="H14">
        <v>0.31</v>
      </c>
      <c r="I14">
        <v>0.23</v>
      </c>
      <c r="J14">
        <v>0.25</v>
      </c>
      <c r="K14">
        <v>0.25</v>
      </c>
      <c r="L14">
        <v>0.23</v>
      </c>
      <c r="M14">
        <v>0.36</v>
      </c>
      <c r="N14">
        <v>0.23</v>
      </c>
      <c r="O14">
        <v>0.32</v>
      </c>
      <c r="P14" s="6">
        <v>0.26714285714285713</v>
      </c>
      <c r="Q14" s="6">
        <v>0.33285714285714285</v>
      </c>
      <c r="R14" s="6">
        <v>0.3</v>
      </c>
      <c r="S14" s="3">
        <v>0.26714285714285713</v>
      </c>
      <c r="T14" s="3">
        <v>0.33285714285714285</v>
      </c>
      <c r="U14">
        <v>0.3</v>
      </c>
      <c r="Y14" t="s">
        <v>47</v>
      </c>
      <c r="Z14">
        <v>0.76</v>
      </c>
      <c r="AA14">
        <v>0.74</v>
      </c>
      <c r="AB14">
        <v>0.73</v>
      </c>
      <c r="AC14">
        <v>0.59</v>
      </c>
      <c r="AD14">
        <v>0.56999999999999995</v>
      </c>
      <c r="AH14" t="s">
        <v>47</v>
      </c>
      <c r="AI14">
        <v>0.48099999999999998</v>
      </c>
      <c r="AJ14">
        <v>0.46899999999999997</v>
      </c>
      <c r="AK14">
        <v>0.504</v>
      </c>
      <c r="AL14">
        <v>0.51</v>
      </c>
      <c r="AM14">
        <v>0.45100000000000001</v>
      </c>
      <c r="AN14">
        <v>0.38</v>
      </c>
      <c r="AO14">
        <v>0.36</v>
      </c>
      <c r="AP14">
        <v>0.48299999999999998</v>
      </c>
      <c r="AQ14">
        <v>0.52</v>
      </c>
      <c r="AR14">
        <v>0.4</v>
      </c>
      <c r="AS14">
        <v>0.52200000000000002</v>
      </c>
      <c r="AT14" s="6">
        <v>0.46181818181818185</v>
      </c>
      <c r="AU14" s="22">
        <v>0.5</v>
      </c>
      <c r="AV14" s="22">
        <v>0.43</v>
      </c>
      <c r="AX14" t="s">
        <v>47</v>
      </c>
      <c r="AY14">
        <v>0.43</v>
      </c>
      <c r="AZ14">
        <v>0.49</v>
      </c>
      <c r="BA14">
        <v>0.51</v>
      </c>
      <c r="BB14">
        <v>0.47</v>
      </c>
      <c r="BC14">
        <v>0.49</v>
      </c>
      <c r="BD14">
        <v>0.35</v>
      </c>
      <c r="BE14">
        <v>0.45</v>
      </c>
      <c r="BF14">
        <v>0.45</v>
      </c>
      <c r="BG14">
        <v>0.47</v>
      </c>
    </row>
    <row r="15" spans="1:59">
      <c r="A15" t="s">
        <v>48</v>
      </c>
      <c r="B15">
        <v>0.02</v>
      </c>
      <c r="C15">
        <v>0.02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 s="6">
        <v>0</v>
      </c>
      <c r="Q15" s="6">
        <v>5.7142857142857143E-3</v>
      </c>
      <c r="R15" s="6">
        <v>2.8571428571428571E-3</v>
      </c>
      <c r="S15" s="3">
        <v>0</v>
      </c>
      <c r="T15" s="3">
        <v>5.7142857142857143E-3</v>
      </c>
      <c r="U15">
        <v>2.8571428571428571E-3</v>
      </c>
      <c r="Y15" t="s">
        <v>48</v>
      </c>
      <c r="Z15">
        <v>0</v>
      </c>
      <c r="AA15">
        <v>0</v>
      </c>
      <c r="AH15" t="s">
        <v>48</v>
      </c>
      <c r="AI15">
        <v>0</v>
      </c>
      <c r="AJ15">
        <v>2.1000000000000001E-2</v>
      </c>
      <c r="AK15">
        <v>6.0000000000000001E-3</v>
      </c>
      <c r="AL15">
        <v>1.2E-2</v>
      </c>
      <c r="AM15">
        <v>4.0000000000000001E-3</v>
      </c>
      <c r="AN15">
        <v>1.7000000000000001E-2</v>
      </c>
      <c r="AO15">
        <v>1.0999999999999999E-2</v>
      </c>
      <c r="AP15">
        <v>0</v>
      </c>
      <c r="AQ15">
        <v>4.0000000000000001E-3</v>
      </c>
      <c r="AR15">
        <v>6.0000000000000001E-3</v>
      </c>
      <c r="AS15">
        <v>2.4E-2</v>
      </c>
      <c r="AT15" s="6">
        <v>9.5454545454545462E-3</v>
      </c>
      <c r="AU15" s="22">
        <v>0.01</v>
      </c>
      <c r="AV15" s="22">
        <v>0.01</v>
      </c>
      <c r="AX15" t="s">
        <v>48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</row>
    <row r="16" spans="1:59">
      <c r="A16" t="s">
        <v>49</v>
      </c>
      <c r="B16">
        <v>0.72</v>
      </c>
      <c r="C16">
        <v>0.72</v>
      </c>
      <c r="D16">
        <v>0.63</v>
      </c>
      <c r="E16">
        <v>0.69</v>
      </c>
      <c r="F16">
        <v>0.65</v>
      </c>
      <c r="G16">
        <v>0.56999999999999995</v>
      </c>
      <c r="H16">
        <v>0.7</v>
      </c>
      <c r="I16">
        <v>0.81</v>
      </c>
      <c r="J16">
        <v>0.72</v>
      </c>
      <c r="K16">
        <v>0.73</v>
      </c>
      <c r="L16">
        <v>0.72</v>
      </c>
      <c r="M16">
        <v>0.78</v>
      </c>
      <c r="N16">
        <v>0.73</v>
      </c>
      <c r="O16">
        <v>0.72</v>
      </c>
      <c r="P16" s="6">
        <v>0.74428571428571433</v>
      </c>
      <c r="Q16" s="6">
        <v>0.66857142857142848</v>
      </c>
      <c r="R16" s="6">
        <v>0.70642857142857152</v>
      </c>
      <c r="S16" s="3">
        <v>0.74428571428571433</v>
      </c>
      <c r="T16" s="3">
        <v>0.66857142857142848</v>
      </c>
      <c r="U16">
        <v>0.70642857142857152</v>
      </c>
      <c r="Y16" t="s">
        <v>49</v>
      </c>
      <c r="Z16">
        <v>0.83</v>
      </c>
      <c r="AA16">
        <v>0.75</v>
      </c>
      <c r="AB16">
        <v>0.84</v>
      </c>
      <c r="AC16">
        <v>0.66</v>
      </c>
      <c r="AD16">
        <v>0.63</v>
      </c>
      <c r="AH16" t="s">
        <v>49</v>
      </c>
      <c r="AI16">
        <v>0.54800000000000004</v>
      </c>
      <c r="AJ16">
        <v>0.54100000000000004</v>
      </c>
      <c r="AK16">
        <v>0.54700000000000004</v>
      </c>
      <c r="AL16">
        <v>0.53900000000000003</v>
      </c>
      <c r="AM16">
        <v>0.58099999999999996</v>
      </c>
      <c r="AN16">
        <v>0.52500000000000002</v>
      </c>
      <c r="AO16">
        <v>0.497</v>
      </c>
      <c r="AP16">
        <v>0.63100000000000001</v>
      </c>
      <c r="AQ16">
        <v>0.50800000000000001</v>
      </c>
      <c r="AR16">
        <v>0.48799999999999999</v>
      </c>
      <c r="AS16">
        <v>0.56699999999999995</v>
      </c>
      <c r="AT16" s="6">
        <v>0.5429090909090909</v>
      </c>
      <c r="AU16" s="22">
        <v>0.55000000000000004</v>
      </c>
      <c r="AV16" s="22">
        <v>0.54</v>
      </c>
      <c r="AX16" t="s">
        <v>49</v>
      </c>
      <c r="AY16">
        <v>0.19</v>
      </c>
      <c r="AZ16">
        <v>0.13</v>
      </c>
      <c r="BA16">
        <v>0.21</v>
      </c>
      <c r="BB16">
        <v>0.19</v>
      </c>
      <c r="BC16">
        <v>0.21</v>
      </c>
      <c r="BD16">
        <v>0.18</v>
      </c>
      <c r="BE16">
        <v>0.21</v>
      </c>
      <c r="BF16">
        <v>0.28000000000000003</v>
      </c>
      <c r="BG16">
        <v>0.25</v>
      </c>
    </row>
    <row r="17" spans="1:59">
      <c r="A17" t="s">
        <v>50</v>
      </c>
      <c r="P17" s="6"/>
      <c r="Q17" s="6"/>
      <c r="R17" s="6"/>
      <c r="S17" s="3"/>
      <c r="T17" s="3"/>
      <c r="Y17" t="s">
        <v>50</v>
      </c>
      <c r="Z17">
        <v>0</v>
      </c>
      <c r="AA17">
        <v>0</v>
      </c>
      <c r="AB17">
        <v>0</v>
      </c>
      <c r="AC17">
        <v>0</v>
      </c>
      <c r="AD17">
        <v>0</v>
      </c>
      <c r="AH17" t="s">
        <v>50</v>
      </c>
      <c r="AI17">
        <v>0.01</v>
      </c>
      <c r="AJ17">
        <v>8.9999999999999993E-3</v>
      </c>
      <c r="AK17">
        <v>0</v>
      </c>
      <c r="AL17">
        <v>1.4999999999999999E-2</v>
      </c>
      <c r="AM17">
        <v>7.0000000000000001E-3</v>
      </c>
      <c r="AN17">
        <v>0</v>
      </c>
      <c r="AO17">
        <v>0</v>
      </c>
      <c r="AP17">
        <v>2.1999999999999999E-2</v>
      </c>
      <c r="AQ17">
        <v>2E-3</v>
      </c>
      <c r="AR17">
        <v>0</v>
      </c>
      <c r="AS17">
        <v>1.2999999999999999E-2</v>
      </c>
      <c r="AT17" s="6">
        <v>7.0909090909090913E-3</v>
      </c>
      <c r="AU17" s="22">
        <v>0.01</v>
      </c>
      <c r="AV17" s="22">
        <v>0.01</v>
      </c>
      <c r="AX17" t="s">
        <v>50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</row>
    <row r="18" spans="1:59">
      <c r="A18" t="s">
        <v>57</v>
      </c>
      <c r="B18">
        <v>0.2</v>
      </c>
      <c r="C18">
        <v>0.2</v>
      </c>
      <c r="D18">
        <v>0.2</v>
      </c>
      <c r="E18">
        <v>0.2</v>
      </c>
      <c r="F18">
        <v>0.2</v>
      </c>
      <c r="G18">
        <v>0.2</v>
      </c>
      <c r="H18">
        <v>0.2</v>
      </c>
      <c r="I18">
        <v>0.21099999999999999</v>
      </c>
      <c r="J18">
        <v>0.21099999999999999</v>
      </c>
      <c r="K18">
        <v>0.21099999999999999</v>
      </c>
      <c r="L18">
        <v>0.21099999999999999</v>
      </c>
      <c r="M18">
        <v>0.21099999999999999</v>
      </c>
      <c r="N18">
        <v>0.21099999999999999</v>
      </c>
      <c r="O18">
        <v>0.21099999999999999</v>
      </c>
      <c r="P18" s="6">
        <v>0.21100000000000002</v>
      </c>
      <c r="Q18" s="6">
        <v>0.19999999999999998</v>
      </c>
      <c r="R18" s="6">
        <v>0.20549999999999996</v>
      </c>
      <c r="S18" s="3">
        <v>0.21100000000000002</v>
      </c>
      <c r="T18" s="3">
        <v>0.19999999999999998</v>
      </c>
      <c r="U18">
        <v>0.20549999999999996</v>
      </c>
      <c r="Y18" t="s">
        <v>51</v>
      </c>
      <c r="AH18" t="s">
        <v>51</v>
      </c>
      <c r="AI18">
        <v>0.28000000000000003</v>
      </c>
      <c r="AJ18">
        <v>0.28000000000000003</v>
      </c>
      <c r="AK18">
        <v>0.28000000000000003</v>
      </c>
      <c r="AL18">
        <v>0.28000000000000003</v>
      </c>
      <c r="AM18">
        <v>0.28000000000000003</v>
      </c>
      <c r="AN18">
        <v>0.28000000000000003</v>
      </c>
      <c r="AO18">
        <v>0.28000000000000003</v>
      </c>
      <c r="AP18">
        <v>0.28000000000000003</v>
      </c>
      <c r="AQ18">
        <v>0.28000000000000003</v>
      </c>
      <c r="AR18">
        <v>0.28000000000000003</v>
      </c>
      <c r="AS18">
        <v>0.28000000000000003</v>
      </c>
      <c r="AT18" s="6">
        <v>0.28000000000000003</v>
      </c>
      <c r="AU18" s="22">
        <v>0.28000000000000003</v>
      </c>
      <c r="AV18" s="22">
        <v>0.28000000000000003</v>
      </c>
      <c r="AX18" t="s">
        <v>51</v>
      </c>
      <c r="AY18">
        <v>0.215</v>
      </c>
      <c r="AZ18">
        <v>0.215</v>
      </c>
      <c r="BA18">
        <v>0.215</v>
      </c>
      <c r="BB18">
        <v>0.215</v>
      </c>
      <c r="BC18">
        <v>0.215</v>
      </c>
      <c r="BD18">
        <v>0.215</v>
      </c>
      <c r="BE18">
        <v>0.215</v>
      </c>
      <c r="BF18">
        <v>0.215</v>
      </c>
      <c r="BG18">
        <v>0.215</v>
      </c>
    </row>
    <row r="19" spans="1:59">
      <c r="A19" t="s">
        <v>52</v>
      </c>
      <c r="B19">
        <v>0.03</v>
      </c>
      <c r="C19">
        <v>0.03</v>
      </c>
      <c r="D19">
        <v>0.06</v>
      </c>
      <c r="E19">
        <v>0.06</v>
      </c>
      <c r="F19">
        <v>0.05</v>
      </c>
      <c r="G19">
        <v>0.05</v>
      </c>
      <c r="H19">
        <v>0.09</v>
      </c>
      <c r="I19">
        <v>7.0000000000000007E-2</v>
      </c>
      <c r="J19">
        <v>7.0000000000000007E-2</v>
      </c>
      <c r="K19">
        <v>0.06</v>
      </c>
      <c r="L19">
        <v>0.06</v>
      </c>
      <c r="M19">
        <v>0.06</v>
      </c>
      <c r="N19">
        <v>0.06</v>
      </c>
      <c r="O19">
        <v>0.05</v>
      </c>
      <c r="P19" s="6">
        <v>6.142857142857143E-2</v>
      </c>
      <c r="Q19" s="6">
        <v>5.2857142857142859E-2</v>
      </c>
      <c r="R19" s="6">
        <v>5.7142857142857162E-2</v>
      </c>
      <c r="S19" s="3">
        <v>6.142857142857143E-2</v>
      </c>
      <c r="T19" s="3">
        <v>5.2857142857142859E-2</v>
      </c>
      <c r="U19">
        <v>5.7142857142857162E-2</v>
      </c>
      <c r="Y19" t="s">
        <v>52</v>
      </c>
      <c r="Z19">
        <v>0.05</v>
      </c>
      <c r="AA19">
        <v>0.05</v>
      </c>
      <c r="AB19">
        <v>0.05</v>
      </c>
      <c r="AC19">
        <v>0.03</v>
      </c>
      <c r="AD19">
        <v>0.03</v>
      </c>
      <c r="AH19" t="s">
        <v>52</v>
      </c>
      <c r="AI19">
        <v>2.7E-2</v>
      </c>
      <c r="AJ19">
        <v>4.4999999999999998E-2</v>
      </c>
      <c r="AK19">
        <v>2.9000000000000001E-2</v>
      </c>
      <c r="AL19">
        <v>4.8000000000000001E-2</v>
      </c>
      <c r="AM19">
        <v>4.2000000000000003E-2</v>
      </c>
      <c r="AN19">
        <v>3.5999999999999997E-2</v>
      </c>
      <c r="AO19">
        <v>0</v>
      </c>
      <c r="AP19">
        <v>2.7E-2</v>
      </c>
      <c r="AQ19">
        <v>1.7000000000000001E-2</v>
      </c>
      <c r="AR19">
        <v>4.1000000000000002E-2</v>
      </c>
      <c r="AS19">
        <v>4.2000000000000003E-2</v>
      </c>
      <c r="AT19" s="6">
        <v>3.2181818181818179E-2</v>
      </c>
      <c r="AU19" s="22">
        <v>0.04</v>
      </c>
      <c r="AV19" s="22">
        <v>0.03</v>
      </c>
      <c r="AX19" t="s">
        <v>52</v>
      </c>
      <c r="AY19">
        <v>0.04</v>
      </c>
      <c r="AZ19">
        <v>0.04</v>
      </c>
      <c r="BA19">
        <v>0.04</v>
      </c>
      <c r="BB19">
        <v>0.02</v>
      </c>
      <c r="BC19">
        <v>0.02</v>
      </c>
      <c r="BD19">
        <v>0.01</v>
      </c>
      <c r="BE19">
        <v>0.01</v>
      </c>
      <c r="BF19">
        <v>0</v>
      </c>
      <c r="BG19">
        <v>0</v>
      </c>
    </row>
    <row r="20" spans="1:59">
      <c r="A20" t="s">
        <v>53</v>
      </c>
      <c r="P20" s="6"/>
      <c r="Q20" s="6"/>
      <c r="R20" s="6"/>
      <c r="S20" s="3"/>
      <c r="T20" s="3"/>
      <c r="AH20" t="s">
        <v>53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 s="6">
        <v>0</v>
      </c>
      <c r="AU20" s="22">
        <v>0</v>
      </c>
      <c r="AV20" s="22">
        <v>0</v>
      </c>
    </row>
    <row r="21" spans="1:59">
      <c r="A21" t="s">
        <v>56</v>
      </c>
      <c r="B21">
        <v>13.55</v>
      </c>
      <c r="C21">
        <v>13.55</v>
      </c>
      <c r="D21">
        <v>13.55</v>
      </c>
      <c r="E21">
        <v>13.55</v>
      </c>
      <c r="F21">
        <v>13.55</v>
      </c>
      <c r="G21">
        <v>13.55</v>
      </c>
      <c r="H21">
        <v>13.55</v>
      </c>
      <c r="I21">
        <v>13.696</v>
      </c>
      <c r="J21">
        <v>13.64</v>
      </c>
      <c r="K21">
        <v>13.64</v>
      </c>
      <c r="L21">
        <v>13.64</v>
      </c>
      <c r="M21">
        <v>13.64</v>
      </c>
      <c r="N21">
        <v>13.64</v>
      </c>
      <c r="O21">
        <v>13.64</v>
      </c>
      <c r="P21" s="6">
        <v>13.648</v>
      </c>
      <c r="Q21" s="6">
        <v>13.549999999999999</v>
      </c>
      <c r="R21" s="6">
        <v>13.598999999999998</v>
      </c>
      <c r="S21" s="3">
        <v>13.648</v>
      </c>
      <c r="T21" s="3">
        <v>13.549999999999999</v>
      </c>
      <c r="U21">
        <v>13.598999999999998</v>
      </c>
      <c r="Y21" t="s">
        <v>107</v>
      </c>
      <c r="Z21">
        <v>13.29</v>
      </c>
      <c r="AA21">
        <v>13.16</v>
      </c>
      <c r="AB21">
        <v>13.254</v>
      </c>
      <c r="AC21">
        <v>13.17</v>
      </c>
      <c r="AD21">
        <v>13.154999999999999</v>
      </c>
      <c r="AH21" t="s">
        <v>107</v>
      </c>
      <c r="AI21">
        <v>13.75</v>
      </c>
      <c r="AJ21">
        <v>13.75</v>
      </c>
      <c r="AK21">
        <v>13.75</v>
      </c>
      <c r="AL21">
        <v>13.75</v>
      </c>
      <c r="AM21">
        <v>13.75</v>
      </c>
      <c r="AN21">
        <v>13.75</v>
      </c>
      <c r="AO21">
        <v>13.75</v>
      </c>
      <c r="AP21">
        <v>13.75</v>
      </c>
      <c r="AQ21">
        <v>13.75</v>
      </c>
      <c r="AR21">
        <v>13.75</v>
      </c>
      <c r="AS21">
        <v>13.75</v>
      </c>
      <c r="AT21" s="6">
        <v>13.75</v>
      </c>
      <c r="AU21" s="22">
        <v>13.413</v>
      </c>
      <c r="AV21" s="22">
        <v>13.51</v>
      </c>
      <c r="AX21" t="s">
        <v>107</v>
      </c>
      <c r="AY21">
        <v>13.103</v>
      </c>
      <c r="AZ21">
        <v>13.151</v>
      </c>
      <c r="BA21">
        <v>13.048</v>
      </c>
      <c r="BB21">
        <v>13.193</v>
      </c>
      <c r="BC21">
        <v>13.14</v>
      </c>
      <c r="BD21">
        <v>13.164</v>
      </c>
      <c r="BE21">
        <v>13.178000000000001</v>
      </c>
      <c r="BF21">
        <v>13.135</v>
      </c>
      <c r="BG21">
        <v>13.18</v>
      </c>
    </row>
    <row r="22" spans="1:59">
      <c r="A22" t="s">
        <v>55</v>
      </c>
      <c r="B22">
        <v>2.1800000000000002</v>
      </c>
      <c r="C22">
        <v>2.1800000000000002</v>
      </c>
      <c r="D22">
        <v>2.1800000000000002</v>
      </c>
      <c r="E22">
        <v>2.1800000000000002</v>
      </c>
      <c r="F22">
        <v>2.1800000000000002</v>
      </c>
      <c r="G22">
        <v>2.1800000000000002</v>
      </c>
      <c r="H22">
        <v>2.1800000000000002</v>
      </c>
      <c r="I22">
        <v>2.0699999999999998</v>
      </c>
      <c r="J22">
        <v>2.0699999999999998</v>
      </c>
      <c r="K22">
        <v>2.0699999999999998</v>
      </c>
      <c r="L22">
        <v>2.0699999999999998</v>
      </c>
      <c r="M22">
        <v>2.0699999999999998</v>
      </c>
      <c r="N22">
        <v>2.0699999999999998</v>
      </c>
      <c r="O22">
        <v>2.0699999999999998</v>
      </c>
      <c r="P22" s="6">
        <v>2.0699999999999998</v>
      </c>
      <c r="Q22" s="6">
        <v>2.1800000000000002</v>
      </c>
      <c r="R22" s="6">
        <v>2.125</v>
      </c>
      <c r="S22" s="3">
        <v>2.0699999999999998</v>
      </c>
      <c r="T22" s="3">
        <v>2.1800000000000002</v>
      </c>
      <c r="U22">
        <v>2.125</v>
      </c>
      <c r="Y22" t="s">
        <v>55</v>
      </c>
      <c r="Z22">
        <v>0</v>
      </c>
      <c r="AH22" t="s">
        <v>55</v>
      </c>
      <c r="AI22">
        <v>2.14</v>
      </c>
      <c r="AJ22">
        <v>2.14</v>
      </c>
      <c r="AK22">
        <v>2.14</v>
      </c>
      <c r="AL22">
        <v>2.14</v>
      </c>
      <c r="AM22">
        <v>2.14</v>
      </c>
      <c r="AN22">
        <v>2.14</v>
      </c>
      <c r="AO22">
        <v>2.14</v>
      </c>
      <c r="AP22">
        <v>2.14</v>
      </c>
      <c r="AQ22">
        <v>2.14</v>
      </c>
      <c r="AR22">
        <v>2.14</v>
      </c>
      <c r="AS22">
        <v>2.14</v>
      </c>
      <c r="AT22" s="6">
        <v>2.14</v>
      </c>
      <c r="AU22" s="22">
        <v>2.14</v>
      </c>
      <c r="AV22" s="22">
        <v>2.14</v>
      </c>
      <c r="AX22" t="s">
        <v>55</v>
      </c>
      <c r="AY22">
        <v>2.14</v>
      </c>
      <c r="AZ22">
        <v>2.14</v>
      </c>
      <c r="BA22">
        <v>2.14</v>
      </c>
      <c r="BB22">
        <v>2.14</v>
      </c>
      <c r="BC22">
        <v>2.14</v>
      </c>
      <c r="BD22">
        <v>2.14</v>
      </c>
      <c r="BE22">
        <v>2.14</v>
      </c>
      <c r="BF22">
        <v>2.14</v>
      </c>
      <c r="BG22">
        <v>2.14</v>
      </c>
    </row>
    <row r="23" spans="1:59">
      <c r="B23">
        <f>SUM(B5:B22)</f>
        <v>100.65995922040059</v>
      </c>
      <c r="C23">
        <f t="shared" ref="C23:O23" si="0">SUM(C5:C22)</f>
        <v>100.59995922040059</v>
      </c>
      <c r="D23">
        <f t="shared" si="0"/>
        <v>100.31996292763691</v>
      </c>
      <c r="E23">
        <f t="shared" si="0"/>
        <v>100.68496848849136</v>
      </c>
      <c r="F23">
        <f t="shared" si="0"/>
        <v>100.61296848849138</v>
      </c>
      <c r="G23">
        <f t="shared" si="0"/>
        <v>100.69697590296398</v>
      </c>
      <c r="H23">
        <f t="shared" si="0"/>
        <v>100.83196663487323</v>
      </c>
      <c r="I23">
        <f t="shared" si="0"/>
        <v>100.66997775658213</v>
      </c>
      <c r="J23">
        <f t="shared" si="0"/>
        <v>100.97897775658213</v>
      </c>
      <c r="K23">
        <f t="shared" si="0"/>
        <v>100.58398146381845</v>
      </c>
      <c r="L23">
        <f t="shared" si="0"/>
        <v>100.37298517105476</v>
      </c>
      <c r="M23">
        <f t="shared" si="0"/>
        <v>100.02097590296398</v>
      </c>
      <c r="N23">
        <f t="shared" si="0"/>
        <v>100.55098146381845</v>
      </c>
      <c r="O23">
        <f t="shared" si="0"/>
        <v>99.897975902963978</v>
      </c>
      <c r="P23" s="6">
        <v>100.43940791682626</v>
      </c>
      <c r="Q23" s="6">
        <v>100.62953726903686</v>
      </c>
      <c r="R23" s="6">
        <v>100.53447259293156</v>
      </c>
      <c r="S23" s="3">
        <f>SUM(S5:S22)</f>
        <v>99.939407916826283</v>
      </c>
      <c r="T23" s="3">
        <f>SUM(T5:T22)</f>
        <v>100.12953726903685</v>
      </c>
      <c r="U23">
        <f>SUM(U5:U22)</f>
        <v>100.03447259293161</v>
      </c>
      <c r="AH23" t="s">
        <v>191</v>
      </c>
      <c r="AI23">
        <v>98.591000000000008</v>
      </c>
      <c r="AJ23">
        <v>99.114999999999995</v>
      </c>
      <c r="AK23">
        <v>99.397000000000006</v>
      </c>
      <c r="AL23">
        <v>99.047000000000011</v>
      </c>
      <c r="AM23">
        <v>99.816999999999993</v>
      </c>
      <c r="AN23">
        <v>99.861999999999995</v>
      </c>
      <c r="AO23">
        <v>99.836999999999989</v>
      </c>
      <c r="AP23">
        <v>100.04200000000002</v>
      </c>
      <c r="AQ23">
        <v>99.302999999999983</v>
      </c>
      <c r="AR23">
        <v>99.143000000000015</v>
      </c>
      <c r="AS23">
        <v>99.417000000000016</v>
      </c>
      <c r="AT23" s="6">
        <v>99.415545454545466</v>
      </c>
      <c r="AU23" s="22">
        <v>98.773000000000025</v>
      </c>
      <c r="AV23" s="22">
        <v>99.430000000000049</v>
      </c>
    </row>
    <row r="24" spans="1:59">
      <c r="AT24" s="11"/>
      <c r="AU24" s="18"/>
      <c r="AV24" s="22"/>
    </row>
    <row r="25" spans="1:59">
      <c r="Y25" s="1" t="s">
        <v>30</v>
      </c>
      <c r="Z25" t="s">
        <v>31</v>
      </c>
      <c r="AA25" t="s">
        <v>31</v>
      </c>
      <c r="AB25" t="s">
        <v>31</v>
      </c>
      <c r="AC25" t="s">
        <v>32</v>
      </c>
      <c r="AD25" t="s">
        <v>32</v>
      </c>
      <c r="AH25" s="19" t="s">
        <v>59</v>
      </c>
      <c r="AI25" s="2">
        <v>5.9287736134021864</v>
      </c>
      <c r="AJ25" s="2">
        <v>5.9391669087476417</v>
      </c>
      <c r="AK25" s="2">
        <v>5.9287906863449615</v>
      </c>
      <c r="AL25" s="2">
        <v>5.9124988829526046</v>
      </c>
      <c r="AM25" s="2">
        <v>5.9437983973115394</v>
      </c>
      <c r="AN25" s="2">
        <v>5.9427388555671365</v>
      </c>
      <c r="AO25" s="2">
        <v>5.9470857885270405</v>
      </c>
      <c r="AP25" s="2">
        <v>5.9353805284671273</v>
      </c>
      <c r="AQ25" s="2">
        <v>5.9374742875623863</v>
      </c>
      <c r="AR25" s="2">
        <v>5.9329018085329333</v>
      </c>
      <c r="AS25" s="2">
        <v>5.9382887901010184</v>
      </c>
      <c r="AT25" s="14">
        <v>5.9351982476741769</v>
      </c>
    </row>
    <row r="26" spans="1:59">
      <c r="A26" s="1" t="s">
        <v>149</v>
      </c>
      <c r="B26" t="s">
        <v>13</v>
      </c>
      <c r="C26" t="s">
        <v>14</v>
      </c>
      <c r="D26" t="s">
        <v>15</v>
      </c>
      <c r="E26" t="s">
        <v>16</v>
      </c>
      <c r="F26" t="s">
        <v>17</v>
      </c>
      <c r="G26" t="s">
        <v>18</v>
      </c>
      <c r="H26" t="s">
        <v>19</v>
      </c>
      <c r="I26" t="s">
        <v>20</v>
      </c>
      <c r="J26" t="s">
        <v>21</v>
      </c>
      <c r="K26" t="s">
        <v>22</v>
      </c>
      <c r="L26" t="s">
        <v>23</v>
      </c>
      <c r="M26" t="s">
        <v>24</v>
      </c>
      <c r="N26" t="s">
        <v>25</v>
      </c>
      <c r="O26" t="s">
        <v>26</v>
      </c>
      <c r="P26" s="11" t="s">
        <v>150</v>
      </c>
      <c r="Q26" s="11" t="s">
        <v>85</v>
      </c>
      <c r="R26" s="11" t="s">
        <v>151</v>
      </c>
      <c r="S26" s="11" t="s">
        <v>152</v>
      </c>
      <c r="T26" s="11" t="s">
        <v>153</v>
      </c>
      <c r="U26" s="11" t="s">
        <v>154</v>
      </c>
      <c r="Y26" s="2" t="s">
        <v>59</v>
      </c>
      <c r="Z26" s="2">
        <v>6.0125584524125006</v>
      </c>
      <c r="AA26" s="2">
        <v>6.0218011940228378</v>
      </c>
      <c r="AB26" s="2">
        <v>6.0251371526241844</v>
      </c>
      <c r="AC26" s="2">
        <v>6.0136149230335336</v>
      </c>
      <c r="AD26" s="2">
        <v>6.0181423837958032</v>
      </c>
      <c r="AH26" s="19" t="s">
        <v>60</v>
      </c>
      <c r="AI26" s="2">
        <v>0</v>
      </c>
      <c r="AJ26" s="2">
        <v>0</v>
      </c>
      <c r="AK26" s="2">
        <v>0</v>
      </c>
      <c r="AL26" s="2">
        <v>1.3965551892741442E-4</v>
      </c>
      <c r="AM26" s="2">
        <v>0</v>
      </c>
      <c r="AN26" s="2">
        <v>0</v>
      </c>
      <c r="AO26" s="2">
        <v>0</v>
      </c>
      <c r="AP26" s="2">
        <v>1.9357321216797812E-3</v>
      </c>
      <c r="AQ26" s="2">
        <v>0</v>
      </c>
      <c r="AR26" s="2">
        <v>0</v>
      </c>
      <c r="AS26" s="2">
        <v>0</v>
      </c>
      <c r="AT26" s="14">
        <v>1.8954654223175783E-4</v>
      </c>
      <c r="AU26" t="s">
        <v>79</v>
      </c>
      <c r="AV26" t="s">
        <v>78</v>
      </c>
      <c r="AX26" s="1" t="s">
        <v>6</v>
      </c>
      <c r="AY26" t="s">
        <v>27</v>
      </c>
      <c r="AZ26" t="s">
        <v>28</v>
      </c>
      <c r="BA26" t="s">
        <v>29</v>
      </c>
      <c r="BB26" t="s">
        <v>16</v>
      </c>
      <c r="BC26" t="s">
        <v>17</v>
      </c>
      <c r="BD26">
        <v>6</v>
      </c>
      <c r="BE26">
        <v>7</v>
      </c>
      <c r="BF26">
        <v>8</v>
      </c>
      <c r="BG26">
        <v>9</v>
      </c>
    </row>
    <row r="27" spans="1:59">
      <c r="A27" t="s">
        <v>59</v>
      </c>
      <c r="B27" s="2">
        <v>5.9912404140572617</v>
      </c>
      <c r="C27" s="2">
        <v>5.996152590594737</v>
      </c>
      <c r="D27" s="2">
        <v>5.9925465339202884</v>
      </c>
      <c r="E27" s="2">
        <v>5.9903986460241665</v>
      </c>
      <c r="F27" s="2">
        <v>6.0000488065968867</v>
      </c>
      <c r="G27" s="2">
        <v>5.9919615497424399</v>
      </c>
      <c r="H27" s="2">
        <v>5.9924987873141076</v>
      </c>
      <c r="I27" s="2">
        <v>5.9495571835155419</v>
      </c>
      <c r="J27" s="2">
        <v>5.9741049325057967</v>
      </c>
      <c r="K27" s="2">
        <v>5.9777187634187605</v>
      </c>
      <c r="L27" s="2">
        <v>5.9880672984112753</v>
      </c>
      <c r="M27" s="2">
        <v>5.9770761615265062</v>
      </c>
      <c r="N27" s="2">
        <v>5.9792674038072455</v>
      </c>
      <c r="O27" s="2">
        <v>5.990548707894038</v>
      </c>
      <c r="P27" s="14">
        <v>5.9766015411272768</v>
      </c>
      <c r="Q27" s="14">
        <v>5.9935493470861525</v>
      </c>
      <c r="R27" s="14">
        <v>5.9850778628594803</v>
      </c>
      <c r="S27" s="14">
        <v>5.9611701418001841</v>
      </c>
      <c r="T27" s="14">
        <v>5.9782132513426198</v>
      </c>
      <c r="U27" s="14">
        <v>5.9697824942885687</v>
      </c>
      <c r="V27" t="s">
        <v>59</v>
      </c>
      <c r="Y27" s="2" t="s">
        <v>60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H27" s="19" t="s">
        <v>61</v>
      </c>
      <c r="AI27" s="2">
        <v>1.9167739249060105</v>
      </c>
      <c r="AJ27" s="2">
        <v>1.9155830218321699</v>
      </c>
      <c r="AK27" s="2">
        <v>1.9331617874063536</v>
      </c>
      <c r="AL27" s="2">
        <v>1.9376087791762397</v>
      </c>
      <c r="AM27" s="2">
        <v>1.924922809841231</v>
      </c>
      <c r="AN27" s="2">
        <v>1.9360786771577827</v>
      </c>
      <c r="AO27" s="2">
        <v>1.9385336036816034</v>
      </c>
      <c r="AP27" s="2">
        <v>1.9263472223358542</v>
      </c>
      <c r="AQ27" s="2">
        <v>1.9279641890466717</v>
      </c>
      <c r="AR27" s="2">
        <v>1.9368130943394897</v>
      </c>
      <c r="AS27" s="2">
        <v>1.9159344154054634</v>
      </c>
      <c r="AT27" s="14">
        <v>1.9281689631626355</v>
      </c>
      <c r="AU27" s="23">
        <v>5.9543817234570193</v>
      </c>
      <c r="AV27" s="23">
        <v>5.957807613869166</v>
      </c>
      <c r="AX27" s="2" t="s">
        <v>59</v>
      </c>
      <c r="AY27" s="2">
        <v>5.9908457334673413</v>
      </c>
      <c r="AZ27" s="2">
        <v>6.0135664485230551</v>
      </c>
      <c r="BA27" s="2">
        <v>6.0133111867995233</v>
      </c>
      <c r="BB27" s="2">
        <v>6.0006778331316086</v>
      </c>
      <c r="BC27" s="2">
        <v>6.0013940203665221</v>
      </c>
      <c r="BD27" s="2">
        <v>5.9966492478109261</v>
      </c>
      <c r="BE27" s="2">
        <v>5.9928567704642388</v>
      </c>
      <c r="BF27" s="2">
        <v>5.9949226746583282</v>
      </c>
      <c r="BG27" s="2">
        <v>5.9888736319557552</v>
      </c>
    </row>
    <row r="28" spans="1:59">
      <c r="A28" t="s">
        <v>60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t="s">
        <v>60</v>
      </c>
      <c r="Y28" s="2" t="s">
        <v>61</v>
      </c>
      <c r="Z28" s="2">
        <v>1.8432711712121379</v>
      </c>
      <c r="AA28" s="2">
        <v>1.8366468106186609</v>
      </c>
      <c r="AB28" s="2">
        <v>1.8283129838081706</v>
      </c>
      <c r="AC28" s="2">
        <v>1.8676809061705157</v>
      </c>
      <c r="AD28" s="2">
        <v>1.8655002300339185</v>
      </c>
      <c r="AH28" s="19" t="s">
        <v>62</v>
      </c>
      <c r="AI28" s="2">
        <v>0</v>
      </c>
      <c r="AJ28" s="2">
        <v>8.879326446398669E-4</v>
      </c>
      <c r="AK28" s="2">
        <v>2.4151058821282498E-4</v>
      </c>
      <c r="AL28" s="2">
        <v>0</v>
      </c>
      <c r="AM28" s="2">
        <v>1.6037502538349539E-4</v>
      </c>
      <c r="AN28" s="2">
        <v>0</v>
      </c>
      <c r="AO28" s="2">
        <v>1.6015626194891891E-4</v>
      </c>
      <c r="AP28" s="2">
        <v>0</v>
      </c>
      <c r="AQ28" s="2">
        <v>1.6105465648319102E-4</v>
      </c>
      <c r="AR28" s="2">
        <v>6.4538997661518413E-4</v>
      </c>
      <c r="AS28" s="2">
        <v>5.6361072612107687E-4</v>
      </c>
      <c r="AT28" s="14">
        <v>2.5610987801548749E-4</v>
      </c>
      <c r="AU28" s="23">
        <v>0</v>
      </c>
      <c r="AV28" s="23">
        <v>0</v>
      </c>
      <c r="AX28" s="2" t="s">
        <v>60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</row>
    <row r="29" spans="1:59">
      <c r="A29" t="s">
        <v>61</v>
      </c>
      <c r="B29" s="2">
        <v>1.9028150316111403</v>
      </c>
      <c r="C29" s="2">
        <v>1.8951799912806615</v>
      </c>
      <c r="D29" s="2">
        <v>1.9146528023095846</v>
      </c>
      <c r="E29" s="2">
        <v>1.9285678567796711</v>
      </c>
      <c r="F29" s="2">
        <v>1.9233560035547885</v>
      </c>
      <c r="G29" s="2">
        <v>1.9551396609224283</v>
      </c>
      <c r="H29" s="2">
        <v>1.9252331896019097</v>
      </c>
      <c r="I29" s="2">
        <v>1.9637144870069232</v>
      </c>
      <c r="J29" s="2">
        <v>1.9503842093378987</v>
      </c>
      <c r="K29" s="2">
        <v>1.9381735158241236</v>
      </c>
      <c r="L29" s="2">
        <v>1.924299533363133</v>
      </c>
      <c r="M29" s="2">
        <v>1.9120216753270274</v>
      </c>
      <c r="N29" s="2">
        <v>1.9376003861618178</v>
      </c>
      <c r="O29" s="2">
        <v>1.8971587510396051</v>
      </c>
      <c r="P29" s="14">
        <v>1.9319698964864491</v>
      </c>
      <c r="Q29" s="14">
        <v>1.9207218361206866</v>
      </c>
      <c r="R29" s="14">
        <v>1.9263442610056785</v>
      </c>
      <c r="S29" s="14">
        <v>1.9418306539638868</v>
      </c>
      <c r="T29" s="14">
        <v>1.9305195602066925</v>
      </c>
      <c r="U29" s="14">
        <v>1.9361170326151271</v>
      </c>
      <c r="V29" t="s">
        <v>61</v>
      </c>
      <c r="Y29" s="2" t="s">
        <v>62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H29" s="19" t="s">
        <v>63</v>
      </c>
      <c r="AI29" s="2">
        <v>4.6405412673720366E-3</v>
      </c>
      <c r="AJ29" s="2">
        <v>6.8133103769394375E-3</v>
      </c>
      <c r="AK29" s="2">
        <v>5.9181753243986871E-3</v>
      </c>
      <c r="AL29" s="2">
        <v>3.9634503981860131E-3</v>
      </c>
      <c r="AM29" s="2">
        <v>1.455541609687448E-3</v>
      </c>
      <c r="AN29" s="2">
        <v>3.0540593329892863E-3</v>
      </c>
      <c r="AO29" s="2">
        <v>3.052467900151947E-3</v>
      </c>
      <c r="AP29" s="2">
        <v>2.3253523250849764E-3</v>
      </c>
      <c r="AQ29" s="2">
        <v>0</v>
      </c>
      <c r="AR29" s="2">
        <v>2.0501146429583025E-3</v>
      </c>
      <c r="AS29" s="2">
        <v>0</v>
      </c>
      <c r="AT29" s="14">
        <v>3.0217433055785923E-3</v>
      </c>
      <c r="AU29" s="23">
        <v>1.9315283668868584</v>
      </c>
      <c r="AV29" s="23">
        <v>1.9372434359553523</v>
      </c>
      <c r="AX29" s="2" t="s">
        <v>61</v>
      </c>
      <c r="AY29" s="2">
        <v>1.9234866235250758</v>
      </c>
      <c r="AZ29" s="2">
        <v>1.8929764125968633</v>
      </c>
      <c r="BA29" s="2">
        <v>1.8842885950680472</v>
      </c>
      <c r="BB29" s="2">
        <v>1.9091242119067628</v>
      </c>
      <c r="BC29" s="2">
        <v>1.9045990767835237</v>
      </c>
      <c r="BD29" s="2">
        <v>1.9210911979299887</v>
      </c>
      <c r="BE29" s="2">
        <v>1.9125741321082164</v>
      </c>
      <c r="BF29" s="2">
        <v>1.9007821126748474</v>
      </c>
      <c r="BG29" s="2">
        <v>1.9155567026261482</v>
      </c>
    </row>
    <row r="30" spans="1:59">
      <c r="A30" t="s">
        <v>62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t="s">
        <v>62</v>
      </c>
      <c r="Y30" s="2" t="s">
        <v>63</v>
      </c>
      <c r="Z30" s="2">
        <v>2.228616319164049E-3</v>
      </c>
      <c r="AA30" s="2">
        <v>2.2503232559717683E-3</v>
      </c>
      <c r="AB30" s="2">
        <v>2.2346751969222613E-3</v>
      </c>
      <c r="AC30" s="2">
        <v>5.2469218523618797E-3</v>
      </c>
      <c r="AD30" s="2">
        <v>3.7523971074036708E-3</v>
      </c>
      <c r="AH30" s="19" t="s">
        <v>58</v>
      </c>
      <c r="AI30" s="2">
        <v>0</v>
      </c>
      <c r="AJ30" s="2">
        <v>0</v>
      </c>
      <c r="AK30" s="2">
        <v>0</v>
      </c>
      <c r="AL30" s="2">
        <v>1.7112262906273678E-3</v>
      </c>
      <c r="AM30" s="2">
        <v>0</v>
      </c>
      <c r="AN30" s="2">
        <v>1.3267852204323842E-3</v>
      </c>
      <c r="AO30" s="2">
        <v>7.3671880496502715E-5</v>
      </c>
      <c r="AP30" s="2">
        <v>1.6205461634829477E-3</v>
      </c>
      <c r="AQ30" s="2">
        <v>0</v>
      </c>
      <c r="AR30" s="2">
        <v>2.0781557247008934E-3</v>
      </c>
      <c r="AS30" s="2">
        <v>2.7407584453087793E-3</v>
      </c>
      <c r="AT30" s="14">
        <v>8.6843200922508731E-4</v>
      </c>
      <c r="AU30" s="23">
        <v>0</v>
      </c>
      <c r="AV30" s="23">
        <v>0</v>
      </c>
      <c r="AX30" s="2" t="s">
        <v>62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</row>
    <row r="31" spans="1:59">
      <c r="A31" t="s">
        <v>63</v>
      </c>
      <c r="B31" s="2">
        <v>0</v>
      </c>
      <c r="C31" s="2">
        <v>0</v>
      </c>
      <c r="D31" s="2">
        <v>1.449326489105339E-3</v>
      </c>
      <c r="E31" s="2">
        <v>1.4443899174351772E-3</v>
      </c>
      <c r="F31" s="2">
        <v>0</v>
      </c>
      <c r="G31" s="2">
        <v>0</v>
      </c>
      <c r="H31" s="2">
        <v>1.4426970649121453E-3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14">
        <v>0</v>
      </c>
      <c r="Q31" s="14">
        <v>6.1926891646491022E-4</v>
      </c>
      <c r="R31" s="14">
        <v>3.0972283890006455E-4</v>
      </c>
      <c r="S31" s="14">
        <v>0</v>
      </c>
      <c r="T31" s="14">
        <v>6.2242784654237401E-4</v>
      </c>
      <c r="U31" s="14">
        <v>3.1129413154389355E-4</v>
      </c>
      <c r="V31" t="s">
        <v>63</v>
      </c>
      <c r="Y31" s="2" t="s">
        <v>58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H31" s="19" t="s">
        <v>64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14">
        <v>0</v>
      </c>
      <c r="AU31" s="23">
        <v>4.4161747970009237E-3</v>
      </c>
      <c r="AV31" s="23">
        <v>2.1922257180554141E-3</v>
      </c>
      <c r="AX31" s="2" t="s">
        <v>63</v>
      </c>
      <c r="AY31" s="2">
        <v>1.5069823521533349E-3</v>
      </c>
      <c r="AZ31" s="2">
        <v>1.5014748357447066E-3</v>
      </c>
      <c r="BA31" s="2">
        <v>1.5133555018489102E-3</v>
      </c>
      <c r="BB31" s="2">
        <v>0</v>
      </c>
      <c r="BC31" s="2">
        <v>0</v>
      </c>
      <c r="BD31" s="2">
        <v>6.7493486438902428E-3</v>
      </c>
      <c r="BE31" s="2">
        <v>7.4921640447646407E-3</v>
      </c>
      <c r="BF31" s="2">
        <v>1.127419981016126E-2</v>
      </c>
      <c r="BG31" s="2">
        <v>5.2435157264664502E-3</v>
      </c>
    </row>
    <row r="32" spans="1:59">
      <c r="A32" t="s">
        <v>58</v>
      </c>
      <c r="B32" s="2">
        <v>1.4650217310977824E-4</v>
      </c>
      <c r="C32" s="2">
        <v>1.4657758049445746E-4</v>
      </c>
      <c r="D32" s="2">
        <v>0</v>
      </c>
      <c r="E32" s="2">
        <v>1.4641460105307955E-4</v>
      </c>
      <c r="F32" s="2">
        <v>0</v>
      </c>
      <c r="G32" s="2">
        <v>0</v>
      </c>
      <c r="H32" s="2">
        <v>0</v>
      </c>
      <c r="I32" s="2">
        <v>3.6577124393552996E-4</v>
      </c>
      <c r="J32" s="2">
        <v>0</v>
      </c>
      <c r="K32" s="2">
        <v>2.1949161857018752E-4</v>
      </c>
      <c r="L32" s="2">
        <v>0</v>
      </c>
      <c r="M32" s="2">
        <v>2.2081652116593073E-4</v>
      </c>
      <c r="N32" s="2">
        <v>0</v>
      </c>
      <c r="O32" s="2">
        <v>2.9463308076962329E-3</v>
      </c>
      <c r="P32" s="14">
        <v>5.3388297734630139E-4</v>
      </c>
      <c r="Q32" s="14">
        <v>6.2773916000318419E-5</v>
      </c>
      <c r="R32" s="14">
        <v>2.9826121104715184E-4</v>
      </c>
      <c r="S32" s="14">
        <v>5.3660791139963136E-4</v>
      </c>
      <c r="T32" s="14">
        <v>6.3094129733094753E-5</v>
      </c>
      <c r="U32" s="14">
        <v>2.9977435631122818E-4</v>
      </c>
      <c r="V32" t="s">
        <v>58</v>
      </c>
      <c r="Y32" s="2" t="s">
        <v>64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H32" s="19" t="s">
        <v>193</v>
      </c>
      <c r="AI32" s="2">
        <v>1.0752031351583671E-2</v>
      </c>
      <c r="AJ32" s="2">
        <v>6.6643381037697633E-3</v>
      </c>
      <c r="AK32" s="2">
        <v>9.0421564226881666E-3</v>
      </c>
      <c r="AL32" s="2">
        <v>1.7701002386224868E-2</v>
      </c>
      <c r="AM32" s="2">
        <v>1.4626202314974779E-2</v>
      </c>
      <c r="AN32" s="2">
        <v>1.2537158894520501E-2</v>
      </c>
      <c r="AO32" s="2">
        <v>9.9937507456125414E-3</v>
      </c>
      <c r="AP32" s="2">
        <v>1.6448863825392131E-2</v>
      </c>
      <c r="AQ32" s="2">
        <v>9.1221357432079396E-3</v>
      </c>
      <c r="AR32" s="2">
        <v>8.2868072997389648E-3</v>
      </c>
      <c r="AS32" s="2">
        <v>1.2212639276863559E-2</v>
      </c>
      <c r="AT32" s="14">
        <v>1.1583776608389634E-2</v>
      </c>
      <c r="AU32" s="23">
        <v>7.4609640060780574E-4</v>
      </c>
      <c r="AV32" s="23">
        <v>7.4073685610079104E-4</v>
      </c>
      <c r="AX32" s="2" t="s">
        <v>58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</row>
    <row r="33" spans="1:59">
      <c r="A33" t="s">
        <v>64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t="s">
        <v>64</v>
      </c>
      <c r="Y33" s="2" t="s">
        <v>65</v>
      </c>
      <c r="Z33" s="2">
        <v>2.3573206050732192E-2</v>
      </c>
      <c r="AA33" s="2">
        <v>2.3802811339762173E-2</v>
      </c>
      <c r="AB33" s="2">
        <v>2.3637293876259787E-2</v>
      </c>
      <c r="AC33" s="2">
        <v>1.9028350547514724E-2</v>
      </c>
      <c r="AD33" s="2">
        <v>2.0639324636953442E-2</v>
      </c>
      <c r="AH33" s="19" t="s">
        <v>66</v>
      </c>
      <c r="AI33" s="2">
        <v>2.0519400161849144E-3</v>
      </c>
      <c r="AJ33" s="2">
        <v>0</v>
      </c>
      <c r="AK33" s="2">
        <v>0</v>
      </c>
      <c r="AL33" s="2">
        <v>1.0223185550876622E-3</v>
      </c>
      <c r="AM33" s="2">
        <v>0</v>
      </c>
      <c r="AN33" s="2">
        <v>0</v>
      </c>
      <c r="AO33" s="2">
        <v>0</v>
      </c>
      <c r="AP33" s="2">
        <v>1.3235822386086363E-3</v>
      </c>
      <c r="AQ33" s="2">
        <v>0</v>
      </c>
      <c r="AR33" s="2">
        <v>1.7258618167761218E-3</v>
      </c>
      <c r="AS33" s="2">
        <v>3.9147346001513209E-4</v>
      </c>
      <c r="AT33" s="14">
        <v>5.905919019537438E-4</v>
      </c>
      <c r="AU33" s="23">
        <v>0</v>
      </c>
      <c r="AV33" s="23">
        <v>0</v>
      </c>
      <c r="AX33" s="2" t="s">
        <v>64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</row>
    <row r="34" spans="1:59">
      <c r="A34" t="s">
        <v>65</v>
      </c>
      <c r="B34" s="2">
        <v>1.5131194422159168E-2</v>
      </c>
      <c r="C34" s="2">
        <v>1.5138982728463628E-2</v>
      </c>
      <c r="D34" s="2">
        <v>1.379439411128092E-2</v>
      </c>
      <c r="E34" s="2">
        <v>1.1685297504081723E-2</v>
      </c>
      <c r="F34" s="2">
        <v>1.1686307300565411E-2</v>
      </c>
      <c r="G34" s="2">
        <v>8.9245426200352078E-3</v>
      </c>
      <c r="H34" s="2">
        <v>1.2358166942759805E-2</v>
      </c>
      <c r="I34" s="2">
        <v>8.2424678279830309E-3</v>
      </c>
      <c r="J34" s="2">
        <v>8.213489198169395E-3</v>
      </c>
      <c r="K34" s="2">
        <v>6.8696268295050777E-3</v>
      </c>
      <c r="L34" s="2">
        <v>5.5052155376439059E-3</v>
      </c>
      <c r="M34" s="2">
        <v>8.9844215487831745E-3</v>
      </c>
      <c r="N34" s="2">
        <v>6.8714065354402408E-3</v>
      </c>
      <c r="O34" s="2">
        <v>8.9908619128927052E-3</v>
      </c>
      <c r="P34" s="14">
        <v>7.66667335269811E-3</v>
      </c>
      <c r="Q34" s="14">
        <v>1.2672261944712375E-2</v>
      </c>
      <c r="R34" s="14">
        <v>1.0170182035056272E-2</v>
      </c>
      <c r="S34" s="14">
        <v>7.7058039865279529E-3</v>
      </c>
      <c r="T34" s="14">
        <v>1.2736903957806082E-2</v>
      </c>
      <c r="U34" s="14">
        <v>1.0221777623792437E-2</v>
      </c>
      <c r="V34" t="s">
        <v>65</v>
      </c>
      <c r="Y34" s="2" t="s">
        <v>66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H34" s="19" t="s">
        <v>67</v>
      </c>
      <c r="AI34" s="2">
        <v>6.6768090739406996E-2</v>
      </c>
      <c r="AJ34" s="2">
        <v>6.4750609256020192E-2</v>
      </c>
      <c r="AK34" s="2">
        <v>6.9395152739994068E-2</v>
      </c>
      <c r="AL34" s="2">
        <v>7.0541653490173217E-2</v>
      </c>
      <c r="AM34" s="2">
        <v>6.1853882203769632E-2</v>
      </c>
      <c r="AN34" s="2">
        <v>5.2072396790582995E-2</v>
      </c>
      <c r="AO34" s="2">
        <v>4.9306038161377526E-2</v>
      </c>
      <c r="AP34" s="2">
        <v>6.6142667863786753E-2</v>
      </c>
      <c r="AQ34" s="2">
        <v>7.1619339655421776E-2</v>
      </c>
      <c r="AR34" s="2">
        <v>5.519197041398817E-2</v>
      </c>
      <c r="AS34" s="2">
        <v>7.1884522325842484E-2</v>
      </c>
      <c r="AT34" s="14">
        <v>6.3577826348577685E-2</v>
      </c>
      <c r="AU34" s="23">
        <v>1.1678030618209132E-2</v>
      </c>
      <c r="AV34" s="23">
        <v>1.1594142095490641E-2</v>
      </c>
      <c r="AX34" s="2" t="s">
        <v>65</v>
      </c>
      <c r="AY34" s="2">
        <v>1.0040205604760833E-2</v>
      </c>
      <c r="AZ34" s="2">
        <v>7.8599022949413198E-3</v>
      </c>
      <c r="BA34" s="2">
        <v>1.0082666442608114E-2</v>
      </c>
      <c r="BB34" s="2">
        <v>9.9710541801551773E-3</v>
      </c>
      <c r="BC34" s="2">
        <v>1.0011710138468561E-2</v>
      </c>
      <c r="BD34" s="2">
        <v>7.8514241290646263E-3</v>
      </c>
      <c r="BE34" s="2">
        <v>9.9832446380738581E-3</v>
      </c>
      <c r="BF34" s="2">
        <v>1.1445923819263669E-2</v>
      </c>
      <c r="BG34" s="2">
        <v>1.069429583868701E-2</v>
      </c>
    </row>
    <row r="35" spans="1:59">
      <c r="A35" t="s">
        <v>66</v>
      </c>
      <c r="B35" s="2">
        <v>0</v>
      </c>
      <c r="C35" s="2">
        <v>0</v>
      </c>
      <c r="D35" s="2">
        <v>0</v>
      </c>
      <c r="E35" s="2">
        <v>1.5475606258234041E-3</v>
      </c>
      <c r="F35" s="2">
        <v>0</v>
      </c>
      <c r="G35" s="2">
        <v>1.5456082764636824E-3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14">
        <v>0</v>
      </c>
      <c r="Q35" s="14">
        <v>4.4233494033207871E-4</v>
      </c>
      <c r="R35" s="14">
        <v>2.2123059921433182E-4</v>
      </c>
      <c r="S35" s="14">
        <v>0</v>
      </c>
      <c r="T35" s="14">
        <v>4.4459131895883855E-4</v>
      </c>
      <c r="U35" s="14">
        <v>2.223529511027811E-4</v>
      </c>
      <c r="V35" t="s">
        <v>66</v>
      </c>
      <c r="Y35" s="2" t="s">
        <v>67</v>
      </c>
      <c r="Z35" s="2">
        <v>0.10639554301824722</v>
      </c>
      <c r="AA35" s="2">
        <v>0.10460469197972114</v>
      </c>
      <c r="AB35" s="2">
        <v>0.10247355563596915</v>
      </c>
      <c r="AC35" s="2">
        <v>8.3340165592443574E-2</v>
      </c>
      <c r="AD35" s="2">
        <v>8.0613807766349965E-2</v>
      </c>
      <c r="AH35" s="19" t="s">
        <v>68</v>
      </c>
      <c r="AI35" s="2">
        <v>0</v>
      </c>
      <c r="AJ35" s="2">
        <v>2.0844427594514446E-3</v>
      </c>
      <c r="AK35" s="2">
        <v>5.9394948797719584E-4</v>
      </c>
      <c r="AL35" s="2">
        <v>1.1933184836146003E-3</v>
      </c>
      <c r="AM35" s="2">
        <v>3.9441195897761699E-4</v>
      </c>
      <c r="AN35" s="2">
        <v>1.6748370321724973E-3</v>
      </c>
      <c r="AO35" s="2">
        <v>1.083153367449706E-3</v>
      </c>
      <c r="AP35" s="2">
        <v>0</v>
      </c>
      <c r="AQ35" s="2">
        <v>3.9608338277176495E-4</v>
      </c>
      <c r="AR35" s="2">
        <v>5.952053422266587E-4</v>
      </c>
      <c r="AS35" s="2">
        <v>2.3761606100663169E-3</v>
      </c>
      <c r="AT35" s="14">
        <v>9.4478050862402949E-4</v>
      </c>
      <c r="AU35" s="23">
        <v>7.886026423215936E-4</v>
      </c>
      <c r="AV35" s="23">
        <v>7.8293775644836233E-4</v>
      </c>
      <c r="AX35" s="2" t="s">
        <v>66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</row>
    <row r="36" spans="1:59">
      <c r="A36" t="s">
        <v>67</v>
      </c>
      <c r="B36" s="2">
        <v>6.94512550784286E-2</v>
      </c>
      <c r="C36" s="2">
        <v>6.9487002927057645E-2</v>
      </c>
      <c r="D36" s="2">
        <v>4.9162564189713015E-2</v>
      </c>
      <c r="E36" s="2">
        <v>3.8107308459991919E-2</v>
      </c>
      <c r="F36" s="2">
        <v>3.4027322804067048E-2</v>
      </c>
      <c r="G36" s="2">
        <v>1.4951841766641581E-2</v>
      </c>
      <c r="H36" s="2">
        <v>4.2140786607312207E-2</v>
      </c>
      <c r="I36" s="2">
        <v>3.1279747757245319E-2</v>
      </c>
      <c r="J36" s="2">
        <v>3.3880190571156717E-2</v>
      </c>
      <c r="K36" s="2">
        <v>3.4004198778989567E-2</v>
      </c>
      <c r="L36" s="2">
        <v>3.1338021020017905E-2</v>
      </c>
      <c r="M36" s="2">
        <v>4.9261616715877796E-2</v>
      </c>
      <c r="N36" s="2">
        <v>3.129196754928483E-2</v>
      </c>
      <c r="O36" s="2">
        <v>4.3819492672183852E-2</v>
      </c>
      <c r="P36" s="14">
        <v>3.6392622743645922E-2</v>
      </c>
      <c r="Q36" s="14">
        <v>4.5318940057001475E-2</v>
      </c>
      <c r="R36" s="14">
        <v>4.0857055344263829E-2</v>
      </c>
      <c r="S36" s="14">
        <v>3.6578370372268715E-2</v>
      </c>
      <c r="T36" s="14">
        <v>4.5550114848789937E-2</v>
      </c>
      <c r="U36" s="14">
        <v>4.1064332246215737E-2</v>
      </c>
      <c r="V36" t="s">
        <v>67</v>
      </c>
      <c r="Y36" s="2" t="s">
        <v>68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H36" s="19" t="s">
        <v>69</v>
      </c>
      <c r="AI36" s="2">
        <v>9.8950301520252831E-2</v>
      </c>
      <c r="AJ36" s="2">
        <v>9.7158536362385098E-2</v>
      </c>
      <c r="AK36" s="2">
        <v>9.797124073409004E-2</v>
      </c>
      <c r="AL36" s="2">
        <v>9.6978822479334328E-2</v>
      </c>
      <c r="AM36" s="2">
        <v>0.10365236976773715</v>
      </c>
      <c r="AN36" s="2">
        <v>9.3582783132821409E-2</v>
      </c>
      <c r="AO36" s="2">
        <v>8.8545537317401585E-2</v>
      </c>
      <c r="AP36" s="2">
        <v>0.11240266776825915</v>
      </c>
      <c r="AQ36" s="2">
        <v>9.1012986028243217E-2</v>
      </c>
      <c r="AR36" s="2">
        <v>8.7588766853928024E-2</v>
      </c>
      <c r="AS36" s="2">
        <v>0.10156887199985798</v>
      </c>
      <c r="AT36" s="14">
        <v>9.7224214892736804E-2</v>
      </c>
      <c r="AU36" s="23">
        <v>6.9352289111969945E-2</v>
      </c>
      <c r="AV36" s="23">
        <v>5.9214526487697421E-2</v>
      </c>
      <c r="AX36" s="2" t="s">
        <v>67</v>
      </c>
      <c r="AY36" s="2">
        <v>6.1057977976303808E-2</v>
      </c>
      <c r="AZ36" s="2">
        <v>6.9323412629064107E-2</v>
      </c>
      <c r="BA36" s="2">
        <v>7.2723861654198391E-2</v>
      </c>
      <c r="BB36" s="2">
        <v>6.6278136620278372E-2</v>
      </c>
      <c r="BC36" s="2">
        <v>6.9380224888706502E-2</v>
      </c>
      <c r="BD36" s="2">
        <v>4.9463311574609349E-2</v>
      </c>
      <c r="BE36" s="2">
        <v>6.3535372902411402E-2</v>
      </c>
      <c r="BF36" s="2">
        <v>6.3738637224619893E-2</v>
      </c>
      <c r="BG36" s="2">
        <v>6.6346525518555077E-2</v>
      </c>
    </row>
    <row r="37" spans="1:59">
      <c r="A37" t="s">
        <v>68</v>
      </c>
      <c r="B37" s="2">
        <v>1.9581212492858664E-3</v>
      </c>
      <c r="C37" s="2">
        <v>1.9591291305968341E-3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14">
        <v>0</v>
      </c>
      <c r="Q37" s="14">
        <v>5.5934978624971377E-4</v>
      </c>
      <c r="R37" s="14">
        <v>2.7975472226890333E-4</v>
      </c>
      <c r="S37" s="14">
        <v>0</v>
      </c>
      <c r="T37" s="14">
        <v>5.622030650380207E-4</v>
      </c>
      <c r="U37" s="14">
        <v>2.8117398001153103E-4</v>
      </c>
      <c r="V37" t="s">
        <v>68</v>
      </c>
      <c r="Y37" s="2" t="s">
        <v>69</v>
      </c>
      <c r="Z37" s="2">
        <v>0.15114737801082256</v>
      </c>
      <c r="AA37" s="2">
        <v>0.13790924817182612</v>
      </c>
      <c r="AB37" s="2">
        <v>0.1533843018142812</v>
      </c>
      <c r="AC37" s="2">
        <v>0.12127156026025641</v>
      </c>
      <c r="AD37" s="2">
        <v>0.11590116767697679</v>
      </c>
      <c r="AH37" s="19" t="s">
        <v>70</v>
      </c>
      <c r="AI37" s="2">
        <v>1.187729600203052E-3</v>
      </c>
      <c r="AJ37" s="2">
        <v>1.0631810437198856E-3</v>
      </c>
      <c r="AK37" s="2">
        <v>0</v>
      </c>
      <c r="AL37" s="2">
        <v>1.7752536611260383E-3</v>
      </c>
      <c r="AM37" s="2">
        <v>8.2145194036084156E-4</v>
      </c>
      <c r="AN37" s="2">
        <v>0</v>
      </c>
      <c r="AO37" s="2">
        <v>0</v>
      </c>
      <c r="AP37" s="2">
        <v>2.5778103140260975E-3</v>
      </c>
      <c r="AQ37" s="2">
        <v>2.3569515934988367E-4</v>
      </c>
      <c r="AR37" s="2">
        <v>0</v>
      </c>
      <c r="AS37" s="2">
        <v>1.5317995557414801E-3</v>
      </c>
      <c r="AT37" s="14">
        <v>8.3527650383470793E-4</v>
      </c>
      <c r="AU37" s="23">
        <v>9.972188023116323E-4</v>
      </c>
      <c r="AV37" s="23">
        <v>9.9005533315420571E-4</v>
      </c>
      <c r="AX37" s="2" t="s">
        <v>68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</row>
    <row r="38" spans="1:59">
      <c r="A38" t="s">
        <v>69</v>
      </c>
      <c r="B38" s="2">
        <v>0.12754255154630589</v>
      </c>
      <c r="C38" s="2">
        <v>0.12760820006225121</v>
      </c>
      <c r="D38" s="2">
        <v>0.11191421618267132</v>
      </c>
      <c r="E38" s="2">
        <v>0.12215521629238824</v>
      </c>
      <c r="F38" s="2">
        <v>0.11508369869007774</v>
      </c>
      <c r="G38" s="2">
        <v>0.10078352521017549</v>
      </c>
      <c r="H38" s="2">
        <v>0.12378033860123884</v>
      </c>
      <c r="I38" s="2">
        <v>0.14329568316014632</v>
      </c>
      <c r="J38" s="2">
        <v>0.1269261229732857</v>
      </c>
      <c r="K38" s="2">
        <v>0.12916001296862076</v>
      </c>
      <c r="L38" s="2">
        <v>0.12761123454350629</v>
      </c>
      <c r="M38" s="2">
        <v>0.1388396291552744</v>
      </c>
      <c r="N38" s="2">
        <v>0.12919347429736114</v>
      </c>
      <c r="O38" s="2">
        <v>0.12825152724235747</v>
      </c>
      <c r="P38" s="14">
        <v>0.13189312382674645</v>
      </c>
      <c r="Q38" s="14">
        <v>0.11840835783604287</v>
      </c>
      <c r="R38" s="14">
        <v>0.12514881631590688</v>
      </c>
      <c r="S38" s="14">
        <v>0.13256630517877602</v>
      </c>
      <c r="T38" s="14">
        <v>0.11901236639039853</v>
      </c>
      <c r="U38" s="14">
        <v>0.12578372401325155</v>
      </c>
      <c r="V38" t="s">
        <v>69</v>
      </c>
      <c r="Y38" s="2" t="s">
        <v>70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H38" s="19" t="s">
        <v>71</v>
      </c>
      <c r="AI38" s="2">
        <v>0.10490977117118683</v>
      </c>
      <c r="AJ38" s="2">
        <v>0.10434294134804988</v>
      </c>
      <c r="AK38" s="2">
        <v>0.10406163809173842</v>
      </c>
      <c r="AL38" s="2">
        <v>0.10453639466295184</v>
      </c>
      <c r="AM38" s="2">
        <v>0.10365314399199763</v>
      </c>
      <c r="AN38" s="2">
        <v>0.10356572023824866</v>
      </c>
      <c r="AO38" s="2">
        <v>0.1035117534124475</v>
      </c>
      <c r="AP38" s="2">
        <v>0.10349673180930076</v>
      </c>
      <c r="AQ38" s="2">
        <v>0.10409240128950849</v>
      </c>
      <c r="AR38" s="2">
        <v>0.10428166732494587</v>
      </c>
      <c r="AS38" s="2">
        <v>0.10407752277667554</v>
      </c>
      <c r="AT38" s="14">
        <v>0.10404631590506155</v>
      </c>
      <c r="AU38" s="23">
        <v>9.9235295622071201E-2</v>
      </c>
      <c r="AV38" s="23">
        <v>9.6731126896688321E-2</v>
      </c>
      <c r="AX38" s="2" t="s">
        <v>69</v>
      </c>
      <c r="AY38" s="2">
        <v>3.509459585595992E-2</v>
      </c>
      <c r="AZ38" s="2">
        <v>2.3924335737637352E-2</v>
      </c>
      <c r="BA38" s="2">
        <v>3.895280464599403E-2</v>
      </c>
      <c r="BB38" s="2">
        <v>3.4852883544984073E-2</v>
      </c>
      <c r="BC38" s="2">
        <v>3.8678676064107236E-2</v>
      </c>
      <c r="BD38" s="2">
        <v>3.3090271618829679E-2</v>
      </c>
      <c r="BE38" s="2">
        <v>3.8568704055974574E-2</v>
      </c>
      <c r="BF38" s="2">
        <v>5.1589458989475506E-2</v>
      </c>
      <c r="BG38" s="2">
        <v>4.5906376827998183E-2</v>
      </c>
    </row>
    <row r="39" spans="1:59">
      <c r="A39" t="s">
        <v>70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t="s">
        <v>70</v>
      </c>
      <c r="Y39" s="2" t="s">
        <v>71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H39" s="19" t="s">
        <v>72</v>
      </c>
      <c r="AI39" s="2">
        <v>1.0699641393723629E-3</v>
      </c>
      <c r="AJ39" s="2">
        <v>1.7736384989483487E-3</v>
      </c>
      <c r="AK39" s="2">
        <v>1.1399299763645337E-3</v>
      </c>
      <c r="AL39" s="2">
        <v>1.8953886402672728E-3</v>
      </c>
      <c r="AM39" s="2">
        <v>1.6444523292426273E-3</v>
      </c>
      <c r="AN39" s="2">
        <v>1.4083417332325756E-3</v>
      </c>
      <c r="AO39" s="2">
        <v>0</v>
      </c>
      <c r="AP39" s="2">
        <v>1.0555526939191777E-3</v>
      </c>
      <c r="AQ39" s="2">
        <v>6.684323604936852E-4</v>
      </c>
      <c r="AR39" s="2">
        <v>1.6150327794125488E-3</v>
      </c>
      <c r="AS39" s="2">
        <v>1.6511850790085064E-3</v>
      </c>
      <c r="AT39" s="14">
        <v>1.2648144028921705E-3</v>
      </c>
      <c r="AU39" s="23">
        <v>1.1868190120612921E-3</v>
      </c>
      <c r="AV39" s="23">
        <v>1.1782935597045565E-3</v>
      </c>
      <c r="AX39" s="2" t="s">
        <v>70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</row>
    <row r="40" spans="1:59">
      <c r="A40" t="s">
        <v>71</v>
      </c>
      <c r="B40" s="2">
        <v>7.3514658680423936E-2</v>
      </c>
      <c r="C40" s="2">
        <v>7.3552498038223252E-2</v>
      </c>
      <c r="D40" s="2">
        <v>7.3721820046133271E-2</v>
      </c>
      <c r="E40" s="2">
        <v>7.3470715101147999E-2</v>
      </c>
      <c r="F40" s="2">
        <v>7.3477064145298324E-2</v>
      </c>
      <c r="G40" s="2">
        <v>7.3378026969133966E-2</v>
      </c>
      <c r="H40" s="2">
        <v>7.3384606022202883E-2</v>
      </c>
      <c r="I40" s="2">
        <v>7.7455433456797035E-2</v>
      </c>
      <c r="J40" s="2">
        <v>7.7183117885776059E-2</v>
      </c>
      <c r="K40" s="2">
        <v>7.7465623384198948E-2</v>
      </c>
      <c r="L40" s="2">
        <v>7.7599730682657714E-2</v>
      </c>
      <c r="M40" s="2">
        <v>7.7933223952143971E-2</v>
      </c>
      <c r="N40" s="2">
        <v>7.7485692309794116E-2</v>
      </c>
      <c r="O40" s="2">
        <v>7.7989089356027372E-2</v>
      </c>
      <c r="P40" s="14">
        <v>7.7586519748596594E-2</v>
      </c>
      <c r="Q40" s="14">
        <v>7.3499754021562211E-2</v>
      </c>
      <c r="R40" s="14">
        <v>7.5542553631062062E-2</v>
      </c>
      <c r="S40" s="14">
        <v>7.7982520667736532E-2</v>
      </c>
      <c r="T40" s="14">
        <v>7.3874680935366158E-2</v>
      </c>
      <c r="U40" s="14">
        <v>7.5925797757449662E-2</v>
      </c>
      <c r="V40" t="s">
        <v>71</v>
      </c>
      <c r="Y40" s="2" t="s">
        <v>72</v>
      </c>
      <c r="Z40" s="2">
        <v>1.9983033864844819E-3</v>
      </c>
      <c r="AA40" s="2">
        <v>2.017767053226966E-3</v>
      </c>
      <c r="AB40" s="2">
        <v>2.0037361188208727E-3</v>
      </c>
      <c r="AC40" s="2">
        <v>1.2097765973096647E-3</v>
      </c>
      <c r="AD40" s="2">
        <v>1.2112600997151056E-3</v>
      </c>
      <c r="AH40" s="19" t="s">
        <v>73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14">
        <v>0</v>
      </c>
      <c r="AU40" s="23">
        <v>0.10482934074866734</v>
      </c>
      <c r="AV40" s="23">
        <v>0.10407630465718401</v>
      </c>
      <c r="AX40" s="2" t="s">
        <v>71</v>
      </c>
      <c r="AY40" s="2">
        <v>8.2403650115600344E-2</v>
      </c>
      <c r="AZ40" s="2">
        <v>8.21024923386071E-2</v>
      </c>
      <c r="BA40" s="2">
        <v>8.2752141786321037E-2</v>
      </c>
      <c r="BB40" s="2">
        <v>8.1836099009326396E-2</v>
      </c>
      <c r="BC40" s="2">
        <v>8.2169777371688013E-2</v>
      </c>
      <c r="BD40" s="2">
        <v>8.2013931625914194E-2</v>
      </c>
      <c r="BE40" s="2">
        <v>8.1936150568888436E-2</v>
      </c>
      <c r="BF40" s="2">
        <v>8.2198283225846949E-2</v>
      </c>
      <c r="BG40" s="2">
        <v>8.1920541344852146E-2</v>
      </c>
    </row>
    <row r="41" spans="1:59">
      <c r="A41" t="s">
        <v>72</v>
      </c>
      <c r="B41" s="2">
        <v>1.1663066554916375E-3</v>
      </c>
      <c r="C41" s="2">
        <v>1.1669069751507782E-3</v>
      </c>
      <c r="D41" s="2">
        <v>2.339186521929893E-3</v>
      </c>
      <c r="E41" s="2">
        <v>2.3312189852829151E-3</v>
      </c>
      <c r="F41" s="2">
        <v>1.9428503665547959E-3</v>
      </c>
      <c r="G41" s="2">
        <v>1.9402316661990908E-3</v>
      </c>
      <c r="H41" s="2">
        <v>3.4927301282751478E-3</v>
      </c>
      <c r="I41" s="2">
        <v>2.717784535149155E-3</v>
      </c>
      <c r="J41" s="2">
        <v>2.7082294269460115E-3</v>
      </c>
      <c r="K41" s="2">
        <v>2.3298360711798013E-3</v>
      </c>
      <c r="L41" s="2">
        <v>2.3338694476338715E-3</v>
      </c>
      <c r="M41" s="2">
        <v>2.3438995050296691E-3</v>
      </c>
      <c r="N41" s="2">
        <v>2.3304396590000339E-3</v>
      </c>
      <c r="O41" s="2">
        <v>1.9546497487340077E-3</v>
      </c>
      <c r="P41" s="14">
        <v>2.3890309789709255E-3</v>
      </c>
      <c r="Q41" s="14">
        <v>2.0545046271168679E-3</v>
      </c>
      <c r="R41" s="14">
        <v>2.2217200601949926E-3</v>
      </c>
      <c r="S41" s="14">
        <v>2.4012245722212972E-3</v>
      </c>
      <c r="T41" s="14">
        <v>2.0649847857173291E-3</v>
      </c>
      <c r="U41" s="14">
        <v>2.2329913387343133E-3</v>
      </c>
      <c r="V41" t="s">
        <v>72</v>
      </c>
      <c r="Y41" s="2" t="s">
        <v>73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H41" s="19" t="s">
        <v>74</v>
      </c>
      <c r="AI41" s="2">
        <v>3.0777001286128685</v>
      </c>
      <c r="AJ41" s="2">
        <v>3.0610712464783001</v>
      </c>
      <c r="AK41" s="2">
        <v>3.052818754279873</v>
      </c>
      <c r="AL41" s="2">
        <v>3.0667465166224201</v>
      </c>
      <c r="AM41" s="2">
        <v>3.0408349101700769</v>
      </c>
      <c r="AN41" s="2">
        <v>3.0382701910294934</v>
      </c>
      <c r="AO41" s="2">
        <v>3.0366869857202565</v>
      </c>
      <c r="AP41" s="2">
        <v>3.0362463023652113</v>
      </c>
      <c r="AQ41" s="2">
        <v>3.0537212431202971</v>
      </c>
      <c r="AR41" s="2">
        <v>3.0592736725566096</v>
      </c>
      <c r="AS41" s="2">
        <v>3.0532847575541928</v>
      </c>
      <c r="AT41" s="14">
        <v>3.0523692528141888</v>
      </c>
      <c r="AU41" s="23">
        <v>1.5839167964927328E-3</v>
      </c>
      <c r="AV41" s="23">
        <v>1.1794041097137032E-3</v>
      </c>
      <c r="AX41" s="2" t="s">
        <v>72</v>
      </c>
      <c r="AY41" s="2">
        <v>1.6214946889431018E-3</v>
      </c>
      <c r="AZ41" s="2">
        <v>1.6155686682481035E-3</v>
      </c>
      <c r="BA41" s="2">
        <v>1.6283521205304381E-3</v>
      </c>
      <c r="BB41" s="2">
        <v>8.0516336182493299E-4</v>
      </c>
      <c r="BC41" s="2">
        <v>8.0844633346287362E-4</v>
      </c>
      <c r="BD41" s="2">
        <v>4.0345650454865688E-4</v>
      </c>
      <c r="BE41" s="2">
        <v>4.0307387110131954E-4</v>
      </c>
      <c r="BF41" s="2">
        <v>0</v>
      </c>
      <c r="BG41" s="2">
        <v>0</v>
      </c>
    </row>
    <row r="42" spans="1:59">
      <c r="A42" t="s">
        <v>73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t="s">
        <v>73</v>
      </c>
      <c r="Y42" s="2" t="s">
        <v>74</v>
      </c>
      <c r="Z42" s="2">
        <v>3.0000918241104144</v>
      </c>
      <c r="AA42" s="2">
        <v>2.9996809002103677</v>
      </c>
      <c r="AB42" s="2">
        <v>3.0000993377652128</v>
      </c>
      <c r="AC42" s="2">
        <v>2.9997692273298764</v>
      </c>
      <c r="AD42" s="2">
        <v>3.0000269454047603</v>
      </c>
      <c r="AH42" s="19" t="s">
        <v>55</v>
      </c>
      <c r="AI42" s="2">
        <v>1.3293235363117073</v>
      </c>
      <c r="AJ42" s="2">
        <v>1.3221411717276703</v>
      </c>
      <c r="AK42" s="2">
        <v>1.3185767464574469</v>
      </c>
      <c r="AL42" s="2">
        <v>1.3245924404875371</v>
      </c>
      <c r="AM42" s="2">
        <v>1.3134006716727271</v>
      </c>
      <c r="AN42" s="2">
        <v>1.3122929154342582</v>
      </c>
      <c r="AO42" s="2">
        <v>1.3116090957011997</v>
      </c>
      <c r="AP42" s="2">
        <v>1.311418755274439</v>
      </c>
      <c r="AQ42" s="2">
        <v>1.3189665504041281</v>
      </c>
      <c r="AR42" s="2">
        <v>1.3213647616738944</v>
      </c>
      <c r="AS42" s="2">
        <v>1.318778023090863</v>
      </c>
      <c r="AT42" s="14">
        <v>1.3183825973028931</v>
      </c>
      <c r="AU42" s="23">
        <v>0</v>
      </c>
      <c r="AV42" s="23">
        <v>0</v>
      </c>
      <c r="AX42" s="2" t="s">
        <v>73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</row>
    <row r="43" spans="1:59">
      <c r="A43" t="s">
        <v>155</v>
      </c>
      <c r="B43" s="2">
        <v>2.9754245420181187</v>
      </c>
      <c r="C43" s="2">
        <v>2.9769560481948627</v>
      </c>
      <c r="D43" s="2">
        <v>2.9838091692850299</v>
      </c>
      <c r="E43" s="2">
        <v>2.9736459742251276</v>
      </c>
      <c r="F43" s="2">
        <v>2.9739029447684495</v>
      </c>
      <c r="G43" s="2">
        <v>2.9698945245455852</v>
      </c>
      <c r="H43" s="2">
        <v>2.9701608044456194</v>
      </c>
      <c r="I43" s="2">
        <v>3.0035085794313536</v>
      </c>
      <c r="J43" s="2">
        <v>2.9807114060692252</v>
      </c>
      <c r="K43" s="2">
        <v>2.991621400177944</v>
      </c>
      <c r="L43" s="2">
        <v>2.9968004492381901</v>
      </c>
      <c r="M43" s="2">
        <v>3.009679524603817</v>
      </c>
      <c r="N43" s="2">
        <v>2.9923964359249791</v>
      </c>
      <c r="O43" s="2">
        <v>3.0118369736823363</v>
      </c>
      <c r="P43" s="14">
        <v>2.9980476151762532</v>
      </c>
      <c r="Q43" s="14">
        <v>2.9748212924273076</v>
      </c>
      <c r="R43" s="14">
        <v>2.9864311389932103</v>
      </c>
      <c r="S43" s="14">
        <v>3.0133496240185376</v>
      </c>
      <c r="T43" s="14">
        <v>2.9899960447939731</v>
      </c>
      <c r="U43" s="14">
        <v>3.0015819664125472</v>
      </c>
      <c r="V43" t="s">
        <v>155</v>
      </c>
      <c r="Y43" s="2" t="s">
        <v>55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H43" s="19" t="s">
        <v>191</v>
      </c>
      <c r="AI43" s="2">
        <v>12.542901573038334</v>
      </c>
      <c r="AJ43" s="2">
        <v>12.523501279179706</v>
      </c>
      <c r="AK43" s="2">
        <v>12.5217117278541</v>
      </c>
      <c r="AL43" s="2">
        <v>12.542905103805323</v>
      </c>
      <c r="AM43" s="2">
        <v>12.511218620137708</v>
      </c>
      <c r="AN43" s="2">
        <v>12.498602721563673</v>
      </c>
      <c r="AO43" s="2">
        <v>12.489642002676987</v>
      </c>
      <c r="AP43" s="2">
        <v>12.518722315566173</v>
      </c>
      <c r="AQ43" s="2">
        <v>12.515434398408964</v>
      </c>
      <c r="AR43" s="2">
        <v>12.514412309278217</v>
      </c>
      <c r="AS43" s="2">
        <v>12.525284530407038</v>
      </c>
      <c r="AT43" s="14">
        <v>12.518522489761018</v>
      </c>
      <c r="AU43" s="23">
        <v>2.9999667686948004</v>
      </c>
      <c r="AV43" s="23">
        <v>2.9999559481829703</v>
      </c>
      <c r="AX43" s="2" t="s">
        <v>74</v>
      </c>
      <c r="AY43" s="2">
        <v>3.0001600703381581</v>
      </c>
      <c r="AZ43" s="2">
        <v>3.0001457585087259</v>
      </c>
      <c r="BA43" s="2">
        <v>3.0002015231728798</v>
      </c>
      <c r="BB43" s="2">
        <v>2.9999617521181361</v>
      </c>
      <c r="BC43" s="2">
        <v>3.000092959179868</v>
      </c>
      <c r="BD43" s="2">
        <v>2.999872118939011</v>
      </c>
      <c r="BE43" s="2">
        <v>3.0002144330535856</v>
      </c>
      <c r="BF43" s="2">
        <v>2.9999917498042863</v>
      </c>
      <c r="BG43" s="2">
        <v>3.0000981281158969</v>
      </c>
    </row>
    <row r="44" spans="1:59">
      <c r="A44" t="s">
        <v>55</v>
      </c>
      <c r="B44" s="2">
        <v>1.3284935665051179</v>
      </c>
      <c r="C44" s="2">
        <v>1.329177366774335</v>
      </c>
      <c r="D44" s="2">
        <v>1.3322372082020704</v>
      </c>
      <c r="E44" s="2">
        <v>1.3276994560051825</v>
      </c>
      <c r="F44" s="2">
        <v>1.3278141904603042</v>
      </c>
      <c r="G44" s="2">
        <v>1.326024475949745</v>
      </c>
      <c r="H44" s="2">
        <v>1.3261433669278524</v>
      </c>
      <c r="I44" s="2">
        <v>1.2597918409230549</v>
      </c>
      <c r="J44" s="2">
        <v>1.2553627012330695</v>
      </c>
      <c r="K44" s="2">
        <v>1.2599575773579004</v>
      </c>
      <c r="L44" s="2">
        <v>1.2621387965812207</v>
      </c>
      <c r="M44" s="2">
        <v>1.2675629751204303</v>
      </c>
      <c r="N44" s="2">
        <v>1.2602839930474463</v>
      </c>
      <c r="O44" s="2">
        <v>1.2684716109237719</v>
      </c>
      <c r="P44" s="14">
        <v>1.2619239242837148</v>
      </c>
      <c r="Q44" s="14">
        <v>1.3282242223530238</v>
      </c>
      <c r="R44" s="14">
        <v>1.2950835355478629</v>
      </c>
      <c r="S44" s="14">
        <v>1.2683647729713512</v>
      </c>
      <c r="T44" s="14">
        <v>1.3349995784770781</v>
      </c>
      <c r="U44" s="14">
        <v>1.3016537815128595</v>
      </c>
      <c r="V44" t="s">
        <v>55</v>
      </c>
      <c r="Y44" t="s">
        <v>75</v>
      </c>
      <c r="Z44" s="2">
        <v>11.141264494520502</v>
      </c>
      <c r="AA44" s="2">
        <v>11.128713746652375</v>
      </c>
      <c r="AB44" s="2">
        <v>11.137283036839822</v>
      </c>
      <c r="AC44" s="2">
        <v>11.111161831383813</v>
      </c>
      <c r="AD44" s="2">
        <v>11.105787516521882</v>
      </c>
      <c r="AU44" s="23">
        <v>1.3283043933615604</v>
      </c>
      <c r="AV44" s="23">
        <v>1.3187625881614753</v>
      </c>
      <c r="AX44" s="2" t="s">
        <v>55</v>
      </c>
      <c r="AY44" s="2">
        <v>1.3598179676513338</v>
      </c>
      <c r="AZ44" s="2">
        <v>1.3548482878412909</v>
      </c>
      <c r="BA44" s="2">
        <v>1.3655687473165312</v>
      </c>
      <c r="BB44" s="2">
        <v>1.3504522879661618</v>
      </c>
      <c r="BC44" s="2">
        <v>1.3559586196871385</v>
      </c>
      <c r="BD44" s="2">
        <v>1.35338686655499</v>
      </c>
      <c r="BE44" s="2">
        <v>1.3521033302220951</v>
      </c>
      <c r="BF44" s="2">
        <v>1.3564290208479388</v>
      </c>
      <c r="BG44" s="2">
        <v>1.3518457481456232</v>
      </c>
    </row>
    <row r="45" spans="1:59">
      <c r="A45" t="s">
        <v>75</v>
      </c>
      <c r="B45" s="2">
        <v>12.486884143996845</v>
      </c>
      <c r="C45" s="2">
        <v>12.486525294286833</v>
      </c>
      <c r="D45" s="2">
        <v>12.475627221257804</v>
      </c>
      <c r="E45" s="2">
        <v>12.471200054521352</v>
      </c>
      <c r="F45" s="2">
        <v>12.461339188686992</v>
      </c>
      <c r="G45" s="2">
        <v>12.444543987668849</v>
      </c>
      <c r="H45" s="2">
        <v>12.47063547365619</v>
      </c>
      <c r="I45" s="2">
        <v>12.439928978858129</v>
      </c>
      <c r="J45" s="2">
        <v>12.409474399201324</v>
      </c>
      <c r="K45" s="2">
        <v>12.417520046429793</v>
      </c>
      <c r="L45" s="2">
        <v>12.415694148825279</v>
      </c>
      <c r="M45" s="2">
        <v>12.443923943976056</v>
      </c>
      <c r="N45" s="2">
        <v>12.416721199292368</v>
      </c>
      <c r="O45" s="2">
        <v>12.431967995279642</v>
      </c>
      <c r="P45" s="14">
        <v>12.425004830701699</v>
      </c>
      <c r="Q45" s="14">
        <v>12.470954244032651</v>
      </c>
      <c r="R45" s="14">
        <v>12.447986095164147</v>
      </c>
      <c r="S45" s="14">
        <v>12.442486025442889</v>
      </c>
      <c r="T45" s="14">
        <v>12.488659802098711</v>
      </c>
      <c r="U45" s="14">
        <v>12.465478493227517</v>
      </c>
      <c r="V45" t="s">
        <v>75</v>
      </c>
      <c r="AU45" s="23">
        <v>12.508995036951951</v>
      </c>
      <c r="AV45" s="23">
        <v>12.492449339639201</v>
      </c>
      <c r="AX45" t="s">
        <v>75</v>
      </c>
      <c r="AY45" s="2">
        <v>12.466035301575626</v>
      </c>
      <c r="AZ45" s="2">
        <v>12.447864093974177</v>
      </c>
      <c r="BA45" s="2">
        <v>12.471023234508483</v>
      </c>
      <c r="BB45" s="2">
        <v>12.453959421839237</v>
      </c>
      <c r="BC45" s="2">
        <v>12.463093510813486</v>
      </c>
      <c r="BD45" s="2">
        <v>12.450571175331772</v>
      </c>
      <c r="BE45" s="2">
        <v>12.459667375929348</v>
      </c>
      <c r="BF45" s="2">
        <v>12.472372061054767</v>
      </c>
      <c r="BG45" s="2">
        <v>12.46648546609998</v>
      </c>
    </row>
    <row r="46" spans="1:59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1"/>
      <c r="T46" s="11"/>
      <c r="U46" s="11"/>
    </row>
    <row r="47" spans="1:59">
      <c r="A47" t="s">
        <v>156</v>
      </c>
      <c r="B47" s="2">
        <f t="shared" ref="B47:U47" si="1">B27+B43</f>
        <v>8.9666649560753804</v>
      </c>
      <c r="C47" s="2">
        <f t="shared" si="1"/>
        <v>8.9731086387896006</v>
      </c>
      <c r="D47" s="2">
        <f t="shared" si="1"/>
        <v>8.9763557032053178</v>
      </c>
      <c r="E47" s="2">
        <f t="shared" si="1"/>
        <v>8.9640446202492932</v>
      </c>
      <c r="F47" s="2">
        <f t="shared" si="1"/>
        <v>8.9739517513653357</v>
      </c>
      <c r="G47" s="2">
        <f t="shared" si="1"/>
        <v>8.9618560742880256</v>
      </c>
      <c r="H47" s="2">
        <f t="shared" si="1"/>
        <v>8.9626595917597278</v>
      </c>
      <c r="I47" s="2">
        <f t="shared" si="1"/>
        <v>8.9530657629468955</v>
      </c>
      <c r="J47" s="2">
        <f t="shared" si="1"/>
        <v>8.9548163385750215</v>
      </c>
      <c r="K47" s="2">
        <f t="shared" si="1"/>
        <v>8.9693401635967049</v>
      </c>
      <c r="L47" s="2">
        <f t="shared" si="1"/>
        <v>8.9848677476494654</v>
      </c>
      <c r="M47" s="2">
        <f t="shared" si="1"/>
        <v>8.9867556861303228</v>
      </c>
      <c r="N47" s="2">
        <f t="shared" si="1"/>
        <v>8.9716638397322246</v>
      </c>
      <c r="O47" s="2">
        <f t="shared" si="1"/>
        <v>9.0023856815763743</v>
      </c>
      <c r="P47" s="14">
        <f t="shared" si="1"/>
        <v>8.9746491563035296</v>
      </c>
      <c r="Q47" s="14">
        <f t="shared" si="1"/>
        <v>8.9683706395134593</v>
      </c>
      <c r="R47" s="14">
        <f t="shared" si="1"/>
        <v>8.9715090018526915</v>
      </c>
      <c r="S47" s="14">
        <f t="shared" si="1"/>
        <v>8.9745197658187212</v>
      </c>
      <c r="T47" s="14">
        <f t="shared" si="1"/>
        <v>8.9682092961365925</v>
      </c>
      <c r="U47" s="14">
        <f t="shared" si="1"/>
        <v>8.9713644607011158</v>
      </c>
      <c r="V47" t="s">
        <v>156</v>
      </c>
    </row>
    <row r="48" spans="1:59">
      <c r="A48" t="s">
        <v>157</v>
      </c>
      <c r="B48" s="2">
        <f>9-B47</f>
        <v>3.3335043924619612E-2</v>
      </c>
      <c r="C48" s="2">
        <f t="shared" ref="C48:U48" si="2">9-C47</f>
        <v>2.6891361210399367E-2</v>
      </c>
      <c r="D48" s="2">
        <f t="shared" si="2"/>
        <v>2.3644296794682162E-2</v>
      </c>
      <c r="E48" s="2">
        <f t="shared" si="2"/>
        <v>3.595537975070684E-2</v>
      </c>
      <c r="F48" s="2">
        <f t="shared" si="2"/>
        <v>2.6048248634664262E-2</v>
      </c>
      <c r="G48" s="2">
        <f t="shared" si="2"/>
        <v>3.8143925711974447E-2</v>
      </c>
      <c r="H48" s="2">
        <f t="shared" si="2"/>
        <v>3.7340408240272183E-2</v>
      </c>
      <c r="I48" s="2">
        <f t="shared" si="2"/>
        <v>4.6934237053104511E-2</v>
      </c>
      <c r="J48" s="2">
        <f t="shared" si="2"/>
        <v>4.5183661424978538E-2</v>
      </c>
      <c r="K48" s="2">
        <f t="shared" si="2"/>
        <v>3.065983640329506E-2</v>
      </c>
      <c r="L48" s="2">
        <f t="shared" si="2"/>
        <v>1.5132252350534614E-2</v>
      </c>
      <c r="M48" s="2">
        <f t="shared" si="2"/>
        <v>1.3244313869677171E-2</v>
      </c>
      <c r="N48" s="2">
        <f t="shared" si="2"/>
        <v>2.8336160267775412E-2</v>
      </c>
      <c r="O48" s="2">
        <f t="shared" si="2"/>
        <v>-2.38568157637431E-3</v>
      </c>
      <c r="P48" s="14">
        <f t="shared" si="2"/>
        <v>2.5350843696470449E-2</v>
      </c>
      <c r="Q48" s="14">
        <f t="shared" si="2"/>
        <v>3.1629360486540747E-2</v>
      </c>
      <c r="R48" s="14">
        <f t="shared" si="2"/>
        <v>2.8490998147308488E-2</v>
      </c>
      <c r="S48" s="14">
        <f t="shared" si="2"/>
        <v>2.548023418127876E-2</v>
      </c>
      <c r="T48" s="14">
        <f t="shared" si="2"/>
        <v>3.1790703863407543E-2</v>
      </c>
      <c r="U48" s="14">
        <f t="shared" si="2"/>
        <v>2.8635539298884183E-2</v>
      </c>
      <c r="V48" t="s">
        <v>157</v>
      </c>
    </row>
    <row r="49" spans="1:22">
      <c r="A49" t="s">
        <v>158</v>
      </c>
      <c r="B49" s="2">
        <f t="shared" ref="B49:U49" si="3">B40-B48</f>
        <v>4.0179614755804324E-2</v>
      </c>
      <c r="C49" s="2">
        <f t="shared" si="3"/>
        <v>4.6661136827823885E-2</v>
      </c>
      <c r="D49" s="2">
        <f t="shared" si="3"/>
        <v>5.0077523251451109E-2</v>
      </c>
      <c r="E49" s="2">
        <f t="shared" si="3"/>
        <v>3.7515335350441159E-2</v>
      </c>
      <c r="F49" s="2">
        <f t="shared" si="3"/>
        <v>4.7428815510634062E-2</v>
      </c>
      <c r="G49" s="2">
        <f t="shared" si="3"/>
        <v>3.523410125715952E-2</v>
      </c>
      <c r="H49" s="2">
        <f t="shared" si="3"/>
        <v>3.6044197781930701E-2</v>
      </c>
      <c r="I49" s="2">
        <f t="shared" si="3"/>
        <v>3.0521196403692524E-2</v>
      </c>
      <c r="J49" s="2">
        <f t="shared" si="3"/>
        <v>3.1999456460797521E-2</v>
      </c>
      <c r="K49" s="2">
        <f t="shared" si="3"/>
        <v>4.6805786980903888E-2</v>
      </c>
      <c r="L49" s="2">
        <f t="shared" si="3"/>
        <v>6.24674783321231E-2</v>
      </c>
      <c r="M49" s="2">
        <f t="shared" si="3"/>
        <v>6.46889100824668E-2</v>
      </c>
      <c r="N49" s="2">
        <f t="shared" si="3"/>
        <v>4.9149532042018704E-2</v>
      </c>
      <c r="O49" s="2">
        <f t="shared" si="3"/>
        <v>8.0374770932401682E-2</v>
      </c>
      <c r="P49" s="14">
        <f t="shared" si="3"/>
        <v>5.2235676052126145E-2</v>
      </c>
      <c r="Q49" s="14">
        <f t="shared" si="3"/>
        <v>4.1870393535021463E-2</v>
      </c>
      <c r="R49" s="14">
        <f t="shared" si="3"/>
        <v>4.7051555483753574E-2</v>
      </c>
      <c r="S49" s="14">
        <f t="shared" si="3"/>
        <v>5.2502286486457772E-2</v>
      </c>
      <c r="T49" s="14">
        <f t="shared" si="3"/>
        <v>4.2083977071958614E-2</v>
      </c>
      <c r="U49" s="14">
        <f t="shared" si="3"/>
        <v>4.7290258458565479E-2</v>
      </c>
      <c r="V49" t="s">
        <v>159</v>
      </c>
    </row>
    <row r="50" spans="1:22">
      <c r="A50" t="s">
        <v>160</v>
      </c>
      <c r="B50" s="2">
        <f t="shared" ref="B50:U50" si="4">B29+B30+B31+B32</f>
        <v>1.90296153378425</v>
      </c>
      <c r="C50" s="2">
        <f t="shared" si="4"/>
        <v>1.895326568861156</v>
      </c>
      <c r="D50" s="2">
        <f t="shared" si="4"/>
        <v>1.9161021287986899</v>
      </c>
      <c r="E50" s="2">
        <f t="shared" si="4"/>
        <v>1.9301586612981594</v>
      </c>
      <c r="F50" s="2">
        <f t="shared" si="4"/>
        <v>1.9233560035547885</v>
      </c>
      <c r="G50" s="2">
        <f t="shared" si="4"/>
        <v>1.9551396609224283</v>
      </c>
      <c r="H50" s="2">
        <f t="shared" si="4"/>
        <v>1.9266758866668219</v>
      </c>
      <c r="I50" s="2">
        <f t="shared" si="4"/>
        <v>1.9640802582508587</v>
      </c>
      <c r="J50" s="2">
        <f t="shared" si="4"/>
        <v>1.9503842093378987</v>
      </c>
      <c r="K50" s="2">
        <f t="shared" si="4"/>
        <v>1.9383930074426938</v>
      </c>
      <c r="L50" s="2">
        <f t="shared" si="4"/>
        <v>1.924299533363133</v>
      </c>
      <c r="M50" s="2">
        <f t="shared" si="4"/>
        <v>1.9122424918481933</v>
      </c>
      <c r="N50" s="2">
        <f t="shared" si="4"/>
        <v>1.9376003861618178</v>
      </c>
      <c r="O50" s="2">
        <f t="shared" si="4"/>
        <v>1.9001050818473013</v>
      </c>
      <c r="P50" s="14">
        <f t="shared" si="4"/>
        <v>1.9325037794637954</v>
      </c>
      <c r="Q50" s="14">
        <f t="shared" si="4"/>
        <v>1.921403878953152</v>
      </c>
      <c r="R50" s="14">
        <f t="shared" si="4"/>
        <v>1.9269522450556256</v>
      </c>
      <c r="S50" s="14">
        <f t="shared" si="4"/>
        <v>1.9423672618752863</v>
      </c>
      <c r="T50" s="14">
        <f t="shared" si="4"/>
        <v>1.9312050821829678</v>
      </c>
      <c r="U50" s="14">
        <f t="shared" si="4"/>
        <v>1.9367281011029822</v>
      </c>
      <c r="V50" t="s">
        <v>160</v>
      </c>
    </row>
    <row r="51" spans="1:22">
      <c r="A51" t="s">
        <v>106</v>
      </c>
      <c r="B51" s="2">
        <f>B34+B35+B36</f>
        <v>8.458244950058777E-2</v>
      </c>
      <c r="C51" s="2">
        <f t="shared" ref="C51:U51" si="5">C34+C35+C36</f>
        <v>8.4625985655521277E-2</v>
      </c>
      <c r="D51" s="2">
        <f t="shared" si="5"/>
        <v>6.2956958300993932E-2</v>
      </c>
      <c r="E51" s="2">
        <f t="shared" si="5"/>
        <v>5.1340166589897047E-2</v>
      </c>
      <c r="F51" s="2">
        <f t="shared" si="5"/>
        <v>4.5713630104632461E-2</v>
      </c>
      <c r="G51" s="2">
        <f t="shared" si="5"/>
        <v>2.5421992663140471E-2</v>
      </c>
      <c r="H51" s="2">
        <f t="shared" si="5"/>
        <v>5.4498953550072012E-2</v>
      </c>
      <c r="I51" s="2">
        <f t="shared" si="5"/>
        <v>3.9522215585228351E-2</v>
      </c>
      <c r="J51" s="2">
        <f t="shared" si="5"/>
        <v>4.2093679769326112E-2</v>
      </c>
      <c r="K51" s="2">
        <f t="shared" si="5"/>
        <v>4.0873825608494646E-2</v>
      </c>
      <c r="L51" s="2">
        <f t="shared" si="5"/>
        <v>3.6843236557661807E-2</v>
      </c>
      <c r="M51" s="2">
        <f t="shared" si="5"/>
        <v>5.8246038264660974E-2</v>
      </c>
      <c r="N51" s="2">
        <f t="shared" si="5"/>
        <v>3.8163374084725074E-2</v>
      </c>
      <c r="O51" s="2">
        <f t="shared" si="5"/>
        <v>5.281035458507656E-2</v>
      </c>
      <c r="P51" s="14">
        <f t="shared" si="5"/>
        <v>4.4059296096344035E-2</v>
      </c>
      <c r="Q51" s="14">
        <f t="shared" si="5"/>
        <v>5.8433536942045929E-2</v>
      </c>
      <c r="R51" s="14">
        <f t="shared" si="5"/>
        <v>5.1248467978534433E-2</v>
      </c>
      <c r="S51" s="14">
        <f t="shared" si="5"/>
        <v>4.4284174358796669E-2</v>
      </c>
      <c r="T51" s="14">
        <f t="shared" si="5"/>
        <v>5.8731610125554855E-2</v>
      </c>
      <c r="U51" s="14">
        <f t="shared" si="5"/>
        <v>5.1508462821110955E-2</v>
      </c>
      <c r="V51" t="s">
        <v>106</v>
      </c>
    </row>
    <row r="52" spans="1:22">
      <c r="A52" t="s">
        <v>84</v>
      </c>
      <c r="B52" s="2">
        <f>B38+B39+B41+B42</f>
        <v>0.12870885820179753</v>
      </c>
      <c r="C52" s="2">
        <f t="shared" ref="C52:U52" si="6">C38+C39+C41+C42</f>
        <v>0.128775107037402</v>
      </c>
      <c r="D52" s="2">
        <f t="shared" si="6"/>
        <v>0.11425340270460121</v>
      </c>
      <c r="E52" s="2">
        <f t="shared" si="6"/>
        <v>0.12448643527767116</v>
      </c>
      <c r="F52" s="2">
        <f t="shared" si="6"/>
        <v>0.11702654905663254</v>
      </c>
      <c r="G52" s="2">
        <f t="shared" si="6"/>
        <v>0.10272375687637458</v>
      </c>
      <c r="H52" s="2">
        <f t="shared" si="6"/>
        <v>0.12727306872951399</v>
      </c>
      <c r="I52" s="2">
        <f t="shared" si="6"/>
        <v>0.14601346769529547</v>
      </c>
      <c r="J52" s="2">
        <f t="shared" si="6"/>
        <v>0.12963435240023172</v>
      </c>
      <c r="K52" s="2">
        <f t="shared" si="6"/>
        <v>0.13148984903980057</v>
      </c>
      <c r="L52" s="2">
        <f t="shared" si="6"/>
        <v>0.12994510399114015</v>
      </c>
      <c r="M52" s="2">
        <f t="shared" si="6"/>
        <v>0.14118352866030406</v>
      </c>
      <c r="N52" s="2">
        <f t="shared" si="6"/>
        <v>0.13152391395636118</v>
      </c>
      <c r="O52" s="2">
        <f t="shared" si="6"/>
        <v>0.13020617699109147</v>
      </c>
      <c r="P52" s="14">
        <f t="shared" si="6"/>
        <v>0.13428215480571737</v>
      </c>
      <c r="Q52" s="14">
        <f t="shared" si="6"/>
        <v>0.12046286246315974</v>
      </c>
      <c r="R52" s="14">
        <f t="shared" si="6"/>
        <v>0.12737053637610188</v>
      </c>
      <c r="S52" s="14">
        <f t="shared" si="6"/>
        <v>0.13496752975099732</v>
      </c>
      <c r="T52" s="14">
        <f t="shared" si="6"/>
        <v>0.12107735117611586</v>
      </c>
      <c r="U52" s="14">
        <f t="shared" si="6"/>
        <v>0.12801671535198586</v>
      </c>
      <c r="V52" t="s">
        <v>84</v>
      </c>
    </row>
    <row r="53" spans="1:22">
      <c r="A53" t="s">
        <v>161</v>
      </c>
      <c r="B53" s="2">
        <f>2-B50-B51</f>
        <v>1.2456016715162194E-2</v>
      </c>
      <c r="C53" s="2">
        <f t="shared" ref="C53:U53" si="7">2-C50-C51</f>
        <v>2.0047445483322698E-2</v>
      </c>
      <c r="D53" s="2">
        <f t="shared" si="7"/>
        <v>2.0940912900316161E-2</v>
      </c>
      <c r="E53" s="2">
        <f t="shared" si="7"/>
        <v>1.8501172111943569E-2</v>
      </c>
      <c r="F53" s="2">
        <f t="shared" si="7"/>
        <v>3.093036634057901E-2</v>
      </c>
      <c r="G53" s="2">
        <f t="shared" si="7"/>
        <v>1.9438346414431228E-2</v>
      </c>
      <c r="H53" s="2">
        <f t="shared" si="7"/>
        <v>1.8825159783106109E-2</v>
      </c>
      <c r="I53" s="2">
        <f t="shared" si="7"/>
        <v>-3.6024738360870973E-3</v>
      </c>
      <c r="J53" s="2">
        <f t="shared" si="7"/>
        <v>7.5221108927751995E-3</v>
      </c>
      <c r="K53" s="2">
        <f t="shared" si="7"/>
        <v>2.0733166948811527E-2</v>
      </c>
      <c r="L53" s="2">
        <f t="shared" si="7"/>
        <v>3.8857230079205218E-2</v>
      </c>
      <c r="M53" s="2">
        <f t="shared" si="7"/>
        <v>2.9511469887145744E-2</v>
      </c>
      <c r="N53" s="2">
        <f t="shared" si="7"/>
        <v>2.4236239753457081E-2</v>
      </c>
      <c r="O53" s="2">
        <f t="shared" si="7"/>
        <v>4.7084563567622126E-2</v>
      </c>
      <c r="P53" s="14">
        <f t="shared" si="7"/>
        <v>2.3436924439860597E-2</v>
      </c>
      <c r="Q53" s="14">
        <f t="shared" si="7"/>
        <v>2.016258410480206E-2</v>
      </c>
      <c r="R53" s="14">
        <f t="shared" si="7"/>
        <v>2.1799286965839999E-2</v>
      </c>
      <c r="S53" s="14">
        <f t="shared" si="7"/>
        <v>1.3348563765917032E-2</v>
      </c>
      <c r="T53" s="14">
        <f t="shared" si="7"/>
        <v>1.006330769147732E-2</v>
      </c>
      <c r="U53" s="14">
        <f t="shared" si="7"/>
        <v>1.1763436075906832E-2</v>
      </c>
      <c r="V53" t="s">
        <v>161</v>
      </c>
    </row>
    <row r="54" spans="1:22">
      <c r="A54" t="s">
        <v>162</v>
      </c>
      <c r="B54" s="2">
        <f>B49-B53</f>
        <v>2.7723598040642131E-2</v>
      </c>
      <c r="C54" s="2">
        <f t="shared" ref="C54:U54" si="8">C49-C53</f>
        <v>2.6613691344501186E-2</v>
      </c>
      <c r="D54" s="2">
        <f t="shared" si="8"/>
        <v>2.9136610351134948E-2</v>
      </c>
      <c r="E54" s="2">
        <f t="shared" si="8"/>
        <v>1.901416323849759E-2</v>
      </c>
      <c r="F54" s="2">
        <f t="shared" si="8"/>
        <v>1.6498449170055052E-2</v>
      </c>
      <c r="G54" s="2">
        <f t="shared" si="8"/>
        <v>1.5795754842728292E-2</v>
      </c>
      <c r="H54" s="2">
        <f t="shared" si="8"/>
        <v>1.7219037998824592E-2</v>
      </c>
      <c r="I54" s="2">
        <f t="shared" si="8"/>
        <v>3.4123670239779622E-2</v>
      </c>
      <c r="J54" s="2">
        <f t="shared" si="8"/>
        <v>2.4477345568022321E-2</v>
      </c>
      <c r="K54" s="2">
        <f t="shared" si="8"/>
        <v>2.6072620032092361E-2</v>
      </c>
      <c r="L54" s="2">
        <f t="shared" si="8"/>
        <v>2.3610248252917881E-2</v>
      </c>
      <c r="M54" s="2">
        <f t="shared" si="8"/>
        <v>3.5177440195321055E-2</v>
      </c>
      <c r="N54" s="2">
        <f t="shared" si="8"/>
        <v>2.4913292288561623E-2</v>
      </c>
      <c r="O54" s="2">
        <f t="shared" si="8"/>
        <v>3.3290207364779556E-2</v>
      </c>
      <c r="P54" s="14">
        <f t="shared" si="8"/>
        <v>2.8798751612265548E-2</v>
      </c>
      <c r="Q54" s="14">
        <f t="shared" si="8"/>
        <v>2.1707809430219403E-2</v>
      </c>
      <c r="R54" s="14">
        <f t="shared" si="8"/>
        <v>2.5252268517913574E-2</v>
      </c>
      <c r="S54" s="14">
        <f t="shared" si="8"/>
        <v>3.915372272054074E-2</v>
      </c>
      <c r="T54" s="14">
        <f t="shared" si="8"/>
        <v>3.2020669380481294E-2</v>
      </c>
      <c r="U54" s="14">
        <f t="shared" si="8"/>
        <v>3.5526822382658647E-2</v>
      </c>
      <c r="V54" t="s">
        <v>162</v>
      </c>
    </row>
    <row r="55" spans="1:22">
      <c r="A55" t="s">
        <v>163</v>
      </c>
      <c r="B55" s="2">
        <f>B54+B52</f>
        <v>0.15643245624243968</v>
      </c>
      <c r="C55" s="2">
        <f t="shared" ref="C55:U55" si="9">C54+C52</f>
        <v>0.15538879838190317</v>
      </c>
      <c r="D55" s="2">
        <f t="shared" si="9"/>
        <v>0.14339001305573618</v>
      </c>
      <c r="E55" s="2">
        <f t="shared" si="9"/>
        <v>0.14350059851616875</v>
      </c>
      <c r="F55" s="2">
        <f t="shared" si="9"/>
        <v>0.13352499822668759</v>
      </c>
      <c r="G55" s="2">
        <f t="shared" si="9"/>
        <v>0.11851951171910288</v>
      </c>
      <c r="H55" s="2">
        <f t="shared" si="9"/>
        <v>0.14449210672833859</v>
      </c>
      <c r="I55" s="2">
        <f t="shared" si="9"/>
        <v>0.18013713793507508</v>
      </c>
      <c r="J55" s="2">
        <f t="shared" si="9"/>
        <v>0.15411169796825402</v>
      </c>
      <c r="K55" s="2">
        <f t="shared" si="9"/>
        <v>0.15756246907189292</v>
      </c>
      <c r="L55" s="2">
        <f t="shared" si="9"/>
        <v>0.15355535224405803</v>
      </c>
      <c r="M55" s="2">
        <f t="shared" si="9"/>
        <v>0.17636096885562513</v>
      </c>
      <c r="N55" s="2">
        <f t="shared" si="9"/>
        <v>0.1564372062449228</v>
      </c>
      <c r="O55" s="2">
        <f t="shared" si="9"/>
        <v>0.16349638435587102</v>
      </c>
      <c r="P55" s="14">
        <f t="shared" si="9"/>
        <v>0.16308090641798292</v>
      </c>
      <c r="Q55" s="14">
        <f t="shared" si="9"/>
        <v>0.14217067189337915</v>
      </c>
      <c r="R55" s="14">
        <f t="shared" si="9"/>
        <v>0.15262280489401545</v>
      </c>
      <c r="S55" s="14">
        <f t="shared" si="9"/>
        <v>0.17412125247153806</v>
      </c>
      <c r="T55" s="14">
        <f t="shared" si="9"/>
        <v>0.15309802055659716</v>
      </c>
      <c r="U55" s="14">
        <f t="shared" si="9"/>
        <v>0.1635435377346445</v>
      </c>
      <c r="V55" t="s">
        <v>164</v>
      </c>
    </row>
    <row r="56" spans="1:22">
      <c r="A56" t="s">
        <v>83</v>
      </c>
      <c r="B56" s="2">
        <f>B50+B51+B53</f>
        <v>2</v>
      </c>
      <c r="C56" s="2">
        <f t="shared" ref="C56:U56" si="10">C50+C51+C53</f>
        <v>2</v>
      </c>
      <c r="D56" s="2">
        <f t="shared" si="10"/>
        <v>2</v>
      </c>
      <c r="E56" s="2">
        <f t="shared" si="10"/>
        <v>2</v>
      </c>
      <c r="F56" s="2">
        <f t="shared" si="10"/>
        <v>2</v>
      </c>
      <c r="G56" s="2">
        <f t="shared" si="10"/>
        <v>2</v>
      </c>
      <c r="H56" s="2">
        <f t="shared" si="10"/>
        <v>2</v>
      </c>
      <c r="I56" s="2">
        <f t="shared" si="10"/>
        <v>2</v>
      </c>
      <c r="J56" s="2">
        <f t="shared" si="10"/>
        <v>2</v>
      </c>
      <c r="K56" s="2">
        <f t="shared" si="10"/>
        <v>2</v>
      </c>
      <c r="L56" s="2">
        <f t="shared" si="10"/>
        <v>2</v>
      </c>
      <c r="M56" s="2">
        <f t="shared" si="10"/>
        <v>2</v>
      </c>
      <c r="N56" s="2">
        <f t="shared" si="10"/>
        <v>2</v>
      </c>
      <c r="O56" s="2">
        <f t="shared" si="10"/>
        <v>2</v>
      </c>
      <c r="P56" s="14">
        <f>P50+P51+P53-P57-P58</f>
        <v>1.97464915630353</v>
      </c>
      <c r="Q56" s="14">
        <f t="shared" si="10"/>
        <v>2</v>
      </c>
      <c r="R56" s="14">
        <f t="shared" si="10"/>
        <v>2</v>
      </c>
      <c r="S56" s="14">
        <f t="shared" si="10"/>
        <v>2</v>
      </c>
      <c r="T56" s="14">
        <f t="shared" si="10"/>
        <v>2</v>
      </c>
      <c r="U56" s="14">
        <f t="shared" si="10"/>
        <v>2</v>
      </c>
      <c r="V56" t="s">
        <v>165</v>
      </c>
    </row>
    <row r="57" spans="1:2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14">
        <f>6-P27</f>
        <v>2.3398458872723182E-2</v>
      </c>
      <c r="Q57" s="14">
        <f t="shared" ref="Q57:U57" si="11">6-Q27</f>
        <v>6.4506529138474988E-3</v>
      </c>
      <c r="R57" s="14">
        <f t="shared" si="11"/>
        <v>1.4922137140519709E-2</v>
      </c>
      <c r="S57" s="14">
        <f t="shared" si="11"/>
        <v>3.8829858199815881E-2</v>
      </c>
      <c r="T57" s="14">
        <f t="shared" si="11"/>
        <v>2.1786748657380173E-2</v>
      </c>
      <c r="U57" s="14">
        <f t="shared" si="11"/>
        <v>3.0217505711431336E-2</v>
      </c>
      <c r="V57" t="s">
        <v>166</v>
      </c>
    </row>
    <row r="58" spans="1:2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4">
        <f>3-P43</f>
        <v>1.9523848237468222E-3</v>
      </c>
      <c r="Q58" s="14">
        <f t="shared" ref="Q58:U58" si="12">3-Q43</f>
        <v>2.517870757269236E-2</v>
      </c>
      <c r="R58" s="14">
        <f t="shared" si="12"/>
        <v>1.3568861006789668E-2</v>
      </c>
      <c r="S58" s="14">
        <f t="shared" si="12"/>
        <v>-1.3349624018537565E-2</v>
      </c>
      <c r="T58" s="14">
        <f t="shared" si="12"/>
        <v>1.0003955206026927E-2</v>
      </c>
      <c r="U58" s="14">
        <f t="shared" si="12"/>
        <v>-1.5819664125471533E-3</v>
      </c>
      <c r="V58" t="s">
        <v>167</v>
      </c>
    </row>
    <row r="59" spans="1:2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Q59" s="14"/>
      <c r="R59" s="14"/>
      <c r="S59" s="14">
        <v>1.2999999999999999E-2</v>
      </c>
      <c r="T59" s="14"/>
      <c r="U59" s="14">
        <v>2E-3</v>
      </c>
      <c r="V59" t="s">
        <v>168</v>
      </c>
    </row>
    <row r="60" spans="1:2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4">
        <f>P40-P58</f>
        <v>7.5634134924849772E-2</v>
      </c>
      <c r="Q60" s="14">
        <f t="shared" ref="Q60:U60" si="13">Q40-Q58</f>
        <v>4.832104644886985E-2</v>
      </c>
      <c r="R60" s="14">
        <f t="shared" si="13"/>
        <v>6.1973692624272395E-2</v>
      </c>
      <c r="S60" s="14">
        <f t="shared" si="13"/>
        <v>9.1332144686274097E-2</v>
      </c>
      <c r="T60" s="14">
        <f t="shared" si="13"/>
        <v>6.3870725729339231E-2</v>
      </c>
      <c r="U60" s="14">
        <f t="shared" si="13"/>
        <v>7.7507764169996815E-2</v>
      </c>
      <c r="V60" t="s">
        <v>161</v>
      </c>
    </row>
    <row r="61" spans="1:2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14"/>
      <c r="Q61" s="14"/>
      <c r="R61" s="14"/>
      <c r="S61" s="11"/>
      <c r="T61" s="11"/>
      <c r="U61" s="11"/>
    </row>
    <row r="62" spans="1:22">
      <c r="A62" t="s">
        <v>54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14">
        <v>13.657999999999999</v>
      </c>
      <c r="Q62" s="14">
        <v>13.686999999999999</v>
      </c>
      <c r="R62" s="14">
        <v>13.673</v>
      </c>
      <c r="S62" s="14">
        <v>13.574999999999999</v>
      </c>
      <c r="T62" s="14">
        <v>13.603999999999999</v>
      </c>
      <c r="U62" s="14">
        <v>13.59</v>
      </c>
    </row>
    <row r="63" spans="1:22">
      <c r="A63" t="s">
        <v>149</v>
      </c>
      <c r="B63" t="s">
        <v>13</v>
      </c>
      <c r="C63" t="s">
        <v>14</v>
      </c>
      <c r="D63" t="s">
        <v>15</v>
      </c>
      <c r="E63" t="s">
        <v>16</v>
      </c>
      <c r="F63" t="s">
        <v>17</v>
      </c>
      <c r="G63" t="s">
        <v>18</v>
      </c>
      <c r="H63" t="s">
        <v>19</v>
      </c>
      <c r="I63" t="s">
        <v>20</v>
      </c>
      <c r="J63" t="s">
        <v>21</v>
      </c>
      <c r="K63" t="s">
        <v>22</v>
      </c>
      <c r="L63" t="s">
        <v>23</v>
      </c>
      <c r="M63" t="s">
        <v>24</v>
      </c>
      <c r="N63" t="s">
        <v>25</v>
      </c>
      <c r="O63" t="s">
        <v>26</v>
      </c>
      <c r="P63" s="11" t="s">
        <v>150</v>
      </c>
      <c r="Q63" s="11" t="s">
        <v>85</v>
      </c>
      <c r="R63" s="11" t="s">
        <v>151</v>
      </c>
      <c r="S63" s="11" t="s">
        <v>152</v>
      </c>
      <c r="T63" s="11" t="s">
        <v>153</v>
      </c>
      <c r="U63" s="11" t="s">
        <v>154</v>
      </c>
    </row>
    <row r="64" spans="1:22">
      <c r="A64" t="s">
        <v>59</v>
      </c>
      <c r="B64" s="2">
        <v>5.9760810430563502</v>
      </c>
      <c r="C64" s="2">
        <v>5.9814099338511806</v>
      </c>
      <c r="D64" s="2">
        <v>5.9806983489895362</v>
      </c>
      <c r="E64" s="2">
        <v>5.974523866109692</v>
      </c>
      <c r="F64" s="2">
        <v>5.9842198559483597</v>
      </c>
      <c r="G64" s="2">
        <v>5.9745788884815241</v>
      </c>
      <c r="H64" s="2">
        <v>5.9751855667798521</v>
      </c>
      <c r="I64" s="2">
        <v>5.9429518364585219</v>
      </c>
      <c r="J64" s="2">
        <v>5.9584633612455322</v>
      </c>
      <c r="K64" s="2">
        <v>5.9663610812646235</v>
      </c>
      <c r="L64" s="2">
        <v>5.9787825890659319</v>
      </c>
      <c r="M64" s="2">
        <v>5.9728860035128708</v>
      </c>
      <c r="N64" s="2">
        <v>5.9682668564424599</v>
      </c>
      <c r="O64" s="2">
        <v>5.987226834848661</v>
      </c>
      <c r="P64" s="14">
        <v>5.9758722543957701</v>
      </c>
      <c r="Q64" s="14">
        <v>5.9835509899732635</v>
      </c>
      <c r="R64" s="14">
        <v>5.9796792444073281</v>
      </c>
      <c r="S64" s="14">
        <v>5.9665127267470019</v>
      </c>
      <c r="T64" s="14">
        <v>5.9742583416425266</v>
      </c>
      <c r="U64" s="14">
        <v>5.970353051056839</v>
      </c>
    </row>
    <row r="65" spans="1:21">
      <c r="A65" t="s">
        <v>60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</row>
    <row r="66" spans="1:21">
      <c r="A66" t="s">
        <v>61</v>
      </c>
      <c r="B66" s="2">
        <v>1.8980004227794491</v>
      </c>
      <c r="C66" s="2">
        <v>1.8905203386689964</v>
      </c>
      <c r="D66" s="2">
        <v>1.9108672396357631</v>
      </c>
      <c r="E66" s="2">
        <v>1.9234570800041011</v>
      </c>
      <c r="F66" s="2">
        <v>1.9182819269528875</v>
      </c>
      <c r="G66" s="2">
        <v>1.9494678070292641</v>
      </c>
      <c r="H66" s="2">
        <v>1.919670904489394</v>
      </c>
      <c r="I66" s="2">
        <v>1.9615343221127162</v>
      </c>
      <c r="J66" s="2">
        <v>1.9452776579900537</v>
      </c>
      <c r="K66" s="2">
        <v>1.9344909807930331</v>
      </c>
      <c r="L66" s="2">
        <v>1.9213158391308724</v>
      </c>
      <c r="M66" s="2">
        <v>1.9106812753172893</v>
      </c>
      <c r="N66" s="2">
        <v>1.9340356242298751</v>
      </c>
      <c r="O66" s="2">
        <v>1.8961067404767706</v>
      </c>
      <c r="P66" s="14">
        <v>1.931734150469004</v>
      </c>
      <c r="Q66" s="14">
        <v>1.9175177142022786</v>
      </c>
      <c r="R66" s="14">
        <v>1.9246066733065779</v>
      </c>
      <c r="S66" s="14">
        <v>1.9435709826198984</v>
      </c>
      <c r="T66" s="14">
        <v>1.9292424176535783</v>
      </c>
      <c r="U66" s="14">
        <v>1.9363871912366193</v>
      </c>
    </row>
    <row r="67" spans="1:21">
      <c r="A67" t="s">
        <v>62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</row>
    <row r="68" spans="1:21">
      <c r="A68" t="s">
        <v>63</v>
      </c>
      <c r="B68" s="2">
        <v>0</v>
      </c>
      <c r="C68" s="2">
        <v>0</v>
      </c>
      <c r="D68" s="2">
        <v>1.446460948025139E-3</v>
      </c>
      <c r="E68" s="2">
        <v>1.4405622302636086E-3</v>
      </c>
      <c r="F68" s="2">
        <v>0</v>
      </c>
      <c r="G68" s="2">
        <v>0</v>
      </c>
      <c r="H68" s="2">
        <v>1.438528898453468E-3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14">
        <v>0</v>
      </c>
      <c r="Q68" s="14">
        <v>6.182358605214002E-4</v>
      </c>
      <c r="R68" s="14">
        <v>3.0944346485156388E-4</v>
      </c>
      <c r="S68" s="14">
        <v>0</v>
      </c>
      <c r="T68" s="14">
        <v>6.220160770345958E-4</v>
      </c>
      <c r="U68" s="14">
        <v>3.1133756837753521E-4</v>
      </c>
    </row>
    <row r="69" spans="1:21">
      <c r="A69" t="s">
        <v>58</v>
      </c>
      <c r="B69" s="2">
        <v>1.4613148513180959E-4</v>
      </c>
      <c r="C69" s="2">
        <v>1.4621719224167679E-4</v>
      </c>
      <c r="D69" s="2">
        <v>0</v>
      </c>
      <c r="E69" s="2">
        <v>1.4602659689754211E-4</v>
      </c>
      <c r="F69" s="2">
        <v>0</v>
      </c>
      <c r="G69" s="2">
        <v>0</v>
      </c>
      <c r="H69" s="2">
        <v>0</v>
      </c>
      <c r="I69" s="2">
        <v>3.653651555603537E-4</v>
      </c>
      <c r="J69" s="2">
        <v>0</v>
      </c>
      <c r="K69" s="2">
        <v>2.1907458388891864E-4</v>
      </c>
      <c r="L69" s="2">
        <v>0</v>
      </c>
      <c r="M69" s="2">
        <v>2.2066172037525951E-4</v>
      </c>
      <c r="N69" s="2">
        <v>0</v>
      </c>
      <c r="O69" s="2">
        <v>2.9446970112995937E-3</v>
      </c>
      <c r="P69" s="14">
        <v>5.3381783099701297E-4</v>
      </c>
      <c r="Q69" s="14">
        <v>6.2669197411515797E-5</v>
      </c>
      <c r="R69" s="14">
        <v>2.9799217553676813E-4</v>
      </c>
      <c r="S69" s="14">
        <v>5.3708883599691538E-4</v>
      </c>
      <c r="T69" s="14">
        <v>6.3052389571743983E-5</v>
      </c>
      <c r="U69" s="14">
        <v>2.9981618571797139E-4</v>
      </c>
    </row>
    <row r="70" spans="1:21">
      <c r="A70" t="s">
        <v>64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</row>
    <row r="71" spans="1:21">
      <c r="A71" t="s">
        <v>65</v>
      </c>
      <c r="B71" s="2">
        <v>1.5092908629221491E-2</v>
      </c>
      <c r="C71" s="2">
        <v>1.5101760722779108E-2</v>
      </c>
      <c r="D71" s="2">
        <v>1.3767120475354524E-2</v>
      </c>
      <c r="E71" s="2">
        <v>1.165433102971602E-2</v>
      </c>
      <c r="F71" s="2">
        <v>1.1655477221096593E-2</v>
      </c>
      <c r="G71" s="2">
        <v>8.8986525504837193E-3</v>
      </c>
      <c r="H71" s="2">
        <v>1.2322462359868259E-2</v>
      </c>
      <c r="I71" s="2">
        <v>8.2333168342315962E-3</v>
      </c>
      <c r="J71" s="2">
        <v>8.1919844074032425E-3</v>
      </c>
      <c r="K71" s="2">
        <v>6.8565745195629437E-3</v>
      </c>
      <c r="L71" s="2">
        <v>5.4966795069676883E-3</v>
      </c>
      <c r="M71" s="2">
        <v>8.978123127124633E-3</v>
      </c>
      <c r="N71" s="2">
        <v>6.8587646467353353E-3</v>
      </c>
      <c r="O71" s="2">
        <v>8.9858763091860226E-3</v>
      </c>
      <c r="P71" s="14">
        <v>7.6657378372362818E-3</v>
      </c>
      <c r="Q71" s="14">
        <v>1.2651122250515495E-2</v>
      </c>
      <c r="R71" s="14">
        <v>1.0161008397945061E-2</v>
      </c>
      <c r="S71" s="14">
        <v>7.7127101662547931E-3</v>
      </c>
      <c r="T71" s="14">
        <v>1.2728477810578804E-2</v>
      </c>
      <c r="U71" s="14">
        <v>1.0223203932897478E-2</v>
      </c>
    </row>
    <row r="72" spans="1:21">
      <c r="A72" t="s">
        <v>66</v>
      </c>
      <c r="B72" s="2">
        <v>0</v>
      </c>
      <c r="C72" s="2">
        <v>0</v>
      </c>
      <c r="D72" s="2">
        <v>0</v>
      </c>
      <c r="E72" s="2">
        <v>1.5434595324252949E-3</v>
      </c>
      <c r="F72" s="2">
        <v>0</v>
      </c>
      <c r="G72" s="2">
        <v>1.541124471804924E-3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14">
        <v>0</v>
      </c>
      <c r="Q72" s="14">
        <v>4.4159704322957151E-4</v>
      </c>
      <c r="R72" s="14">
        <v>2.210310463225456E-4</v>
      </c>
      <c r="S72" s="14">
        <v>0</v>
      </c>
      <c r="T72" s="14">
        <v>4.442971978818541E-4</v>
      </c>
      <c r="U72" s="14">
        <v>2.2238397741252514E-4</v>
      </c>
    </row>
    <row r="73" spans="1:21">
      <c r="A73" t="s">
        <v>67</v>
      </c>
      <c r="B73" s="2">
        <v>6.9275525635199689E-2</v>
      </c>
      <c r="C73" s="2">
        <v>6.9316156202126236E-2</v>
      </c>
      <c r="D73" s="2">
        <v>4.9065362249120219E-2</v>
      </c>
      <c r="E73" s="2">
        <v>3.8006322670784576E-2</v>
      </c>
      <c r="F73" s="2">
        <v>3.3937554065390306E-2</v>
      </c>
      <c r="G73" s="2">
        <v>1.4908466521573877E-2</v>
      </c>
      <c r="H73" s="2">
        <v>4.2019035605282147E-2</v>
      </c>
      <c r="I73" s="2">
        <v>3.1245020199644036E-2</v>
      </c>
      <c r="J73" s="2">
        <v>3.3791484493657702E-2</v>
      </c>
      <c r="K73" s="2">
        <v>3.3939590707428677E-2</v>
      </c>
      <c r="L73" s="2">
        <v>3.1289430314180924E-2</v>
      </c>
      <c r="M73" s="2">
        <v>4.9227082446534655E-2</v>
      </c>
      <c r="N73" s="2">
        <v>3.1234397156807647E-2</v>
      </c>
      <c r="O73" s="2">
        <v>4.3795193931172365E-2</v>
      </c>
      <c r="P73" s="14">
        <v>3.6388181983004773E-2</v>
      </c>
      <c r="Q73" s="14">
        <v>4.5243339620527588E-2</v>
      </c>
      <c r="R73" s="14">
        <v>4.0820201746376503E-2</v>
      </c>
      <c r="S73" s="14">
        <v>3.661115303847038E-2</v>
      </c>
      <c r="T73" s="14">
        <v>4.5519980997172083E-2</v>
      </c>
      <c r="U73" s="14">
        <v>4.1070062211504638E-2</v>
      </c>
    </row>
    <row r="74" spans="1:21">
      <c r="A74" t="s">
        <v>68</v>
      </c>
      <c r="B74" s="2">
        <v>1.9531667015743365E-3</v>
      </c>
      <c r="C74" s="2">
        <v>1.9543122471282585E-3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14">
        <v>0</v>
      </c>
      <c r="Q74" s="14">
        <v>5.5841668658037312E-4</v>
      </c>
      <c r="R74" s="14">
        <v>2.7950237985326158E-4</v>
      </c>
      <c r="S74" s="14">
        <v>0</v>
      </c>
      <c r="T74" s="14">
        <v>5.6183113746336593E-4</v>
      </c>
      <c r="U74" s="14">
        <v>2.8121321399044845E-4</v>
      </c>
    </row>
    <row r="75" spans="1:21">
      <c r="A75" t="s">
        <v>69</v>
      </c>
      <c r="B75" s="2">
        <v>0.12721983626137809</v>
      </c>
      <c r="C75" s="2">
        <v>0.12729445156056501</v>
      </c>
      <c r="D75" s="2">
        <v>0.1116929445876646</v>
      </c>
      <c r="E75" s="2">
        <v>0.12183150041158726</v>
      </c>
      <c r="F75" s="2">
        <v>0.11478009212857572</v>
      </c>
      <c r="G75" s="2">
        <v>0.10049115252639471</v>
      </c>
      <c r="H75" s="2">
        <v>0.1234227187875236</v>
      </c>
      <c r="I75" s="2">
        <v>0.14313659271192472</v>
      </c>
      <c r="J75" s="2">
        <v>0.12659380139211068</v>
      </c>
      <c r="K75" s="2">
        <v>0.12891460858738771</v>
      </c>
      <c r="L75" s="2">
        <v>0.12741336882776003</v>
      </c>
      <c r="M75" s="2">
        <v>0.13874229728782059</v>
      </c>
      <c r="N75" s="2">
        <v>0.12895578649428274</v>
      </c>
      <c r="O75" s="2">
        <v>0.12818040933444139</v>
      </c>
      <c r="P75" s="14">
        <v>0.13187702974643645</v>
      </c>
      <c r="Q75" s="14">
        <v>0.11821083063167087</v>
      </c>
      <c r="R75" s="14">
        <v>0.12503593044800185</v>
      </c>
      <c r="S75" s="14">
        <v>0.13268511519923443</v>
      </c>
      <c r="T75" s="14">
        <v>0.11893363330703742</v>
      </c>
      <c r="U75" s="14">
        <v>0.1258012754096357</v>
      </c>
    </row>
    <row r="76" spans="1:21">
      <c r="A76" t="s">
        <v>70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</row>
    <row r="77" spans="1:21">
      <c r="A77" t="s">
        <v>71</v>
      </c>
      <c r="B77" s="15">
        <v>0.10046024746754847</v>
      </c>
      <c r="C77" s="15">
        <v>0.10051916808591639</v>
      </c>
      <c r="D77" s="15">
        <v>0.10079920313776584</v>
      </c>
      <c r="E77" s="15">
        <v>0.10038814050195211</v>
      </c>
      <c r="F77" s="15">
        <v>0.10039801357154843</v>
      </c>
      <c r="G77" s="15">
        <v>0.10023626584070329</v>
      </c>
      <c r="H77" s="15">
        <v>0.10024644415926365</v>
      </c>
      <c r="I77" s="15">
        <v>0.11733754009336167</v>
      </c>
      <c r="J77" s="15">
        <v>0.11674848887770047</v>
      </c>
      <c r="K77" s="15">
        <v>0.11726019106865938</v>
      </c>
      <c r="L77" s="15">
        <v>0.11750431782503623</v>
      </c>
      <c r="M77" s="15">
        <v>0.1181097096405387</v>
      </c>
      <c r="N77" s="15">
        <v>0.11729764632127371</v>
      </c>
      <c r="O77" s="15">
        <v>0.11821170490938218</v>
      </c>
      <c r="P77" s="14">
        <v>7.7577052358306808E-2</v>
      </c>
      <c r="Q77" s="14">
        <v>7.3377142736352E-2</v>
      </c>
      <c r="R77" s="14">
        <v>7.5474413260410225E-2</v>
      </c>
      <c r="S77" s="14">
        <v>7.8052411013276729E-2</v>
      </c>
      <c r="T77" s="14">
        <v>7.3825808859389788E-2</v>
      </c>
      <c r="U77" s="14">
        <v>7.5936392162907762E-2</v>
      </c>
    </row>
    <row r="78" spans="1:21">
      <c r="A78" t="s">
        <v>72</v>
      </c>
      <c r="B78" s="2">
        <v>1.163355601274226E-3</v>
      </c>
      <c r="C78" s="2">
        <v>1.1640379172463322E-3</v>
      </c>
      <c r="D78" s="2">
        <v>2.3345615908855581E-3</v>
      </c>
      <c r="E78" s="2">
        <v>2.3250411679938483E-3</v>
      </c>
      <c r="F78" s="2">
        <v>1.9377248611529305E-3</v>
      </c>
      <c r="G78" s="2">
        <v>1.9346030603508621E-3</v>
      </c>
      <c r="H78" s="2">
        <v>3.4826391113014811E-3</v>
      </c>
      <c r="I78" s="2">
        <v>2.714767182844247E-3</v>
      </c>
      <c r="J78" s="2">
        <v>2.7011386637188317E-3</v>
      </c>
      <c r="K78" s="2">
        <v>2.3254093762122095E-3</v>
      </c>
      <c r="L78" s="2">
        <v>2.3302507008176811E-3</v>
      </c>
      <c r="M78" s="2">
        <v>2.3422563422141485E-3</v>
      </c>
      <c r="N78" s="2">
        <v>2.3261521585224206E-3</v>
      </c>
      <c r="O78" s="2">
        <v>1.9535658583209447E-3</v>
      </c>
      <c r="P78" s="14">
        <v>2.3887394606921628E-3</v>
      </c>
      <c r="Q78" s="14">
        <v>2.0510773305747972E-3</v>
      </c>
      <c r="R78" s="14">
        <v>2.2197160396647143E-3</v>
      </c>
      <c r="S78" s="14">
        <v>2.4033766239071768E-3</v>
      </c>
      <c r="T78" s="14">
        <v>2.0636186871831651E-3</v>
      </c>
      <c r="U78" s="14">
        <v>2.2333029221002533E-3</v>
      </c>
    </row>
    <row r="79" spans="1:21">
      <c r="A79" t="s">
        <v>73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</row>
    <row r="80" spans="1:21">
      <c r="A80" t="s">
        <v>169</v>
      </c>
      <c r="B80" s="2">
        <v>2.9998747618593291</v>
      </c>
      <c r="C80" s="2">
        <v>3.0003192405518853</v>
      </c>
      <c r="D80" s="2">
        <v>2.9998869137626158</v>
      </c>
      <c r="E80" s="2">
        <v>2.9999103102600331</v>
      </c>
      <c r="F80" s="2">
        <v>2.9999864511068233</v>
      </c>
      <c r="G80" s="2">
        <v>2.9999612582354716</v>
      </c>
      <c r="H80" s="2">
        <v>3.000047317364325</v>
      </c>
      <c r="I80" s="2">
        <v>3.0001740091526026</v>
      </c>
      <c r="J80" s="2">
        <v>3.0001516071560284</v>
      </c>
      <c r="K80" s="2">
        <v>3.0001664846622496</v>
      </c>
      <c r="L80" s="2">
        <v>3.0000509846738717</v>
      </c>
      <c r="M80" s="2">
        <v>3.0000727502088198</v>
      </c>
      <c r="N80" s="2">
        <v>3.0000298964796821</v>
      </c>
      <c r="O80" s="2">
        <v>3.0000152637791428</v>
      </c>
      <c r="P80" s="14">
        <v>2.9998782081555011</v>
      </c>
      <c r="Q80" s="14">
        <v>2.9998860902130011</v>
      </c>
      <c r="R80" s="14">
        <v>2.9999735743203573</v>
      </c>
      <c r="S80" s="14">
        <v>2.9999181246992217</v>
      </c>
      <c r="T80" s="14">
        <v>2.9999259699647673</v>
      </c>
      <c r="U80" s="14">
        <v>3.0000140318171207</v>
      </c>
    </row>
    <row r="81" spans="1:22">
      <c r="A81" t="s">
        <v>55</v>
      </c>
      <c r="B81" s="2">
        <v>1.3251321379101775</v>
      </c>
      <c r="C81" s="2">
        <v>1.3259093369212596</v>
      </c>
      <c r="D81" s="2">
        <v>1.3296031706147007</v>
      </c>
      <c r="E81" s="2">
        <v>1.3241810029101388</v>
      </c>
      <c r="F81" s="2">
        <v>1.3243112347396606</v>
      </c>
      <c r="G81" s="2">
        <v>1.322177683192854</v>
      </c>
      <c r="H81" s="2">
        <v>1.322311941443</v>
      </c>
      <c r="I81" s="2">
        <v>1.2583931885406634</v>
      </c>
      <c r="J81" s="2">
        <v>1.2520758749434986</v>
      </c>
      <c r="K81" s="2">
        <v>1.2575636544823545</v>
      </c>
      <c r="L81" s="2">
        <v>1.2601818059036365</v>
      </c>
      <c r="M81" s="2">
        <v>1.2666743652023946</v>
      </c>
      <c r="N81" s="2">
        <v>1.2579653454904278</v>
      </c>
      <c r="O81" s="2">
        <v>1.2677682193216637</v>
      </c>
      <c r="P81" s="14">
        <v>1.2617699397211137</v>
      </c>
      <c r="Q81" s="14">
        <v>1.3260084968568233</v>
      </c>
      <c r="R81" s="14">
        <v>1.2939153532731635</v>
      </c>
      <c r="S81" s="14">
        <v>1.269501520687313</v>
      </c>
      <c r="T81" s="14">
        <v>1.3341164044314962</v>
      </c>
      <c r="U81" s="14">
        <v>1.3018354094750897</v>
      </c>
    </row>
    <row r="82" spans="1:22">
      <c r="A82" t="s">
        <v>75</v>
      </c>
      <c r="B82" s="2">
        <v>12.514399537386636</v>
      </c>
      <c r="C82" s="2">
        <v>12.513654953921327</v>
      </c>
      <c r="D82" s="2">
        <v>12.500161325991431</v>
      </c>
      <c r="E82" s="2">
        <v>12.499407643425585</v>
      </c>
      <c r="F82" s="2">
        <v>12.489508330595493</v>
      </c>
      <c r="G82" s="2">
        <v>12.474195901910422</v>
      </c>
      <c r="H82" s="2">
        <v>12.500147558998265</v>
      </c>
      <c r="I82" s="2">
        <v>12.46608595844207</v>
      </c>
      <c r="J82" s="2">
        <v>12.443995399169703</v>
      </c>
      <c r="K82" s="2">
        <v>12.448097650045399</v>
      </c>
      <c r="L82" s="2">
        <v>12.444365265949074</v>
      </c>
      <c r="M82" s="2">
        <v>12.467934524805983</v>
      </c>
      <c r="N82" s="2">
        <v>12.446970469420068</v>
      </c>
      <c r="O82" s="2">
        <v>12.45518850578004</v>
      </c>
      <c r="P82" s="14">
        <v>12.425685111958062</v>
      </c>
      <c r="Q82" s="14">
        <v>12.480177722602752</v>
      </c>
      <c r="R82" s="14">
        <v>12.45299408426639</v>
      </c>
      <c r="S82" s="14">
        <v>12.437505209630576</v>
      </c>
      <c r="T82" s="14">
        <v>12.492305850155681</v>
      </c>
      <c r="U82" s="14">
        <v>12.464968671170212</v>
      </c>
    </row>
    <row r="83" spans="1:22">
      <c r="A83" t="s">
        <v>156</v>
      </c>
      <c r="B83" s="2">
        <f>B64+B80</f>
        <v>8.9759558049156798</v>
      </c>
      <c r="C83" s="2">
        <f t="shared" ref="C83:U83" si="14">C64+C80</f>
        <v>8.9817291744030658</v>
      </c>
      <c r="D83" s="2">
        <f t="shared" si="14"/>
        <v>8.9805852627521521</v>
      </c>
      <c r="E83" s="2">
        <f t="shared" si="14"/>
        <v>8.9744341763697246</v>
      </c>
      <c r="F83" s="2">
        <f t="shared" si="14"/>
        <v>8.9842063070551834</v>
      </c>
      <c r="G83" s="2">
        <f t="shared" si="14"/>
        <v>8.9745401467169952</v>
      </c>
      <c r="H83" s="2">
        <f t="shared" si="14"/>
        <v>8.9752328841441766</v>
      </c>
      <c r="I83" s="2">
        <f t="shared" si="14"/>
        <v>8.9431258456111244</v>
      </c>
      <c r="J83" s="2">
        <f t="shared" si="14"/>
        <v>8.9586149684015606</v>
      </c>
      <c r="K83" s="2">
        <f t="shared" si="14"/>
        <v>8.9665275659268726</v>
      </c>
      <c r="L83" s="2">
        <f t="shared" si="14"/>
        <v>8.978833573739804</v>
      </c>
      <c r="M83" s="2">
        <f t="shared" si="14"/>
        <v>8.9729587537216915</v>
      </c>
      <c r="N83" s="2">
        <f t="shared" si="14"/>
        <v>8.9682967529221429</v>
      </c>
      <c r="O83" s="2">
        <f t="shared" si="14"/>
        <v>8.987242098627803</v>
      </c>
      <c r="P83" s="14">
        <f t="shared" si="14"/>
        <v>8.9757504625512716</v>
      </c>
      <c r="Q83" s="14">
        <f t="shared" si="14"/>
        <v>8.9834370801862651</v>
      </c>
      <c r="R83" s="14">
        <f t="shared" si="14"/>
        <v>8.9796528187276863</v>
      </c>
      <c r="S83" s="14">
        <f t="shared" si="14"/>
        <v>8.9664308514462228</v>
      </c>
      <c r="T83" s="14">
        <f t="shared" si="14"/>
        <v>8.9741843116072939</v>
      </c>
      <c r="U83" s="14">
        <f t="shared" si="14"/>
        <v>8.9703670828739597</v>
      </c>
      <c r="V83" t="s">
        <v>156</v>
      </c>
    </row>
    <row r="84" spans="1:22">
      <c r="A84" t="s">
        <v>157</v>
      </c>
      <c r="B84" s="2">
        <f>9-B83</f>
        <v>2.4044195084320208E-2</v>
      </c>
      <c r="C84" s="2">
        <f t="shared" ref="C84:U84" si="15">9-C83</f>
        <v>1.8270825596934159E-2</v>
      </c>
      <c r="D84" s="2">
        <f t="shared" si="15"/>
        <v>1.9414737247847924E-2</v>
      </c>
      <c r="E84" s="2">
        <f t="shared" si="15"/>
        <v>2.5565823630275375E-2</v>
      </c>
      <c r="F84" s="2">
        <f t="shared" si="15"/>
        <v>1.5793692944816584E-2</v>
      </c>
      <c r="G84" s="2">
        <f t="shared" si="15"/>
        <v>2.5459853283004819E-2</v>
      </c>
      <c r="H84" s="2">
        <f t="shared" si="15"/>
        <v>2.4767115855823363E-2</v>
      </c>
      <c r="I84" s="2">
        <f t="shared" si="15"/>
        <v>5.6874154388875553E-2</v>
      </c>
      <c r="J84" s="2">
        <f t="shared" si="15"/>
        <v>4.1385031598439426E-2</v>
      </c>
      <c r="K84" s="2">
        <f t="shared" si="15"/>
        <v>3.3472434073127388E-2</v>
      </c>
      <c r="L84" s="2">
        <f t="shared" si="15"/>
        <v>2.1166426260196047E-2</v>
      </c>
      <c r="M84" s="2">
        <f t="shared" si="15"/>
        <v>2.7041246278308506E-2</v>
      </c>
      <c r="N84" s="2">
        <f t="shared" si="15"/>
        <v>3.17032470778571E-2</v>
      </c>
      <c r="O84" s="2">
        <f t="shared" si="15"/>
        <v>1.2757901372197011E-2</v>
      </c>
      <c r="P84" s="14">
        <f t="shared" si="15"/>
        <v>2.4249537448728375E-2</v>
      </c>
      <c r="Q84" s="14">
        <f t="shared" si="15"/>
        <v>1.6562919813734922E-2</v>
      </c>
      <c r="R84" s="14">
        <f t="shared" si="15"/>
        <v>2.0347181272313719E-2</v>
      </c>
      <c r="S84" s="14">
        <f t="shared" si="15"/>
        <v>3.3569148553777239E-2</v>
      </c>
      <c r="T84" s="14">
        <f t="shared" si="15"/>
        <v>2.5815688392706093E-2</v>
      </c>
      <c r="U84" s="14">
        <f t="shared" si="15"/>
        <v>2.9632917126040326E-2</v>
      </c>
      <c r="V84" t="s">
        <v>157</v>
      </c>
    </row>
    <row r="85" spans="1:22">
      <c r="A85" t="s">
        <v>159</v>
      </c>
      <c r="B85" s="2">
        <f>B77-B84</f>
        <v>7.6416052383228267E-2</v>
      </c>
      <c r="C85" s="2">
        <f t="shared" ref="C85:U85" si="16">C77-C84</f>
        <v>8.2248342488982232E-2</v>
      </c>
      <c r="D85" s="2">
        <f t="shared" si="16"/>
        <v>8.138446588991792E-2</v>
      </c>
      <c r="E85" s="2">
        <f t="shared" si="16"/>
        <v>7.4822316871676731E-2</v>
      </c>
      <c r="F85" s="2">
        <f t="shared" si="16"/>
        <v>8.4604320626731844E-2</v>
      </c>
      <c r="G85" s="2">
        <f t="shared" si="16"/>
        <v>7.4776412557698471E-2</v>
      </c>
      <c r="H85" s="2">
        <f t="shared" si="16"/>
        <v>7.5479328303440285E-2</v>
      </c>
      <c r="I85" s="2">
        <f t="shared" si="16"/>
        <v>6.0463385704486117E-2</v>
      </c>
      <c r="J85" s="2">
        <f t="shared" si="16"/>
        <v>7.536345727926104E-2</v>
      </c>
      <c r="K85" s="2">
        <f t="shared" si="16"/>
        <v>8.3787756995531995E-2</v>
      </c>
      <c r="L85" s="2">
        <f t="shared" si="16"/>
        <v>9.6337891564840183E-2</v>
      </c>
      <c r="M85" s="2">
        <f t="shared" si="16"/>
        <v>9.1068463362230193E-2</v>
      </c>
      <c r="N85" s="2">
        <f t="shared" si="16"/>
        <v>8.5594399243416608E-2</v>
      </c>
      <c r="O85" s="2">
        <f t="shared" si="16"/>
        <v>0.10545380353718517</v>
      </c>
      <c r="P85" s="14">
        <f t="shared" si="16"/>
        <v>5.3327514909578433E-2</v>
      </c>
      <c r="Q85" s="14">
        <f t="shared" si="16"/>
        <v>5.6814222922617078E-2</v>
      </c>
      <c r="R85" s="14">
        <f t="shared" si="16"/>
        <v>5.5127231988096506E-2</v>
      </c>
      <c r="S85" s="14">
        <f t="shared" si="16"/>
        <v>4.448326245949949E-2</v>
      </c>
      <c r="T85" s="14">
        <f t="shared" si="16"/>
        <v>4.8010120466683695E-2</v>
      </c>
      <c r="U85" s="14">
        <f t="shared" si="16"/>
        <v>4.6303475036867436E-2</v>
      </c>
      <c r="V85" t="s">
        <v>159</v>
      </c>
    </row>
    <row r="86" spans="1:22">
      <c r="A86" t="s">
        <v>160</v>
      </c>
      <c r="B86" s="2">
        <f>B66+B67+B68+B69</f>
        <v>1.898146554264581</v>
      </c>
      <c r="C86" s="2">
        <f t="shared" ref="C86:U86" si="17">C66+C67+C68+C69</f>
        <v>1.8906665558612381</v>
      </c>
      <c r="D86" s="2">
        <f t="shared" si="17"/>
        <v>1.9123137005837882</v>
      </c>
      <c r="E86" s="2">
        <f t="shared" si="17"/>
        <v>1.9250436688312622</v>
      </c>
      <c r="F86" s="2">
        <f t="shared" si="17"/>
        <v>1.9182819269528875</v>
      </c>
      <c r="G86" s="2">
        <f t="shared" si="17"/>
        <v>1.9494678070292641</v>
      </c>
      <c r="H86" s="2">
        <f t="shared" si="17"/>
        <v>1.9211094333878476</v>
      </c>
      <c r="I86" s="2">
        <f t="shared" si="17"/>
        <v>1.9618996872682766</v>
      </c>
      <c r="J86" s="2">
        <f t="shared" si="17"/>
        <v>1.9452776579900537</v>
      </c>
      <c r="K86" s="2">
        <f t="shared" si="17"/>
        <v>1.9347100553769219</v>
      </c>
      <c r="L86" s="2">
        <f t="shared" si="17"/>
        <v>1.9213158391308724</v>
      </c>
      <c r="M86" s="2">
        <f t="shared" si="17"/>
        <v>1.9109019370376645</v>
      </c>
      <c r="N86" s="2">
        <f t="shared" si="17"/>
        <v>1.9340356242298751</v>
      </c>
      <c r="O86" s="2">
        <f t="shared" si="17"/>
        <v>1.8990514374880703</v>
      </c>
      <c r="P86" s="14">
        <f t="shared" si="17"/>
        <v>1.932267968300001</v>
      </c>
      <c r="Q86" s="14">
        <f t="shared" si="17"/>
        <v>1.9181986192602114</v>
      </c>
      <c r="R86" s="14">
        <f t="shared" si="17"/>
        <v>1.9252141089469663</v>
      </c>
      <c r="S86" s="14">
        <f t="shared" si="17"/>
        <v>1.9441080714558954</v>
      </c>
      <c r="T86" s="14">
        <f t="shared" si="17"/>
        <v>1.9299274861201845</v>
      </c>
      <c r="U86" s="14">
        <f t="shared" si="17"/>
        <v>1.9369983449907149</v>
      </c>
      <c r="V86" t="s">
        <v>160</v>
      </c>
    </row>
    <row r="87" spans="1:22">
      <c r="A87" t="s">
        <v>106</v>
      </c>
      <c r="B87" s="2">
        <f>B71+B72+B73</f>
        <v>8.4368434264421185E-2</v>
      </c>
      <c r="C87" s="2">
        <f t="shared" ref="C87:U87" si="18">C71+C72+C73</f>
        <v>8.4417916924905342E-2</v>
      </c>
      <c r="D87" s="2">
        <f t="shared" si="18"/>
        <v>6.2832482724474739E-2</v>
      </c>
      <c r="E87" s="2">
        <f t="shared" si="18"/>
        <v>5.1204113232925889E-2</v>
      </c>
      <c r="F87" s="2">
        <f t="shared" si="18"/>
        <v>4.5593031286486896E-2</v>
      </c>
      <c r="G87" s="2">
        <f t="shared" si="18"/>
        <v>2.534824354386252E-2</v>
      </c>
      <c r="H87" s="2">
        <f t="shared" si="18"/>
        <v>5.4341497965150407E-2</v>
      </c>
      <c r="I87" s="2">
        <f t="shared" si="18"/>
        <v>3.9478337033875634E-2</v>
      </c>
      <c r="J87" s="2">
        <f t="shared" si="18"/>
        <v>4.1983468901060944E-2</v>
      </c>
      <c r="K87" s="2">
        <f t="shared" si="18"/>
        <v>4.0796165226991622E-2</v>
      </c>
      <c r="L87" s="2">
        <f t="shared" si="18"/>
        <v>3.6786109821148612E-2</v>
      </c>
      <c r="M87" s="2">
        <f t="shared" si="18"/>
        <v>5.820520557365929E-2</v>
      </c>
      <c r="N87" s="2">
        <f t="shared" si="18"/>
        <v>3.8093161803542983E-2</v>
      </c>
      <c r="O87" s="2">
        <f t="shared" si="18"/>
        <v>5.2781070240358385E-2</v>
      </c>
      <c r="P87" s="14">
        <f t="shared" si="18"/>
        <v>4.4053919820241053E-2</v>
      </c>
      <c r="Q87" s="14">
        <f t="shared" si="18"/>
        <v>5.8336058914272654E-2</v>
      </c>
      <c r="R87" s="14">
        <f t="shared" si="18"/>
        <v>5.1202241190644107E-2</v>
      </c>
      <c r="S87" s="14">
        <f t="shared" si="18"/>
        <v>4.4323863204725172E-2</v>
      </c>
      <c r="T87" s="14">
        <f t="shared" si="18"/>
        <v>5.8692756005632743E-2</v>
      </c>
      <c r="U87" s="14">
        <f t="shared" si="18"/>
        <v>5.1515650121814638E-2</v>
      </c>
      <c r="V87" t="s">
        <v>106</v>
      </c>
    </row>
    <row r="88" spans="1:22">
      <c r="A88" t="s">
        <v>84</v>
      </c>
      <c r="B88" s="2">
        <f>B75+B76+B78+B79</f>
        <v>0.12838319186265232</v>
      </c>
      <c r="C88" s="2">
        <f t="shared" ref="C88:U88" si="19">C75+C76+C78+C79</f>
        <v>0.12845848947781136</v>
      </c>
      <c r="D88" s="2">
        <f t="shared" si="19"/>
        <v>0.11402750617855016</v>
      </c>
      <c r="E88" s="2">
        <f t="shared" si="19"/>
        <v>0.12415654157958111</v>
      </c>
      <c r="F88" s="2">
        <f t="shared" si="19"/>
        <v>0.11671781698972865</v>
      </c>
      <c r="G88" s="2">
        <f t="shared" si="19"/>
        <v>0.10242575558674556</v>
      </c>
      <c r="H88" s="2">
        <f t="shared" si="19"/>
        <v>0.12690535789882509</v>
      </c>
      <c r="I88" s="2">
        <f t="shared" si="19"/>
        <v>0.14585135989476897</v>
      </c>
      <c r="J88" s="2">
        <f t="shared" si="19"/>
        <v>0.1292949400558295</v>
      </c>
      <c r="K88" s="2">
        <f t="shared" si="19"/>
        <v>0.13124001796359991</v>
      </c>
      <c r="L88" s="2">
        <f t="shared" si="19"/>
        <v>0.12974361952857771</v>
      </c>
      <c r="M88" s="2">
        <f t="shared" si="19"/>
        <v>0.14108455363003475</v>
      </c>
      <c r="N88" s="2">
        <f t="shared" si="19"/>
        <v>0.13128193865280516</v>
      </c>
      <c r="O88" s="2">
        <f t="shared" si="19"/>
        <v>0.13013397519276232</v>
      </c>
      <c r="P88" s="14">
        <f t="shared" si="19"/>
        <v>0.1342657692071286</v>
      </c>
      <c r="Q88" s="14">
        <f t="shared" si="19"/>
        <v>0.12026190796224567</v>
      </c>
      <c r="R88" s="14">
        <f t="shared" si="19"/>
        <v>0.12725564648766657</v>
      </c>
      <c r="S88" s="14">
        <f t="shared" si="19"/>
        <v>0.13508849182314162</v>
      </c>
      <c r="T88" s="14">
        <f t="shared" si="19"/>
        <v>0.12099725199422058</v>
      </c>
      <c r="U88" s="14">
        <f t="shared" si="19"/>
        <v>0.12803457833173595</v>
      </c>
      <c r="V88" t="s">
        <v>84</v>
      </c>
    </row>
    <row r="89" spans="1:22">
      <c r="A89" t="s">
        <v>161</v>
      </c>
      <c r="B89" s="2">
        <f>2-B86-B87</f>
        <v>1.7485011470997805E-2</v>
      </c>
      <c r="C89" s="2">
        <f t="shared" ref="C89:U89" si="20">2-C86-C87</f>
        <v>2.491552721385655E-2</v>
      </c>
      <c r="D89" s="2">
        <f t="shared" si="20"/>
        <v>2.4853816691737016E-2</v>
      </c>
      <c r="E89" s="2">
        <f t="shared" si="20"/>
        <v>2.3752217935811899E-2</v>
      </c>
      <c r="F89" s="2">
        <f t="shared" si="20"/>
        <v>3.6125041760625642E-2</v>
      </c>
      <c r="G89" s="2">
        <f t="shared" si="20"/>
        <v>2.5183949426873336E-2</v>
      </c>
      <c r="H89" s="2">
        <f t="shared" si="20"/>
        <v>2.4549068647002029E-2</v>
      </c>
      <c r="I89" s="2">
        <f t="shared" si="20"/>
        <v>-1.3780243021522046E-3</v>
      </c>
      <c r="J89" s="2">
        <f t="shared" si="20"/>
        <v>1.2738873108885357E-2</v>
      </c>
      <c r="K89" s="2">
        <f t="shared" si="20"/>
        <v>2.4493779396086511E-2</v>
      </c>
      <c r="L89" s="2">
        <f t="shared" si="20"/>
        <v>4.1898051047978939E-2</v>
      </c>
      <c r="M89" s="2">
        <f t="shared" si="20"/>
        <v>3.0892857388676177E-2</v>
      </c>
      <c r="N89" s="2">
        <f t="shared" si="20"/>
        <v>2.7871213966581945E-2</v>
      </c>
      <c r="O89" s="2">
        <f t="shared" si="20"/>
        <v>4.8167492271571355E-2</v>
      </c>
      <c r="P89" s="14">
        <f t="shared" si="20"/>
        <v>2.3678111879757921E-2</v>
      </c>
      <c r="Q89" s="14">
        <f t="shared" si="20"/>
        <v>2.3465321825515945E-2</v>
      </c>
      <c r="R89" s="14">
        <f t="shared" si="20"/>
        <v>2.3583649862389575E-2</v>
      </c>
      <c r="S89" s="14">
        <f t="shared" si="20"/>
        <v>1.1568065339379457E-2</v>
      </c>
      <c r="T89" s="14">
        <f t="shared" si="20"/>
        <v>1.1379757874182758E-2</v>
      </c>
      <c r="U89" s="14">
        <f t="shared" si="20"/>
        <v>1.148600488747048E-2</v>
      </c>
      <c r="V89" t="s">
        <v>161</v>
      </c>
    </row>
    <row r="90" spans="1:22">
      <c r="A90" t="s">
        <v>162</v>
      </c>
      <c r="B90" s="2">
        <f>B77-B84-B89</f>
        <v>5.8931040912230462E-2</v>
      </c>
      <c r="C90" s="2">
        <f t="shared" ref="C90:U90" si="21">C77-C84-C89</f>
        <v>5.7332815275125681E-2</v>
      </c>
      <c r="D90" s="2">
        <f t="shared" si="21"/>
        <v>5.6530649198180905E-2</v>
      </c>
      <c r="E90" s="2">
        <f t="shared" si="21"/>
        <v>5.1070098935864831E-2</v>
      </c>
      <c r="F90" s="2">
        <f t="shared" si="21"/>
        <v>4.8479278866106201E-2</v>
      </c>
      <c r="G90" s="2">
        <f t="shared" si="21"/>
        <v>4.9592463130825132E-2</v>
      </c>
      <c r="H90" s="2">
        <f t="shared" si="21"/>
        <v>5.0930259656438256E-2</v>
      </c>
      <c r="I90" s="2">
        <f t="shared" si="21"/>
        <v>6.1841410006638321E-2</v>
      </c>
      <c r="J90" s="2">
        <f t="shared" si="21"/>
        <v>6.2624584170375683E-2</v>
      </c>
      <c r="K90" s="2">
        <f t="shared" si="21"/>
        <v>5.9293977599445484E-2</v>
      </c>
      <c r="L90" s="2">
        <f t="shared" si="21"/>
        <v>5.4439840516861245E-2</v>
      </c>
      <c r="M90" s="2">
        <f t="shared" si="21"/>
        <v>6.0175605973554015E-2</v>
      </c>
      <c r="N90" s="2">
        <f t="shared" si="21"/>
        <v>5.7723185276834663E-2</v>
      </c>
      <c r="O90" s="2">
        <f t="shared" si="21"/>
        <v>5.7286311265613815E-2</v>
      </c>
      <c r="P90" s="14">
        <f t="shared" si="21"/>
        <v>2.9649403029820512E-2</v>
      </c>
      <c r="Q90" s="14">
        <f t="shared" si="21"/>
        <v>3.3348901097101133E-2</v>
      </c>
      <c r="R90" s="14">
        <f t="shared" si="21"/>
        <v>3.1543582125706932E-2</v>
      </c>
      <c r="S90" s="14">
        <f t="shared" si="21"/>
        <v>3.2915197120120032E-2</v>
      </c>
      <c r="T90" s="14">
        <f t="shared" si="21"/>
        <v>3.6630362592500937E-2</v>
      </c>
      <c r="U90" s="14">
        <f t="shared" si="21"/>
        <v>3.4817470149396956E-2</v>
      </c>
      <c r="V90" t="s">
        <v>162</v>
      </c>
    </row>
    <row r="91" spans="1:22">
      <c r="A91" t="s">
        <v>164</v>
      </c>
      <c r="B91" s="2">
        <f>B88+B90</f>
        <v>0.18731423277488279</v>
      </c>
      <c r="C91" s="2">
        <f t="shared" ref="C91:U91" si="22">C88+C90</f>
        <v>0.18579130475293704</v>
      </c>
      <c r="D91" s="2">
        <f t="shared" si="22"/>
        <v>0.17055815537673108</v>
      </c>
      <c r="E91" s="2">
        <f t="shared" si="22"/>
        <v>0.17522664051544595</v>
      </c>
      <c r="F91" s="2">
        <f t="shared" si="22"/>
        <v>0.16519709585583486</v>
      </c>
      <c r="G91" s="2">
        <f t="shared" si="22"/>
        <v>0.15201821871757071</v>
      </c>
      <c r="H91" s="2">
        <f t="shared" si="22"/>
        <v>0.17783561755526334</v>
      </c>
      <c r="I91" s="2">
        <f t="shared" si="22"/>
        <v>0.20769276990140728</v>
      </c>
      <c r="J91" s="2">
        <f t="shared" si="22"/>
        <v>0.19191952422620517</v>
      </c>
      <c r="K91" s="2">
        <f t="shared" si="22"/>
        <v>0.1905339955630454</v>
      </c>
      <c r="L91" s="2">
        <f t="shared" si="22"/>
        <v>0.18418346004543895</v>
      </c>
      <c r="M91" s="2">
        <f t="shared" si="22"/>
        <v>0.20126015960358876</v>
      </c>
      <c r="N91" s="2">
        <f t="shared" si="22"/>
        <v>0.18900512392963981</v>
      </c>
      <c r="O91" s="2">
        <f t="shared" si="22"/>
        <v>0.18742028645837613</v>
      </c>
      <c r="P91" s="14">
        <f t="shared" si="22"/>
        <v>0.16391517223694912</v>
      </c>
      <c r="Q91" s="14">
        <f t="shared" si="22"/>
        <v>0.15361080905934682</v>
      </c>
      <c r="R91" s="14">
        <f t="shared" si="22"/>
        <v>0.15879922861337351</v>
      </c>
      <c r="S91" s="14">
        <f t="shared" si="22"/>
        <v>0.16800368894326165</v>
      </c>
      <c r="T91" s="14">
        <f t="shared" si="22"/>
        <v>0.15762761458672153</v>
      </c>
      <c r="U91" s="14">
        <f t="shared" si="22"/>
        <v>0.16285204848113291</v>
      </c>
      <c r="V91" t="s">
        <v>164</v>
      </c>
    </row>
    <row r="92" spans="1:22">
      <c r="A92" t="s">
        <v>165</v>
      </c>
      <c r="B92" s="2">
        <f>B86+B87+B89</f>
        <v>2</v>
      </c>
      <c r="C92" s="2">
        <f t="shared" ref="C92:U92" si="23">C86+C87+C89</f>
        <v>2</v>
      </c>
      <c r="D92" s="2">
        <f t="shared" si="23"/>
        <v>2</v>
      </c>
      <c r="E92" s="2">
        <f t="shared" si="23"/>
        <v>2</v>
      </c>
      <c r="F92" s="2">
        <f t="shared" si="23"/>
        <v>2</v>
      </c>
      <c r="G92" s="2">
        <f t="shared" si="23"/>
        <v>2</v>
      </c>
      <c r="H92" s="2">
        <f t="shared" si="23"/>
        <v>2</v>
      </c>
      <c r="I92" s="2">
        <f t="shared" si="23"/>
        <v>2</v>
      </c>
      <c r="J92" s="2">
        <f t="shared" si="23"/>
        <v>2</v>
      </c>
      <c r="K92" s="2">
        <f t="shared" si="23"/>
        <v>2</v>
      </c>
      <c r="L92" s="2">
        <f t="shared" si="23"/>
        <v>2</v>
      </c>
      <c r="M92" s="2">
        <f t="shared" si="23"/>
        <v>2</v>
      </c>
      <c r="N92" s="2">
        <f t="shared" si="23"/>
        <v>2</v>
      </c>
      <c r="O92" s="2">
        <f t="shared" si="23"/>
        <v>2</v>
      </c>
      <c r="P92" s="14">
        <f t="shared" si="23"/>
        <v>2</v>
      </c>
      <c r="Q92" s="14">
        <f t="shared" si="23"/>
        <v>2</v>
      </c>
      <c r="R92" s="14">
        <f t="shared" si="23"/>
        <v>2</v>
      </c>
      <c r="S92" s="14">
        <f t="shared" si="23"/>
        <v>2</v>
      </c>
      <c r="T92" s="14">
        <f t="shared" si="23"/>
        <v>2</v>
      </c>
      <c r="U92" s="14">
        <f t="shared" si="23"/>
        <v>2</v>
      </c>
      <c r="V92" t="s">
        <v>165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5"/>
  <sheetViews>
    <sheetView topLeftCell="D1" workbookViewId="0">
      <selection activeCell="H2" sqref="H2"/>
    </sheetView>
  </sheetViews>
  <sheetFormatPr baseColWidth="10" defaultRowHeight="16"/>
  <sheetData>
    <row r="1" spans="1:22">
      <c r="D1" s="35" t="s">
        <v>337</v>
      </c>
    </row>
    <row r="2" spans="1:22">
      <c r="D2" s="35" t="s">
        <v>338</v>
      </c>
      <c r="H2" s="36" t="s">
        <v>339</v>
      </c>
    </row>
    <row r="3" spans="1:22">
      <c r="A3" t="s">
        <v>170</v>
      </c>
      <c r="B3" t="s">
        <v>171</v>
      </c>
      <c r="C3" t="s">
        <v>172</v>
      </c>
      <c r="D3" t="s">
        <v>173</v>
      </c>
      <c r="E3" t="s">
        <v>174</v>
      </c>
      <c r="F3" t="s">
        <v>175</v>
      </c>
      <c r="G3" t="s">
        <v>176</v>
      </c>
      <c r="H3" t="s">
        <v>177</v>
      </c>
      <c r="I3" t="s">
        <v>178</v>
      </c>
      <c r="J3" t="s">
        <v>179</v>
      </c>
      <c r="K3" t="s">
        <v>180</v>
      </c>
      <c r="L3" t="s">
        <v>181</v>
      </c>
      <c r="M3" t="s">
        <v>182</v>
      </c>
      <c r="N3" t="s">
        <v>183</v>
      </c>
      <c r="O3" t="s">
        <v>184</v>
      </c>
      <c r="P3" t="s">
        <v>185</v>
      </c>
      <c r="Q3" s="16" t="s">
        <v>7</v>
      </c>
      <c r="R3" t="s">
        <v>7</v>
      </c>
      <c r="S3" t="s">
        <v>7</v>
      </c>
      <c r="U3" t="s">
        <v>7</v>
      </c>
      <c r="V3" t="s">
        <v>7</v>
      </c>
    </row>
    <row r="4" spans="1:22">
      <c r="A4" t="s">
        <v>130</v>
      </c>
      <c r="B4" t="s">
        <v>186</v>
      </c>
      <c r="C4" t="s">
        <v>187</v>
      </c>
      <c r="D4" t="s">
        <v>188</v>
      </c>
      <c r="E4" t="s">
        <v>189</v>
      </c>
      <c r="F4" t="s">
        <v>190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 s="16" t="s">
        <v>151</v>
      </c>
      <c r="R4" t="s">
        <v>79</v>
      </c>
      <c r="S4" t="s">
        <v>78</v>
      </c>
      <c r="U4" t="s">
        <v>79</v>
      </c>
      <c r="V4" t="s">
        <v>78</v>
      </c>
    </row>
    <row r="5" spans="1:22">
      <c r="A5" t="s">
        <v>132</v>
      </c>
      <c r="B5">
        <v>63.92</v>
      </c>
      <c r="C5">
        <v>63.387999999999998</v>
      </c>
      <c r="D5">
        <v>63.741</v>
      </c>
      <c r="E5">
        <v>63.774999999999999</v>
      </c>
      <c r="F5">
        <v>63.59</v>
      </c>
      <c r="G5">
        <v>64.012</v>
      </c>
      <c r="H5">
        <v>63.567</v>
      </c>
      <c r="I5">
        <v>63.404000000000003</v>
      </c>
      <c r="J5">
        <v>63.603000000000002</v>
      </c>
      <c r="K5">
        <v>63.607999999999997</v>
      </c>
      <c r="L5">
        <v>63.530999999999999</v>
      </c>
      <c r="M5">
        <v>63.497</v>
      </c>
      <c r="N5">
        <v>63.415999999999997</v>
      </c>
      <c r="O5">
        <v>63.372</v>
      </c>
      <c r="P5">
        <v>63.656999999999996</v>
      </c>
      <c r="Q5" s="17">
        <v>63.605399999999996</v>
      </c>
      <c r="R5" s="3">
        <v>63.566700000000004</v>
      </c>
      <c r="S5" s="3">
        <v>63.6828</v>
      </c>
      <c r="T5" s="3"/>
      <c r="U5" s="3">
        <v>63.566700000000004</v>
      </c>
      <c r="V5" s="3">
        <v>63.6828</v>
      </c>
    </row>
    <row r="6" spans="1:22">
      <c r="A6" t="s">
        <v>133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17">
        <v>0</v>
      </c>
      <c r="R6" s="3">
        <v>0</v>
      </c>
      <c r="S6" s="3">
        <v>0</v>
      </c>
      <c r="T6" s="3"/>
      <c r="U6" s="3">
        <v>0</v>
      </c>
      <c r="V6" s="3">
        <v>0</v>
      </c>
    </row>
    <row r="7" spans="1:22">
      <c r="A7" t="s">
        <v>134</v>
      </c>
      <c r="B7">
        <v>15.173999999999999</v>
      </c>
      <c r="C7">
        <v>15.000999999999999</v>
      </c>
      <c r="D7">
        <v>15.079000000000001</v>
      </c>
      <c r="E7">
        <v>15.212</v>
      </c>
      <c r="F7">
        <v>15.234999999999999</v>
      </c>
      <c r="G7">
        <v>15.430999999999999</v>
      </c>
      <c r="H7">
        <v>15.209</v>
      </c>
      <c r="I7">
        <v>15.103999999999999</v>
      </c>
      <c r="J7">
        <v>15.333</v>
      </c>
      <c r="K7">
        <v>15.115</v>
      </c>
      <c r="L7">
        <v>15.67</v>
      </c>
      <c r="M7">
        <v>15.486000000000001</v>
      </c>
      <c r="N7">
        <v>15.372999999999999</v>
      </c>
      <c r="O7">
        <v>15.103</v>
      </c>
      <c r="P7">
        <v>15.061</v>
      </c>
      <c r="Q7" s="17">
        <v>15.239066666666666</v>
      </c>
      <c r="R7" s="3">
        <v>15.288500000000003</v>
      </c>
      <c r="S7" s="3">
        <v>15.140199999999998</v>
      </c>
      <c r="T7" s="3"/>
      <c r="U7" s="3">
        <v>15.288500000000003</v>
      </c>
      <c r="V7" s="3">
        <v>15.140199999999998</v>
      </c>
    </row>
    <row r="8" spans="1:22">
      <c r="A8" t="s">
        <v>135</v>
      </c>
      <c r="B8">
        <v>0</v>
      </c>
      <c r="C8">
        <v>8.9999999999999993E-3</v>
      </c>
      <c r="D8">
        <v>3.0000000000000001E-3</v>
      </c>
      <c r="E8">
        <v>0</v>
      </c>
      <c r="F8">
        <v>0</v>
      </c>
      <c r="G8">
        <v>0</v>
      </c>
      <c r="H8">
        <v>4.0000000000000001E-3</v>
      </c>
      <c r="I8">
        <v>0</v>
      </c>
      <c r="J8">
        <v>0.01</v>
      </c>
      <c r="K8">
        <v>0</v>
      </c>
      <c r="L8">
        <v>0</v>
      </c>
      <c r="M8">
        <v>0</v>
      </c>
      <c r="N8">
        <v>0</v>
      </c>
      <c r="O8">
        <v>8.0000000000000002E-3</v>
      </c>
      <c r="P8">
        <v>8.0000000000000002E-3</v>
      </c>
      <c r="Q8" s="17">
        <v>2.8E-3</v>
      </c>
      <c r="R8" s="3">
        <v>3.0000000000000001E-3</v>
      </c>
      <c r="S8" s="3">
        <v>2.4000000000000002E-3</v>
      </c>
      <c r="T8" s="3"/>
      <c r="U8" s="3">
        <v>3.0000000000000001E-3</v>
      </c>
      <c r="V8" s="3">
        <v>2.4000000000000002E-3</v>
      </c>
    </row>
    <row r="9" spans="1:22">
      <c r="A9" t="s">
        <v>136</v>
      </c>
      <c r="B9">
        <v>9.8000000000000004E-2</v>
      </c>
      <c r="C9">
        <v>0.11799999999999999</v>
      </c>
      <c r="D9">
        <v>0.13300000000000001</v>
      </c>
      <c r="E9">
        <v>8.3000000000000004E-2</v>
      </c>
      <c r="F9">
        <v>0.08</v>
      </c>
      <c r="G9">
        <v>0.2</v>
      </c>
      <c r="H9">
        <v>0.08</v>
      </c>
      <c r="I9">
        <v>0.11700000000000001</v>
      </c>
      <c r="J9">
        <v>7.2999999999999995E-2</v>
      </c>
      <c r="K9">
        <v>7.0999999999999994E-2</v>
      </c>
      <c r="L9">
        <v>0</v>
      </c>
      <c r="M9">
        <v>9.2999999999999999E-2</v>
      </c>
      <c r="N9">
        <v>0.112</v>
      </c>
      <c r="O9">
        <v>6.9000000000000006E-2</v>
      </c>
      <c r="P9">
        <v>0.14899999999999999</v>
      </c>
      <c r="Q9" s="17">
        <v>9.8400000000000001E-2</v>
      </c>
      <c r="R9" s="3">
        <v>9.64E-2</v>
      </c>
      <c r="S9" s="3">
        <v>0.1024</v>
      </c>
      <c r="T9" s="3"/>
      <c r="U9" s="3">
        <v>9.64E-2</v>
      </c>
      <c r="V9" s="3">
        <v>0.1024</v>
      </c>
    </row>
    <row r="10" spans="1:22">
      <c r="A10" t="s">
        <v>137</v>
      </c>
      <c r="B10">
        <v>0.02</v>
      </c>
      <c r="C10">
        <v>1.4999999999999999E-2</v>
      </c>
      <c r="D10">
        <v>2.1000000000000001E-2</v>
      </c>
      <c r="E10">
        <v>8.0000000000000002E-3</v>
      </c>
      <c r="F10">
        <v>0</v>
      </c>
      <c r="G10">
        <v>4.7E-2</v>
      </c>
      <c r="H10">
        <v>3.4000000000000002E-2</v>
      </c>
      <c r="I10">
        <v>6.0000000000000001E-3</v>
      </c>
      <c r="J10">
        <v>2.5000000000000001E-2</v>
      </c>
      <c r="K10">
        <v>0</v>
      </c>
      <c r="L10">
        <v>4.2000000000000003E-2</v>
      </c>
      <c r="M10">
        <v>0</v>
      </c>
      <c r="N10">
        <v>3.5999999999999997E-2</v>
      </c>
      <c r="O10">
        <v>5.0000000000000001E-3</v>
      </c>
      <c r="P10">
        <v>3.1E-2</v>
      </c>
      <c r="Q10" s="17">
        <v>1.9333333333333334E-2</v>
      </c>
      <c r="R10" s="3">
        <v>2.2600000000000002E-2</v>
      </c>
      <c r="S10" s="3">
        <v>1.2800000000000001E-2</v>
      </c>
      <c r="T10" s="3"/>
      <c r="U10" s="3">
        <v>2.2600000000000002E-2</v>
      </c>
      <c r="V10" s="3">
        <v>1.2800000000000001E-2</v>
      </c>
    </row>
    <row r="11" spans="1:22">
      <c r="A11" s="18" t="s">
        <v>44</v>
      </c>
      <c r="Q11" s="17"/>
      <c r="R11" s="3"/>
      <c r="S11" s="3"/>
      <c r="T11" s="3"/>
      <c r="U11" s="3"/>
      <c r="V11" s="3"/>
    </row>
    <row r="12" spans="1:22">
      <c r="A12" t="s">
        <v>138</v>
      </c>
      <c r="B12">
        <v>0.98899999999999999</v>
      </c>
      <c r="C12">
        <v>1.0009999999999999</v>
      </c>
      <c r="D12">
        <v>0.91</v>
      </c>
      <c r="E12">
        <v>0.88</v>
      </c>
      <c r="F12">
        <v>0.96499999999999997</v>
      </c>
      <c r="G12">
        <v>0.91200000000000003</v>
      </c>
      <c r="H12">
        <v>0.85899999999999999</v>
      </c>
      <c r="I12">
        <v>1.008</v>
      </c>
      <c r="J12">
        <v>0.93400000000000005</v>
      </c>
      <c r="K12">
        <v>1.002</v>
      </c>
      <c r="L12">
        <v>0.76200000000000001</v>
      </c>
      <c r="M12">
        <v>0.95899999999999996</v>
      </c>
      <c r="N12">
        <v>0.83</v>
      </c>
      <c r="O12">
        <v>1.0840000000000001</v>
      </c>
      <c r="P12">
        <v>0.95599999999999996</v>
      </c>
      <c r="Q12" s="17">
        <v>0.93673333333333331</v>
      </c>
      <c r="R12" s="3">
        <v>0.93059999999999987</v>
      </c>
      <c r="S12" s="3">
        <v>0.94900000000000007</v>
      </c>
      <c r="T12" s="3"/>
      <c r="U12" s="3">
        <v>0.93059999999999987</v>
      </c>
      <c r="V12" s="3">
        <v>0.94900000000000007</v>
      </c>
    </row>
    <row r="13" spans="1:22">
      <c r="A13" t="s">
        <v>139</v>
      </c>
      <c r="B13">
        <v>2.5000000000000001E-2</v>
      </c>
      <c r="C13">
        <v>1.2999999999999999E-2</v>
      </c>
      <c r="D13">
        <v>2.7E-2</v>
      </c>
      <c r="E13">
        <v>1.7999999999999999E-2</v>
      </c>
      <c r="F13">
        <v>0</v>
      </c>
      <c r="G13">
        <v>2.3E-2</v>
      </c>
      <c r="H13">
        <v>8.0000000000000002E-3</v>
      </c>
      <c r="I13">
        <v>0</v>
      </c>
      <c r="J13">
        <v>1.7000000000000001E-2</v>
      </c>
      <c r="K13">
        <v>0.01</v>
      </c>
      <c r="L13">
        <v>1.7999999999999999E-2</v>
      </c>
      <c r="M13">
        <v>8.9999999999999993E-3</v>
      </c>
      <c r="N13">
        <v>0</v>
      </c>
      <c r="O13">
        <v>4.0000000000000001E-3</v>
      </c>
      <c r="P13">
        <v>1.4999999999999999E-2</v>
      </c>
      <c r="Q13" s="17">
        <v>1.2466666666666666E-2</v>
      </c>
      <c r="R13" s="3">
        <v>1.04E-2</v>
      </c>
      <c r="S13" s="3">
        <v>1.66E-2</v>
      </c>
      <c r="T13" s="3"/>
      <c r="U13" s="3">
        <v>1.04E-2</v>
      </c>
      <c r="V13" s="3">
        <v>1.66E-2</v>
      </c>
    </row>
    <row r="14" spans="1:22">
      <c r="A14" t="s">
        <v>140</v>
      </c>
      <c r="B14">
        <v>1.8580000000000001</v>
      </c>
      <c r="C14">
        <v>1.855</v>
      </c>
      <c r="D14">
        <v>1.885</v>
      </c>
      <c r="E14">
        <v>1.742</v>
      </c>
      <c r="F14">
        <v>1.744</v>
      </c>
      <c r="G14">
        <v>1.696</v>
      </c>
      <c r="H14">
        <v>1.8320000000000001</v>
      </c>
      <c r="I14">
        <v>1.8149999999999999</v>
      </c>
      <c r="J14">
        <v>1.647</v>
      </c>
      <c r="K14">
        <v>1.851</v>
      </c>
      <c r="L14">
        <v>1.5720000000000001</v>
      </c>
      <c r="M14">
        <v>1.6379999999999999</v>
      </c>
      <c r="N14">
        <v>1.8069999999999999</v>
      </c>
      <c r="O14">
        <v>1.8069999999999999</v>
      </c>
      <c r="P14">
        <v>1.931</v>
      </c>
      <c r="Q14" s="17">
        <v>1.7786666666666664</v>
      </c>
      <c r="R14" s="3">
        <v>1.7596000000000001</v>
      </c>
      <c r="S14" s="3">
        <v>1.8168</v>
      </c>
      <c r="T14" s="3"/>
      <c r="U14" s="3">
        <v>1.7596000000000001</v>
      </c>
      <c r="V14" s="3">
        <v>1.8168</v>
      </c>
    </row>
    <row r="15" spans="1:22">
      <c r="A15" t="s">
        <v>141</v>
      </c>
      <c r="B15">
        <v>1.4999999999999999E-2</v>
      </c>
      <c r="C15">
        <v>0</v>
      </c>
      <c r="D15">
        <v>0</v>
      </c>
      <c r="E15">
        <v>1.4E-2</v>
      </c>
      <c r="F15">
        <v>6.0000000000000001E-3</v>
      </c>
      <c r="G15">
        <v>1.6E-2</v>
      </c>
      <c r="H15">
        <v>1.2E-2</v>
      </c>
      <c r="I15">
        <v>0</v>
      </c>
      <c r="J15">
        <v>2.8000000000000001E-2</v>
      </c>
      <c r="K15">
        <v>0.01</v>
      </c>
      <c r="L15">
        <v>1.2999999999999999E-2</v>
      </c>
      <c r="M15">
        <v>7.0000000000000001E-3</v>
      </c>
      <c r="N15">
        <v>0</v>
      </c>
      <c r="O15">
        <v>0</v>
      </c>
      <c r="P15">
        <v>0</v>
      </c>
      <c r="Q15" s="17">
        <v>8.0666666666666664E-3</v>
      </c>
      <c r="R15" s="3">
        <v>8.6E-3</v>
      </c>
      <c r="S15" s="3">
        <v>6.9999999999999993E-3</v>
      </c>
      <c r="T15" s="3"/>
      <c r="U15" s="3">
        <v>8.6E-3</v>
      </c>
      <c r="V15" s="3">
        <v>6.9999999999999993E-3</v>
      </c>
    </row>
    <row r="16" spans="1:22">
      <c r="A16" t="s">
        <v>142</v>
      </c>
      <c r="B16">
        <v>1.335</v>
      </c>
      <c r="C16">
        <v>1.325</v>
      </c>
      <c r="D16">
        <v>1.3979999999999999</v>
      </c>
      <c r="E16">
        <v>1.365</v>
      </c>
      <c r="F16">
        <v>1.409</v>
      </c>
      <c r="G16">
        <v>0.92400000000000004</v>
      </c>
      <c r="H16">
        <v>0.96499999999999997</v>
      </c>
      <c r="I16">
        <v>1.03</v>
      </c>
      <c r="J16">
        <v>0.97199999999999998</v>
      </c>
      <c r="K16">
        <v>1.006</v>
      </c>
      <c r="L16">
        <v>0.89800000000000002</v>
      </c>
      <c r="M16">
        <v>0.94599999999999995</v>
      </c>
      <c r="N16">
        <v>0.98299999999999998</v>
      </c>
      <c r="O16">
        <v>0.93300000000000005</v>
      </c>
      <c r="P16">
        <v>0.93600000000000005</v>
      </c>
      <c r="Q16" s="17">
        <v>1.095</v>
      </c>
      <c r="R16" s="3">
        <v>0.95930000000000004</v>
      </c>
      <c r="S16" s="3">
        <v>1.3664000000000001</v>
      </c>
      <c r="T16" s="3"/>
      <c r="U16" s="3">
        <v>0.95930000000000004</v>
      </c>
      <c r="V16" s="3">
        <v>1.3664000000000001</v>
      </c>
    </row>
    <row r="17" spans="1:22">
      <c r="A17" t="s">
        <v>143</v>
      </c>
      <c r="B17">
        <v>8.9999999999999993E-3</v>
      </c>
      <c r="C17">
        <v>2.4E-2</v>
      </c>
      <c r="D17">
        <v>1.2E-2</v>
      </c>
      <c r="E17">
        <v>2.1999999999999999E-2</v>
      </c>
      <c r="F17">
        <v>2.1999999999999999E-2</v>
      </c>
      <c r="G17">
        <v>2.1999999999999999E-2</v>
      </c>
      <c r="H17">
        <v>1.2999999999999999E-2</v>
      </c>
      <c r="I17">
        <v>0.02</v>
      </c>
      <c r="J17">
        <v>1.4E-2</v>
      </c>
      <c r="K17">
        <v>3.9E-2</v>
      </c>
      <c r="L17">
        <v>0</v>
      </c>
      <c r="M17">
        <v>3.0000000000000001E-3</v>
      </c>
      <c r="N17">
        <v>1.7000000000000001E-2</v>
      </c>
      <c r="O17">
        <v>1.9E-2</v>
      </c>
      <c r="P17">
        <v>0.02</v>
      </c>
      <c r="Q17" s="17">
        <v>1.7066666666666667E-2</v>
      </c>
      <c r="R17" s="3">
        <v>1.67E-2</v>
      </c>
      <c r="S17" s="3">
        <v>1.78E-2</v>
      </c>
      <c r="T17" s="3"/>
      <c r="U17" s="3">
        <v>1.67E-2</v>
      </c>
      <c r="V17" s="3">
        <v>1.78E-2</v>
      </c>
    </row>
    <row r="18" spans="1:22">
      <c r="A18" s="18" t="s">
        <v>51</v>
      </c>
      <c r="B18">
        <v>6.5000000000000002E-2</v>
      </c>
      <c r="C18">
        <v>6.5000000000000002E-2</v>
      </c>
      <c r="D18">
        <v>6.5000000000000002E-2</v>
      </c>
      <c r="E18">
        <v>6.5000000000000002E-2</v>
      </c>
      <c r="F18">
        <v>6.5000000000000002E-2</v>
      </c>
      <c r="G18">
        <v>6.5000000000000002E-2</v>
      </c>
      <c r="H18">
        <v>6.5000000000000002E-2</v>
      </c>
      <c r="I18">
        <v>6.5000000000000002E-2</v>
      </c>
      <c r="J18">
        <v>6.5000000000000002E-2</v>
      </c>
      <c r="K18">
        <v>6.5000000000000002E-2</v>
      </c>
      <c r="L18">
        <v>6.5000000000000002E-2</v>
      </c>
      <c r="M18">
        <v>6.5000000000000002E-2</v>
      </c>
      <c r="N18">
        <v>6.5000000000000002E-2</v>
      </c>
      <c r="O18">
        <v>6.5000000000000002E-2</v>
      </c>
      <c r="P18">
        <v>6.5000000000000002E-2</v>
      </c>
      <c r="Q18" s="17">
        <v>6.4999999999999974E-2</v>
      </c>
      <c r="R18" s="3">
        <v>6.4999999999999988E-2</v>
      </c>
      <c r="S18" s="3">
        <v>6.5000000000000002E-2</v>
      </c>
      <c r="T18" s="3"/>
      <c r="U18" s="3">
        <v>6.4999999999999988E-2</v>
      </c>
      <c r="V18" s="3">
        <v>6.5000000000000002E-2</v>
      </c>
    </row>
    <row r="19" spans="1:22">
      <c r="A19" t="s">
        <v>144</v>
      </c>
      <c r="B19">
        <v>0.20699999999999999</v>
      </c>
      <c r="C19">
        <v>0.218</v>
      </c>
      <c r="D19">
        <v>0.26200000000000001</v>
      </c>
      <c r="E19">
        <v>0.27200000000000002</v>
      </c>
      <c r="F19">
        <v>0.30299999999999999</v>
      </c>
      <c r="G19">
        <v>0.27</v>
      </c>
      <c r="H19">
        <v>0.35499999999999998</v>
      </c>
      <c r="I19">
        <v>0.29899999999999999</v>
      </c>
      <c r="J19">
        <v>0.29799999999999999</v>
      </c>
      <c r="K19">
        <v>0.35699999999999998</v>
      </c>
      <c r="L19">
        <v>0.26600000000000001</v>
      </c>
      <c r="M19">
        <v>0.318</v>
      </c>
      <c r="N19">
        <v>0.34499999999999997</v>
      </c>
      <c r="O19">
        <v>0.24099999999999999</v>
      </c>
      <c r="P19">
        <v>0.158</v>
      </c>
      <c r="Q19" s="17">
        <v>0.27793333333333337</v>
      </c>
      <c r="R19" s="3">
        <v>0.29070000000000001</v>
      </c>
      <c r="S19" s="3">
        <v>0.25240000000000001</v>
      </c>
      <c r="T19" s="3"/>
      <c r="U19" s="3">
        <v>0.29070000000000001</v>
      </c>
      <c r="V19" s="3">
        <v>0.25240000000000001</v>
      </c>
    </row>
    <row r="20" spans="1:22">
      <c r="A20" t="s">
        <v>145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17">
        <v>0</v>
      </c>
      <c r="R20" s="3">
        <v>0</v>
      </c>
      <c r="S20" s="3">
        <v>0</v>
      </c>
      <c r="T20" s="3"/>
      <c r="U20" s="3">
        <v>0</v>
      </c>
      <c r="V20" s="3">
        <v>0</v>
      </c>
    </row>
    <row r="21" spans="1:22">
      <c r="A21" t="s">
        <v>54</v>
      </c>
      <c r="B21">
        <v>13.307</v>
      </c>
      <c r="C21">
        <v>13.194000000000001</v>
      </c>
      <c r="D21">
        <v>13.27</v>
      </c>
      <c r="E21">
        <v>13.266999999999999</v>
      </c>
      <c r="F21">
        <v>13.247</v>
      </c>
      <c r="G21">
        <v>13.316000000000001</v>
      </c>
      <c r="H21">
        <v>13.212</v>
      </c>
      <c r="I21">
        <v>13.180999999999999</v>
      </c>
      <c r="J21">
        <v>13.22</v>
      </c>
      <c r="K21">
        <v>13.218</v>
      </c>
      <c r="L21">
        <v>13.221</v>
      </c>
      <c r="M21">
        <v>13.218999999999999</v>
      </c>
      <c r="N21">
        <v>13.21</v>
      </c>
      <c r="O21">
        <v>13.167999999999999</v>
      </c>
      <c r="P21">
        <v>13.226000000000001</v>
      </c>
      <c r="Q21" s="17">
        <v>13.231733333333333</v>
      </c>
      <c r="R21" s="3">
        <v>13.219100000000001</v>
      </c>
      <c r="S21" s="3">
        <v>13.257</v>
      </c>
      <c r="T21" s="3"/>
      <c r="U21" s="3">
        <v>12.71</v>
      </c>
      <c r="V21" s="3">
        <v>12.73</v>
      </c>
    </row>
    <row r="22" spans="1:22">
      <c r="A22" t="s">
        <v>55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s="17">
        <v>0</v>
      </c>
      <c r="R22" s="3">
        <v>0</v>
      </c>
      <c r="S22" s="3">
        <v>0</v>
      </c>
      <c r="T22" s="3"/>
      <c r="U22" s="3">
        <v>0</v>
      </c>
      <c r="V22" s="3">
        <v>0</v>
      </c>
    </row>
    <row r="23" spans="1:22">
      <c r="A23" t="s">
        <v>191</v>
      </c>
      <c r="B23">
        <v>97.021999999999991</v>
      </c>
      <c r="C23">
        <v>96.226000000000013</v>
      </c>
      <c r="D23">
        <v>96.805999999999983</v>
      </c>
      <c r="E23">
        <v>96.722999999999985</v>
      </c>
      <c r="F23">
        <v>96.666000000000011</v>
      </c>
      <c r="G23">
        <v>96.934000000000012</v>
      </c>
      <c r="H23">
        <v>96.215000000000003</v>
      </c>
      <c r="I23">
        <v>96.049000000000007</v>
      </c>
      <c r="J23">
        <v>95.719000000000008</v>
      </c>
      <c r="K23">
        <v>96.352000000000004</v>
      </c>
      <c r="L23">
        <v>95.537000000000006</v>
      </c>
      <c r="M23">
        <v>96.240000000000009</v>
      </c>
      <c r="N23">
        <v>96.193999999999988</v>
      </c>
      <c r="O23">
        <v>95.878000000000014</v>
      </c>
      <c r="P23">
        <v>95.686999999999998</v>
      </c>
      <c r="Q23" s="17">
        <v>96.283199999999994</v>
      </c>
      <c r="R23" s="3">
        <v>96.080500000000001</v>
      </c>
      <c r="S23" s="3">
        <v>96.68859999999998</v>
      </c>
      <c r="T23" s="3"/>
      <c r="U23" s="3">
        <v>95.728100000000012</v>
      </c>
      <c r="V23" s="3">
        <v>96.161599999999979</v>
      </c>
    </row>
    <row r="24" spans="1:22">
      <c r="A24" t="s">
        <v>192</v>
      </c>
      <c r="Q24" s="5"/>
      <c r="R24" s="3">
        <v>12.71</v>
      </c>
      <c r="S24" s="3">
        <v>12.73</v>
      </c>
      <c r="T24" s="3"/>
    </row>
    <row r="25" spans="1:22">
      <c r="Q25" s="5"/>
      <c r="R25" t="s">
        <v>54</v>
      </c>
      <c r="S25" t="s">
        <v>54</v>
      </c>
      <c r="U25" t="s">
        <v>192</v>
      </c>
      <c r="V25" t="s">
        <v>192</v>
      </c>
    </row>
    <row r="26" spans="1:22">
      <c r="A26" s="19" t="s">
        <v>59</v>
      </c>
      <c r="B26" s="2">
        <v>5.9962960137791299</v>
      </c>
      <c r="C26" s="2">
        <v>5.9973432863382863</v>
      </c>
      <c r="D26" s="2">
        <v>5.996181134774127</v>
      </c>
      <c r="E26" s="2">
        <v>6.0005530957900994</v>
      </c>
      <c r="F26" s="2">
        <v>5.9922645469678413</v>
      </c>
      <c r="G26" s="2">
        <v>6.0008613278391669</v>
      </c>
      <c r="H26" s="2">
        <v>6.0057963308679332</v>
      </c>
      <c r="I26" s="2">
        <v>6.004446070269446</v>
      </c>
      <c r="J26" s="2">
        <v>6.0058524427643949</v>
      </c>
      <c r="K26" s="2">
        <v>6.0072172617668143</v>
      </c>
      <c r="L26" s="2">
        <v>5.9985426125255641</v>
      </c>
      <c r="M26" s="2">
        <v>5.9962593114989486</v>
      </c>
      <c r="N26" s="2">
        <v>5.9929515026933551</v>
      </c>
      <c r="O26" s="2">
        <v>6.0076314325589903</v>
      </c>
      <c r="P26" s="2">
        <v>6.0082495895624994</v>
      </c>
      <c r="Q26" s="20">
        <v>6.0006963973331056</v>
      </c>
      <c r="R26" s="2">
        <v>6.0027807882347117</v>
      </c>
      <c r="S26" s="2">
        <v>5.9965276155298968</v>
      </c>
      <c r="T26" s="2"/>
      <c r="U26" s="2">
        <v>6.0415571252020852</v>
      </c>
      <c r="V26" s="2">
        <v>6.036522398842898</v>
      </c>
    </row>
    <row r="27" spans="1:22">
      <c r="A27" s="19" t="s">
        <v>60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0">
        <v>0</v>
      </c>
      <c r="R27" s="2">
        <v>0</v>
      </c>
      <c r="S27" s="2">
        <v>0</v>
      </c>
      <c r="T27" s="2"/>
      <c r="U27" s="2">
        <v>0</v>
      </c>
      <c r="V27" s="2">
        <v>0</v>
      </c>
    </row>
    <row r="28" spans="1:22">
      <c r="A28" s="19" t="s">
        <v>61</v>
      </c>
      <c r="B28" s="2">
        <v>1.6766759192459404</v>
      </c>
      <c r="C28" s="2">
        <v>1.6717634257392775</v>
      </c>
      <c r="D28" s="2">
        <v>1.670825757313436</v>
      </c>
      <c r="E28" s="2">
        <v>1.6858925123499047</v>
      </c>
      <c r="F28" s="2">
        <v>1.6910146159742165</v>
      </c>
      <c r="G28" s="2">
        <v>1.7039192720266776</v>
      </c>
      <c r="H28" s="2">
        <v>1.6925530661365888</v>
      </c>
      <c r="I28" s="2">
        <v>1.6848103336502884</v>
      </c>
      <c r="J28" s="2">
        <v>1.7054026841003873</v>
      </c>
      <c r="K28" s="2">
        <v>1.6814056395409354</v>
      </c>
      <c r="L28" s="2">
        <v>1.7427368037527955</v>
      </c>
      <c r="M28" s="2">
        <v>1.7225395541081605</v>
      </c>
      <c r="N28" s="2">
        <v>1.7112099413663888</v>
      </c>
      <c r="O28" s="2">
        <v>1.6864436682372854</v>
      </c>
      <c r="P28" s="2">
        <v>1.6743966863694819</v>
      </c>
      <c r="Q28" s="20">
        <v>1.6934393253274507</v>
      </c>
      <c r="R28" s="2">
        <v>1.700541764928899</v>
      </c>
      <c r="S28" s="2">
        <v>1.6792344461245547</v>
      </c>
      <c r="T28" s="2"/>
      <c r="U28" s="2">
        <v>1.7115391873523707</v>
      </c>
      <c r="V28" s="2">
        <v>1.6904371476546427</v>
      </c>
    </row>
    <row r="29" spans="1:22">
      <c r="A29" s="19" t="s">
        <v>62</v>
      </c>
      <c r="B29" s="2">
        <v>0</v>
      </c>
      <c r="C29" s="2">
        <v>7.4200878805010179E-4</v>
      </c>
      <c r="D29" s="2">
        <v>2.4591884254198114E-4</v>
      </c>
      <c r="E29" s="2">
        <v>0</v>
      </c>
      <c r="F29" s="2">
        <v>0</v>
      </c>
      <c r="G29" s="2">
        <v>0</v>
      </c>
      <c r="H29" s="2">
        <v>3.2931654939785302E-4</v>
      </c>
      <c r="I29" s="2">
        <v>0</v>
      </c>
      <c r="J29" s="2">
        <v>8.2283306911249234E-4</v>
      </c>
      <c r="K29" s="2">
        <v>0</v>
      </c>
      <c r="L29" s="2">
        <v>0</v>
      </c>
      <c r="M29" s="2">
        <v>0</v>
      </c>
      <c r="N29" s="2">
        <v>0</v>
      </c>
      <c r="O29" s="2">
        <v>6.6086162607079373E-4</v>
      </c>
      <c r="P29" s="2">
        <v>6.579705646658009E-4</v>
      </c>
      <c r="Q29" s="20">
        <v>2.3059396265593486E-4</v>
      </c>
      <c r="R29" s="2">
        <v>2.4709818092469402E-4</v>
      </c>
      <c r="S29" s="2">
        <v>1.9758552611841659E-4</v>
      </c>
      <c r="T29" s="2"/>
      <c r="U29" s="2">
        <v>2.4845924157289128E-4</v>
      </c>
      <c r="V29" s="2">
        <v>1.982396801244018E-4</v>
      </c>
    </row>
    <row r="30" spans="1:22">
      <c r="A30" s="19" t="s">
        <v>63</v>
      </c>
      <c r="B30" s="2">
        <v>7.2706784952143722E-3</v>
      </c>
      <c r="C30" s="2">
        <v>8.8295065654194795E-3</v>
      </c>
      <c r="D30" s="2">
        <v>9.8948696948133064E-3</v>
      </c>
      <c r="E30" s="2">
        <v>6.1762017680374315E-3</v>
      </c>
      <c r="F30" s="2">
        <v>5.9620375601885265E-3</v>
      </c>
      <c r="G30" s="2">
        <v>1.4828074429997845E-2</v>
      </c>
      <c r="H30" s="2">
        <v>5.9776631587251669E-3</v>
      </c>
      <c r="I30" s="2">
        <v>8.7628367364775035E-3</v>
      </c>
      <c r="J30" s="2">
        <v>5.4515811919654423E-3</v>
      </c>
      <c r="K30" s="2">
        <v>5.3030108398923496E-3</v>
      </c>
      <c r="L30" s="2">
        <v>0</v>
      </c>
      <c r="M30" s="2">
        <v>6.9456471199855797E-3</v>
      </c>
      <c r="N30" s="2">
        <v>8.370714082531221E-3</v>
      </c>
      <c r="O30" s="2">
        <v>5.1731792322183071E-3</v>
      </c>
      <c r="P30" s="2">
        <v>1.1122198293269733E-2</v>
      </c>
      <c r="Q30" s="20">
        <v>7.337879944582416E-3</v>
      </c>
      <c r="R30" s="2">
        <v>7.1934905085063146E-3</v>
      </c>
      <c r="S30" s="2">
        <v>7.6266588167346232E-3</v>
      </c>
      <c r="T30" s="2"/>
      <c r="U30" s="2">
        <v>7.2460082041647727E-3</v>
      </c>
      <c r="V30" s="2">
        <v>7.676569571860972E-3</v>
      </c>
    </row>
    <row r="31" spans="1:22">
      <c r="A31" s="19" t="s">
        <v>58</v>
      </c>
      <c r="B31" s="2">
        <v>1.5041072378599301E-3</v>
      </c>
      <c r="C31" s="2">
        <v>1.1377468083434894E-3</v>
      </c>
      <c r="D31" s="2">
        <v>1.5837173459703588E-3</v>
      </c>
      <c r="E31" s="2">
        <v>6.0343891006422773E-4</v>
      </c>
      <c r="F31" s="2">
        <v>0</v>
      </c>
      <c r="G31" s="2">
        <v>3.5322591588602009E-3</v>
      </c>
      <c r="H31" s="2">
        <v>2.575255416291211E-3</v>
      </c>
      <c r="I31" s="2">
        <v>4.5552272646173293E-4</v>
      </c>
      <c r="J31" s="2">
        <v>1.8925160589587325E-3</v>
      </c>
      <c r="K31" s="2">
        <v>0</v>
      </c>
      <c r="L31" s="2">
        <v>3.1791561166098496E-3</v>
      </c>
      <c r="M31" s="2">
        <v>0</v>
      </c>
      <c r="N31" s="2">
        <v>2.7273880068082344E-3</v>
      </c>
      <c r="O31" s="2">
        <v>3.7999543499070643E-4</v>
      </c>
      <c r="P31" s="2">
        <v>2.3456650630335799E-3</v>
      </c>
      <c r="Q31" s="20">
        <v>1.4611178856168169E-3</v>
      </c>
      <c r="R31" s="2">
        <v>1.7087757982014247E-3</v>
      </c>
      <c r="S31" s="2">
        <v>9.6580206044760122E-4</v>
      </c>
      <c r="T31" s="2"/>
      <c r="U31" s="2">
        <v>1.7219881835945187E-3</v>
      </c>
      <c r="V31" s="2">
        <v>9.7269603047706477E-4</v>
      </c>
    </row>
    <row r="32" spans="1:22">
      <c r="A32" s="19" t="s">
        <v>64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0">
        <v>0</v>
      </c>
      <c r="R32" s="2">
        <v>0</v>
      </c>
      <c r="S32" s="2">
        <v>0</v>
      </c>
      <c r="T32" s="2"/>
      <c r="U32" s="2">
        <v>0</v>
      </c>
      <c r="V32" s="2">
        <v>0</v>
      </c>
    </row>
    <row r="33" spans="1:22">
      <c r="A33" s="19" t="s">
        <v>193</v>
      </c>
      <c r="B33" s="2">
        <v>7.761193347357237E-2</v>
      </c>
      <c r="C33" s="2">
        <v>7.9226751662736183E-2</v>
      </c>
      <c r="D33" s="2">
        <v>7.1611566948224917E-2</v>
      </c>
      <c r="E33" s="2">
        <v>6.9264292285633092E-2</v>
      </c>
      <c r="F33" s="2">
        <v>7.6070343976539154E-2</v>
      </c>
      <c r="G33" s="2">
        <v>7.1520895901139747E-2</v>
      </c>
      <c r="H33" s="2">
        <v>6.7891899823861374E-2</v>
      </c>
      <c r="I33" s="2">
        <v>7.9855114482335079E-2</v>
      </c>
      <c r="J33" s="2">
        <v>7.3778504308902509E-2</v>
      </c>
      <c r="K33" s="2">
        <v>7.9161722155362088E-2</v>
      </c>
      <c r="L33" s="2">
        <v>6.0186756791470931E-2</v>
      </c>
      <c r="M33" s="2">
        <v>7.5758561448737702E-2</v>
      </c>
      <c r="N33" s="2">
        <v>6.5615421613067673E-2</v>
      </c>
      <c r="O33" s="2">
        <v>8.5964880319288853E-2</v>
      </c>
      <c r="P33" s="2">
        <v>7.5482383178460677E-2</v>
      </c>
      <c r="Q33" s="20">
        <v>7.3933401891288816E-2</v>
      </c>
      <c r="R33" s="2">
        <v>7.3521614002262661E-2</v>
      </c>
      <c r="S33" s="2">
        <v>7.475697766934114E-2</v>
      </c>
      <c r="T33" s="2"/>
      <c r="U33" s="2">
        <v>7.3989174466474433E-2</v>
      </c>
      <c r="V33" s="2">
        <v>7.5251782575222914E-2</v>
      </c>
    </row>
    <row r="34" spans="1:22">
      <c r="A34" s="19" t="s">
        <v>66</v>
      </c>
      <c r="B34" s="2">
        <v>1.9872481309806049E-3</v>
      </c>
      <c r="C34" s="2">
        <v>1.0422238379278442E-3</v>
      </c>
      <c r="D34" s="2">
        <v>2.152213870246718E-3</v>
      </c>
      <c r="E34" s="2">
        <v>1.4350899116782325E-3</v>
      </c>
      <c r="F34" s="2">
        <v>0</v>
      </c>
      <c r="G34" s="2">
        <v>1.8270305994104487E-3</v>
      </c>
      <c r="H34" s="2">
        <v>6.4046390986341082E-4</v>
      </c>
      <c r="I34" s="2">
        <v>0</v>
      </c>
      <c r="J34" s="2">
        <v>1.3602281839052719E-3</v>
      </c>
      <c r="K34" s="2">
        <v>8.0025314485297034E-4</v>
      </c>
      <c r="L34" s="2">
        <v>1.4401189091089806E-3</v>
      </c>
      <c r="M34" s="2">
        <v>7.20170784330302E-4</v>
      </c>
      <c r="N34" s="2">
        <v>0</v>
      </c>
      <c r="O34" s="2">
        <v>3.2131548026200667E-4</v>
      </c>
      <c r="P34" s="2">
        <v>1.1996618485070421E-3</v>
      </c>
      <c r="Q34" s="20">
        <v>9.9506790740492212E-4</v>
      </c>
      <c r="R34" s="2">
        <v>8.3092428602404324E-4</v>
      </c>
      <c r="S34" s="2">
        <v>1.3233551501666799E-3</v>
      </c>
      <c r="T34" s="2"/>
      <c r="U34" s="2">
        <v>8.3756467090227076E-4</v>
      </c>
      <c r="V34" s="2">
        <v>1.3333327451125715E-3</v>
      </c>
    </row>
    <row r="35" spans="1:22">
      <c r="A35" s="19" t="s">
        <v>67</v>
      </c>
      <c r="B35" s="2">
        <v>0.25977082064844453</v>
      </c>
      <c r="C35" s="2">
        <v>0.26157373398817535</v>
      </c>
      <c r="D35" s="2">
        <v>0.26428078278511574</v>
      </c>
      <c r="E35" s="2">
        <v>0.24427967032450093</v>
      </c>
      <c r="F35" s="2">
        <v>0.24493282572494871</v>
      </c>
      <c r="G35" s="2">
        <v>0.23696074201567377</v>
      </c>
      <c r="H35" s="2">
        <v>0.25796614446072924</v>
      </c>
      <c r="I35" s="2">
        <v>0.2561717761556162</v>
      </c>
      <c r="J35" s="2">
        <v>0.23178696832924978</v>
      </c>
      <c r="K35" s="2">
        <v>0.26053518130387687</v>
      </c>
      <c r="L35" s="2">
        <v>0.22121315895570953</v>
      </c>
      <c r="M35" s="2">
        <v>0.23053637249313838</v>
      </c>
      <c r="N35" s="2">
        <v>0.25450623684387286</v>
      </c>
      <c r="O35" s="2">
        <v>0.25530679798350103</v>
      </c>
      <c r="P35" s="2">
        <v>0.27163293773420355</v>
      </c>
      <c r="Q35" s="20">
        <v>0.25009694331645044</v>
      </c>
      <c r="R35" s="2">
        <v>0.24766163162755711</v>
      </c>
      <c r="S35" s="2">
        <v>0.25496756669423709</v>
      </c>
      <c r="T35" s="2"/>
      <c r="U35" s="2">
        <v>0.24924791403441737</v>
      </c>
      <c r="V35" s="2">
        <v>0.25666706612299789</v>
      </c>
    </row>
    <row r="36" spans="1:22">
      <c r="A36" s="19" t="s">
        <v>68</v>
      </c>
      <c r="B36" s="2">
        <v>1.5077716670376248E-3</v>
      </c>
      <c r="C36" s="2">
        <v>0</v>
      </c>
      <c r="D36" s="2">
        <v>0</v>
      </c>
      <c r="E36" s="2">
        <v>1.4114544671123739E-3</v>
      </c>
      <c r="F36" s="2">
        <v>6.058309063345067E-4</v>
      </c>
      <c r="G36" s="2">
        <v>1.6072010157256024E-3</v>
      </c>
      <c r="H36" s="2">
        <v>1.2148373949855973E-3</v>
      </c>
      <c r="I36" s="2">
        <v>0</v>
      </c>
      <c r="J36" s="2">
        <v>2.8330426305084189E-3</v>
      </c>
      <c r="K36" s="2">
        <v>1.0119513172147847E-3</v>
      </c>
      <c r="L36" s="2">
        <v>1.3152291644695454E-3</v>
      </c>
      <c r="M36" s="2">
        <v>7.0830981554188355E-4</v>
      </c>
      <c r="N36" s="2">
        <v>0</v>
      </c>
      <c r="O36" s="2">
        <v>0</v>
      </c>
      <c r="P36" s="2">
        <v>0</v>
      </c>
      <c r="Q36" s="20">
        <v>8.1437522526202235E-4</v>
      </c>
      <c r="R36" s="2">
        <v>8.6905713384458311E-4</v>
      </c>
      <c r="S36" s="2">
        <v>7.0501140809690107E-4</v>
      </c>
      <c r="T36" s="2"/>
      <c r="U36" s="2">
        <v>8.7582168239779326E-4</v>
      </c>
      <c r="V36" s="2">
        <v>7.1098547345766047E-4</v>
      </c>
    </row>
    <row r="37" spans="1:22">
      <c r="A37" s="19" t="s">
        <v>69</v>
      </c>
      <c r="B37" s="2">
        <v>0.24279436590568737</v>
      </c>
      <c r="C37" s="2">
        <v>0.24304057196021131</v>
      </c>
      <c r="D37" s="2">
        <v>0.2549611935826489</v>
      </c>
      <c r="E37" s="2">
        <v>0.24899149232371873</v>
      </c>
      <c r="F37" s="2">
        <v>0.25740927275226039</v>
      </c>
      <c r="G37" s="2">
        <v>0.16793267528390537</v>
      </c>
      <c r="H37" s="2">
        <v>0.17675725116637284</v>
      </c>
      <c r="I37" s="2">
        <v>0.18910567279266829</v>
      </c>
      <c r="J37" s="2">
        <v>0.17794031830966256</v>
      </c>
      <c r="K37" s="2">
        <v>0.18419193937357853</v>
      </c>
      <c r="L37" s="2">
        <v>0.16437941660777952</v>
      </c>
      <c r="M37" s="2">
        <v>0.1731926177254593</v>
      </c>
      <c r="N37" s="2">
        <v>0.18009699935228196</v>
      </c>
      <c r="O37" s="2">
        <v>0.17147410794156789</v>
      </c>
      <c r="P37" s="2">
        <v>0.17127291439213052</v>
      </c>
      <c r="Q37" s="20">
        <v>0.20023605396466229</v>
      </c>
      <c r="R37" s="2">
        <v>0.17563439129454064</v>
      </c>
      <c r="S37" s="2">
        <v>0.24943937930490537</v>
      </c>
      <c r="T37" s="2"/>
      <c r="U37" s="2">
        <v>0.17676029014304864</v>
      </c>
      <c r="V37" s="2">
        <v>0.25110395940296432</v>
      </c>
    </row>
    <row r="38" spans="1:22">
      <c r="A38" s="19" t="s">
        <v>70</v>
      </c>
      <c r="B38" s="2">
        <v>1.076665668240215E-3</v>
      </c>
      <c r="C38" s="2">
        <v>2.8957106174571324E-3</v>
      </c>
      <c r="D38" s="2">
        <v>1.4395580244802317E-3</v>
      </c>
      <c r="E38" s="2">
        <v>2.6397059667764618E-3</v>
      </c>
      <c r="F38" s="2">
        <v>2.6437287372705273E-3</v>
      </c>
      <c r="G38" s="2">
        <v>2.6300677305851794E-3</v>
      </c>
      <c r="H38" s="2">
        <v>1.5662976433946851E-3</v>
      </c>
      <c r="I38" s="2">
        <v>2.4153403936826518E-3</v>
      </c>
      <c r="J38" s="2">
        <v>1.6858430908409602E-3</v>
      </c>
      <c r="K38" s="2">
        <v>4.696975160407243E-3</v>
      </c>
      <c r="L38" s="2">
        <v>0</v>
      </c>
      <c r="M38" s="2">
        <v>3.6127716414867633E-4</v>
      </c>
      <c r="N38" s="2">
        <v>2.0487213675995392E-3</v>
      </c>
      <c r="O38" s="2">
        <v>2.2969499172346775E-3</v>
      </c>
      <c r="P38" s="2">
        <v>2.4072647210703958E-3</v>
      </c>
      <c r="Q38" s="20">
        <v>2.0536070802125717E-3</v>
      </c>
      <c r="R38" s="2">
        <v>2.010873718896401E-3</v>
      </c>
      <c r="S38" s="2">
        <v>2.1390738028449138E-3</v>
      </c>
      <c r="T38" s="2"/>
      <c r="U38" s="2">
        <v>2.0240803511069371E-3</v>
      </c>
      <c r="V38" s="2">
        <v>2.1516752591341534E-3</v>
      </c>
    </row>
    <row r="39" spans="1:22">
      <c r="A39" s="19" t="s">
        <v>71</v>
      </c>
      <c r="B39" s="2">
        <v>2.4529688915488537E-2</v>
      </c>
      <c r="C39" s="2">
        <v>2.4739880748542515E-2</v>
      </c>
      <c r="D39" s="2">
        <v>2.4598102891595731E-2</v>
      </c>
      <c r="E39" s="2">
        <v>2.4602914557538057E-2</v>
      </c>
      <c r="F39" s="2">
        <v>2.4640408081436454E-2</v>
      </c>
      <c r="G39" s="2">
        <v>2.4513083074606239E-2</v>
      </c>
      <c r="H39" s="2">
        <v>2.4704986863534454E-2</v>
      </c>
      <c r="I39" s="2">
        <v>2.4762930223733711E-2</v>
      </c>
      <c r="J39" s="2">
        <v>2.4691234255278385E-2</v>
      </c>
      <c r="K39" s="2">
        <v>2.4694903961487658E-2</v>
      </c>
      <c r="L39" s="2">
        <v>2.4689130754232021E-2</v>
      </c>
      <c r="M39" s="2">
        <v>2.4692947988176339E-2</v>
      </c>
      <c r="N39" s="2">
        <v>2.4710848651556119E-2</v>
      </c>
      <c r="O39" s="2">
        <v>2.4788577768936473E-2</v>
      </c>
      <c r="P39" s="2">
        <v>2.468013555101178E-2</v>
      </c>
      <c r="Q39" s="20">
        <v>2.4669318285810298E-2</v>
      </c>
      <c r="R39" s="2">
        <v>2.4692877909255319E-2</v>
      </c>
      <c r="S39" s="2">
        <v>2.462219903892026E-2</v>
      </c>
      <c r="T39" s="2"/>
      <c r="U39" s="2">
        <v>2.4852207034662229E-2</v>
      </c>
      <c r="V39" s="2">
        <v>2.4786226212335765E-2</v>
      </c>
    </row>
    <row r="40" spans="1:22">
      <c r="A40" s="19" t="s">
        <v>72</v>
      </c>
      <c r="B40" s="2">
        <v>8.2622166548650625E-3</v>
      </c>
      <c r="C40" s="2">
        <v>8.7758317534716405E-3</v>
      </c>
      <c r="D40" s="2">
        <v>1.0486657842797091E-2</v>
      </c>
      <c r="E40" s="2">
        <v>1.0889041561518807E-2</v>
      </c>
      <c r="F40" s="2">
        <v>1.2148557613619711E-2</v>
      </c>
      <c r="G40" s="2">
        <v>1.0769508769142811E-2</v>
      </c>
      <c r="H40" s="2">
        <v>1.4270762332009719E-2</v>
      </c>
      <c r="I40" s="2">
        <v>1.2047790730901694E-2</v>
      </c>
      <c r="J40" s="2">
        <v>1.1972731879560694E-2</v>
      </c>
      <c r="K40" s="2">
        <v>1.4345303821309033E-2</v>
      </c>
      <c r="L40" s="2">
        <v>1.0686158940688579E-2</v>
      </c>
      <c r="M40" s="2">
        <v>1.2777157688515487E-2</v>
      </c>
      <c r="N40" s="2">
        <v>1.3872059689800504E-2</v>
      </c>
      <c r="O40" s="2">
        <v>9.7208187528627071E-3</v>
      </c>
      <c r="P40" s="2">
        <v>6.3451051073944095E-3</v>
      </c>
      <c r="Q40" s="20">
        <v>1.1157980209230532E-2</v>
      </c>
      <c r="R40" s="2">
        <v>1.1680739771218565E-2</v>
      </c>
      <c r="S40" s="2">
        <v>1.0112461085254463E-2</v>
      </c>
      <c r="T40" s="2"/>
      <c r="U40" s="2">
        <v>1.175558342065967E-2</v>
      </c>
      <c r="V40" s="2">
        <v>1.0179675932898419E-2</v>
      </c>
    </row>
    <row r="41" spans="1:22">
      <c r="A41" s="19" t="s">
        <v>73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0">
        <v>0</v>
      </c>
      <c r="R41" s="2">
        <v>0</v>
      </c>
      <c r="S41" s="2">
        <v>0</v>
      </c>
      <c r="T41" s="2"/>
      <c r="U41" s="2">
        <v>0</v>
      </c>
      <c r="V41" s="2">
        <v>0</v>
      </c>
    </row>
    <row r="42" spans="1:22">
      <c r="A42" s="19" t="s">
        <v>74</v>
      </c>
      <c r="B42" s="2">
        <v>3.0000226724810402</v>
      </c>
      <c r="C42" s="2">
        <v>3.0000356884431141</v>
      </c>
      <c r="D42" s="2">
        <v>3.000025015882259</v>
      </c>
      <c r="E42" s="2">
        <v>2.9999334946840901</v>
      </c>
      <c r="F42" s="2">
        <v>2.9999759415625933</v>
      </c>
      <c r="G42" s="2">
        <v>3.0000193989372925</v>
      </c>
      <c r="H42" s="2">
        <v>2.9998913917805332</v>
      </c>
      <c r="I42" s="2">
        <v>2.9998720620828223</v>
      </c>
      <c r="J42" s="2">
        <v>3.0000368856203399</v>
      </c>
      <c r="K42" s="2">
        <v>3.0000288318154316</v>
      </c>
      <c r="L42" s="2">
        <v>3.0000082181726557</v>
      </c>
      <c r="M42" s="2">
        <v>3.0000181603349874</v>
      </c>
      <c r="N42" s="2">
        <v>3.0001489564421369</v>
      </c>
      <c r="O42" s="2">
        <v>3.000017357112823</v>
      </c>
      <c r="P42" s="2">
        <v>3.0000493477923502</v>
      </c>
      <c r="Q42" s="20">
        <v>3.0000055615429644</v>
      </c>
      <c r="R42" s="2">
        <v>3.0000090610091368</v>
      </c>
      <c r="S42" s="2">
        <v>2.9999985626106187</v>
      </c>
      <c r="T42" s="2"/>
      <c r="U42" s="2">
        <v>2.9031057297943454</v>
      </c>
      <c r="V42" s="2">
        <v>2.8999542875880904</v>
      </c>
    </row>
    <row r="43" spans="1:22">
      <c r="A43" s="19" t="s">
        <v>55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0">
        <v>0</v>
      </c>
      <c r="R43" s="2">
        <v>0</v>
      </c>
      <c r="S43" s="2">
        <v>0</v>
      </c>
      <c r="T43" s="2"/>
      <c r="U43" s="2">
        <v>0</v>
      </c>
      <c r="V43" s="2">
        <v>0</v>
      </c>
    </row>
    <row r="44" spans="1:22">
      <c r="A44" s="19" t="s">
        <v>191</v>
      </c>
      <c r="B44" s="2">
        <v>11.299310102303501</v>
      </c>
      <c r="C44" s="2">
        <v>11.301146367251013</v>
      </c>
      <c r="D44" s="2">
        <v>11.308286489798256</v>
      </c>
      <c r="E44" s="2">
        <v>11.296672404900674</v>
      </c>
      <c r="F44" s="2">
        <v>11.30766810985725</v>
      </c>
      <c r="G44" s="2">
        <v>11.240921536782183</v>
      </c>
      <c r="H44" s="2">
        <v>11.25213566750422</v>
      </c>
      <c r="I44" s="2">
        <v>11.262705450244432</v>
      </c>
      <c r="J44" s="2">
        <v>11.245507813793068</v>
      </c>
      <c r="K44" s="2">
        <v>11.26339297420116</v>
      </c>
      <c r="L44" s="2">
        <v>11.228376760691084</v>
      </c>
      <c r="M44" s="2">
        <v>11.244510088170131</v>
      </c>
      <c r="N44" s="2">
        <v>11.256258790109399</v>
      </c>
      <c r="O44" s="2">
        <v>11.250179942366032</v>
      </c>
      <c r="P44" s="2">
        <v>11.24984186017808</v>
      </c>
      <c r="Q44" s="20">
        <v>11.267127623876698</v>
      </c>
      <c r="R44" s="2">
        <v>11.249383088403977</v>
      </c>
      <c r="S44" s="2">
        <v>11.30261669482214</v>
      </c>
      <c r="T44" s="2"/>
      <c r="U44" s="2">
        <v>11.205761133781804</v>
      </c>
      <c r="V44" s="2">
        <v>11.257946043092215</v>
      </c>
    </row>
    <row r="45" spans="1:22">
      <c r="A45" s="19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1"/>
      <c r="R45" s="2"/>
      <c r="S45" s="2"/>
      <c r="T45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4"/>
  <sheetViews>
    <sheetView workbookViewId="0">
      <selection activeCell="E2" sqref="E2"/>
    </sheetView>
  </sheetViews>
  <sheetFormatPr baseColWidth="10" defaultRowHeight="16"/>
  <sheetData>
    <row r="1" spans="1:6">
      <c r="A1" s="35" t="s">
        <v>337</v>
      </c>
    </row>
    <row r="2" spans="1:6">
      <c r="A2" s="35" t="s">
        <v>338</v>
      </c>
      <c r="E2" s="36" t="s">
        <v>339</v>
      </c>
    </row>
    <row r="3" spans="1:6">
      <c r="A3" s="1" t="s">
        <v>1</v>
      </c>
    </row>
    <row r="4" spans="1:6">
      <c r="A4" s="1" t="s">
        <v>8</v>
      </c>
      <c r="B4" t="s">
        <v>34</v>
      </c>
      <c r="C4" t="s">
        <v>32</v>
      </c>
      <c r="D4">
        <v>2</v>
      </c>
      <c r="E4">
        <v>3</v>
      </c>
      <c r="F4" t="s">
        <v>33</v>
      </c>
    </row>
    <row r="5" spans="1:6">
      <c r="A5" t="s">
        <v>38</v>
      </c>
      <c r="B5">
        <v>63.29</v>
      </c>
      <c r="C5">
        <v>63.24</v>
      </c>
      <c r="D5">
        <v>63.29</v>
      </c>
      <c r="E5">
        <v>63.52</v>
      </c>
      <c r="F5">
        <v>63.22</v>
      </c>
    </row>
    <row r="6" spans="1:6">
      <c r="A6" t="s">
        <v>39</v>
      </c>
    </row>
    <row r="7" spans="1:6">
      <c r="A7" t="s">
        <v>40</v>
      </c>
      <c r="B7">
        <v>13.6</v>
      </c>
      <c r="C7">
        <v>13.5</v>
      </c>
      <c r="D7">
        <v>13.5</v>
      </c>
      <c r="E7">
        <v>13.9</v>
      </c>
      <c r="F7">
        <v>12.9</v>
      </c>
    </row>
    <row r="9" spans="1:6">
      <c r="A9" t="s">
        <v>42</v>
      </c>
    </row>
    <row r="10" spans="1:6">
      <c r="A10" t="s">
        <v>43</v>
      </c>
      <c r="B10">
        <v>0.05</v>
      </c>
      <c r="C10">
        <v>0.05</v>
      </c>
      <c r="D10">
        <v>0.05</v>
      </c>
      <c r="E10">
        <v>0.05</v>
      </c>
      <c r="F10">
        <v>0.03</v>
      </c>
    </row>
    <row r="11" spans="1:6">
      <c r="A11" t="s">
        <v>44</v>
      </c>
    </row>
    <row r="12" spans="1:6">
      <c r="A12" t="s">
        <v>45</v>
      </c>
      <c r="B12">
        <v>0.84582575989346187</v>
      </c>
      <c r="C12">
        <v>0.84582575989346187</v>
      </c>
      <c r="D12">
        <v>0.85482390627530724</v>
      </c>
      <c r="E12">
        <v>0.84582575989346187</v>
      </c>
      <c r="F12">
        <v>1.2057516151672756</v>
      </c>
    </row>
    <row r="13" spans="1:6">
      <c r="A13" t="s">
        <v>46</v>
      </c>
      <c r="B13">
        <v>0.02</v>
      </c>
      <c r="C13">
        <v>0.02</v>
      </c>
      <c r="D13">
        <v>0.02</v>
      </c>
    </row>
    <row r="14" spans="1:6">
      <c r="A14" t="s">
        <v>47</v>
      </c>
      <c r="B14">
        <v>2.35</v>
      </c>
      <c r="C14">
        <v>2.35</v>
      </c>
      <c r="D14">
        <v>2.2999999999999998</v>
      </c>
      <c r="E14">
        <v>2.34</v>
      </c>
      <c r="F14">
        <v>3.05</v>
      </c>
    </row>
    <row r="15" spans="1:6">
      <c r="A15" t="s">
        <v>48</v>
      </c>
      <c r="B15">
        <v>0.01</v>
      </c>
      <c r="C15">
        <v>0.01</v>
      </c>
      <c r="F15">
        <v>0.04</v>
      </c>
    </row>
    <row r="16" spans="1:6">
      <c r="A16" t="s">
        <v>49</v>
      </c>
      <c r="B16">
        <v>2.06</v>
      </c>
      <c r="C16">
        <v>2.06</v>
      </c>
      <c r="D16">
        <v>1.96</v>
      </c>
      <c r="E16">
        <v>1.9</v>
      </c>
      <c r="F16">
        <v>2.04</v>
      </c>
    </row>
    <row r="17" spans="1:6">
      <c r="A17" t="s">
        <v>50</v>
      </c>
      <c r="B17">
        <v>0.01</v>
      </c>
      <c r="C17">
        <v>0.01</v>
      </c>
      <c r="D17">
        <v>0.01</v>
      </c>
      <c r="E17">
        <v>0.01</v>
      </c>
      <c r="F17">
        <v>0.03</v>
      </c>
    </row>
    <row r="18" spans="1:6">
      <c r="A18" t="s">
        <v>51</v>
      </c>
    </row>
    <row r="19" spans="1:6">
      <c r="A19" t="s">
        <v>52</v>
      </c>
      <c r="B19">
        <v>0.02</v>
      </c>
      <c r="C19">
        <v>0.02</v>
      </c>
      <c r="D19">
        <v>0.02</v>
      </c>
      <c r="E19">
        <v>0.03</v>
      </c>
      <c r="F19">
        <v>0.05</v>
      </c>
    </row>
    <row r="21" spans="1:6">
      <c r="A21" t="s">
        <v>107</v>
      </c>
      <c r="B21">
        <v>13.06</v>
      </c>
      <c r="C21">
        <v>13.036</v>
      </c>
      <c r="D21">
        <v>13.03</v>
      </c>
      <c r="E21">
        <v>13.124000000000001</v>
      </c>
      <c r="F21">
        <v>13.055999999999999</v>
      </c>
    </row>
    <row r="22" spans="1:6">
      <c r="A22" t="s">
        <v>55</v>
      </c>
    </row>
    <row r="26" spans="1:6">
      <c r="A26" s="1" t="s">
        <v>8</v>
      </c>
      <c r="B26" t="s">
        <v>34</v>
      </c>
      <c r="C26" t="s">
        <v>32</v>
      </c>
      <c r="D26">
        <v>2</v>
      </c>
      <c r="E26">
        <v>3</v>
      </c>
      <c r="F26" t="s">
        <v>33</v>
      </c>
    </row>
    <row r="27" spans="1:6">
      <c r="A27" s="2" t="s">
        <v>59</v>
      </c>
      <c r="B27" s="2">
        <v>6.0500111168999258</v>
      </c>
      <c r="C27" s="2">
        <v>6.0559849871284301</v>
      </c>
      <c r="D27" s="2">
        <v>6.0636461460237623</v>
      </c>
      <c r="E27" s="2">
        <v>6.0415706297878327</v>
      </c>
      <c r="F27" s="2">
        <v>6.0449612687287431</v>
      </c>
    </row>
    <row r="28" spans="1:6">
      <c r="A28" s="2" t="s">
        <v>60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</row>
    <row r="29" spans="1:6">
      <c r="A29" s="2" t="s">
        <v>61</v>
      </c>
      <c r="B29" s="2">
        <v>1.5313086465165349</v>
      </c>
      <c r="C29" s="2">
        <v>1.5227529394224142</v>
      </c>
      <c r="D29" s="2">
        <v>1.5234747885172644</v>
      </c>
      <c r="E29" s="2">
        <v>1.5572449001330944</v>
      </c>
      <c r="F29" s="2">
        <v>1.4528858389671897</v>
      </c>
    </row>
    <row r="30" spans="1:6">
      <c r="A30" s="2" t="s">
        <v>62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</row>
    <row r="31" spans="1:6">
      <c r="A31" s="2" t="s">
        <v>63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</row>
    <row r="32" spans="1:6">
      <c r="A32" s="2" t="s">
        <v>58</v>
      </c>
      <c r="B32" s="2">
        <v>3.8317184394752739E-3</v>
      </c>
      <c r="C32" s="2">
        <v>3.8385344315750203E-3</v>
      </c>
      <c r="D32" s="2">
        <v>3.8403540587339962E-3</v>
      </c>
      <c r="E32" s="2">
        <v>3.8125177961708043E-3</v>
      </c>
      <c r="F32" s="2">
        <v>2.2996555638137525E-3</v>
      </c>
    </row>
    <row r="33" spans="1:6">
      <c r="A33" s="2" t="s">
        <v>64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</row>
    <row r="34" spans="1:6">
      <c r="A34" s="2" t="s">
        <v>65</v>
      </c>
      <c r="B34" s="2">
        <v>6.7637554659484442E-2</v>
      </c>
      <c r="C34" s="2">
        <v>6.7757870660121566E-2</v>
      </c>
      <c r="D34" s="2">
        <v>6.8511160861924686E-2</v>
      </c>
      <c r="E34" s="2">
        <v>6.7298624599377743E-2</v>
      </c>
      <c r="F34" s="2">
        <v>9.6445683839890217E-2</v>
      </c>
    </row>
    <row r="35" spans="1:6">
      <c r="A35" s="2" t="s">
        <v>66</v>
      </c>
      <c r="B35" s="2">
        <v>1.6200068964498156E-3</v>
      </c>
      <c r="C35" s="2">
        <v>1.6228886202461102E-3</v>
      </c>
      <c r="D35" s="2">
        <v>1.6236579378755423E-3</v>
      </c>
      <c r="E35" s="2">
        <v>0</v>
      </c>
      <c r="F35" s="2">
        <v>0</v>
      </c>
    </row>
    <row r="36" spans="1:6">
      <c r="A36" s="2" t="s">
        <v>67</v>
      </c>
      <c r="B36" s="2">
        <v>0.3348014252662953</v>
      </c>
      <c r="C36" s="2">
        <v>0.3353969815175295</v>
      </c>
      <c r="D36" s="2">
        <v>0.32841648502276927</v>
      </c>
      <c r="E36" s="2">
        <v>0.33170619602306456</v>
      </c>
      <c r="F36" s="2">
        <v>0.43464754334550787</v>
      </c>
    </row>
    <row r="37" spans="1:6">
      <c r="A37" s="2" t="s">
        <v>68</v>
      </c>
      <c r="B37" s="2">
        <v>1.0242809561595821E-3</v>
      </c>
      <c r="C37" s="2">
        <v>1.0261029822336222E-3</v>
      </c>
      <c r="D37" s="2">
        <v>0</v>
      </c>
      <c r="E37" s="2">
        <v>0</v>
      </c>
      <c r="F37" s="2">
        <v>4.0982367519039695E-3</v>
      </c>
    </row>
    <row r="38" spans="1:6">
      <c r="A38" s="2" t="s">
        <v>69</v>
      </c>
      <c r="B38" s="2">
        <v>0.38176783797060421</v>
      </c>
      <c r="C38" s="2">
        <v>0.38244693968662202</v>
      </c>
      <c r="D38" s="2">
        <v>0.36405404946345887</v>
      </c>
      <c r="E38" s="2">
        <v>0.35035152293627181</v>
      </c>
      <c r="F38" s="2">
        <v>0.37816404926738784</v>
      </c>
    </row>
    <row r="39" spans="1:6">
      <c r="A39" s="2" t="s">
        <v>70</v>
      </c>
      <c r="B39" s="2">
        <v>1.2190264660519535E-3</v>
      </c>
      <c r="C39" s="2">
        <v>1.2211949121142716E-3</v>
      </c>
      <c r="D39" s="2">
        <v>1.2217738099900358E-3</v>
      </c>
      <c r="E39" s="2">
        <v>1.212917955543395E-3</v>
      </c>
      <c r="F39" s="2">
        <v>3.658072793412881E-3</v>
      </c>
    </row>
    <row r="40" spans="1:6">
      <c r="A40" s="2" t="s">
        <v>71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</row>
    <row r="41" spans="1:6">
      <c r="A41" s="2" t="s">
        <v>72</v>
      </c>
      <c r="B41" s="2">
        <v>8.134502714088436E-4</v>
      </c>
      <c r="C41" s="2">
        <v>8.1489726463421707E-4</v>
      </c>
      <c r="D41" s="2">
        <v>8.1528356029495321E-4</v>
      </c>
      <c r="E41" s="2">
        <v>1.2140611392903729E-3</v>
      </c>
      <c r="F41" s="2">
        <v>2.0341780849327047E-3</v>
      </c>
    </row>
    <row r="42" spans="1:6">
      <c r="A42" s="2" t="s">
        <v>73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</row>
    <row r="43" spans="1:6">
      <c r="A43" s="2" t="s">
        <v>74</v>
      </c>
      <c r="B43" s="2">
        <v>3.0002837936337139</v>
      </c>
      <c r="C43" s="2">
        <v>3.0000974552503417</v>
      </c>
      <c r="D43" s="2">
        <v>3.0001381368490332</v>
      </c>
      <c r="E43" s="2">
        <v>2.9998785418924374</v>
      </c>
      <c r="F43" s="2">
        <v>3.0001796067358382</v>
      </c>
    </row>
    <row r="44" spans="1:6">
      <c r="A44" s="2" t="s">
        <v>55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4"/>
  <sheetViews>
    <sheetView workbookViewId="0">
      <selection activeCell="E2" sqref="E2"/>
    </sheetView>
  </sheetViews>
  <sheetFormatPr baseColWidth="10" defaultRowHeight="16"/>
  <sheetData>
    <row r="1" spans="1:11">
      <c r="A1" s="35" t="s">
        <v>337</v>
      </c>
    </row>
    <row r="2" spans="1:11">
      <c r="A2" s="35" t="s">
        <v>338</v>
      </c>
      <c r="E2" s="36" t="s">
        <v>339</v>
      </c>
    </row>
    <row r="3" spans="1:11">
      <c r="A3" s="1" t="s">
        <v>3</v>
      </c>
      <c r="E3" s="1" t="s">
        <v>3</v>
      </c>
      <c r="I3" s="1" t="s">
        <v>3</v>
      </c>
    </row>
    <row r="4" spans="1:11">
      <c r="A4" s="1" t="s">
        <v>220</v>
      </c>
      <c r="B4" t="s">
        <v>36</v>
      </c>
      <c r="C4" t="s">
        <v>37</v>
      </c>
      <c r="E4" s="1" t="s">
        <v>221</v>
      </c>
      <c r="F4" t="s">
        <v>36</v>
      </c>
      <c r="G4" t="s">
        <v>37</v>
      </c>
      <c r="I4" s="1" t="s">
        <v>222</v>
      </c>
      <c r="J4" t="s">
        <v>36</v>
      </c>
      <c r="K4" t="s">
        <v>37</v>
      </c>
    </row>
    <row r="5" spans="1:11">
      <c r="A5" t="s">
        <v>38</v>
      </c>
      <c r="B5">
        <v>64.8</v>
      </c>
      <c r="C5">
        <v>65</v>
      </c>
      <c r="E5" t="s">
        <v>38</v>
      </c>
      <c r="F5">
        <v>64.2</v>
      </c>
      <c r="G5">
        <v>63.8</v>
      </c>
      <c r="I5" t="s">
        <v>38</v>
      </c>
      <c r="J5">
        <v>64.7</v>
      </c>
      <c r="K5">
        <v>63.95</v>
      </c>
    </row>
    <row r="6" spans="1:11">
      <c r="A6" t="s">
        <v>39</v>
      </c>
      <c r="E6" t="s">
        <v>39</v>
      </c>
      <c r="I6" t="s">
        <v>39</v>
      </c>
    </row>
    <row r="7" spans="1:11">
      <c r="A7" t="s">
        <v>40</v>
      </c>
      <c r="B7">
        <v>14.85</v>
      </c>
      <c r="C7">
        <v>14.5</v>
      </c>
      <c r="E7" t="s">
        <v>40</v>
      </c>
      <c r="F7">
        <v>14.5</v>
      </c>
      <c r="G7">
        <v>14.2</v>
      </c>
      <c r="I7" t="s">
        <v>40</v>
      </c>
      <c r="J7">
        <v>14.5</v>
      </c>
      <c r="K7">
        <v>13.9</v>
      </c>
    </row>
    <row r="9" spans="1:11">
      <c r="A9" t="s">
        <v>42</v>
      </c>
      <c r="B9">
        <v>0.02</v>
      </c>
      <c r="C9">
        <v>0.02</v>
      </c>
      <c r="E9" t="s">
        <v>42</v>
      </c>
      <c r="F9">
        <v>0.11</v>
      </c>
      <c r="G9">
        <v>0.51</v>
      </c>
      <c r="I9" t="s">
        <v>42</v>
      </c>
      <c r="J9">
        <v>0.13</v>
      </c>
      <c r="K9">
        <v>0.11</v>
      </c>
    </row>
    <row r="10" spans="1:11">
      <c r="A10" t="s">
        <v>43</v>
      </c>
      <c r="E10" t="s">
        <v>43</v>
      </c>
      <c r="I10" t="s">
        <v>43</v>
      </c>
    </row>
    <row r="11" spans="1:11">
      <c r="A11" t="s">
        <v>44</v>
      </c>
      <c r="E11" t="s">
        <v>44</v>
      </c>
      <c r="I11" t="s">
        <v>44</v>
      </c>
    </row>
    <row r="12" spans="1:11">
      <c r="A12" t="s">
        <v>223</v>
      </c>
      <c r="B12">
        <v>0.49</v>
      </c>
      <c r="C12">
        <v>0.55000000000000004</v>
      </c>
      <c r="E12" t="s">
        <v>223</v>
      </c>
      <c r="F12">
        <v>0.5</v>
      </c>
      <c r="G12">
        <v>0.44</v>
      </c>
      <c r="I12" t="s">
        <v>223</v>
      </c>
      <c r="J12">
        <v>0.55000000000000004</v>
      </c>
      <c r="K12">
        <v>0.59</v>
      </c>
    </row>
    <row r="13" spans="1:11">
      <c r="A13" t="s">
        <v>46</v>
      </c>
      <c r="B13">
        <v>0</v>
      </c>
      <c r="C13">
        <v>0</v>
      </c>
      <c r="E13" t="s">
        <v>46</v>
      </c>
      <c r="F13">
        <v>0</v>
      </c>
      <c r="G13">
        <v>0</v>
      </c>
      <c r="I13" t="s">
        <v>46</v>
      </c>
      <c r="J13">
        <v>0</v>
      </c>
      <c r="K13">
        <v>0</v>
      </c>
    </row>
    <row r="14" spans="1:11">
      <c r="A14" t="s">
        <v>47</v>
      </c>
      <c r="B14">
        <v>2.25</v>
      </c>
      <c r="C14">
        <v>2.5499999999999998</v>
      </c>
      <c r="E14" t="s">
        <v>47</v>
      </c>
      <c r="F14">
        <v>2.33</v>
      </c>
      <c r="G14">
        <v>2.12</v>
      </c>
      <c r="I14" t="s">
        <v>47</v>
      </c>
      <c r="J14">
        <v>2.44</v>
      </c>
      <c r="K14">
        <v>2.58</v>
      </c>
    </row>
    <row r="15" spans="1:11">
      <c r="A15" t="s">
        <v>48</v>
      </c>
      <c r="B15">
        <v>0</v>
      </c>
      <c r="C15">
        <v>0.02</v>
      </c>
      <c r="E15" t="s">
        <v>48</v>
      </c>
      <c r="F15">
        <v>0</v>
      </c>
      <c r="G15">
        <v>0</v>
      </c>
      <c r="I15" t="s">
        <v>48</v>
      </c>
      <c r="J15">
        <v>0.02</v>
      </c>
      <c r="K15">
        <v>0.02</v>
      </c>
    </row>
    <row r="16" spans="1:11">
      <c r="A16" t="s">
        <v>49</v>
      </c>
      <c r="B16">
        <v>0.96</v>
      </c>
      <c r="C16">
        <v>1.26</v>
      </c>
      <c r="E16" t="s">
        <v>49</v>
      </c>
      <c r="F16">
        <v>1.77</v>
      </c>
      <c r="G16">
        <v>1.49</v>
      </c>
      <c r="I16" t="s">
        <v>49</v>
      </c>
      <c r="J16">
        <v>1.3</v>
      </c>
      <c r="K16">
        <v>1.1100000000000001</v>
      </c>
    </row>
    <row r="17" spans="1:11">
      <c r="A17" t="s">
        <v>50</v>
      </c>
      <c r="B17">
        <v>0</v>
      </c>
      <c r="C17">
        <v>0.01</v>
      </c>
      <c r="E17" t="s">
        <v>50</v>
      </c>
      <c r="F17">
        <v>0.01</v>
      </c>
      <c r="G17">
        <v>0</v>
      </c>
      <c r="I17" t="s">
        <v>50</v>
      </c>
      <c r="J17">
        <v>0.01</v>
      </c>
      <c r="K17">
        <v>0.01</v>
      </c>
    </row>
    <row r="18" spans="1:11">
      <c r="A18" t="s">
        <v>51</v>
      </c>
      <c r="E18" t="s">
        <v>51</v>
      </c>
      <c r="I18" t="s">
        <v>51</v>
      </c>
    </row>
    <row r="19" spans="1:11">
      <c r="A19" t="s">
        <v>52</v>
      </c>
      <c r="E19" t="s">
        <v>52</v>
      </c>
      <c r="I19" t="s">
        <v>52</v>
      </c>
    </row>
    <row r="21" spans="1:11">
      <c r="A21" t="s">
        <v>107</v>
      </c>
      <c r="B21">
        <v>13.361000000000001</v>
      </c>
      <c r="C21">
        <v>13.411</v>
      </c>
      <c r="E21" t="s">
        <v>107</v>
      </c>
      <c r="F21">
        <v>13.295999999999999</v>
      </c>
      <c r="G21">
        <v>13.170999999999999</v>
      </c>
      <c r="I21" t="s">
        <v>107</v>
      </c>
      <c r="J21">
        <v>13.361000000000001</v>
      </c>
      <c r="K21">
        <v>13.151999999999999</v>
      </c>
    </row>
    <row r="22" spans="1:11">
      <c r="A22" t="s">
        <v>55</v>
      </c>
      <c r="E22" t="s">
        <v>55</v>
      </c>
      <c r="I22" t="s">
        <v>55</v>
      </c>
    </row>
    <row r="25" spans="1:11">
      <c r="A25" s="1" t="s">
        <v>220</v>
      </c>
      <c r="B25" t="s">
        <v>36</v>
      </c>
      <c r="C25" t="s">
        <v>37</v>
      </c>
      <c r="E25" s="1" t="s">
        <v>221</v>
      </c>
      <c r="F25" t="s">
        <v>36</v>
      </c>
      <c r="G25" t="s">
        <v>37</v>
      </c>
      <c r="I25" s="1" t="s">
        <v>222</v>
      </c>
      <c r="J25" t="s">
        <v>36</v>
      </c>
      <c r="K25" t="s">
        <v>37</v>
      </c>
    </row>
    <row r="26" spans="1:11">
      <c r="A26" s="2" t="s">
        <v>59</v>
      </c>
      <c r="B26" s="2">
        <v>6.0540406923734862</v>
      </c>
      <c r="C26" s="2">
        <v>6.0501885402496534</v>
      </c>
      <c r="D26" s="2"/>
      <c r="E26" s="2" t="s">
        <v>59</v>
      </c>
      <c r="F26" s="2">
        <v>6.0276651667268393</v>
      </c>
      <c r="G26" s="2">
        <v>6.0467844834975129</v>
      </c>
      <c r="H26" s="2"/>
      <c r="I26" s="2" t="s">
        <v>59</v>
      </c>
      <c r="J26" s="2">
        <v>6.0446084785917922</v>
      </c>
      <c r="K26" s="2">
        <v>6.069941038908965</v>
      </c>
    </row>
    <row r="27" spans="1:11">
      <c r="A27" s="2" t="s">
        <v>60</v>
      </c>
      <c r="B27" s="2">
        <v>0</v>
      </c>
      <c r="C27" s="2">
        <v>0</v>
      </c>
      <c r="D27" s="2"/>
      <c r="E27" s="2" t="s">
        <v>60</v>
      </c>
      <c r="F27" s="2">
        <v>0</v>
      </c>
      <c r="G27" s="2">
        <v>0</v>
      </c>
      <c r="H27" s="2"/>
      <c r="I27" s="2" t="s">
        <v>60</v>
      </c>
      <c r="J27" s="2">
        <v>0</v>
      </c>
      <c r="K27" s="2">
        <v>0</v>
      </c>
    </row>
    <row r="28" spans="1:11">
      <c r="A28" s="2" t="s">
        <v>61</v>
      </c>
      <c r="B28" s="2">
        <v>1.6341786524385562</v>
      </c>
      <c r="C28" s="2">
        <v>1.5897407388488827</v>
      </c>
      <c r="D28" s="2"/>
      <c r="E28" s="2" t="s">
        <v>61</v>
      </c>
      <c r="F28" s="2">
        <v>1.6035586287440911</v>
      </c>
      <c r="G28" s="2">
        <v>1.5852395721370756</v>
      </c>
      <c r="H28" s="2"/>
      <c r="I28" s="2" t="s">
        <v>61</v>
      </c>
      <c r="J28" s="2">
        <v>1.595639015886736</v>
      </c>
      <c r="K28" s="2">
        <v>1.5540374246710531</v>
      </c>
    </row>
    <row r="29" spans="1:11">
      <c r="A29" s="2" t="s">
        <v>62</v>
      </c>
      <c r="B29" s="2">
        <v>0</v>
      </c>
      <c r="C29" s="2">
        <v>0</v>
      </c>
      <c r="D29" s="2"/>
      <c r="E29" s="2" t="s">
        <v>62</v>
      </c>
      <c r="F29" s="2">
        <v>0</v>
      </c>
      <c r="G29" s="2">
        <v>0</v>
      </c>
      <c r="H29" s="2"/>
      <c r="I29" s="2" t="s">
        <v>62</v>
      </c>
      <c r="J29" s="2">
        <v>0</v>
      </c>
      <c r="K29" s="2">
        <v>0</v>
      </c>
    </row>
    <row r="30" spans="1:11">
      <c r="A30" s="2" t="s">
        <v>63</v>
      </c>
      <c r="B30" s="2">
        <v>1.4777565495836874E-3</v>
      </c>
      <c r="C30" s="2">
        <v>1.4722722113477337E-3</v>
      </c>
      <c r="D30" s="2"/>
      <c r="E30" s="2" t="s">
        <v>63</v>
      </c>
      <c r="F30" s="2">
        <v>8.1678799119280308E-3</v>
      </c>
      <c r="G30" s="2">
        <v>3.8227557891474549E-2</v>
      </c>
      <c r="H30" s="2"/>
      <c r="I30" s="2" t="s">
        <v>63</v>
      </c>
      <c r="J30" s="2">
        <v>9.6052752581950313E-3</v>
      </c>
      <c r="K30" s="2">
        <v>8.2573211567824704E-3</v>
      </c>
    </row>
    <row r="31" spans="1:11">
      <c r="A31" s="2" t="s">
        <v>58</v>
      </c>
      <c r="B31" s="2">
        <v>0</v>
      </c>
      <c r="C31" s="2">
        <v>0</v>
      </c>
      <c r="D31" s="2"/>
      <c r="E31" s="2" t="s">
        <v>58</v>
      </c>
      <c r="F31" s="2">
        <v>0</v>
      </c>
      <c r="G31" s="2">
        <v>0</v>
      </c>
      <c r="H31" s="2"/>
      <c r="I31" s="2" t="s">
        <v>58</v>
      </c>
      <c r="J31" s="2">
        <v>0</v>
      </c>
      <c r="K31" s="2">
        <v>0</v>
      </c>
    </row>
    <row r="32" spans="1:11">
      <c r="A32" s="2" t="s">
        <v>64</v>
      </c>
      <c r="B32" s="2">
        <v>0</v>
      </c>
      <c r="C32" s="2">
        <v>0</v>
      </c>
      <c r="D32" s="2"/>
      <c r="E32" s="2" t="s">
        <v>64</v>
      </c>
      <c r="F32" s="2">
        <v>0</v>
      </c>
      <c r="G32" s="2">
        <v>0</v>
      </c>
      <c r="H32" s="2"/>
      <c r="I32" s="2" t="s">
        <v>64</v>
      </c>
      <c r="J32" s="2">
        <v>0</v>
      </c>
      <c r="K32" s="2">
        <v>0</v>
      </c>
    </row>
    <row r="33" spans="1:11">
      <c r="A33" s="2" t="s">
        <v>65</v>
      </c>
      <c r="B33" s="2">
        <v>3.8295903774317679E-2</v>
      </c>
      <c r="C33" s="2">
        <v>4.2825668883276019E-2</v>
      </c>
      <c r="D33" s="2"/>
      <c r="E33" s="2" t="s">
        <v>65</v>
      </c>
      <c r="F33" s="2">
        <v>3.9270823561079776E-2</v>
      </c>
      <c r="G33" s="2">
        <v>3.4885295097101032E-2</v>
      </c>
      <c r="H33" s="2"/>
      <c r="I33" s="2" t="s">
        <v>65</v>
      </c>
      <c r="J33" s="2">
        <v>4.2984561244295748E-2</v>
      </c>
      <c r="K33" s="2">
        <v>4.6847006905514695E-2</v>
      </c>
    </row>
    <row r="34" spans="1:11">
      <c r="A34" s="2" t="s">
        <v>66</v>
      </c>
      <c r="B34" s="2">
        <v>0</v>
      </c>
      <c r="C34" s="2">
        <v>0</v>
      </c>
      <c r="D34" s="2"/>
      <c r="E34" s="2" t="s">
        <v>66</v>
      </c>
      <c r="F34" s="2">
        <v>0</v>
      </c>
      <c r="G34" s="2">
        <v>0</v>
      </c>
      <c r="H34" s="2"/>
      <c r="I34" s="2" t="s">
        <v>66</v>
      </c>
      <c r="J34" s="2">
        <v>0</v>
      </c>
      <c r="K34" s="2">
        <v>0</v>
      </c>
    </row>
    <row r="35" spans="1:11">
      <c r="A35" s="2" t="s">
        <v>67</v>
      </c>
      <c r="B35" s="2">
        <v>0.31329337183423156</v>
      </c>
      <c r="C35" s="2">
        <v>0.35374807996060287</v>
      </c>
      <c r="D35" s="2"/>
      <c r="E35" s="2" t="s">
        <v>67</v>
      </c>
      <c r="F35" s="2">
        <v>0.32603811331227506</v>
      </c>
      <c r="G35" s="2">
        <v>0.29945945582307731</v>
      </c>
      <c r="H35" s="2"/>
      <c r="I35" s="2" t="s">
        <v>67</v>
      </c>
      <c r="J35" s="2">
        <v>0.3397442228337022</v>
      </c>
      <c r="K35" s="2">
        <v>0.36497405146143247</v>
      </c>
    </row>
    <row r="36" spans="1:11">
      <c r="A36" s="2" t="s">
        <v>68</v>
      </c>
      <c r="B36" s="2">
        <v>0</v>
      </c>
      <c r="C36" s="2">
        <v>1.994727471757606E-3</v>
      </c>
      <c r="D36" s="2"/>
      <c r="E36" s="2" t="s">
        <v>68</v>
      </c>
      <c r="F36" s="2">
        <v>0</v>
      </c>
      <c r="G36" s="2">
        <v>0</v>
      </c>
      <c r="H36" s="2"/>
      <c r="I36" s="2" t="s">
        <v>68</v>
      </c>
      <c r="J36" s="2">
        <v>2.0021283359085507E-3</v>
      </c>
      <c r="K36" s="2">
        <v>2.0340983175660605E-3</v>
      </c>
    </row>
    <row r="37" spans="1:11">
      <c r="A37" s="2" t="s">
        <v>69</v>
      </c>
      <c r="B37" s="2">
        <v>0.17388119011393224</v>
      </c>
      <c r="C37" s="2">
        <v>0.22737208183122395</v>
      </c>
      <c r="D37" s="2"/>
      <c r="E37" s="2" t="s">
        <v>69</v>
      </c>
      <c r="F37" s="2">
        <v>0.32217986774459312</v>
      </c>
      <c r="G37" s="2">
        <v>0.27377962277142021</v>
      </c>
      <c r="H37" s="2"/>
      <c r="I37" s="2" t="s">
        <v>69</v>
      </c>
      <c r="J37" s="2">
        <v>0.23546062297064724</v>
      </c>
      <c r="K37" s="2">
        <v>0.20425746779135179</v>
      </c>
    </row>
    <row r="38" spans="1:11">
      <c r="A38" s="2" t="s">
        <v>70</v>
      </c>
      <c r="B38" s="2">
        <v>0</v>
      </c>
      <c r="C38" s="2">
        <v>1.186991501702086E-3</v>
      </c>
      <c r="D38" s="2"/>
      <c r="E38" s="2" t="s">
        <v>70</v>
      </c>
      <c r="F38" s="2">
        <v>1.1973087298363691E-3</v>
      </c>
      <c r="G38" s="2">
        <v>0</v>
      </c>
      <c r="H38" s="2"/>
      <c r="I38" s="2" t="s">
        <v>70</v>
      </c>
      <c r="J38" s="2">
        <v>1.1913954932131082E-3</v>
      </c>
      <c r="K38" s="2">
        <v>1.2104196943003871E-3</v>
      </c>
    </row>
    <row r="39" spans="1:11">
      <c r="A39" s="2" t="s">
        <v>71</v>
      </c>
      <c r="B39" s="2">
        <v>0</v>
      </c>
      <c r="C39" s="2">
        <v>0</v>
      </c>
      <c r="D39" s="2"/>
      <c r="E39" s="2" t="s">
        <v>71</v>
      </c>
      <c r="F39" s="2">
        <v>0</v>
      </c>
      <c r="G39" s="2">
        <v>0</v>
      </c>
      <c r="H39" s="2"/>
      <c r="I39" s="2" t="s">
        <v>71</v>
      </c>
      <c r="J39" s="2">
        <v>0</v>
      </c>
      <c r="K39" s="2">
        <v>0</v>
      </c>
    </row>
    <row r="40" spans="1:11">
      <c r="A40" s="2" t="s">
        <v>72</v>
      </c>
      <c r="B40" s="2">
        <v>0</v>
      </c>
      <c r="C40" s="2">
        <v>0</v>
      </c>
      <c r="D40" s="2"/>
      <c r="E40" s="2" t="s">
        <v>72</v>
      </c>
      <c r="F40" s="2">
        <v>0</v>
      </c>
      <c r="G40" s="2">
        <v>0</v>
      </c>
      <c r="H40" s="2"/>
      <c r="I40" s="2" t="s">
        <v>72</v>
      </c>
      <c r="J40" s="2">
        <v>0</v>
      </c>
      <c r="K40" s="2">
        <v>0</v>
      </c>
    </row>
    <row r="41" spans="1:11">
      <c r="A41" s="2" t="s">
        <v>73</v>
      </c>
      <c r="B41" s="2">
        <v>0</v>
      </c>
      <c r="C41" s="2">
        <v>0</v>
      </c>
      <c r="D41" s="2"/>
      <c r="E41" s="2" t="s">
        <v>73</v>
      </c>
      <c r="F41" s="2">
        <v>0</v>
      </c>
      <c r="G41" s="2">
        <v>0</v>
      </c>
      <c r="H41" s="2"/>
      <c r="I41" s="2" t="s">
        <v>73</v>
      </c>
      <c r="J41" s="2">
        <v>0</v>
      </c>
      <c r="K41" s="2">
        <v>0</v>
      </c>
    </row>
    <row r="42" spans="1:11">
      <c r="A42" s="2" t="s">
        <v>74</v>
      </c>
      <c r="B42" s="2">
        <v>2.9999041311053039</v>
      </c>
      <c r="C42" s="2">
        <v>2.9999553899282456</v>
      </c>
      <c r="D42" s="2"/>
      <c r="E42" s="2" t="s">
        <v>74</v>
      </c>
      <c r="F42" s="2">
        <v>3.0000823784517228</v>
      </c>
      <c r="G42" s="2">
        <v>2.9999957756562612</v>
      </c>
      <c r="H42" s="2"/>
      <c r="I42" s="2" t="s">
        <v>74</v>
      </c>
      <c r="J42" s="2">
        <v>2.9998596844531829</v>
      </c>
      <c r="K42" s="2">
        <v>3.0000867030129745</v>
      </c>
    </row>
    <row r="43" spans="1:11">
      <c r="A43" s="2" t="s">
        <v>55</v>
      </c>
      <c r="B43" s="2">
        <v>0</v>
      </c>
      <c r="C43" s="2">
        <v>0</v>
      </c>
      <c r="D43" s="2"/>
      <c r="E43" s="2" t="s">
        <v>55</v>
      </c>
      <c r="F43" s="2">
        <v>0</v>
      </c>
      <c r="G43" s="2">
        <v>0</v>
      </c>
      <c r="H43" s="2"/>
      <c r="I43" s="2" t="s">
        <v>55</v>
      </c>
      <c r="J43" s="2">
        <v>0</v>
      </c>
      <c r="K43" s="2">
        <v>0</v>
      </c>
    </row>
    <row r="44" spans="1:11">
      <c r="A44" s="2" t="s">
        <v>75</v>
      </c>
      <c r="B44" s="2">
        <v>11.215071698189409</v>
      </c>
      <c r="C44" s="2">
        <v>11.268484490886692</v>
      </c>
      <c r="D44" s="2"/>
      <c r="E44" s="2" t="s">
        <v>75</v>
      </c>
      <c r="F44" s="2">
        <v>11.328160167182364</v>
      </c>
      <c r="G44" s="2">
        <v>11.278371762873922</v>
      </c>
      <c r="H44" s="2"/>
      <c r="I44" s="2" t="s">
        <v>75</v>
      </c>
      <c r="J44" s="2">
        <v>11.271095385067674</v>
      </c>
      <c r="K44" s="2">
        <v>11.251645531919941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68"/>
  <sheetViews>
    <sheetView workbookViewId="0">
      <selection activeCell="E2" sqref="E2"/>
    </sheetView>
  </sheetViews>
  <sheetFormatPr baseColWidth="10" defaultRowHeight="16"/>
  <sheetData>
    <row r="1" spans="1:26">
      <c r="A1" s="35" t="s">
        <v>337</v>
      </c>
    </row>
    <row r="2" spans="1:26">
      <c r="A2" s="35" t="s">
        <v>338</v>
      </c>
      <c r="E2" s="36" t="s">
        <v>339</v>
      </c>
    </row>
    <row r="3" spans="1:26">
      <c r="A3" t="s">
        <v>255</v>
      </c>
      <c r="B3" t="s">
        <v>256</v>
      </c>
      <c r="C3" t="s">
        <v>257</v>
      </c>
      <c r="D3" t="s">
        <v>258</v>
      </c>
      <c r="E3" t="s">
        <v>259</v>
      </c>
      <c r="F3" t="s">
        <v>260</v>
      </c>
      <c r="G3" s="11" t="s">
        <v>261</v>
      </c>
      <c r="H3" t="s">
        <v>262</v>
      </c>
      <c r="I3" t="s">
        <v>263</v>
      </c>
      <c r="J3" t="s">
        <v>264</v>
      </c>
      <c r="K3" s="11" t="s">
        <v>10</v>
      </c>
      <c r="L3" t="s">
        <v>261</v>
      </c>
      <c r="N3" s="25" t="s">
        <v>265</v>
      </c>
      <c r="P3" t="s">
        <v>255</v>
      </c>
      <c r="Q3" t="s">
        <v>284</v>
      </c>
      <c r="R3" t="s">
        <v>285</v>
      </c>
      <c r="S3" t="s">
        <v>286</v>
      </c>
      <c r="T3" t="s">
        <v>287</v>
      </c>
      <c r="U3" t="s">
        <v>288</v>
      </c>
      <c r="V3" t="s">
        <v>289</v>
      </c>
      <c r="W3" t="s">
        <v>290</v>
      </c>
      <c r="X3" t="s">
        <v>291</v>
      </c>
      <c r="Y3" t="s">
        <v>287</v>
      </c>
    </row>
    <row r="4" spans="1:26">
      <c r="A4" t="s">
        <v>266</v>
      </c>
      <c r="B4">
        <v>2</v>
      </c>
      <c r="C4">
        <v>3</v>
      </c>
      <c r="D4">
        <v>7</v>
      </c>
      <c r="E4">
        <v>8</v>
      </c>
      <c r="F4">
        <v>9</v>
      </c>
      <c r="G4" s="11" t="s">
        <v>80</v>
      </c>
      <c r="H4">
        <v>4</v>
      </c>
      <c r="I4">
        <v>5</v>
      </c>
      <c r="J4">
        <v>6</v>
      </c>
      <c r="K4" s="11" t="s">
        <v>81</v>
      </c>
      <c r="L4" t="s">
        <v>80</v>
      </c>
      <c r="N4" s="25"/>
      <c r="P4" t="s">
        <v>266</v>
      </c>
      <c r="Q4">
        <v>17</v>
      </c>
      <c r="R4">
        <v>18</v>
      </c>
      <c r="S4">
        <v>19</v>
      </c>
      <c r="U4">
        <v>20</v>
      </c>
      <c r="V4">
        <v>21</v>
      </c>
      <c r="W4">
        <v>22</v>
      </c>
      <c r="X4" t="s">
        <v>79</v>
      </c>
      <c r="Y4" t="s">
        <v>78</v>
      </c>
      <c r="Z4" t="s">
        <v>215</v>
      </c>
    </row>
    <row r="5" spans="1:26">
      <c r="A5" t="s">
        <v>267</v>
      </c>
      <c r="B5" s="3">
        <v>64.703400000000002</v>
      </c>
      <c r="C5" s="3">
        <v>64.2012</v>
      </c>
      <c r="D5" s="3">
        <v>65.240700000000004</v>
      </c>
      <c r="E5" s="3">
        <v>65.296300000000002</v>
      </c>
      <c r="F5" s="3">
        <v>63.303199999999997</v>
      </c>
      <c r="G5" s="6">
        <v>64.548959999999994</v>
      </c>
      <c r="H5" s="3">
        <v>63.860799999999998</v>
      </c>
      <c r="I5" s="3">
        <v>64.399000000000001</v>
      </c>
      <c r="J5" s="3">
        <v>62.8352</v>
      </c>
      <c r="K5" s="6">
        <v>63.698333333333323</v>
      </c>
      <c r="L5" s="3">
        <v>64.548959999999994</v>
      </c>
      <c r="N5" s="26">
        <v>64.229974999999996</v>
      </c>
      <c r="P5" t="s">
        <v>267</v>
      </c>
      <c r="Q5" s="3">
        <v>63.434800000000003</v>
      </c>
      <c r="R5" s="3">
        <v>64.708200000000005</v>
      </c>
      <c r="S5" s="3">
        <v>63.657899999999998</v>
      </c>
      <c r="T5" s="3">
        <v>63.93363333333334</v>
      </c>
      <c r="U5" s="3">
        <v>64.756299999999996</v>
      </c>
      <c r="V5" s="3">
        <v>64.768799999999999</v>
      </c>
      <c r="W5" s="3">
        <v>64.622100000000003</v>
      </c>
      <c r="X5" s="3">
        <v>64.715733333333333</v>
      </c>
      <c r="Y5" s="3">
        <v>63.93363333333334</v>
      </c>
      <c r="Z5" s="3">
        <v>64.32468333333334</v>
      </c>
    </row>
    <row r="6" spans="1:26">
      <c r="A6" t="s">
        <v>268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6">
        <v>0</v>
      </c>
      <c r="H6" s="3">
        <v>0</v>
      </c>
      <c r="I6" s="3">
        <v>0</v>
      </c>
      <c r="J6" s="3">
        <v>0</v>
      </c>
      <c r="K6" s="6">
        <v>0</v>
      </c>
      <c r="L6" s="3">
        <v>0</v>
      </c>
      <c r="N6" s="26">
        <v>0</v>
      </c>
      <c r="P6" t="s">
        <v>268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</row>
    <row r="7" spans="1:26">
      <c r="A7" t="s">
        <v>269</v>
      </c>
      <c r="B7" s="3">
        <v>14.462300000000001</v>
      </c>
      <c r="C7" s="3">
        <v>14.3361</v>
      </c>
      <c r="D7" s="3">
        <v>14.178100000000001</v>
      </c>
      <c r="E7" s="3">
        <v>14.407999999999999</v>
      </c>
      <c r="F7" s="3">
        <v>14.5951</v>
      </c>
      <c r="G7" s="6">
        <v>14.39592</v>
      </c>
      <c r="H7" s="3">
        <v>14.340199999999999</v>
      </c>
      <c r="I7" s="3">
        <v>14.180099999999999</v>
      </c>
      <c r="J7" s="3">
        <v>14.2935</v>
      </c>
      <c r="K7" s="6">
        <v>14.271266666666667</v>
      </c>
      <c r="L7" s="3">
        <v>14.39592</v>
      </c>
      <c r="N7" s="26">
        <v>14.349174999999999</v>
      </c>
      <c r="P7" t="s">
        <v>269</v>
      </c>
      <c r="Q7" s="3">
        <v>14.8665</v>
      </c>
      <c r="R7" s="3">
        <v>14.9413</v>
      </c>
      <c r="S7" s="3">
        <v>15.2225</v>
      </c>
      <c r="T7" s="3">
        <v>15.0101</v>
      </c>
      <c r="U7" s="3">
        <v>14.909800000000001</v>
      </c>
      <c r="V7" s="3">
        <v>15.109400000000001</v>
      </c>
      <c r="W7" s="3">
        <v>14.7738</v>
      </c>
      <c r="X7" s="3">
        <v>14.930999999999999</v>
      </c>
      <c r="Y7" s="3">
        <v>15.0101</v>
      </c>
      <c r="Z7" s="3">
        <v>14.970549999999999</v>
      </c>
    </row>
    <row r="8" spans="1:26">
      <c r="A8" t="s">
        <v>216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6">
        <v>0</v>
      </c>
      <c r="H8" s="3">
        <v>0</v>
      </c>
      <c r="I8" s="3">
        <v>0</v>
      </c>
      <c r="J8" s="3">
        <v>0</v>
      </c>
      <c r="K8" s="6">
        <v>0</v>
      </c>
      <c r="L8" s="3">
        <v>0</v>
      </c>
      <c r="N8" s="26">
        <v>0</v>
      </c>
      <c r="P8" t="s">
        <v>216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</row>
    <row r="9" spans="1:26">
      <c r="A9" t="s">
        <v>270</v>
      </c>
      <c r="B9" s="3">
        <v>0.1918</v>
      </c>
      <c r="C9" s="3">
        <v>0.34670000000000001</v>
      </c>
      <c r="D9" s="3">
        <v>0.2878</v>
      </c>
      <c r="E9" s="3">
        <v>0.26379999999999998</v>
      </c>
      <c r="F9" s="3">
        <v>0.44400000000000001</v>
      </c>
      <c r="G9" s="6">
        <v>0.30681999999999998</v>
      </c>
      <c r="H9" s="3">
        <v>0.33410000000000001</v>
      </c>
      <c r="I9" s="3">
        <v>0.37859999999999999</v>
      </c>
      <c r="J9" s="3">
        <v>0.31790000000000002</v>
      </c>
      <c r="K9" s="6">
        <v>0.3435333333333333</v>
      </c>
      <c r="L9" s="3">
        <v>0.30681999999999998</v>
      </c>
      <c r="N9" s="26">
        <v>0.32058750000000003</v>
      </c>
      <c r="P9" t="s">
        <v>270</v>
      </c>
      <c r="Q9" s="3">
        <v>2.0000000000000001E-4</v>
      </c>
      <c r="R9" s="3">
        <v>1.72E-2</v>
      </c>
      <c r="S9" s="3">
        <v>3.1E-2</v>
      </c>
      <c r="T9" s="3">
        <v>1.6133333333333333E-2</v>
      </c>
      <c r="U9" s="3">
        <v>1.1599999999999999E-2</v>
      </c>
      <c r="V9" s="3">
        <v>2.52E-2</v>
      </c>
      <c r="W9" s="3">
        <v>5.96E-2</v>
      </c>
      <c r="X9" s="3">
        <v>3.2133333333333333E-2</v>
      </c>
      <c r="Y9" s="3">
        <v>1.6133333333333333E-2</v>
      </c>
      <c r="Z9" s="3">
        <v>2.4133333333333333E-2</v>
      </c>
    </row>
    <row r="10" spans="1:26">
      <c r="A10" t="s">
        <v>271</v>
      </c>
      <c r="B10" s="3">
        <v>3.27E-2</v>
      </c>
      <c r="C10" s="3">
        <v>2.52E-2</v>
      </c>
      <c r="D10" s="3">
        <v>2.01E-2</v>
      </c>
      <c r="E10" s="3">
        <v>3.1800000000000002E-2</v>
      </c>
      <c r="F10" s="3">
        <v>2.0000000000000001E-4</v>
      </c>
      <c r="G10" s="6">
        <v>2.2000000000000002E-2</v>
      </c>
      <c r="H10" s="3">
        <v>2.8299999999999999E-2</v>
      </c>
      <c r="I10" s="3">
        <v>2.0000000000000001E-4</v>
      </c>
      <c r="J10" s="3">
        <v>4.0099999999999997E-2</v>
      </c>
      <c r="K10" s="6">
        <v>2.2866666666666664E-2</v>
      </c>
      <c r="L10" s="3">
        <v>2.2000000000000002E-2</v>
      </c>
      <c r="N10" s="26">
        <v>2.2325000000000001E-2</v>
      </c>
      <c r="P10" t="s">
        <v>271</v>
      </c>
      <c r="Q10" s="3">
        <v>2.0000000000000001E-4</v>
      </c>
      <c r="R10" s="3">
        <v>2.0000000000000001E-4</v>
      </c>
      <c r="S10" s="3">
        <v>7.17E-2</v>
      </c>
      <c r="T10" s="3">
        <v>2.4033333333333334E-2</v>
      </c>
      <c r="U10" s="3">
        <v>6.0000000000000001E-3</v>
      </c>
      <c r="V10" s="3">
        <v>2.0000000000000001E-4</v>
      </c>
      <c r="W10" s="3">
        <v>3.0000000000000001E-3</v>
      </c>
      <c r="X10" s="3">
        <v>3.0666666666666668E-3</v>
      </c>
      <c r="Y10" s="3">
        <v>2.4033333333333334E-2</v>
      </c>
      <c r="Z10" s="3">
        <v>1.355E-2</v>
      </c>
    </row>
    <row r="11" spans="1:26">
      <c r="A11" t="s">
        <v>44</v>
      </c>
      <c r="B11" s="3"/>
      <c r="C11" s="3"/>
      <c r="D11" s="3"/>
      <c r="E11" s="3"/>
      <c r="F11" s="3"/>
      <c r="G11" s="6"/>
      <c r="H11" s="3"/>
      <c r="I11" s="3"/>
      <c r="J11" s="3"/>
      <c r="K11" s="6"/>
      <c r="L11" s="3"/>
      <c r="N11" s="26"/>
      <c r="P11" t="s">
        <v>44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>
      <c r="A12" t="s">
        <v>272</v>
      </c>
      <c r="B12" s="3">
        <v>0.871</v>
      </c>
      <c r="C12" s="3">
        <v>0.95040000000000002</v>
      </c>
      <c r="D12" s="3">
        <v>0.93079999999999996</v>
      </c>
      <c r="E12" s="3">
        <v>0.86680000000000001</v>
      </c>
      <c r="F12" s="3">
        <v>0.86560000000000004</v>
      </c>
      <c r="G12" s="6">
        <v>0.89692000000000005</v>
      </c>
      <c r="H12" s="3">
        <v>0.97219999999999995</v>
      </c>
      <c r="I12" s="3">
        <v>0.83</v>
      </c>
      <c r="J12" s="3">
        <v>0.90890000000000004</v>
      </c>
      <c r="K12" s="6">
        <v>0.90370000000000006</v>
      </c>
      <c r="L12" s="3">
        <v>0.89692000000000005</v>
      </c>
      <c r="N12" s="26">
        <v>0.89946249999999994</v>
      </c>
      <c r="P12" t="s">
        <v>272</v>
      </c>
      <c r="Q12" s="3">
        <v>0.59179999999999999</v>
      </c>
      <c r="R12" s="3">
        <v>0.52669999999999995</v>
      </c>
      <c r="S12" s="3">
        <v>0.61950000000000005</v>
      </c>
      <c r="T12" s="3">
        <v>0.57933333333333337</v>
      </c>
      <c r="U12" s="3">
        <v>0.68179999999999996</v>
      </c>
      <c r="V12" s="3">
        <v>0.65029999999999999</v>
      </c>
      <c r="W12" s="3">
        <v>0.55559999999999998</v>
      </c>
      <c r="X12" s="3">
        <v>0.62923333333333342</v>
      </c>
      <c r="Y12" s="3">
        <v>0.57933333333333337</v>
      </c>
      <c r="Z12" s="3">
        <v>0.60428333333333339</v>
      </c>
    </row>
    <row r="13" spans="1:26">
      <c r="A13" t="s">
        <v>273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6">
        <v>0</v>
      </c>
      <c r="H13" s="3">
        <v>0</v>
      </c>
      <c r="I13" s="3">
        <v>0</v>
      </c>
      <c r="J13" s="3">
        <v>0</v>
      </c>
      <c r="K13" s="6">
        <v>0</v>
      </c>
      <c r="L13" s="3">
        <v>0</v>
      </c>
      <c r="N13" s="26">
        <v>0</v>
      </c>
      <c r="P13" t="s">
        <v>273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</row>
    <row r="14" spans="1:26">
      <c r="A14" t="s">
        <v>274</v>
      </c>
      <c r="B14" s="3">
        <v>2.5968</v>
      </c>
      <c r="C14" s="3">
        <v>2.7682000000000002</v>
      </c>
      <c r="D14" s="3">
        <v>2.7886000000000002</v>
      </c>
      <c r="E14" s="3">
        <v>2.6995</v>
      </c>
      <c r="F14" s="3">
        <v>2.5110999999999999</v>
      </c>
      <c r="G14" s="6">
        <v>2.6728399999999999</v>
      </c>
      <c r="H14" s="3">
        <v>2.6638000000000002</v>
      </c>
      <c r="I14" s="3">
        <v>2.7665999999999999</v>
      </c>
      <c r="J14" s="3">
        <v>2.7132000000000001</v>
      </c>
      <c r="K14" s="6">
        <v>2.7145333333333337</v>
      </c>
      <c r="L14" s="3">
        <v>2.6728399999999999</v>
      </c>
      <c r="N14" s="26">
        <v>2.6884749999999999</v>
      </c>
      <c r="P14" t="s">
        <v>274</v>
      </c>
      <c r="Q14" s="3">
        <v>2.5844999999999998</v>
      </c>
      <c r="R14" s="3">
        <v>2.5790000000000002</v>
      </c>
      <c r="S14" s="3">
        <v>2.4771000000000001</v>
      </c>
      <c r="T14" s="3">
        <v>2.5468666666666668</v>
      </c>
      <c r="U14" s="3">
        <v>2.4519000000000002</v>
      </c>
      <c r="V14" s="3">
        <v>2.4874999999999998</v>
      </c>
      <c r="W14" s="3">
        <v>2.4758</v>
      </c>
      <c r="X14" s="3">
        <v>2.4717333333333333</v>
      </c>
      <c r="Y14" s="3">
        <v>2.5468666666666668</v>
      </c>
      <c r="Z14" s="3">
        <v>2.5093000000000001</v>
      </c>
    </row>
    <row r="15" spans="1:26">
      <c r="A15" t="s">
        <v>275</v>
      </c>
      <c r="B15" s="3">
        <v>1.34E-2</v>
      </c>
      <c r="C15" s="3">
        <v>7.1999999999999998E-3</v>
      </c>
      <c r="D15" s="3">
        <v>1.12E-2</v>
      </c>
      <c r="E15" s="3">
        <v>1.5100000000000001E-2</v>
      </c>
      <c r="F15" s="3">
        <v>1.8E-3</v>
      </c>
      <c r="G15" s="6">
        <v>9.7400000000000021E-3</v>
      </c>
      <c r="H15" s="3">
        <v>2.0000000000000001E-4</v>
      </c>
      <c r="I15" s="3">
        <v>1.67E-2</v>
      </c>
      <c r="J15" s="3">
        <v>2.06E-2</v>
      </c>
      <c r="K15" s="6">
        <v>1.2499999999999999E-2</v>
      </c>
      <c r="L15" s="3">
        <v>9.7400000000000021E-3</v>
      </c>
      <c r="N15" s="26">
        <v>1.0775E-2</v>
      </c>
      <c r="P15" t="s">
        <v>275</v>
      </c>
      <c r="Q15" s="3">
        <v>1.1599999999999999E-2</v>
      </c>
      <c r="R15" s="3">
        <v>4.0099999999999997E-2</v>
      </c>
      <c r="S15" s="3">
        <v>3.8199999999999998E-2</v>
      </c>
      <c r="T15" s="3">
        <v>2.9966666666666666E-2</v>
      </c>
      <c r="U15" s="3">
        <v>1.95E-2</v>
      </c>
      <c r="V15" s="3">
        <v>4.8599999999999997E-2</v>
      </c>
      <c r="W15" s="3">
        <v>1.9400000000000001E-2</v>
      </c>
      <c r="X15" s="3">
        <v>2.9166666666666664E-2</v>
      </c>
      <c r="Y15" s="3">
        <v>2.9966666666666666E-2</v>
      </c>
      <c r="Z15" s="3">
        <v>2.9566666666666665E-2</v>
      </c>
    </row>
    <row r="16" spans="1:26">
      <c r="A16" t="s">
        <v>276</v>
      </c>
      <c r="B16" s="3">
        <v>2.3176000000000001</v>
      </c>
      <c r="C16" s="3">
        <v>2.2084999999999999</v>
      </c>
      <c r="D16" s="3">
        <v>2.2715999999999998</v>
      </c>
      <c r="E16" s="3">
        <v>2.3527999999999998</v>
      </c>
      <c r="F16" s="3">
        <v>2.0537000000000001</v>
      </c>
      <c r="G16" s="6">
        <v>2.2408399999999999</v>
      </c>
      <c r="H16" s="3">
        <v>2.2749000000000001</v>
      </c>
      <c r="I16" s="3">
        <v>2.286</v>
      </c>
      <c r="J16" s="3">
        <v>2.2357</v>
      </c>
      <c r="K16" s="6">
        <v>2.2655333333333334</v>
      </c>
      <c r="L16" s="3">
        <v>2.2408399999999999</v>
      </c>
      <c r="N16" s="26">
        <v>2.2500999999999998</v>
      </c>
      <c r="P16" t="s">
        <v>276</v>
      </c>
      <c r="Q16" s="3">
        <v>2.2940999999999998</v>
      </c>
      <c r="R16" s="3">
        <v>2.2134999999999998</v>
      </c>
      <c r="S16" s="3">
        <v>2.0253999999999999</v>
      </c>
      <c r="T16" s="3">
        <v>2.1776666666666666</v>
      </c>
      <c r="U16" s="3">
        <v>2.0914000000000001</v>
      </c>
      <c r="V16" s="3">
        <v>2.0617000000000001</v>
      </c>
      <c r="W16" s="3">
        <v>1.9691000000000001</v>
      </c>
      <c r="X16" s="3">
        <v>2.0407333333333333</v>
      </c>
      <c r="Y16" s="3">
        <v>2.1776666666666666</v>
      </c>
      <c r="Z16" s="3">
        <v>2.1092</v>
      </c>
    </row>
    <row r="17" spans="1:26">
      <c r="A17" t="s">
        <v>277</v>
      </c>
      <c r="B17" s="3">
        <v>6.4000000000000003E-3</v>
      </c>
      <c r="C17" s="3">
        <v>1.9800000000000002E-2</v>
      </c>
      <c r="D17" s="3">
        <v>2.47E-2</v>
      </c>
      <c r="E17" s="3">
        <v>1.9E-2</v>
      </c>
      <c r="F17" s="3">
        <v>2.2499999999999999E-2</v>
      </c>
      <c r="G17" s="6">
        <v>1.8480000000000003E-2</v>
      </c>
      <c r="H17" s="3">
        <v>2.9499999999999998E-2</v>
      </c>
      <c r="I17" s="3">
        <v>1.44E-2</v>
      </c>
      <c r="J17" s="3">
        <v>3.9100000000000003E-2</v>
      </c>
      <c r="K17" s="6">
        <v>2.7666666666666662E-2</v>
      </c>
      <c r="L17" s="3">
        <v>1.8480000000000003E-2</v>
      </c>
      <c r="N17" s="26">
        <v>2.1924999999999997E-2</v>
      </c>
      <c r="P17" t="s">
        <v>277</v>
      </c>
      <c r="Q17" s="3">
        <v>1.5100000000000001E-2</v>
      </c>
      <c r="R17" s="3">
        <v>3.5700000000000003E-2</v>
      </c>
      <c r="S17" s="3">
        <v>1.9099999999999999E-2</v>
      </c>
      <c r="T17" s="3">
        <v>2.3300000000000001E-2</v>
      </c>
      <c r="U17" s="3">
        <v>2.3099999999999999E-2</v>
      </c>
      <c r="V17" s="3">
        <v>2.1000000000000001E-2</v>
      </c>
      <c r="W17" s="3">
        <v>1.6E-2</v>
      </c>
      <c r="X17" s="3">
        <v>2.0033333333333334E-2</v>
      </c>
      <c r="Y17" s="3">
        <v>2.3300000000000001E-2</v>
      </c>
      <c r="Z17" s="3">
        <v>2.1666666666666667E-2</v>
      </c>
    </row>
    <row r="18" spans="1:26">
      <c r="A18" s="19" t="s">
        <v>278</v>
      </c>
      <c r="B18" s="3">
        <v>0.02</v>
      </c>
      <c r="C18" s="3">
        <v>0.02</v>
      </c>
      <c r="D18" s="3">
        <v>0.02</v>
      </c>
      <c r="E18" s="3">
        <v>0.02</v>
      </c>
      <c r="F18" s="3">
        <v>0.02</v>
      </c>
      <c r="G18" s="6">
        <v>0.02</v>
      </c>
      <c r="H18" s="3">
        <v>0.02</v>
      </c>
      <c r="I18" s="3">
        <v>0.02</v>
      </c>
      <c r="J18" s="3">
        <v>0.02</v>
      </c>
      <c r="K18" s="6">
        <v>0.02</v>
      </c>
      <c r="L18" s="3">
        <v>0.02</v>
      </c>
      <c r="N18" s="26">
        <v>0.02</v>
      </c>
      <c r="P18" t="s">
        <v>278</v>
      </c>
      <c r="Q18" s="3">
        <v>6.7000000000000004E-2</v>
      </c>
      <c r="R18" s="3">
        <v>6.7000000000000004E-2</v>
      </c>
      <c r="S18" s="3">
        <v>6.7000000000000004E-2</v>
      </c>
      <c r="T18" s="3">
        <v>6.7000000000000004E-2</v>
      </c>
      <c r="U18" s="3">
        <v>0.02</v>
      </c>
      <c r="V18" s="3">
        <v>0.02</v>
      </c>
      <c r="W18" s="3">
        <v>0.02</v>
      </c>
      <c r="X18" s="3">
        <v>0.02</v>
      </c>
      <c r="Y18" s="3">
        <v>6.7000000000000004E-2</v>
      </c>
      <c r="Z18" s="3">
        <v>4.3500000000000004E-2</v>
      </c>
    </row>
    <row r="19" spans="1:26">
      <c r="A19" t="s">
        <v>279</v>
      </c>
      <c r="B19" s="3">
        <v>4.2900000000000001E-2</v>
      </c>
      <c r="C19" s="3">
        <v>1.7999999999999999E-2</v>
      </c>
      <c r="D19" s="3">
        <v>7.7700000000000005E-2</v>
      </c>
      <c r="E19" s="3">
        <v>5.3499999999999999E-2</v>
      </c>
      <c r="F19" s="3">
        <v>2.0000000000000001E-4</v>
      </c>
      <c r="G19" s="6">
        <v>3.8460000000000001E-2</v>
      </c>
      <c r="H19" s="3">
        <v>5.3499999999999999E-2</v>
      </c>
      <c r="I19" s="3">
        <v>2.0000000000000001E-4</v>
      </c>
      <c r="J19" s="3">
        <v>2.07E-2</v>
      </c>
      <c r="K19" s="6">
        <v>2.4799999999999999E-2</v>
      </c>
      <c r="L19" s="3">
        <v>3.8460000000000001E-2</v>
      </c>
      <c r="N19" s="26">
        <v>3.3337499999999999E-2</v>
      </c>
      <c r="P19" t="s">
        <v>279</v>
      </c>
      <c r="Q19" s="3">
        <v>6.4799999999999996E-2</v>
      </c>
      <c r="R19" s="3">
        <v>1.1999999999999999E-3</v>
      </c>
      <c r="S19" s="3">
        <v>2.0000000000000001E-4</v>
      </c>
      <c r="T19" s="3">
        <v>2.2066666666666668E-2</v>
      </c>
      <c r="U19" s="3">
        <v>7.1999999999999998E-3</v>
      </c>
      <c r="V19" s="3">
        <v>4.0599999999999997E-2</v>
      </c>
      <c r="W19" s="3">
        <v>4.19E-2</v>
      </c>
      <c r="X19" s="3">
        <v>2.9899999999999999E-2</v>
      </c>
      <c r="Y19" s="3">
        <v>2.2066666666666668E-2</v>
      </c>
      <c r="Z19" s="3">
        <v>2.5983333333333334E-2</v>
      </c>
    </row>
    <row r="20" spans="1:26">
      <c r="A20" t="s">
        <v>218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6">
        <v>0</v>
      </c>
      <c r="H20" s="3">
        <v>0</v>
      </c>
      <c r="I20" s="3">
        <v>0</v>
      </c>
      <c r="J20" s="3">
        <v>0</v>
      </c>
      <c r="K20" s="6">
        <v>0</v>
      </c>
      <c r="L20" s="3">
        <v>0</v>
      </c>
      <c r="N20" s="3">
        <v>0</v>
      </c>
      <c r="P20" t="s">
        <v>218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</row>
    <row r="21" spans="1:26">
      <c r="A21" t="s">
        <v>192</v>
      </c>
      <c r="B21" s="3">
        <v>13.1</v>
      </c>
      <c r="C21" s="3">
        <v>13.1</v>
      </c>
      <c r="D21" s="3">
        <v>13.1</v>
      </c>
      <c r="E21" s="3">
        <v>13.1</v>
      </c>
      <c r="F21" s="3">
        <v>13.1</v>
      </c>
      <c r="G21" s="6">
        <v>13.1</v>
      </c>
      <c r="H21" s="3">
        <v>12.81</v>
      </c>
      <c r="I21" s="3">
        <v>12.81</v>
      </c>
      <c r="J21" s="3">
        <v>12.81</v>
      </c>
      <c r="K21" s="6">
        <v>12.81</v>
      </c>
      <c r="L21" s="3">
        <v>13.1</v>
      </c>
      <c r="N21" s="26">
        <v>13.1</v>
      </c>
      <c r="P21" t="s">
        <v>192</v>
      </c>
      <c r="Q21" s="3">
        <v>13.21</v>
      </c>
      <c r="R21" s="3">
        <v>13.21</v>
      </c>
      <c r="S21" s="3">
        <v>13.21</v>
      </c>
      <c r="T21" s="3">
        <v>13.21</v>
      </c>
      <c r="U21" s="3">
        <v>13.24</v>
      </c>
      <c r="V21" s="3">
        <v>13.24</v>
      </c>
      <c r="W21" s="3">
        <v>13.24</v>
      </c>
      <c r="X21" s="3">
        <v>13.24</v>
      </c>
      <c r="Y21" s="3">
        <v>13.21</v>
      </c>
      <c r="Z21" s="3">
        <v>13.225000000000001</v>
      </c>
    </row>
    <row r="22" spans="1:26">
      <c r="A22" t="s">
        <v>55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6">
        <v>0</v>
      </c>
      <c r="H22" s="3">
        <v>0</v>
      </c>
      <c r="I22" s="3">
        <v>0</v>
      </c>
      <c r="J22" s="3">
        <v>0</v>
      </c>
      <c r="K22" s="6">
        <v>0</v>
      </c>
      <c r="L22" s="3">
        <v>0</v>
      </c>
      <c r="N22" s="3">
        <v>0</v>
      </c>
      <c r="P22" t="s">
        <v>280</v>
      </c>
      <c r="Q22">
        <v>97.140600000000035</v>
      </c>
    </row>
    <row r="23" spans="1:26">
      <c r="A23" t="s">
        <v>280</v>
      </c>
      <c r="B23" s="3">
        <v>98.3583</v>
      </c>
      <c r="C23" s="3">
        <v>98.001300000000001</v>
      </c>
      <c r="D23" s="3">
        <v>98.951300000000003</v>
      </c>
      <c r="E23" s="3">
        <v>99.12660000000001</v>
      </c>
      <c r="F23" s="3">
        <v>96.917400000000001</v>
      </c>
      <c r="G23" s="6">
        <v>98.270979999999994</v>
      </c>
      <c r="H23" s="3">
        <v>97.387500000000003</v>
      </c>
      <c r="I23" s="3">
        <v>97.701800000000006</v>
      </c>
      <c r="J23" s="3">
        <v>96.254899999999992</v>
      </c>
      <c r="K23" s="6">
        <v>97.114733333333334</v>
      </c>
      <c r="L23" s="3">
        <v>98.270979999999994</v>
      </c>
      <c r="N23" s="3">
        <v>97.946137499999978</v>
      </c>
    </row>
    <row r="24" spans="1:26">
      <c r="B24" s="3"/>
      <c r="C24" s="3"/>
      <c r="D24" s="3"/>
      <c r="E24" s="3"/>
      <c r="F24" s="3"/>
      <c r="G24" s="6"/>
      <c r="H24" s="3"/>
      <c r="I24" s="3"/>
      <c r="J24" s="3"/>
      <c r="K24" s="11" t="s">
        <v>10</v>
      </c>
      <c r="L24" t="s">
        <v>261</v>
      </c>
      <c r="N24" s="3"/>
    </row>
    <row r="25" spans="1:26">
      <c r="B25" s="3"/>
      <c r="C25" s="3"/>
      <c r="D25" s="3"/>
      <c r="E25" s="3"/>
      <c r="F25" s="3"/>
      <c r="G25" s="6"/>
      <c r="H25" s="3"/>
      <c r="I25" s="3"/>
      <c r="J25" s="3"/>
      <c r="K25" s="11" t="s">
        <v>81</v>
      </c>
      <c r="L25" t="s">
        <v>80</v>
      </c>
      <c r="N25" s="3"/>
      <c r="X25" t="s">
        <v>79</v>
      </c>
      <c r="Y25" t="s">
        <v>78</v>
      </c>
      <c r="Z25" t="s">
        <v>215</v>
      </c>
    </row>
    <row r="26" spans="1:26">
      <c r="A26" t="s">
        <v>59</v>
      </c>
      <c r="B26" s="2">
        <v>6.015135744134545</v>
      </c>
      <c r="C26" s="2">
        <v>5.9944522617549767</v>
      </c>
      <c r="D26" s="2">
        <v>6.034567017898028</v>
      </c>
      <c r="E26" s="2">
        <v>6.0276061418574765</v>
      </c>
      <c r="F26" s="2">
        <v>5.9683464473605543</v>
      </c>
      <c r="G26" s="14">
        <v>6.0080215226011164</v>
      </c>
      <c r="H26" s="2">
        <v>6.0078091201098562</v>
      </c>
      <c r="I26" s="2">
        <v>6.0315118747482526</v>
      </c>
      <c r="J26" s="2">
        <v>5.9780321791150062</v>
      </c>
      <c r="K26" s="14">
        <v>6.0057843913243714</v>
      </c>
      <c r="L26" s="2">
        <v>6.0080215226011164</v>
      </c>
      <c r="N26" s="14">
        <v>5.999206588849999</v>
      </c>
      <c r="P26" t="s">
        <v>59</v>
      </c>
      <c r="Q26" s="2">
        <v>5.9586555272891584</v>
      </c>
      <c r="R26" s="2">
        <v>5.9972590625632565</v>
      </c>
      <c r="S26" s="2">
        <v>5.9542056423219512</v>
      </c>
      <c r="T26" s="2">
        <v>5.97013952515635</v>
      </c>
      <c r="U26" s="2">
        <v>6.0075457693917294</v>
      </c>
      <c r="V26" s="2">
        <v>5.9956747678410096</v>
      </c>
      <c r="W26" s="2">
        <v>6.0149708414192542</v>
      </c>
      <c r="X26" s="2">
        <v>6.0060464496493369</v>
      </c>
      <c r="Y26" s="2">
        <v>5.97013952515635</v>
      </c>
      <c r="Z26" s="2">
        <v>5.9880929874028439</v>
      </c>
    </row>
    <row r="27" spans="1:26">
      <c r="A27" t="s">
        <v>60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14">
        <v>0</v>
      </c>
      <c r="H27" s="2">
        <v>0</v>
      </c>
      <c r="I27" s="2">
        <v>0</v>
      </c>
      <c r="J27" s="2">
        <v>0</v>
      </c>
      <c r="K27" s="14">
        <v>0</v>
      </c>
      <c r="L27" s="2">
        <v>0</v>
      </c>
      <c r="N27" s="14">
        <v>0</v>
      </c>
      <c r="P27" t="s">
        <v>60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</row>
    <row r="28" spans="1:26">
      <c r="A28" t="s">
        <v>61</v>
      </c>
      <c r="B28" s="2">
        <v>1.5836472308892808</v>
      </c>
      <c r="C28" s="2">
        <v>1.5766675575024935</v>
      </c>
      <c r="D28" s="2">
        <v>1.5447147275347517</v>
      </c>
      <c r="E28" s="2">
        <v>1.5666166689760026</v>
      </c>
      <c r="F28" s="2">
        <v>1.6208326813757687</v>
      </c>
      <c r="G28" s="14">
        <v>1.5784957732556595</v>
      </c>
      <c r="H28" s="2">
        <v>1.5890579260740096</v>
      </c>
      <c r="I28" s="2">
        <v>1.5643326383549787</v>
      </c>
      <c r="J28" s="2">
        <v>1.6017568211463802</v>
      </c>
      <c r="K28" s="14">
        <v>1.5850491285251227</v>
      </c>
      <c r="L28" s="2">
        <v>1.5784957732556595</v>
      </c>
      <c r="N28" s="14">
        <v>1.5786496083856976</v>
      </c>
      <c r="P28" t="s">
        <v>61</v>
      </c>
      <c r="Q28" s="2">
        <v>1.6448723074965317</v>
      </c>
      <c r="R28" s="2">
        <v>1.6311151649392455</v>
      </c>
      <c r="S28" s="2">
        <v>1.6771050026942582</v>
      </c>
      <c r="T28" s="2">
        <v>1.6509785466739646</v>
      </c>
      <c r="U28" s="2">
        <v>1.6292571257810511</v>
      </c>
      <c r="V28" s="2">
        <v>1.6474877121078655</v>
      </c>
      <c r="W28" s="2">
        <v>1.6197478950368567</v>
      </c>
      <c r="X28" s="2">
        <v>1.6321890303042159</v>
      </c>
      <c r="Y28" s="2">
        <v>1.6509785466739646</v>
      </c>
      <c r="Z28" s="2">
        <v>1.6415837884890903</v>
      </c>
    </row>
    <row r="29" spans="1:26">
      <c r="A29" t="s">
        <v>62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14">
        <v>0</v>
      </c>
      <c r="H29" s="2">
        <v>0</v>
      </c>
      <c r="I29" s="2">
        <v>0</v>
      </c>
      <c r="J29" s="2">
        <v>0</v>
      </c>
      <c r="K29" s="14">
        <v>0</v>
      </c>
      <c r="L29" s="2">
        <v>0</v>
      </c>
      <c r="N29" s="14">
        <v>0</v>
      </c>
      <c r="P29" t="s">
        <v>62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</row>
    <row r="30" spans="1:26">
      <c r="A30" t="s">
        <v>63</v>
      </c>
      <c r="B30" s="2">
        <v>1.410163600491772E-2</v>
      </c>
      <c r="C30" s="2">
        <v>2.5601344241607236E-2</v>
      </c>
      <c r="D30" s="2">
        <v>2.105333299089196E-2</v>
      </c>
      <c r="E30" s="2">
        <v>1.925899642258851E-2</v>
      </c>
      <c r="F30" s="2">
        <v>3.3106547887353135E-2</v>
      </c>
      <c r="G30" s="14">
        <v>2.2624371509471712E-2</v>
      </c>
      <c r="H30" s="2">
        <v>2.4857692655972471E-2</v>
      </c>
      <c r="I30" s="2">
        <v>2.804337248620669E-2</v>
      </c>
      <c r="J30" s="2">
        <v>2.391929317701294E-2</v>
      </c>
      <c r="K30" s="14">
        <v>2.5606786106397366E-2</v>
      </c>
      <c r="L30" s="2">
        <v>2.2624371509471712E-2</v>
      </c>
      <c r="N30" s="14">
        <v>2.3681282395710102E-2</v>
      </c>
      <c r="P30" t="s">
        <v>63</v>
      </c>
      <c r="Q30" s="2">
        <v>1.4857757556988049E-5</v>
      </c>
      <c r="R30" s="2">
        <v>1.2607370168945769E-3</v>
      </c>
      <c r="S30" s="2">
        <v>2.2931675282598916E-3</v>
      </c>
      <c r="T30" s="2">
        <v>1.1914663167987315E-3</v>
      </c>
      <c r="U30" s="2">
        <v>8.5109025605002752E-4</v>
      </c>
      <c r="V30" s="2">
        <v>1.8449105913447971E-3</v>
      </c>
      <c r="W30" s="2">
        <v>4.387339946949757E-3</v>
      </c>
      <c r="X30" s="2">
        <v>2.3585069282197608E-3</v>
      </c>
      <c r="Y30" s="2">
        <v>1.1914663167987315E-3</v>
      </c>
      <c r="Z30" s="2">
        <v>1.7749866225092461E-3</v>
      </c>
    </row>
    <row r="31" spans="1:26">
      <c r="A31" t="s">
        <v>58</v>
      </c>
      <c r="B31" s="2">
        <v>2.4370732933214688E-3</v>
      </c>
      <c r="C31" s="2">
        <v>1.8862941102107806E-3</v>
      </c>
      <c r="D31" s="2">
        <v>1.4904797077556775E-3</v>
      </c>
      <c r="E31" s="2">
        <v>2.3533467460666985E-3</v>
      </c>
      <c r="F31" s="2">
        <v>1.511683468938398E-5</v>
      </c>
      <c r="G31" s="14">
        <v>1.6364621384088018E-3</v>
      </c>
      <c r="H31" s="2">
        <v>2.1343749452705676E-3</v>
      </c>
      <c r="I31" s="2">
        <v>1.5016875039780108E-5</v>
      </c>
      <c r="J31" s="2">
        <v>3.0584552253418952E-3</v>
      </c>
      <c r="K31" s="14">
        <v>1.7359490152174144E-3</v>
      </c>
      <c r="L31" s="2">
        <v>1.6364621384088018E-3</v>
      </c>
      <c r="N31" s="14">
        <v>1.6716680413795771E-3</v>
      </c>
      <c r="P31" t="s">
        <v>58</v>
      </c>
      <c r="Q31" s="2">
        <v>1.5060979164910379E-5</v>
      </c>
      <c r="R31" s="2">
        <v>1.4860245816580953E-5</v>
      </c>
      <c r="S31" s="2">
        <v>5.376419970327887E-3</v>
      </c>
      <c r="T31" s="2">
        <v>1.7991675626514345E-3</v>
      </c>
      <c r="U31" s="2">
        <v>4.4624033181954329E-4</v>
      </c>
      <c r="V31" s="2">
        <v>1.4842420085238818E-5</v>
      </c>
      <c r="W31" s="2">
        <v>2.2385985684315049E-4</v>
      </c>
      <c r="X31" s="2">
        <v>2.2816440354790293E-4</v>
      </c>
      <c r="Y31" s="2">
        <v>1.7991675626514345E-3</v>
      </c>
      <c r="Z31" s="2">
        <v>1.0136659830996687E-3</v>
      </c>
    </row>
    <row r="32" spans="1:26">
      <c r="A32" t="s">
        <v>64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14">
        <v>0</v>
      </c>
      <c r="H32" s="2">
        <v>0</v>
      </c>
      <c r="I32" s="2">
        <v>0</v>
      </c>
      <c r="J32" s="2">
        <v>0</v>
      </c>
      <c r="K32" s="14">
        <v>0</v>
      </c>
      <c r="L32" s="2">
        <v>0</v>
      </c>
      <c r="N32" s="14">
        <v>0</v>
      </c>
      <c r="P32" t="s">
        <v>64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</row>
    <row r="33" spans="1:26">
      <c r="A33" t="s">
        <v>65</v>
      </c>
      <c r="B33" s="2">
        <v>6.7736444786055006E-2</v>
      </c>
      <c r="C33" s="2">
        <v>7.4233288709909973E-2</v>
      </c>
      <c r="D33" s="2">
        <v>7.202276506055727E-2</v>
      </c>
      <c r="E33" s="2">
        <v>6.6936208678937278E-2</v>
      </c>
      <c r="F33" s="2">
        <v>6.8270254471986633E-2</v>
      </c>
      <c r="G33" s="14">
        <v>6.9839792341489237E-2</v>
      </c>
      <c r="H33" s="2">
        <v>7.6510898330018576E-2</v>
      </c>
      <c r="I33" s="2">
        <v>6.5029597998352104E-2</v>
      </c>
      <c r="J33" s="2">
        <v>7.2336462000995291E-2</v>
      </c>
      <c r="K33" s="14">
        <v>7.129231944312199E-2</v>
      </c>
      <c r="L33" s="2">
        <v>6.9839792341489237E-2</v>
      </c>
      <c r="N33" s="14">
        <v>7.027891362980683E-2</v>
      </c>
      <c r="P33" t="s">
        <v>65</v>
      </c>
      <c r="Q33" s="2">
        <v>4.6503065059794582E-2</v>
      </c>
      <c r="R33" s="2">
        <v>4.0835955503964454E-2</v>
      </c>
      <c r="S33" s="2">
        <v>4.8472871335173737E-2</v>
      </c>
      <c r="T33" s="2">
        <v>4.5255308070503902E-2</v>
      </c>
      <c r="U33" s="2">
        <v>5.2912462301663403E-2</v>
      </c>
      <c r="V33" s="2">
        <v>5.0358395381378089E-2</v>
      </c>
      <c r="W33" s="2">
        <v>4.3261403986801533E-2</v>
      </c>
      <c r="X33" s="2">
        <v>4.8851335868889567E-2</v>
      </c>
      <c r="Y33" s="2">
        <v>4.5255308070503902E-2</v>
      </c>
      <c r="Z33" s="2">
        <v>4.7053321969696735E-2</v>
      </c>
    </row>
    <row r="34" spans="1:26">
      <c r="A34" t="s">
        <v>66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14">
        <v>0</v>
      </c>
      <c r="H34" s="2">
        <v>0</v>
      </c>
      <c r="I34" s="2">
        <v>0</v>
      </c>
      <c r="J34" s="2">
        <v>0</v>
      </c>
      <c r="K34" s="14">
        <v>0</v>
      </c>
      <c r="L34" s="2">
        <v>0</v>
      </c>
      <c r="N34" s="14">
        <v>0</v>
      </c>
      <c r="P34" t="s">
        <v>66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</row>
    <row r="35" spans="1:26">
      <c r="A35" t="s">
        <v>67</v>
      </c>
      <c r="B35" s="2">
        <v>0.35979505618019042</v>
      </c>
      <c r="C35" s="2">
        <v>0.38521410730932143</v>
      </c>
      <c r="D35" s="2">
        <v>0.3844254085031274</v>
      </c>
      <c r="E35" s="2">
        <v>0.37139665218564033</v>
      </c>
      <c r="F35" s="2">
        <v>0.35285049212709907</v>
      </c>
      <c r="G35" s="14">
        <v>0.3707363432610758</v>
      </c>
      <c r="H35" s="2">
        <v>0.37349237894599818</v>
      </c>
      <c r="I35" s="2">
        <v>0.38618179341431036</v>
      </c>
      <c r="J35" s="2">
        <v>0.38471171731739096</v>
      </c>
      <c r="K35" s="14">
        <v>0.38146196322589981</v>
      </c>
      <c r="L35" s="2">
        <v>0.3707363432610758</v>
      </c>
      <c r="N35" s="14">
        <v>0.37424880804118449</v>
      </c>
      <c r="P35" t="s">
        <v>67</v>
      </c>
      <c r="Q35" s="2">
        <v>0.36182252479851179</v>
      </c>
      <c r="R35" s="2">
        <v>0.35624041762813513</v>
      </c>
      <c r="S35" s="2">
        <v>0.34531339113997428</v>
      </c>
      <c r="T35" s="2">
        <v>0.35445382167864559</v>
      </c>
      <c r="U35" s="2">
        <v>0.339012861141814</v>
      </c>
      <c r="V35" s="2">
        <v>0.34318924102638027</v>
      </c>
      <c r="W35" s="2">
        <v>0.34345225868546592</v>
      </c>
      <c r="X35" s="2">
        <v>0.34188400522026402</v>
      </c>
      <c r="Y35" s="2">
        <v>0.35445382167864559</v>
      </c>
      <c r="Z35" s="2">
        <v>0.34816891344945478</v>
      </c>
    </row>
    <row r="36" spans="1:26">
      <c r="A36" t="s">
        <v>68</v>
      </c>
      <c r="B36" s="2">
        <v>1.3348152194245812E-3</v>
      </c>
      <c r="C36" s="2">
        <v>7.2033891593613656E-4</v>
      </c>
      <c r="D36" s="2">
        <v>1.1100525696852237E-3</v>
      </c>
      <c r="E36" s="2">
        <v>1.493589536561378E-3</v>
      </c>
      <c r="F36" s="2">
        <v>1.8184396271405152E-4</v>
      </c>
      <c r="G36" s="14">
        <v>9.6812804086427438E-4</v>
      </c>
      <c r="H36" s="2">
        <v>2.0160894079907515E-5</v>
      </c>
      <c r="I36" s="2">
        <v>1.6759519223088326E-3</v>
      </c>
      <c r="J36" s="2">
        <v>2.1000057714739154E-3</v>
      </c>
      <c r="K36" s="14">
        <v>1.2653728626208852E-3</v>
      </c>
      <c r="L36" s="2">
        <v>9.6812804086427438E-4</v>
      </c>
      <c r="N36" s="14">
        <v>1.0783788576846133E-3</v>
      </c>
      <c r="P36" t="s">
        <v>68</v>
      </c>
      <c r="Q36" s="2">
        <v>1.1675532978710958E-3</v>
      </c>
      <c r="R36" s="2">
        <v>3.982317516745314E-3</v>
      </c>
      <c r="S36" s="2">
        <v>3.8285375098121919E-3</v>
      </c>
      <c r="T36" s="2">
        <v>2.9984136974743028E-3</v>
      </c>
      <c r="U36" s="2">
        <v>1.9384191625272105E-3</v>
      </c>
      <c r="V36" s="2">
        <v>4.8206600509080487E-3</v>
      </c>
      <c r="W36" s="2">
        <v>1.9348718691094315E-3</v>
      </c>
      <c r="X36" s="2">
        <v>2.9004382869856271E-3</v>
      </c>
      <c r="Y36" s="2">
        <v>2.9984136974743028E-3</v>
      </c>
      <c r="Z36" s="2">
        <v>2.9494259922299652E-3</v>
      </c>
    </row>
    <row r="37" spans="1:26">
      <c r="A37" t="s">
        <v>69</v>
      </c>
      <c r="B37" s="2">
        <v>0.41770324916453522</v>
      </c>
      <c r="C37" s="2">
        <v>0.39977423876704626</v>
      </c>
      <c r="D37" s="2">
        <v>0.40735251663528432</v>
      </c>
      <c r="E37" s="2">
        <v>0.42106810573708703</v>
      </c>
      <c r="F37" s="2">
        <v>0.37538455927107384</v>
      </c>
      <c r="G37" s="14">
        <v>0.40425653391500538</v>
      </c>
      <c r="H37" s="2">
        <v>0.41491116624263341</v>
      </c>
      <c r="I37" s="2">
        <v>0.41508241107894983</v>
      </c>
      <c r="J37" s="2">
        <v>0.41236311784967344</v>
      </c>
      <c r="K37" s="14">
        <v>0.41411889839041888</v>
      </c>
      <c r="L37" s="2">
        <v>0.40425653391500538</v>
      </c>
      <c r="N37" s="14">
        <v>0.40744493683048089</v>
      </c>
      <c r="P37" t="s">
        <v>69</v>
      </c>
      <c r="Q37" s="2">
        <v>0.41777658008607427</v>
      </c>
      <c r="R37" s="2">
        <v>0.39772606887180006</v>
      </c>
      <c r="S37" s="2">
        <v>0.36727669273618607</v>
      </c>
      <c r="T37" s="2">
        <v>0.3942371435810112</v>
      </c>
      <c r="U37" s="2">
        <v>0.37615185390739758</v>
      </c>
      <c r="V37" s="2">
        <v>0.37000596709854255</v>
      </c>
      <c r="W37" s="2">
        <v>0.35532950642138145</v>
      </c>
      <c r="X37" s="2">
        <v>0.36717754117882911</v>
      </c>
      <c r="Y37" s="2">
        <v>0.3942371435810112</v>
      </c>
      <c r="Z37" s="2">
        <v>0.38070734237992016</v>
      </c>
    </row>
    <row r="38" spans="1:26">
      <c r="A38" t="s">
        <v>70</v>
      </c>
      <c r="B38" s="2">
        <v>7.5873542545104047E-4</v>
      </c>
      <c r="C38" s="2">
        <v>2.3575646348543604E-3</v>
      </c>
      <c r="D38" s="2">
        <v>2.9135100030015372E-3</v>
      </c>
      <c r="E38" s="2">
        <v>2.236670205178475E-3</v>
      </c>
      <c r="F38" s="2">
        <v>2.7052221598374742E-3</v>
      </c>
      <c r="G38" s="14">
        <v>2.1943404856645775E-3</v>
      </c>
      <c r="H38" s="2">
        <v>3.5391245331130965E-3</v>
      </c>
      <c r="I38" s="2">
        <v>1.7198937301932261E-3</v>
      </c>
      <c r="J38" s="2">
        <v>4.74377477852711E-3</v>
      </c>
      <c r="K38" s="14">
        <v>3.3342643472778107E-3</v>
      </c>
      <c r="L38" s="2">
        <v>2.1943404856645775E-3</v>
      </c>
      <c r="N38" s="14">
        <v>2.6114861340319289E-3</v>
      </c>
      <c r="P38" t="s">
        <v>70</v>
      </c>
      <c r="Q38" s="2">
        <v>1.8087965014913466E-3</v>
      </c>
      <c r="R38" s="2">
        <v>4.2194297823591326E-3</v>
      </c>
      <c r="S38" s="2">
        <v>2.2782267514922798E-3</v>
      </c>
      <c r="T38" s="2">
        <v>2.7746171962505163E-3</v>
      </c>
      <c r="U38" s="2">
        <v>2.7328707937527156E-3</v>
      </c>
      <c r="V38" s="2">
        <v>2.4790401942968968E-3</v>
      </c>
      <c r="W38" s="2">
        <v>1.8991728784454388E-3</v>
      </c>
      <c r="X38" s="2">
        <v>2.3709592225206852E-3</v>
      </c>
      <c r="Y38" s="2">
        <v>2.7746171962505163E-3</v>
      </c>
      <c r="Z38" s="2">
        <v>2.5727882093856008E-3</v>
      </c>
    </row>
    <row r="39" spans="1:26">
      <c r="A39" t="s">
        <v>71</v>
      </c>
      <c r="B39" s="2">
        <v>7.4796402832959259E-3</v>
      </c>
      <c r="C39" s="2">
        <v>7.5122276800593532E-3</v>
      </c>
      <c r="D39" s="2">
        <v>7.4420037471685831E-3</v>
      </c>
      <c r="E39" s="2">
        <v>7.4270898127212224E-3</v>
      </c>
      <c r="F39" s="2">
        <v>7.5856140487808362E-3</v>
      </c>
      <c r="G39" s="14">
        <v>7.4893151144051848E-3</v>
      </c>
      <c r="H39" s="2">
        <v>7.5690984279809812E-3</v>
      </c>
      <c r="I39" s="2">
        <v>7.5354543865283384E-3</v>
      </c>
      <c r="J39" s="2">
        <v>7.6545141189150985E-3</v>
      </c>
      <c r="K39" s="14">
        <v>7.5863556444748063E-3</v>
      </c>
      <c r="L39" s="2">
        <v>7.4893151144051848E-3</v>
      </c>
      <c r="N39" s="14">
        <v>7.5148176431346853E-3</v>
      </c>
      <c r="P39" t="s">
        <v>71</v>
      </c>
      <c r="Q39" s="2">
        <v>2.531791241943019E-2</v>
      </c>
      <c r="R39" s="2">
        <v>2.4980474243796565E-2</v>
      </c>
      <c r="S39" s="2">
        <v>2.5210340476750293E-2</v>
      </c>
      <c r="T39" s="2">
        <v>2.5168786902063488E-2</v>
      </c>
      <c r="U39" s="2">
        <v>7.4640999030485327E-3</v>
      </c>
      <c r="V39" s="2">
        <v>7.4479130472705126E-3</v>
      </c>
      <c r="W39" s="2">
        <v>7.4888449860472236E-3</v>
      </c>
      <c r="X39" s="2">
        <v>7.4669147253259016E-3</v>
      </c>
      <c r="Y39" s="2">
        <v>2.5168786902063488E-2</v>
      </c>
      <c r="Z39" s="2">
        <v>1.6317850813694697E-2</v>
      </c>
    </row>
    <row r="40" spans="1:26">
      <c r="A40" t="s">
        <v>72</v>
      </c>
      <c r="B40" s="2">
        <v>1.6968972979728397E-3</v>
      </c>
      <c r="C40" s="2">
        <v>7.1508686551147583E-4</v>
      </c>
      <c r="D40" s="2">
        <v>3.0579364605448109E-3</v>
      </c>
      <c r="E40" s="2">
        <v>2.1013094407398747E-3</v>
      </c>
      <c r="F40" s="2">
        <v>8.0230277062097893E-6</v>
      </c>
      <c r="G40" s="14">
        <v>1.5158506184950421E-3</v>
      </c>
      <c r="H40" s="2">
        <v>2.1414872292729579E-3</v>
      </c>
      <c r="I40" s="2">
        <v>7.969975658294091E-6</v>
      </c>
      <c r="J40" s="2">
        <v>8.3792573290388493E-4</v>
      </c>
      <c r="K40" s="14">
        <v>9.9579431261171227E-4</v>
      </c>
      <c r="L40" s="2">
        <v>1.5158506184950421E-3</v>
      </c>
      <c r="N40" s="14">
        <v>1.324857074171092E-3</v>
      </c>
      <c r="P40" t="s">
        <v>72</v>
      </c>
      <c r="Q40" s="2">
        <v>2.5898561713621599E-3</v>
      </c>
      <c r="R40" s="2">
        <v>4.7321082630311755E-5</v>
      </c>
      <c r="S40" s="2">
        <v>7.9594205804882993E-6</v>
      </c>
      <c r="T40" s="2">
        <v>8.7674190638156312E-4</v>
      </c>
      <c r="U40" s="2">
        <v>2.8420223831625486E-4</v>
      </c>
      <c r="V40" s="2">
        <v>1.5991094335313818E-3</v>
      </c>
      <c r="W40" s="2">
        <v>1.6593821652232455E-3</v>
      </c>
      <c r="X40" s="2">
        <v>1.1806738213577014E-3</v>
      </c>
      <c r="Y40" s="2">
        <v>8.7674190638156312E-4</v>
      </c>
      <c r="Z40" s="2">
        <v>1.0287078638696323E-3</v>
      </c>
    </row>
    <row r="41" spans="1:26">
      <c r="A41" t="s">
        <v>73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14">
        <v>0</v>
      </c>
      <c r="H41" s="2">
        <v>0</v>
      </c>
      <c r="I41" s="2">
        <v>0</v>
      </c>
      <c r="J41" s="2">
        <v>0</v>
      </c>
      <c r="K41" s="14">
        <v>0</v>
      </c>
      <c r="L41" s="2">
        <v>0</v>
      </c>
      <c r="N41" s="14">
        <v>0</v>
      </c>
      <c r="P41" t="s">
        <v>73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</row>
    <row r="42" spans="1:26">
      <c r="A42" t="s">
        <v>155</v>
      </c>
      <c r="B42" s="2">
        <v>2.9267640241783335</v>
      </c>
      <c r="C42" s="2">
        <v>2.9395153887996814</v>
      </c>
      <c r="D42" s="2">
        <v>2.9120369442974741</v>
      </c>
      <c r="E42" s="2">
        <v>2.9062011600690574</v>
      </c>
      <c r="F42" s="2">
        <v>2.9682312863166773</v>
      </c>
      <c r="G42" s="14">
        <v>2.9305497607322453</v>
      </c>
      <c r="H42" s="2">
        <v>2.8962028928808117</v>
      </c>
      <c r="I42" s="2">
        <v>2.8833295010085198</v>
      </c>
      <c r="J42" s="2">
        <v>2.9288859361170179</v>
      </c>
      <c r="K42" s="14">
        <v>2.9028061100021163</v>
      </c>
      <c r="L42" s="2">
        <v>2.9305497607322453</v>
      </c>
      <c r="N42" s="14">
        <v>2.9405288346962384</v>
      </c>
      <c r="P42" t="s">
        <v>155</v>
      </c>
      <c r="Q42" s="2">
        <v>2.9820958903264465</v>
      </c>
      <c r="R42" s="2">
        <v>2.9423503939314113</v>
      </c>
      <c r="S42" s="2">
        <v>2.9694254203893609</v>
      </c>
      <c r="T42" s="2">
        <v>2.9645309906177024</v>
      </c>
      <c r="U42" s="2">
        <v>2.9518965206358971</v>
      </c>
      <c r="V42" s="2">
        <v>2.9454949552935497</v>
      </c>
      <c r="W42" s="2">
        <v>2.9616826871335946</v>
      </c>
      <c r="X42" s="2">
        <v>2.9530097243971944</v>
      </c>
      <c r="Y42" s="2">
        <v>2.9645309906177024</v>
      </c>
      <c r="Z42" s="2">
        <v>2.9587703575074484</v>
      </c>
    </row>
    <row r="43" spans="1:26">
      <c r="A43" t="s">
        <v>281</v>
      </c>
      <c r="B43" s="2">
        <v>1.2400515067824645</v>
      </c>
      <c r="C43" s="2">
        <v>0</v>
      </c>
      <c r="D43" s="2">
        <v>0</v>
      </c>
      <c r="E43" s="2">
        <v>0</v>
      </c>
      <c r="F43" s="2">
        <v>0</v>
      </c>
      <c r="G43" s="14">
        <v>0.24801030135649288</v>
      </c>
      <c r="H43" s="2">
        <v>0</v>
      </c>
      <c r="I43" s="2">
        <v>0</v>
      </c>
      <c r="J43" s="2">
        <v>0</v>
      </c>
      <c r="K43" s="14">
        <v>0</v>
      </c>
      <c r="L43" s="2">
        <v>0.24801030135649288</v>
      </c>
      <c r="N43" s="14">
        <v>0</v>
      </c>
      <c r="P43" t="s">
        <v>281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</row>
    <row r="44" spans="1:26">
      <c r="A44" t="s">
        <v>75</v>
      </c>
      <c r="B44" s="2">
        <v>11.398590546857324</v>
      </c>
      <c r="C44" s="2">
        <v>11.408649699291608</v>
      </c>
      <c r="D44" s="2">
        <v>11.392186695408272</v>
      </c>
      <c r="E44" s="2">
        <v>11.394695939668056</v>
      </c>
      <c r="F44" s="2">
        <v>11.397518088844244</v>
      </c>
      <c r="G44" s="14">
        <v>11.398328194013901</v>
      </c>
      <c r="H44" s="2">
        <v>11.398246321269017</v>
      </c>
      <c r="I44" s="2">
        <v>11.384465475979301</v>
      </c>
      <c r="J44" s="2">
        <v>11.42040020235064</v>
      </c>
      <c r="K44" s="14">
        <v>11.401037333199653</v>
      </c>
      <c r="L44" s="2">
        <v>11.398328194013901</v>
      </c>
      <c r="N44" s="14">
        <v>11.40824018057952</v>
      </c>
      <c r="P44" t="s">
        <v>75</v>
      </c>
      <c r="Q44" s="2">
        <v>11.442639932183393</v>
      </c>
      <c r="R44" s="2">
        <v>11.400032203326058</v>
      </c>
      <c r="S44" s="2">
        <v>11.400793672274126</v>
      </c>
      <c r="T44" s="2">
        <v>11.4144045293598</v>
      </c>
      <c r="U44" s="2">
        <v>11.370493515845068</v>
      </c>
      <c r="V44" s="2">
        <v>11.370417514486164</v>
      </c>
      <c r="W44" s="2">
        <v>11.356038064385972</v>
      </c>
      <c r="X44" s="2">
        <v>11.365663744006687</v>
      </c>
      <c r="Y44" s="2">
        <v>11.4144045293598</v>
      </c>
      <c r="Z44" s="2">
        <v>11.390034136683244</v>
      </c>
    </row>
    <row r="45" spans="1:26">
      <c r="G45" s="14"/>
      <c r="K45" s="14"/>
      <c r="L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>
      <c r="G46" s="6"/>
      <c r="K46" s="12" t="s">
        <v>10</v>
      </c>
      <c r="L46" s="13" t="s">
        <v>261</v>
      </c>
    </row>
    <row r="47" spans="1:26">
      <c r="G47" s="6"/>
      <c r="K47" s="12" t="s">
        <v>81</v>
      </c>
      <c r="L47" s="13" t="s">
        <v>80</v>
      </c>
      <c r="N47" t="s">
        <v>215</v>
      </c>
    </row>
    <row r="48" spans="1:26">
      <c r="A48" t="s">
        <v>282</v>
      </c>
      <c r="B48" s="3">
        <v>13.494</v>
      </c>
      <c r="C48" s="3">
        <v>13.423999999999999</v>
      </c>
      <c r="D48" s="3">
        <v>13.574999999999999</v>
      </c>
      <c r="E48" s="3">
        <v>13.608000000000001</v>
      </c>
      <c r="F48" s="3">
        <v>13.268000000000001</v>
      </c>
      <c r="G48" s="6">
        <v>13.473800000000001</v>
      </c>
      <c r="H48" s="3">
        <v>13.361000000000001</v>
      </c>
      <c r="I48" s="3">
        <v>13.432</v>
      </c>
      <c r="J48" s="3">
        <v>13.183</v>
      </c>
      <c r="K48" s="14">
        <v>13.325333333333333</v>
      </c>
      <c r="L48">
        <v>13.473800000000001</v>
      </c>
      <c r="N48" s="26">
        <v>13.418125000000002</v>
      </c>
      <c r="P48" t="s">
        <v>282</v>
      </c>
      <c r="Q48" s="2">
        <v>13.305</v>
      </c>
      <c r="R48" s="2">
        <v>13.52</v>
      </c>
      <c r="S48" s="2">
        <v>13.74</v>
      </c>
      <c r="T48" s="2">
        <v>13.521666666666667</v>
      </c>
      <c r="U48" s="2">
        <v>13.499000000000001</v>
      </c>
      <c r="V48" s="2">
        <v>13.534000000000001</v>
      </c>
      <c r="W48" s="2">
        <v>13.446</v>
      </c>
      <c r="X48" s="2">
        <v>13.493</v>
      </c>
      <c r="Y48" s="2">
        <v>13.521666666666667</v>
      </c>
      <c r="Z48" s="2">
        <v>13.508925925925926</v>
      </c>
    </row>
    <row r="49" spans="1:26">
      <c r="A49" t="s">
        <v>283</v>
      </c>
      <c r="G49" s="6"/>
      <c r="K49" s="14"/>
      <c r="N49" s="25"/>
      <c r="P49" t="s">
        <v>283</v>
      </c>
    </row>
    <row r="50" spans="1:26">
      <c r="A50" s="19" t="s">
        <v>38</v>
      </c>
      <c r="B50" s="2">
        <v>5.9858627675700573</v>
      </c>
      <c r="C50" s="2">
        <v>5.9703378951789583</v>
      </c>
      <c r="D50" s="32">
        <v>5.9993743129365278</v>
      </c>
      <c r="E50" s="2">
        <v>5.9901019512310274</v>
      </c>
      <c r="F50" s="2">
        <v>5.9557514006951626</v>
      </c>
      <c r="G50" s="14">
        <v>5.9802856655223469</v>
      </c>
      <c r="H50" s="2">
        <v>5.9665158057473766</v>
      </c>
      <c r="I50" s="2">
        <v>5.9849613718572279</v>
      </c>
      <c r="J50" s="2">
        <v>5.9498421774443884</v>
      </c>
      <c r="K50" s="14">
        <v>5.9671064516829979</v>
      </c>
      <c r="L50" s="2">
        <v>5.9802856655223469</v>
      </c>
      <c r="N50" s="30">
        <v>5.9753434603325903</v>
      </c>
      <c r="P50" t="s">
        <v>59</v>
      </c>
      <c r="Q50" s="2">
        <v>5.9515646325082541</v>
      </c>
      <c r="R50" s="2">
        <v>5.9743413749260377</v>
      </c>
      <c r="S50" s="2">
        <v>5.9420360444071658</v>
      </c>
      <c r="T50" s="2">
        <v>5.9559806839471534</v>
      </c>
      <c r="U50" s="2">
        <v>5.9883349236314203</v>
      </c>
      <c r="V50" s="2">
        <v>5.9739673598512066</v>
      </c>
      <c r="W50" s="2">
        <v>5.9996116484625244</v>
      </c>
      <c r="X50" s="2">
        <v>5.9873046439817168</v>
      </c>
      <c r="Y50" s="2">
        <v>5.9559806839471534</v>
      </c>
      <c r="Z50" s="2">
        <v>5.969902443962515</v>
      </c>
    </row>
    <row r="51" spans="1:26">
      <c r="A51" s="19" t="s">
        <v>39</v>
      </c>
      <c r="B51" s="2">
        <v>0</v>
      </c>
      <c r="C51" s="2">
        <v>0</v>
      </c>
      <c r="D51" s="32">
        <v>0</v>
      </c>
      <c r="E51" s="2">
        <v>0</v>
      </c>
      <c r="F51" s="2">
        <v>0</v>
      </c>
      <c r="G51" s="14">
        <v>0</v>
      </c>
      <c r="H51" s="2">
        <v>0</v>
      </c>
      <c r="I51" s="2">
        <v>0</v>
      </c>
      <c r="J51" s="2">
        <v>0</v>
      </c>
      <c r="K51" s="14">
        <v>0</v>
      </c>
      <c r="L51" s="2">
        <v>0</v>
      </c>
      <c r="N51" s="30">
        <v>0</v>
      </c>
      <c r="P51" t="s">
        <v>60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</row>
    <row r="52" spans="1:26">
      <c r="A52" s="19" t="s">
        <v>40</v>
      </c>
      <c r="B52" s="2">
        <v>1.5759403277954576</v>
      </c>
      <c r="C52" s="2">
        <v>1.5703249697580381</v>
      </c>
      <c r="D52" s="32">
        <v>1.5357061790349871</v>
      </c>
      <c r="E52" s="2">
        <v>1.5568690695461331</v>
      </c>
      <c r="F52" s="2">
        <v>1.617412225904765</v>
      </c>
      <c r="G52" s="14">
        <v>1.5712505544078763</v>
      </c>
      <c r="H52" s="2">
        <v>1.5781358965671262</v>
      </c>
      <c r="I52" s="2">
        <v>1.5522593020975901</v>
      </c>
      <c r="J52" s="2">
        <v>1.5942035785221955</v>
      </c>
      <c r="K52" s="14">
        <v>1.5748662590623039</v>
      </c>
      <c r="L52" s="2">
        <v>1.5712505544078763</v>
      </c>
      <c r="N52" s="30">
        <v>1.5726064436532867</v>
      </c>
      <c r="P52" t="s">
        <v>61</v>
      </c>
      <c r="Q52" s="2">
        <v>1.6429148833079601</v>
      </c>
      <c r="R52" s="2">
        <v>1.6248820862177082</v>
      </c>
      <c r="S52" s="2">
        <v>1.673677224957024</v>
      </c>
      <c r="T52" s="2">
        <v>1.6471580648275641</v>
      </c>
      <c r="U52" s="2">
        <v>1.6240471101525837</v>
      </c>
      <c r="V52" s="2">
        <v>1.6415229643005407</v>
      </c>
      <c r="W52" s="2">
        <v>1.615611878235276</v>
      </c>
      <c r="X52" s="2">
        <v>1.6270606508961336</v>
      </c>
      <c r="Y52" s="2">
        <v>1.6471580648275641</v>
      </c>
      <c r="Z52" s="2">
        <v>1.6382258808580394</v>
      </c>
    </row>
    <row r="53" spans="1:26">
      <c r="A53" s="19" t="s">
        <v>41</v>
      </c>
      <c r="B53" s="2">
        <v>0</v>
      </c>
      <c r="C53" s="2">
        <v>0</v>
      </c>
      <c r="D53" s="32">
        <v>0</v>
      </c>
      <c r="E53" s="2">
        <v>0</v>
      </c>
      <c r="F53" s="2">
        <v>0</v>
      </c>
      <c r="G53" s="14">
        <v>0</v>
      </c>
      <c r="H53" s="2">
        <v>0</v>
      </c>
      <c r="I53" s="2">
        <v>0</v>
      </c>
      <c r="J53" s="2">
        <v>0</v>
      </c>
      <c r="K53" s="14">
        <v>0</v>
      </c>
      <c r="L53" s="2">
        <v>0</v>
      </c>
      <c r="N53" s="30">
        <v>0</v>
      </c>
      <c r="P53" t="s">
        <v>62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</row>
    <row r="54" spans="1:26">
      <c r="A54" s="19" t="s">
        <v>42</v>
      </c>
      <c r="B54" s="2">
        <v>1.4033009646702045E-2</v>
      </c>
      <c r="C54" s="2">
        <v>2.5498355649335051E-2</v>
      </c>
      <c r="D54" s="32">
        <v>2.093055305751693E-2</v>
      </c>
      <c r="E54" s="2">
        <v>1.9139165588239356E-2</v>
      </c>
      <c r="F54" s="2">
        <v>3.3036682888856667E-2</v>
      </c>
      <c r="G54" s="14">
        <v>2.252755336613001E-2</v>
      </c>
      <c r="H54" s="2">
        <v>2.4686838939310084E-2</v>
      </c>
      <c r="I54" s="2">
        <v>2.782693701876467E-2</v>
      </c>
      <c r="J54" s="2">
        <v>2.3806499385608523E-2</v>
      </c>
      <c r="K54" s="14">
        <v>2.5440091781227761E-2</v>
      </c>
      <c r="L54" s="2">
        <v>2.252755336613001E-2</v>
      </c>
      <c r="N54" s="30">
        <v>2.3619755271791668E-2</v>
      </c>
      <c r="P54" t="s">
        <v>63</v>
      </c>
      <c r="Q54" s="2">
        <v>1.4840076589354613E-5</v>
      </c>
      <c r="R54" s="2">
        <v>1.2559192865206749E-3</v>
      </c>
      <c r="S54" s="2">
        <v>2.2884806013301587E-3</v>
      </c>
      <c r="T54" s="2">
        <v>1.1864133214800627E-3</v>
      </c>
      <c r="U54" s="2">
        <v>8.4836865154384422E-4</v>
      </c>
      <c r="V54" s="2">
        <v>1.8382310717808214E-3</v>
      </c>
      <c r="W54" s="2">
        <v>4.3761368999876765E-3</v>
      </c>
      <c r="X54" s="2">
        <v>2.3542455411041138E-3</v>
      </c>
      <c r="Y54" s="2">
        <v>1.1864133214800627E-3</v>
      </c>
      <c r="Z54" s="2">
        <v>1.7054498635351968E-3</v>
      </c>
    </row>
    <row r="55" spans="1:26">
      <c r="A55" s="19" t="s">
        <v>43</v>
      </c>
      <c r="B55" s="2">
        <v>2.4252131471109856E-3</v>
      </c>
      <c r="C55" s="2">
        <v>1.8787059627608433E-3</v>
      </c>
      <c r="D55" s="32">
        <v>1.4817874498935023E-3</v>
      </c>
      <c r="E55" s="2">
        <v>2.3387040565980362E-3</v>
      </c>
      <c r="F55" s="2">
        <v>1.5084933518762424E-5</v>
      </c>
      <c r="G55" s="14">
        <v>1.6278991099764259E-3</v>
      </c>
      <c r="H55" s="2">
        <v>2.1197048028242234E-3</v>
      </c>
      <c r="I55" s="2">
        <v>1.4900976555375215E-5</v>
      </c>
      <c r="J55" s="2">
        <v>3.0440327773977186E-3</v>
      </c>
      <c r="K55" s="14">
        <v>1.7262128522591057E-3</v>
      </c>
      <c r="L55" s="2">
        <v>1.6278991099764259E-3</v>
      </c>
      <c r="N55" s="30">
        <v>1.6647667633324309E-3</v>
      </c>
      <c r="P55" t="s">
        <v>58</v>
      </c>
      <c r="Q55" s="2">
        <v>1.5043056360333629E-5</v>
      </c>
      <c r="R55" s="2">
        <v>1.4803459463301236E-5</v>
      </c>
      <c r="S55" s="2">
        <v>5.3654312888495627E-3</v>
      </c>
      <c r="T55" s="2">
        <v>1.7984259348910658E-3</v>
      </c>
      <c r="U55" s="2">
        <v>4.4481335073347456E-4</v>
      </c>
      <c r="V55" s="2">
        <v>1.4788682936240267E-5</v>
      </c>
      <c r="W55" s="2">
        <v>2.2328823200453224E-4</v>
      </c>
      <c r="X55" s="2">
        <v>2.2763008855808235E-4</v>
      </c>
      <c r="Y55" s="2">
        <v>1.7984259348910658E-3</v>
      </c>
      <c r="Z55" s="2">
        <v>1.100294447631962E-3</v>
      </c>
    </row>
    <row r="56" spans="1:26">
      <c r="A56" s="19" t="s">
        <v>44</v>
      </c>
      <c r="B56" s="2">
        <v>0</v>
      </c>
      <c r="C56" s="2">
        <v>0</v>
      </c>
      <c r="D56" s="32">
        <v>0</v>
      </c>
      <c r="E56" s="2">
        <v>0</v>
      </c>
      <c r="F56" s="2">
        <v>0</v>
      </c>
      <c r="G56" s="14">
        <v>0</v>
      </c>
      <c r="H56" s="2">
        <v>0</v>
      </c>
      <c r="I56" s="2">
        <v>0</v>
      </c>
      <c r="J56" s="2">
        <v>0</v>
      </c>
      <c r="K56" s="14">
        <v>0</v>
      </c>
      <c r="L56" s="2">
        <v>0</v>
      </c>
      <c r="N56" s="30">
        <v>0</v>
      </c>
      <c r="P56" t="s">
        <v>64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</row>
    <row r="57" spans="1:26">
      <c r="A57" s="19" t="s">
        <v>45</v>
      </c>
      <c r="B57" s="2">
        <v>6.740680179126185E-2</v>
      </c>
      <c r="C57" s="2">
        <v>7.3934664472377037E-2</v>
      </c>
      <c r="D57" s="32">
        <v>7.1602738915554659E-2</v>
      </c>
      <c r="E57" s="2">
        <v>6.6519726866584986E-2</v>
      </c>
      <c r="F57" s="2">
        <v>6.8126183237430013E-2</v>
      </c>
      <c r="G57" s="14">
        <v>6.9518023056641703E-2</v>
      </c>
      <c r="H57" s="2">
        <v>7.5985018010964869E-2</v>
      </c>
      <c r="I57" s="2">
        <v>6.4527707170233525E-2</v>
      </c>
      <c r="J57" s="2">
        <v>7.1995352263951942E-2</v>
      </c>
      <c r="K57" s="14">
        <v>7.0836025815050108E-2</v>
      </c>
      <c r="L57" s="2">
        <v>6.9518023056641703E-2</v>
      </c>
      <c r="N57" s="30">
        <v>7.0012274091044852E-2</v>
      </c>
      <c r="P57" t="s">
        <v>65</v>
      </c>
      <c r="Q57" s="2">
        <v>4.6447725673280559E-2</v>
      </c>
      <c r="R57" s="2">
        <v>4.0679906605151792E-2</v>
      </c>
      <c r="S57" s="2">
        <v>4.8373799286044079E-2</v>
      </c>
      <c r="T57" s="2">
        <v>4.5167143854825474E-2</v>
      </c>
      <c r="U57" s="2">
        <v>5.2743259570449202E-2</v>
      </c>
      <c r="V57" s="2">
        <v>5.0176072244019355E-2</v>
      </c>
      <c r="W57" s="2">
        <v>4.3150936244075865E-2</v>
      </c>
      <c r="X57" s="2">
        <v>4.8690089352848138E-2</v>
      </c>
      <c r="Y57" s="2">
        <v>4.5167143854825474E-2</v>
      </c>
      <c r="Z57" s="2">
        <v>4.6732897409502212E-2</v>
      </c>
    </row>
    <row r="58" spans="1:26">
      <c r="A58" s="19" t="s">
        <v>46</v>
      </c>
      <c r="B58" s="2">
        <v>0</v>
      </c>
      <c r="C58" s="2">
        <v>0</v>
      </c>
      <c r="D58" s="32">
        <v>0</v>
      </c>
      <c r="E58" s="2">
        <v>0</v>
      </c>
      <c r="F58" s="2">
        <v>0</v>
      </c>
      <c r="G58" s="14">
        <v>0</v>
      </c>
      <c r="H58" s="2">
        <v>0</v>
      </c>
      <c r="I58" s="2">
        <v>0</v>
      </c>
      <c r="J58" s="2">
        <v>0</v>
      </c>
      <c r="K58" s="14">
        <v>0</v>
      </c>
      <c r="L58" s="2">
        <v>0</v>
      </c>
      <c r="N58" s="30">
        <v>0</v>
      </c>
      <c r="P58" t="s">
        <v>66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</row>
    <row r="59" spans="1:26">
      <c r="A59" s="19" t="s">
        <v>47</v>
      </c>
      <c r="B59" s="2">
        <v>0.35804409449028152</v>
      </c>
      <c r="C59" s="2">
        <v>0.38366447545168259</v>
      </c>
      <c r="D59" s="32">
        <v>0.38218349620999542</v>
      </c>
      <c r="E59" s="2">
        <v>0.36908579601591346</v>
      </c>
      <c r="F59" s="2">
        <v>0.35210586906383623</v>
      </c>
      <c r="G59" s="14">
        <v>0.36901674624634184</v>
      </c>
      <c r="H59" s="2">
        <v>0.37092526372854179</v>
      </c>
      <c r="I59" s="2">
        <v>0.38320128752057964</v>
      </c>
      <c r="J59" s="2">
        <v>0.38289757118552975</v>
      </c>
      <c r="K59" s="14">
        <v>0.37900804081155037</v>
      </c>
      <c r="L59" s="2">
        <v>0.36901674624634184</v>
      </c>
      <c r="N59" s="30">
        <v>0.37276348170829504</v>
      </c>
      <c r="P59" t="s">
        <v>67</v>
      </c>
      <c r="Q59" s="2">
        <v>0.36139195024340326</v>
      </c>
      <c r="R59" s="2">
        <v>0.35487909464212014</v>
      </c>
      <c r="S59" s="2">
        <v>0.34460761687264047</v>
      </c>
      <c r="T59" s="2">
        <v>0.35362622058605458</v>
      </c>
      <c r="U59" s="2">
        <v>0.33792877056037579</v>
      </c>
      <c r="V59" s="2">
        <v>0.34194672051599023</v>
      </c>
      <c r="W59" s="2">
        <v>0.3425752553463558</v>
      </c>
      <c r="X59" s="2">
        <v>0.34081691547424064</v>
      </c>
      <c r="Y59" s="2">
        <v>0.35362622058605458</v>
      </c>
      <c r="Z59" s="2">
        <v>0.34793319609191503</v>
      </c>
    </row>
    <row r="60" spans="1:26">
      <c r="A60" s="19" t="s">
        <v>48</v>
      </c>
      <c r="B60" s="2">
        <v>1.3283192704887257E-3</v>
      </c>
      <c r="C60" s="2">
        <v>7.1744115048245525E-4</v>
      </c>
      <c r="D60" s="32">
        <v>1.1035789067926217E-3</v>
      </c>
      <c r="E60" s="2">
        <v>1.4842963171010227E-3</v>
      </c>
      <c r="F60" s="2">
        <v>1.8146021602367363E-4</v>
      </c>
      <c r="G60" s="14">
        <v>9.6301917217769969E-4</v>
      </c>
      <c r="H60" s="2">
        <v>2.0022322743763757E-5</v>
      </c>
      <c r="I60" s="2">
        <v>1.6630171214786654E-3</v>
      </c>
      <c r="J60" s="2">
        <v>2.0901029866724256E-3</v>
      </c>
      <c r="K60" s="14">
        <v>1.2577141436316182E-3</v>
      </c>
      <c r="L60" s="2">
        <v>9.6301917217769969E-4</v>
      </c>
      <c r="N60" s="30">
        <v>1.0735297864729193E-3</v>
      </c>
      <c r="P60" t="s">
        <v>68</v>
      </c>
      <c r="Q60" s="2">
        <v>1.1661638908902114E-3</v>
      </c>
      <c r="R60" s="2">
        <v>3.9670996467202051E-3</v>
      </c>
      <c r="S60" s="2">
        <v>3.8207124925227452E-3</v>
      </c>
      <c r="T60" s="2">
        <v>2.9846586767110542E-3</v>
      </c>
      <c r="U60" s="2">
        <v>1.9322205128656687E-3</v>
      </c>
      <c r="V60" s="2">
        <v>4.8032067969279489E-3</v>
      </c>
      <c r="W60" s="2">
        <v>1.9299311850782539E-3</v>
      </c>
      <c r="X60" s="2">
        <v>2.8884528316239569E-3</v>
      </c>
      <c r="Y60" s="2">
        <v>2.9846586767110542E-3</v>
      </c>
      <c r="Z60" s="2">
        <v>2.9419005233390109E-3</v>
      </c>
    </row>
    <row r="61" spans="1:26">
      <c r="A61" s="19" t="s">
        <v>49</v>
      </c>
      <c r="B61" s="2">
        <v>0.41567047418757364</v>
      </c>
      <c r="C61" s="2">
        <v>0.39816603469429335</v>
      </c>
      <c r="D61" s="32">
        <v>0.40497689682846955</v>
      </c>
      <c r="E61" s="2">
        <v>0.418448190279337</v>
      </c>
      <c r="F61" s="2">
        <v>0.37459238239542053</v>
      </c>
      <c r="G61" s="14">
        <v>0.40237079567701883</v>
      </c>
      <c r="H61" s="2">
        <v>0.41205936837794915</v>
      </c>
      <c r="I61" s="2">
        <v>0.41187885359979781</v>
      </c>
      <c r="J61" s="2">
        <v>0.41041857880525423</v>
      </c>
      <c r="K61" s="14">
        <v>0.41145226692766707</v>
      </c>
      <c r="L61" s="2">
        <v>0.40237079567701883</v>
      </c>
      <c r="N61" s="30">
        <v>0.40577634739601193</v>
      </c>
      <c r="P61" t="s">
        <v>69</v>
      </c>
      <c r="Q61" s="2">
        <v>0.41727941931587209</v>
      </c>
      <c r="R61" s="2">
        <v>0.39620621426547137</v>
      </c>
      <c r="S61" s="2">
        <v>0.36652602842551768</v>
      </c>
      <c r="T61" s="2">
        <v>0.39333722066895366</v>
      </c>
      <c r="U61" s="2">
        <v>0.37494900077481114</v>
      </c>
      <c r="V61" s="2">
        <v>0.36866635632953448</v>
      </c>
      <c r="W61" s="2">
        <v>0.35442217459946068</v>
      </c>
      <c r="X61" s="2">
        <v>0.36601251056793543</v>
      </c>
      <c r="Y61" s="2">
        <v>0.39333722066895366</v>
      </c>
      <c r="Z61" s="2">
        <v>0.38119290506850112</v>
      </c>
    </row>
    <row r="62" spans="1:26">
      <c r="A62" s="19" t="s">
        <v>50</v>
      </c>
      <c r="B62" s="2">
        <v>7.5504299933255555E-4</v>
      </c>
      <c r="C62" s="2">
        <v>2.3480806694561791E-3</v>
      </c>
      <c r="D62" s="32">
        <v>2.8965188423045224E-3</v>
      </c>
      <c r="E62" s="2">
        <v>2.2227534853780564E-3</v>
      </c>
      <c r="F62" s="2">
        <v>2.6995133090453967E-3</v>
      </c>
      <c r="G62" s="14">
        <v>2.1843818611033418E-3</v>
      </c>
      <c r="H62" s="2">
        <v>3.5147991627506093E-3</v>
      </c>
      <c r="I62" s="2">
        <v>1.7066197916315192E-3</v>
      </c>
      <c r="J62" s="2">
        <v>4.7214050396356226E-3</v>
      </c>
      <c r="K62" s="14">
        <v>3.3142746646725833E-3</v>
      </c>
      <c r="L62" s="2">
        <v>2.1843818611033418E-3</v>
      </c>
      <c r="N62" s="30">
        <v>2.6080916624418075E-3</v>
      </c>
      <c r="P62" t="s">
        <v>70</v>
      </c>
      <c r="Q62" s="2">
        <v>1.8066440049066049E-3</v>
      </c>
      <c r="R62" s="2">
        <v>4.2033058209376703E-3</v>
      </c>
      <c r="S62" s="2">
        <v>2.273570361506804E-3</v>
      </c>
      <c r="T62" s="2">
        <v>2.7611733957836932E-3</v>
      </c>
      <c r="U62" s="2">
        <v>2.7241316577865569E-3</v>
      </c>
      <c r="V62" s="2">
        <v>2.4700648013670865E-3</v>
      </c>
      <c r="W62" s="2">
        <v>1.8943233515786803E-3</v>
      </c>
      <c r="X62" s="2">
        <v>2.3628399369107745E-3</v>
      </c>
      <c r="Y62" s="2">
        <v>2.7611733957836932E-3</v>
      </c>
      <c r="Z62" s="2">
        <v>2.5841363029512846E-3</v>
      </c>
    </row>
    <row r="63" spans="1:26">
      <c r="A63" s="19" t="s">
        <v>51</v>
      </c>
      <c r="B63" s="2">
        <v>7.4432402178548048E-3</v>
      </c>
      <c r="C63" s="2">
        <v>7.4820076358969824E-3</v>
      </c>
      <c r="D63" s="32">
        <v>7.3986030787495088E-3</v>
      </c>
      <c r="E63" s="2">
        <v>7.3808779359693984E-3</v>
      </c>
      <c r="F63" s="2">
        <v>7.5696060700596443E-3</v>
      </c>
      <c r="G63" s="14">
        <v>7.4548669877060689E-3</v>
      </c>
      <c r="H63" s="2">
        <v>7.5170739454152877E-3</v>
      </c>
      <c r="I63" s="2">
        <v>7.4772966313104705E-3</v>
      </c>
      <c r="J63" s="2">
        <v>7.6184185009366872E-3</v>
      </c>
      <c r="K63" s="14">
        <v>7.5375963592208143E-3</v>
      </c>
      <c r="L63" s="2">
        <v>7.4548669877060689E-3</v>
      </c>
      <c r="N63" s="30">
        <v>7.4858905020240988E-3</v>
      </c>
      <c r="P63" t="s">
        <v>71</v>
      </c>
      <c r="Q63" s="2">
        <v>2.5287783701262789E-2</v>
      </c>
      <c r="R63" s="2">
        <v>2.4885014851468056E-2</v>
      </c>
      <c r="S63" s="2">
        <v>2.5158813921349485E-2</v>
      </c>
      <c r="T63" s="2">
        <v>2.5110537491360108E-2</v>
      </c>
      <c r="U63" s="2">
        <v>7.4402313088702621E-3</v>
      </c>
      <c r="V63" s="2">
        <v>7.4209477942423037E-3</v>
      </c>
      <c r="W63" s="2">
        <v>7.4697222640596646E-3</v>
      </c>
      <c r="X63" s="2">
        <v>7.4436337890574104E-3</v>
      </c>
      <c r="Y63" s="2">
        <v>2.5110537491360108E-2</v>
      </c>
      <c r="Z63" s="2">
        <v>1.7258580290336688E-2</v>
      </c>
    </row>
    <row r="64" spans="1:26">
      <c r="A64" s="19" t="s">
        <v>252</v>
      </c>
      <c r="B64" s="2">
        <v>1.688639257431637E-3</v>
      </c>
      <c r="C64" s="2">
        <v>7.1221022790462455E-4</v>
      </c>
      <c r="D64" s="32">
        <v>3.0401030260452382E-3</v>
      </c>
      <c r="E64" s="2">
        <v>2.0882349451646913E-3</v>
      </c>
      <c r="F64" s="2">
        <v>8.0060966501377773E-6</v>
      </c>
      <c r="G64" s="14">
        <v>1.5074387106392658E-3</v>
      </c>
      <c r="H64" s="2">
        <v>2.1267682021544687E-3</v>
      </c>
      <c r="I64" s="2">
        <v>7.9084643187448665E-6</v>
      </c>
      <c r="J64" s="2">
        <v>8.3397441128120486E-4</v>
      </c>
      <c r="K64" s="14">
        <v>9.8955035925147282E-4</v>
      </c>
      <c r="L64" s="2">
        <v>1.5074387106392658E-3</v>
      </c>
      <c r="N64" s="30">
        <v>1.3132305788688434E-3</v>
      </c>
      <c r="P64" t="s">
        <v>72</v>
      </c>
      <c r="Q64" s="2">
        <v>2.5867742013565603E-3</v>
      </c>
      <c r="R64" s="2">
        <v>4.7140251724215622E-5</v>
      </c>
      <c r="S64" s="2">
        <v>7.9431525921254655E-6</v>
      </c>
      <c r="T64" s="2">
        <v>8.8061920189096707E-4</v>
      </c>
      <c r="U64" s="2">
        <v>2.8329342037718142E-4</v>
      </c>
      <c r="V64" s="2">
        <v>1.5933198398262337E-3</v>
      </c>
      <c r="W64" s="2">
        <v>1.6551449425439406E-3</v>
      </c>
      <c r="X64" s="2">
        <v>1.1772527342491185E-3</v>
      </c>
      <c r="Y64" s="2">
        <v>8.8061920189096707E-4</v>
      </c>
      <c r="Z64" s="2">
        <v>1.012456327383479E-3</v>
      </c>
    </row>
    <row r="65" spans="1:26">
      <c r="A65" s="19" t="s">
        <v>53</v>
      </c>
      <c r="B65" s="2">
        <v>0</v>
      </c>
      <c r="C65" s="2">
        <v>0</v>
      </c>
      <c r="D65" s="32">
        <v>0</v>
      </c>
      <c r="E65" s="2">
        <v>0</v>
      </c>
      <c r="F65" s="2">
        <v>0</v>
      </c>
      <c r="G65" s="14">
        <v>0</v>
      </c>
      <c r="H65" s="2">
        <v>0</v>
      </c>
      <c r="I65" s="2">
        <v>0</v>
      </c>
      <c r="J65" s="2">
        <v>0</v>
      </c>
      <c r="K65" s="14">
        <v>0</v>
      </c>
      <c r="L65" s="2">
        <v>0</v>
      </c>
      <c r="N65" s="30">
        <v>0</v>
      </c>
      <c r="P65" t="s">
        <v>73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</row>
    <row r="66" spans="1:26">
      <c r="A66" s="19" t="s">
        <v>107</v>
      </c>
      <c r="B66" s="2">
        <v>3.0001187250928529</v>
      </c>
      <c r="C66" s="2">
        <v>3.0001004148985664</v>
      </c>
      <c r="D66" s="32">
        <v>3.0000277198932195</v>
      </c>
      <c r="E66" s="2">
        <v>3.0001158412289639</v>
      </c>
      <c r="F66" s="2">
        <v>2.9999529415660882</v>
      </c>
      <c r="G66" s="14">
        <v>3.0000631285359378</v>
      </c>
      <c r="H66" s="2">
        <v>3.0000154191349715</v>
      </c>
      <c r="I66" s="2">
        <v>2.9999981950903587</v>
      </c>
      <c r="J66" s="2">
        <v>2.9999552642687148</v>
      </c>
      <c r="K66" s="14">
        <v>2.9999896261646817</v>
      </c>
      <c r="L66" s="2">
        <v>3.0000631285359378</v>
      </c>
      <c r="N66" s="30">
        <v>3.0000355651467174</v>
      </c>
      <c r="P66" t="s">
        <v>155</v>
      </c>
      <c r="Q66" s="2">
        <v>2.999967434902854</v>
      </c>
      <c r="R66" s="2">
        <v>2.999891098213594</v>
      </c>
      <c r="S66" s="2">
        <v>3.0001458993331696</v>
      </c>
      <c r="T66" s="2">
        <v>3.000001477483206</v>
      </c>
      <c r="U66" s="2">
        <v>3.0000171352802525</v>
      </c>
      <c r="V66" s="2">
        <v>2.9999999602752774</v>
      </c>
      <c r="W66" s="2">
        <v>3.0000829426697222</v>
      </c>
      <c r="X66" s="2">
        <v>3.0000333460750839</v>
      </c>
      <c r="Y66" s="2">
        <v>3.000001477483206</v>
      </c>
      <c r="Z66" s="2">
        <v>3.0000156413018186</v>
      </c>
    </row>
    <row r="67" spans="1:26">
      <c r="A67" s="19" t="s">
        <v>55</v>
      </c>
      <c r="B67" s="2">
        <v>0</v>
      </c>
      <c r="C67" s="2">
        <v>0</v>
      </c>
      <c r="D67" s="32">
        <v>0</v>
      </c>
      <c r="E67" s="2">
        <v>0</v>
      </c>
      <c r="F67" s="2">
        <v>0</v>
      </c>
      <c r="G67" s="14">
        <v>0</v>
      </c>
      <c r="H67" s="2">
        <v>0</v>
      </c>
      <c r="I67" s="2">
        <v>0</v>
      </c>
      <c r="J67" s="2">
        <v>0</v>
      </c>
      <c r="K67" s="14">
        <v>0</v>
      </c>
      <c r="L67" s="2">
        <v>0</v>
      </c>
      <c r="N67" s="30">
        <v>0</v>
      </c>
      <c r="P67" t="s">
        <v>281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</row>
    <row r="68" spans="1:26">
      <c r="A68" s="19" t="s">
        <v>191</v>
      </c>
      <c r="B68" s="2">
        <v>11.430716655466405</v>
      </c>
      <c r="C68" s="2">
        <v>11.435165255749752</v>
      </c>
      <c r="D68" s="32">
        <v>11.430722488180058</v>
      </c>
      <c r="E68" s="2">
        <v>11.435794607496408</v>
      </c>
      <c r="F68" s="2">
        <v>11.411451356376855</v>
      </c>
      <c r="G68" s="14">
        <v>11.428770072653895</v>
      </c>
      <c r="H68" s="2">
        <v>11.443621978942129</v>
      </c>
      <c r="I68" s="2">
        <v>11.43552339733985</v>
      </c>
      <c r="J68" s="2">
        <v>11.451426955591566</v>
      </c>
      <c r="K68" s="14">
        <v>11.443524110624516</v>
      </c>
      <c r="L68" s="2">
        <v>11.428770072653895</v>
      </c>
      <c r="N68" s="30">
        <v>11.434302836892877</v>
      </c>
      <c r="P68" t="s">
        <v>75</v>
      </c>
      <c r="Q68" s="2">
        <v>11.450443294882987</v>
      </c>
      <c r="R68" s="2">
        <v>11.425253058186915</v>
      </c>
      <c r="S68" s="2">
        <v>11.414281565099714</v>
      </c>
      <c r="T68" s="2">
        <v>11.429992639389871</v>
      </c>
      <c r="U68" s="2">
        <v>11.391693258872067</v>
      </c>
      <c r="V68" s="2">
        <v>11.394419992503648</v>
      </c>
      <c r="W68" s="2">
        <v>11.373003382432669</v>
      </c>
      <c r="X68" s="2">
        <v>11.386372211269462</v>
      </c>
      <c r="Y68" s="2">
        <v>11.429992639389871</v>
      </c>
      <c r="Z68" s="2">
        <v>11.410605782447467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8"/>
  <sheetViews>
    <sheetView workbookViewId="0">
      <selection activeCell="F2" sqref="F2"/>
    </sheetView>
  </sheetViews>
  <sheetFormatPr baseColWidth="10" defaultRowHeight="16"/>
  <sheetData>
    <row r="1" spans="1:9">
      <c r="A1" s="35" t="s">
        <v>337</v>
      </c>
    </row>
    <row r="2" spans="1:9">
      <c r="A2" s="35" t="s">
        <v>338</v>
      </c>
      <c r="F2" s="36" t="s">
        <v>339</v>
      </c>
    </row>
    <row r="3" spans="1:9">
      <c r="B3" t="s">
        <v>77</v>
      </c>
      <c r="C3" t="s">
        <v>77</v>
      </c>
      <c r="D3" t="s">
        <v>77</v>
      </c>
      <c r="E3" s="18" t="s">
        <v>208</v>
      </c>
      <c r="I3" t="s">
        <v>209</v>
      </c>
    </row>
    <row r="4" spans="1:9">
      <c r="B4" s="25" t="s">
        <v>76</v>
      </c>
      <c r="C4" s="25" t="s">
        <v>76</v>
      </c>
      <c r="D4" s="25" t="s">
        <v>210</v>
      </c>
      <c r="E4" t="s">
        <v>211</v>
      </c>
      <c r="F4" t="s">
        <v>212</v>
      </c>
      <c r="G4" t="s">
        <v>213</v>
      </c>
      <c r="H4" t="s">
        <v>214</v>
      </c>
      <c r="I4" s="25" t="s">
        <v>210</v>
      </c>
    </row>
    <row r="5" spans="1:9">
      <c r="B5" s="25" t="s">
        <v>78</v>
      </c>
      <c r="C5" s="25" t="s">
        <v>79</v>
      </c>
      <c r="D5" s="25" t="s">
        <v>215</v>
      </c>
      <c r="E5">
        <v>27</v>
      </c>
      <c r="F5">
        <v>28</v>
      </c>
      <c r="G5">
        <v>29</v>
      </c>
      <c r="H5">
        <v>30</v>
      </c>
      <c r="I5" s="25" t="s">
        <v>215</v>
      </c>
    </row>
    <row r="6" spans="1:9">
      <c r="A6" t="s">
        <v>38</v>
      </c>
      <c r="B6" s="26">
        <v>66.96705</v>
      </c>
      <c r="C6" s="26">
        <v>66.227450000000005</v>
      </c>
      <c r="D6" s="26">
        <f>AVERAGE(B6:C6)</f>
        <v>66.597250000000003</v>
      </c>
      <c r="E6" s="3">
        <v>67.059299999999993</v>
      </c>
      <c r="F6" s="3">
        <v>66.874799999999993</v>
      </c>
      <c r="G6" s="3">
        <v>66.158600000000007</v>
      </c>
      <c r="H6" s="3">
        <v>66.296300000000002</v>
      </c>
      <c r="I6" s="26">
        <f>AVERAGE(E6:H6)-0.5</f>
        <v>66.097250000000003</v>
      </c>
    </row>
    <row r="7" spans="1:9">
      <c r="A7" t="s">
        <v>39</v>
      </c>
      <c r="B7" s="26">
        <v>0</v>
      </c>
      <c r="C7" s="26">
        <v>0</v>
      </c>
      <c r="D7" s="26">
        <f t="shared" ref="D7:D24" si="0">AVERAGE(B7:C7)</f>
        <v>0</v>
      </c>
      <c r="E7" s="3">
        <v>0</v>
      </c>
      <c r="F7" s="3">
        <v>0</v>
      </c>
      <c r="G7" s="3">
        <v>0</v>
      </c>
      <c r="H7" s="3">
        <v>0</v>
      </c>
      <c r="I7" s="26">
        <f t="shared" ref="I7:I24" si="1">AVERAGE(E7:H7)</f>
        <v>0</v>
      </c>
    </row>
    <row r="8" spans="1:9">
      <c r="A8" t="s">
        <v>40</v>
      </c>
      <c r="B8" s="26">
        <v>18.295449999999999</v>
      </c>
      <c r="C8" s="26">
        <v>18.638100000000001</v>
      </c>
      <c r="D8" s="26">
        <f t="shared" si="0"/>
        <v>18.466774999999998</v>
      </c>
      <c r="E8" s="3">
        <v>18.564699999999998</v>
      </c>
      <c r="F8" s="3">
        <v>18.026199999999999</v>
      </c>
      <c r="G8" s="3">
        <v>18.709299999999999</v>
      </c>
      <c r="H8" s="3">
        <v>18.5669</v>
      </c>
      <c r="I8" s="26">
        <f t="shared" si="1"/>
        <v>18.466774999999998</v>
      </c>
    </row>
    <row r="9" spans="1:9">
      <c r="A9" t="s">
        <v>216</v>
      </c>
      <c r="B9" s="26">
        <v>0</v>
      </c>
      <c r="C9" s="26">
        <v>0</v>
      </c>
      <c r="D9" s="26">
        <f t="shared" si="0"/>
        <v>0</v>
      </c>
      <c r="E9" s="3">
        <v>0</v>
      </c>
      <c r="F9" s="3">
        <v>0</v>
      </c>
      <c r="G9" s="3">
        <v>0</v>
      </c>
      <c r="H9" s="3">
        <v>0</v>
      </c>
      <c r="I9" s="26">
        <f t="shared" si="1"/>
        <v>0</v>
      </c>
    </row>
    <row r="10" spans="1:9">
      <c r="A10" t="s">
        <v>42</v>
      </c>
      <c r="B10" s="26">
        <v>8.0799999999999997E-2</v>
      </c>
      <c r="C10" s="26">
        <v>7.1199999999999999E-2</v>
      </c>
      <c r="D10" s="26">
        <f t="shared" si="0"/>
        <v>7.5999999999999998E-2</v>
      </c>
      <c r="E10" s="3">
        <v>7.1499999999999994E-2</v>
      </c>
      <c r="F10" s="3">
        <v>9.01E-2</v>
      </c>
      <c r="G10" s="3">
        <v>7.5200000000000003E-2</v>
      </c>
      <c r="H10" s="3">
        <v>6.7199999999999996E-2</v>
      </c>
      <c r="I10" s="26">
        <f t="shared" si="1"/>
        <v>7.5999999999999998E-2</v>
      </c>
    </row>
    <row r="11" spans="1:9">
      <c r="A11" t="s">
        <v>43</v>
      </c>
      <c r="B11" s="26">
        <v>1.4999999999999999E-2</v>
      </c>
      <c r="C11" s="26">
        <v>5.2150000000000002E-2</v>
      </c>
      <c r="D11" s="26">
        <f t="shared" si="0"/>
        <v>3.3575000000000001E-2</v>
      </c>
      <c r="E11" s="3">
        <v>2.0000000000000001E-4</v>
      </c>
      <c r="F11" s="3">
        <v>2.98E-2</v>
      </c>
      <c r="G11" s="3">
        <v>2.98E-2</v>
      </c>
      <c r="H11" s="3">
        <v>7.4499999999999997E-2</v>
      </c>
      <c r="I11" s="26">
        <f t="shared" si="1"/>
        <v>3.3575000000000001E-2</v>
      </c>
    </row>
    <row r="12" spans="1:9">
      <c r="A12" t="s">
        <v>44</v>
      </c>
      <c r="B12" s="26"/>
      <c r="C12" s="26"/>
      <c r="D12" s="26"/>
      <c r="E12" s="3"/>
      <c r="F12" s="3"/>
      <c r="G12" s="3"/>
      <c r="H12" s="3"/>
      <c r="I12" s="26"/>
    </row>
    <row r="13" spans="1:9">
      <c r="A13" t="s">
        <v>45</v>
      </c>
      <c r="B13" s="26">
        <v>0.13524999999999998</v>
      </c>
      <c r="C13" s="26">
        <v>5.1350000000000007E-2</v>
      </c>
      <c r="D13" s="26">
        <f t="shared" si="0"/>
        <v>9.3299999999999994E-2</v>
      </c>
      <c r="E13" s="3">
        <v>0.1134</v>
      </c>
      <c r="F13" s="3">
        <v>0.15709999999999999</v>
      </c>
      <c r="G13" s="3">
        <v>7.4300000000000005E-2</v>
      </c>
      <c r="H13" s="3">
        <v>2.8400000000000002E-2</v>
      </c>
      <c r="I13" s="26">
        <f t="shared" si="1"/>
        <v>9.3299999999999994E-2</v>
      </c>
    </row>
    <row r="14" spans="1:9">
      <c r="A14" t="s">
        <v>46</v>
      </c>
      <c r="B14" s="26">
        <v>0</v>
      </c>
      <c r="C14" s="26">
        <v>0</v>
      </c>
      <c r="D14" s="26">
        <f t="shared" si="0"/>
        <v>0</v>
      </c>
      <c r="E14" s="3">
        <v>0</v>
      </c>
      <c r="F14" s="3">
        <v>0</v>
      </c>
      <c r="G14" s="3">
        <v>0</v>
      </c>
      <c r="H14" s="3">
        <v>0</v>
      </c>
      <c r="I14" s="26">
        <f t="shared" si="1"/>
        <v>0</v>
      </c>
    </row>
    <row r="15" spans="1:9">
      <c r="A15" t="s">
        <v>47</v>
      </c>
      <c r="B15" s="26">
        <v>0.28439999999999999</v>
      </c>
      <c r="C15" s="26">
        <v>0.30080000000000001</v>
      </c>
      <c r="D15" s="26">
        <f t="shared" si="0"/>
        <v>0.29259999999999997</v>
      </c>
      <c r="E15" s="3">
        <v>0.29659999999999997</v>
      </c>
      <c r="F15" s="3">
        <v>0.2722</v>
      </c>
      <c r="G15" s="3">
        <v>0.29060000000000002</v>
      </c>
      <c r="H15" s="3">
        <v>0.311</v>
      </c>
      <c r="I15" s="26">
        <f t="shared" si="1"/>
        <v>0.29259999999999997</v>
      </c>
    </row>
    <row r="16" spans="1:9">
      <c r="A16" t="s">
        <v>48</v>
      </c>
      <c r="B16" s="26">
        <v>2.0000000000000001E-4</v>
      </c>
      <c r="C16" s="26">
        <v>2.5350000000000001E-2</v>
      </c>
      <c r="D16" s="26">
        <f t="shared" si="0"/>
        <v>1.2775E-2</v>
      </c>
      <c r="E16" s="3">
        <v>2.0000000000000001E-4</v>
      </c>
      <c r="F16" s="3">
        <v>2.0000000000000001E-4</v>
      </c>
      <c r="G16" s="3">
        <v>3.8100000000000002E-2</v>
      </c>
      <c r="H16" s="3">
        <v>1.26E-2</v>
      </c>
      <c r="I16" s="26">
        <f t="shared" si="1"/>
        <v>1.2775E-2</v>
      </c>
    </row>
    <row r="17" spans="1:9">
      <c r="A17" t="s">
        <v>49</v>
      </c>
      <c r="B17" s="26">
        <v>0.34824999999999995</v>
      </c>
      <c r="C17" s="26">
        <v>0.34594999999999998</v>
      </c>
      <c r="D17" s="26">
        <f t="shared" si="0"/>
        <v>0.34709999999999996</v>
      </c>
      <c r="E17" s="3">
        <v>0.34599999999999997</v>
      </c>
      <c r="F17" s="3">
        <v>0.35049999999999998</v>
      </c>
      <c r="G17" s="3">
        <v>0.35620000000000002</v>
      </c>
      <c r="H17" s="3">
        <v>0.3357</v>
      </c>
      <c r="I17" s="26">
        <f t="shared" si="1"/>
        <v>0.34709999999999996</v>
      </c>
    </row>
    <row r="18" spans="1:9">
      <c r="A18" t="s">
        <v>50</v>
      </c>
      <c r="B18" s="26">
        <v>6.5000000000000006E-3</v>
      </c>
      <c r="C18" s="26">
        <v>1.2999999999999999E-3</v>
      </c>
      <c r="D18" s="26">
        <f t="shared" si="0"/>
        <v>3.9000000000000003E-3</v>
      </c>
      <c r="E18" s="3">
        <v>4.4999999999999997E-3</v>
      </c>
      <c r="F18" s="3">
        <v>8.5000000000000006E-3</v>
      </c>
      <c r="G18" s="3">
        <v>2.5000000000000001E-3</v>
      </c>
      <c r="H18" s="3">
        <v>1E-4</v>
      </c>
      <c r="I18" s="26">
        <f t="shared" si="1"/>
        <v>3.9000000000000003E-3</v>
      </c>
    </row>
    <row r="19" spans="1:9">
      <c r="A19" t="s">
        <v>217</v>
      </c>
      <c r="B19" s="26">
        <v>1.0999999999999999E-2</v>
      </c>
      <c r="C19" s="26">
        <v>1.2999999999999999E-2</v>
      </c>
      <c r="D19" s="26">
        <f t="shared" si="0"/>
        <v>1.2E-2</v>
      </c>
      <c r="E19" s="3">
        <v>1.2E-2</v>
      </c>
      <c r="F19" s="3">
        <v>1.2E-2</v>
      </c>
      <c r="G19" s="3">
        <v>1.2E-2</v>
      </c>
      <c r="H19" s="3">
        <v>1.2E-2</v>
      </c>
      <c r="I19" s="26">
        <f t="shared" si="1"/>
        <v>1.2E-2</v>
      </c>
    </row>
    <row r="20" spans="1:9">
      <c r="A20" t="s">
        <v>52</v>
      </c>
      <c r="B20" s="26">
        <v>1.6799999999999999E-2</v>
      </c>
      <c r="C20" s="26">
        <v>1.0799999999999999E-2</v>
      </c>
      <c r="D20" s="26">
        <f t="shared" si="0"/>
        <v>1.38E-2</v>
      </c>
      <c r="E20" s="3">
        <v>1.1999999999999999E-3</v>
      </c>
      <c r="F20" s="3">
        <v>3.2399999999999998E-2</v>
      </c>
      <c r="G20" s="3">
        <v>4.7999999999999996E-3</v>
      </c>
      <c r="H20" s="3">
        <v>1.6799999999999999E-2</v>
      </c>
      <c r="I20" s="26">
        <f t="shared" si="1"/>
        <v>1.38E-2</v>
      </c>
    </row>
    <row r="21" spans="1:9">
      <c r="A21" t="s">
        <v>218</v>
      </c>
      <c r="B21" s="26"/>
      <c r="C21" s="26"/>
      <c r="D21" s="26"/>
      <c r="E21" s="3"/>
      <c r="F21" s="3"/>
      <c r="G21" s="3"/>
      <c r="H21" s="3"/>
      <c r="I21" s="26"/>
    </row>
    <row r="22" spans="1:9">
      <c r="A22" t="s">
        <v>192</v>
      </c>
      <c r="B22" s="25">
        <v>13.56</v>
      </c>
      <c r="C22" s="25">
        <v>13.4</v>
      </c>
      <c r="D22" s="26">
        <f>AVERAGE(B22:C22)</f>
        <v>13.48</v>
      </c>
      <c r="E22" s="25">
        <v>13.56</v>
      </c>
      <c r="F22" s="25">
        <v>13.56</v>
      </c>
      <c r="G22" s="3">
        <v>13.4</v>
      </c>
      <c r="H22" s="3">
        <v>13.4</v>
      </c>
      <c r="I22" s="26">
        <f t="shared" si="1"/>
        <v>13.48</v>
      </c>
    </row>
    <row r="23" spans="1:9">
      <c r="A23" t="s">
        <v>55</v>
      </c>
      <c r="B23" s="27">
        <v>0</v>
      </c>
      <c r="C23" s="27">
        <v>0</v>
      </c>
      <c r="D23" s="26">
        <f t="shared" si="0"/>
        <v>0</v>
      </c>
      <c r="E23" s="18">
        <v>0</v>
      </c>
      <c r="F23" s="18">
        <v>0</v>
      </c>
      <c r="G23" s="18">
        <v>0</v>
      </c>
      <c r="H23" s="18">
        <v>0</v>
      </c>
      <c r="I23" s="26">
        <f t="shared" si="1"/>
        <v>0</v>
      </c>
    </row>
    <row r="24" spans="1:9">
      <c r="B24" s="28">
        <f>SUM(B6:B23)</f>
        <v>99.720700000000008</v>
      </c>
      <c r="C24" s="28">
        <f>SUM(C6:C23)</f>
        <v>99.13745000000003</v>
      </c>
      <c r="D24" s="26">
        <f t="shared" si="0"/>
        <v>99.429075000000012</v>
      </c>
      <c r="E24">
        <f>SUM(E6:E23)</f>
        <v>100.0296</v>
      </c>
      <c r="F24">
        <f>SUM(F6:F23)</f>
        <v>99.413799999999995</v>
      </c>
      <c r="G24">
        <f>SUM(G6:G23)</f>
        <v>99.151399999999995</v>
      </c>
      <c r="H24">
        <f>SUM(H6:H23)</f>
        <v>99.12150000000004</v>
      </c>
      <c r="I24" s="26">
        <f t="shared" si="1"/>
        <v>99.429074999999997</v>
      </c>
    </row>
    <row r="26" spans="1:9">
      <c r="B26" s="25" t="s">
        <v>78</v>
      </c>
      <c r="C26" s="25" t="s">
        <v>79</v>
      </c>
      <c r="D26" s="25" t="s">
        <v>215</v>
      </c>
    </row>
    <row r="27" spans="1:9">
      <c r="A27" t="s">
        <v>59</v>
      </c>
      <c r="B27" s="14">
        <v>6.0310894625875227</v>
      </c>
      <c r="C27" s="2">
        <v>6.0019165171924822</v>
      </c>
      <c r="D27" s="14">
        <v>6.0165486224081564</v>
      </c>
      <c r="E27" s="2">
        <v>6.0205246947718143</v>
      </c>
      <c r="F27" s="2">
        <v>6.0415986885748838</v>
      </c>
      <c r="G27" s="2">
        <v>5.9959474635787551</v>
      </c>
      <c r="H27" s="2">
        <v>6.0080067131459405</v>
      </c>
      <c r="I27" s="2">
        <v>6.0014990966902548</v>
      </c>
    </row>
    <row r="28" spans="1:9">
      <c r="A28" t="s">
        <v>60</v>
      </c>
      <c r="B28" s="14">
        <v>0</v>
      </c>
      <c r="C28" s="2">
        <v>0</v>
      </c>
      <c r="D28" s="14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t="s">
        <v>61</v>
      </c>
      <c r="B29" s="14">
        <v>1.9407985006556279</v>
      </c>
      <c r="C29" s="2">
        <v>1.9895566237274172</v>
      </c>
      <c r="D29" s="14">
        <v>1.9651012944062127</v>
      </c>
      <c r="E29" s="2">
        <v>1.963206626753401</v>
      </c>
      <c r="F29" s="2">
        <v>1.9182107143179665</v>
      </c>
      <c r="G29" s="2">
        <v>1.9972471070306972</v>
      </c>
      <c r="H29" s="2">
        <v>1.9819069741974948</v>
      </c>
      <c r="I29" s="2">
        <v>1.9750139220061036</v>
      </c>
    </row>
    <row r="30" spans="1:9">
      <c r="A30" t="s">
        <v>62</v>
      </c>
      <c r="B30" s="14">
        <v>0</v>
      </c>
      <c r="C30" s="2">
        <v>0</v>
      </c>
      <c r="D30" s="14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t="s">
        <v>63</v>
      </c>
      <c r="B31" s="14">
        <v>5.7550424411454467E-3</v>
      </c>
      <c r="C31" s="2">
        <v>5.1031046892742954E-3</v>
      </c>
      <c r="D31" s="14">
        <v>5.4300933306430394E-3</v>
      </c>
      <c r="E31" s="2">
        <v>5.0767284679332312E-3</v>
      </c>
      <c r="F31" s="2">
        <v>6.4374925005367531E-3</v>
      </c>
      <c r="G31" s="2">
        <v>5.3900391593556573E-3</v>
      </c>
      <c r="H31" s="2">
        <v>4.8162936556878618E-3</v>
      </c>
      <c r="I31" s="2">
        <v>5.4574845359577654E-3</v>
      </c>
    </row>
    <row r="32" spans="1:9">
      <c r="A32" t="s">
        <v>58</v>
      </c>
      <c r="B32" s="14">
        <v>1.0829997822621091E-3</v>
      </c>
      <c r="C32" s="2">
        <v>3.7888615626803985E-3</v>
      </c>
      <c r="D32" s="14">
        <v>2.4316981452051434E-3</v>
      </c>
      <c r="E32" s="2">
        <v>1.4394872736248714E-5</v>
      </c>
      <c r="F32" s="2">
        <v>2.1582818050219247E-3</v>
      </c>
      <c r="G32" s="2">
        <v>2.1651614409163946E-3</v>
      </c>
      <c r="H32" s="2">
        <v>5.4125247908437682E-3</v>
      </c>
      <c r="I32" s="2">
        <v>2.4439644432414729E-3</v>
      </c>
    </row>
    <row r="33" spans="1:9">
      <c r="A33" t="s">
        <v>64</v>
      </c>
      <c r="B33" s="14">
        <v>0</v>
      </c>
      <c r="C33" s="2">
        <v>0</v>
      </c>
      <c r="D33" s="14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t="s">
        <v>65</v>
      </c>
      <c r="B34" s="14">
        <v>1.0189615342674797E-2</v>
      </c>
      <c r="C34" s="2">
        <v>3.8929450913729813E-3</v>
      </c>
      <c r="D34" s="14">
        <v>7.0511295111442343E-3</v>
      </c>
      <c r="E34" s="2">
        <v>8.5167577476031493E-3</v>
      </c>
      <c r="F34" s="2">
        <v>1.1872754183914013E-2</v>
      </c>
      <c r="G34" s="2">
        <v>5.6330841573418661E-3</v>
      </c>
      <c r="H34" s="2">
        <v>2.1530066515547783E-3</v>
      </c>
      <c r="I34" s="2">
        <v>7.0866977646492999E-3</v>
      </c>
    </row>
    <row r="35" spans="1:9">
      <c r="A35" t="s">
        <v>66</v>
      </c>
      <c r="B35" s="14">
        <v>0</v>
      </c>
      <c r="C35" s="2">
        <v>0</v>
      </c>
      <c r="D35" s="14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t="s">
        <v>67</v>
      </c>
      <c r="B36" s="14">
        <v>3.8173550346169552E-2</v>
      </c>
      <c r="C36" s="2">
        <v>4.0628249211557797E-2</v>
      </c>
      <c r="D36" s="14">
        <v>3.9397060122325023E-2</v>
      </c>
      <c r="E36" s="2">
        <v>3.9686685715356045E-2</v>
      </c>
      <c r="F36" s="2">
        <v>3.6650158532417029E-2</v>
      </c>
      <c r="G36" s="2">
        <v>3.9252333611662832E-2</v>
      </c>
      <c r="H36" s="2">
        <v>4.2004891386675604E-2</v>
      </c>
      <c r="I36" s="2">
        <v>3.9595792058757399E-2</v>
      </c>
    </row>
    <row r="37" spans="1:9">
      <c r="A37" t="s">
        <v>68</v>
      </c>
      <c r="B37" s="14">
        <v>1.9300235999733541E-5</v>
      </c>
      <c r="C37" s="2">
        <v>2.4616590537138352E-3</v>
      </c>
      <c r="D37" s="14">
        <v>1.2366592907040303E-3</v>
      </c>
      <c r="E37" s="2">
        <v>1.9239923604746218E-5</v>
      </c>
      <c r="F37" s="2">
        <v>1.9360536803850219E-5</v>
      </c>
      <c r="G37" s="2">
        <v>3.6999385345774633E-3</v>
      </c>
      <c r="H37" s="2">
        <v>1.2235160887288364E-3</v>
      </c>
      <c r="I37" s="2">
        <v>1.2428974134163753E-3</v>
      </c>
    </row>
    <row r="38" spans="1:9">
      <c r="A38" t="s">
        <v>69</v>
      </c>
      <c r="B38" s="14">
        <v>6.0804646620758941E-2</v>
      </c>
      <c r="C38" s="2">
        <v>6.0782182889105051E-2</v>
      </c>
      <c r="D38" s="14">
        <v>6.0793449892852715E-2</v>
      </c>
      <c r="E38" s="2">
        <v>6.0223011127098457E-2</v>
      </c>
      <c r="F38" s="2">
        <v>6.1388700648042319E-2</v>
      </c>
      <c r="G38" s="2">
        <v>6.2585895222290494E-2</v>
      </c>
      <c r="H38" s="2">
        <v>5.8979827839725635E-2</v>
      </c>
      <c r="I38" s="2">
        <v>6.1100112369243058E-2</v>
      </c>
    </row>
    <row r="39" spans="1:9">
      <c r="A39" t="s">
        <v>70</v>
      </c>
      <c r="B39" s="14">
        <v>7.4651754106653027E-4</v>
      </c>
      <c r="C39" s="2">
        <v>1.5024060606528202E-4</v>
      </c>
      <c r="D39" s="14">
        <v>4.4931177397352089E-4</v>
      </c>
      <c r="E39" s="2">
        <v>5.152047966957981E-4</v>
      </c>
      <c r="F39" s="2">
        <v>9.7926528976737632E-4</v>
      </c>
      <c r="G39" s="2">
        <v>2.8893727911366812E-4</v>
      </c>
      <c r="H39" s="2">
        <v>1.1556682336184735E-5</v>
      </c>
      <c r="I39" s="2">
        <v>4.5157825270635975E-4</v>
      </c>
    </row>
    <row r="40" spans="1:9">
      <c r="A40" t="s">
        <v>71</v>
      </c>
      <c r="B40" s="14">
        <v>3.9852876545271431E-3</v>
      </c>
      <c r="C40" s="2">
        <v>4.7394468284684159E-3</v>
      </c>
      <c r="D40" s="14">
        <v>4.3611875806260402E-3</v>
      </c>
      <c r="E40" s="2">
        <v>4.3340005140831582E-3</v>
      </c>
      <c r="F40" s="2">
        <v>4.361169939370948E-3</v>
      </c>
      <c r="G40" s="2">
        <v>4.3750713961626265E-3</v>
      </c>
      <c r="H40" s="2">
        <v>4.3747652153678018E-3</v>
      </c>
      <c r="I40" s="2">
        <v>4.3831868681452509E-3</v>
      </c>
    </row>
    <row r="41" spans="1:9">
      <c r="A41" t="s">
        <v>72</v>
      </c>
      <c r="B41" s="14">
        <v>6.4375975063160563E-4</v>
      </c>
      <c r="C41" s="2">
        <v>4.1644304002667014E-4</v>
      </c>
      <c r="D41" s="14">
        <v>5.3045696566264143E-4</v>
      </c>
      <c r="E41" s="2">
        <v>4.5839144965205787E-5</v>
      </c>
      <c r="F41" s="2">
        <v>1.2454156641920383E-3</v>
      </c>
      <c r="G41" s="2">
        <v>1.8509414690667103E-4</v>
      </c>
      <c r="H41" s="2">
        <v>6.4778417709479596E-4</v>
      </c>
      <c r="I41" s="2">
        <v>5.3313276785836008E-4</v>
      </c>
    </row>
    <row r="42" spans="1:9">
      <c r="A42" t="s">
        <v>73</v>
      </c>
      <c r="B42" s="14">
        <v>0</v>
      </c>
      <c r="C42" s="2">
        <v>0</v>
      </c>
      <c r="D42" s="14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>
      <c r="A43" t="s">
        <v>155</v>
      </c>
      <c r="B43" s="14">
        <v>2.9348936887980672</v>
      </c>
      <c r="C43" s="2">
        <v>2.9184670706074969</v>
      </c>
      <c r="D43" s="14">
        <v>2.9267060743298634</v>
      </c>
      <c r="E43" s="2">
        <v>2.9257222741372813</v>
      </c>
      <c r="F43" s="2">
        <v>2.9440633408911263</v>
      </c>
      <c r="G43" s="2">
        <v>2.9185987560702147</v>
      </c>
      <c r="H43" s="2">
        <v>2.9183945036578556</v>
      </c>
      <c r="I43" s="2">
        <v>2.9414693577757358</v>
      </c>
    </row>
    <row r="44" spans="1:9">
      <c r="A44" t="s">
        <v>55</v>
      </c>
      <c r="B44" s="14">
        <v>0</v>
      </c>
      <c r="C44" s="2">
        <v>0</v>
      </c>
      <c r="D44" s="14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>
      <c r="A45" t="s">
        <v>75</v>
      </c>
      <c r="B45" s="14">
        <v>11.028182371756458</v>
      </c>
      <c r="C45" s="2">
        <v>11.031903344499659</v>
      </c>
      <c r="D45" s="14">
        <v>11.030037037757371</v>
      </c>
      <c r="E45" s="2">
        <v>11.02788545797257</v>
      </c>
      <c r="F45" s="2">
        <v>11.028985342884042</v>
      </c>
      <c r="G45" s="2">
        <v>11.035368881627996</v>
      </c>
      <c r="H45" s="2">
        <v>11.027932357489307</v>
      </c>
      <c r="I45" s="2">
        <v>11.040277222946067</v>
      </c>
    </row>
    <row r="46" spans="1:9">
      <c r="B46" s="14"/>
      <c r="C46" s="2"/>
      <c r="D46" s="14"/>
      <c r="E46" s="2"/>
      <c r="F46" s="2"/>
      <c r="G46" s="2"/>
      <c r="H46" s="2"/>
      <c r="I46" s="2"/>
    </row>
    <row r="47" spans="1:9">
      <c r="A47" t="s">
        <v>156</v>
      </c>
      <c r="B47" s="14">
        <f>B27+B43</f>
        <v>8.9659831513855899</v>
      </c>
      <c r="C47" s="2">
        <f t="shared" ref="C47:I47" si="2">C27+C43</f>
        <v>8.9203835877999786</v>
      </c>
      <c r="D47" s="14">
        <f t="shared" si="2"/>
        <v>8.9432546967380198</v>
      </c>
      <c r="E47" s="2">
        <f t="shared" si="2"/>
        <v>8.9462469689090955</v>
      </c>
      <c r="F47" s="2">
        <f t="shared" si="2"/>
        <v>8.9856620294660097</v>
      </c>
      <c r="G47" s="2">
        <f t="shared" si="2"/>
        <v>8.9145462196489689</v>
      </c>
      <c r="H47" s="2">
        <f t="shared" si="2"/>
        <v>8.9264012168037965</v>
      </c>
      <c r="I47" s="2">
        <f t="shared" si="2"/>
        <v>8.9429684544659906</v>
      </c>
    </row>
    <row r="48" spans="1:9">
      <c r="A48" t="s">
        <v>157</v>
      </c>
      <c r="B48" s="14">
        <v>3.9852876545271431E-3</v>
      </c>
      <c r="C48" s="2">
        <v>4.7394468284684159E-3</v>
      </c>
      <c r="D48" s="14">
        <v>4.3611875806260402E-3</v>
      </c>
      <c r="E48" s="2">
        <v>4.3340005140831582E-3</v>
      </c>
      <c r="F48" s="2">
        <v>4.361169939370948E-3</v>
      </c>
      <c r="G48" s="2">
        <v>4.3750713961626265E-3</v>
      </c>
      <c r="H48" s="2">
        <v>4.3747652153678018E-3</v>
      </c>
      <c r="I48" s="2">
        <v>4.3831868681452509E-3</v>
      </c>
    </row>
    <row r="49" spans="1:9">
      <c r="A49" t="s">
        <v>82</v>
      </c>
      <c r="B49" s="14">
        <f>9-B47-B48</f>
        <v>3.0031560959882977E-2</v>
      </c>
      <c r="C49" s="2">
        <f t="shared" ref="C49:I49" si="3">9-C47-C48</f>
        <v>7.4876965371552945E-2</v>
      </c>
      <c r="D49" s="14">
        <f t="shared" si="3"/>
        <v>5.2384115681354197E-2</v>
      </c>
      <c r="E49" s="2">
        <f t="shared" si="3"/>
        <v>4.9419030576821302E-2</v>
      </c>
      <c r="F49" s="2">
        <f t="shared" si="3"/>
        <v>9.9768005946193825E-3</v>
      </c>
      <c r="G49" s="2">
        <f t="shared" si="3"/>
        <v>8.1078708954868503E-2</v>
      </c>
      <c r="H49" s="2">
        <f t="shared" si="3"/>
        <v>6.9224017980835703E-2</v>
      </c>
      <c r="I49" s="2">
        <f t="shared" si="3"/>
        <v>5.2648358665864106E-2</v>
      </c>
    </row>
    <row r="50" spans="1:9">
      <c r="A50" t="s">
        <v>194</v>
      </c>
      <c r="B50" s="14">
        <f>B29+B30+B31+B32-B49</f>
        <v>1.9176049819191525</v>
      </c>
      <c r="C50" s="2">
        <f t="shared" ref="C50:I50" si="4">C29+C30+C31+C32-C49</f>
        <v>1.9235716246078189</v>
      </c>
      <c r="D50" s="14">
        <f t="shared" si="4"/>
        <v>1.9205789702007066</v>
      </c>
      <c r="E50" s="2">
        <f t="shared" si="4"/>
        <v>1.918878719517249</v>
      </c>
      <c r="F50" s="2">
        <f t="shared" si="4"/>
        <v>1.9168296880289057</v>
      </c>
      <c r="G50" s="2">
        <f t="shared" si="4"/>
        <v>1.9237235986761008</v>
      </c>
      <c r="H50" s="2">
        <f t="shared" si="4"/>
        <v>1.922911774663191</v>
      </c>
      <c r="I50" s="2">
        <f t="shared" si="4"/>
        <v>1.9302670123194388</v>
      </c>
    </row>
    <row r="51" spans="1:9">
      <c r="A51" t="s">
        <v>106</v>
      </c>
      <c r="B51" s="14">
        <f>B34+B35+B36</f>
        <v>4.8363165688844349E-2</v>
      </c>
      <c r="C51" s="2">
        <f t="shared" ref="C51:I51" si="5">C34+C35+C36</f>
        <v>4.4521194302930778E-2</v>
      </c>
      <c r="D51" s="14">
        <f t="shared" si="5"/>
        <v>4.6448189633469257E-2</v>
      </c>
      <c r="E51" s="2">
        <f t="shared" si="5"/>
        <v>4.8203443462959197E-2</v>
      </c>
      <c r="F51" s="2">
        <f t="shared" si="5"/>
        <v>4.8522912716331044E-2</v>
      </c>
      <c r="G51" s="2">
        <f t="shared" si="5"/>
        <v>4.4885417769004697E-2</v>
      </c>
      <c r="H51" s="2">
        <f t="shared" si="5"/>
        <v>4.4157898038230385E-2</v>
      </c>
      <c r="I51" s="2">
        <f t="shared" si="5"/>
        <v>4.6682489823406698E-2</v>
      </c>
    </row>
    <row r="52" spans="1:9">
      <c r="A52" t="s">
        <v>84</v>
      </c>
      <c r="B52" s="14">
        <f>B38+B39+B41+B42</f>
        <v>6.2194923912457074E-2</v>
      </c>
      <c r="C52" s="2">
        <f t="shared" ref="C52:I52" si="6">C38+C39+C41+C42</f>
        <v>6.1348866535197007E-2</v>
      </c>
      <c r="D52" s="14">
        <f t="shared" si="6"/>
        <v>6.1773218632488872E-2</v>
      </c>
      <c r="E52" s="2">
        <f t="shared" si="6"/>
        <v>6.078405506875946E-2</v>
      </c>
      <c r="F52" s="2">
        <f t="shared" si="6"/>
        <v>6.3613381602001737E-2</v>
      </c>
      <c r="G52" s="2">
        <f t="shared" si="6"/>
        <v>6.3059926648310824E-2</v>
      </c>
      <c r="H52" s="2">
        <f t="shared" si="6"/>
        <v>5.9639168699156614E-2</v>
      </c>
      <c r="I52" s="2">
        <f t="shared" si="6"/>
        <v>6.2084823389807774E-2</v>
      </c>
    </row>
    <row r="53" spans="1:9">
      <c r="A53" t="s">
        <v>161</v>
      </c>
      <c r="B53" s="2"/>
      <c r="C53" s="2"/>
      <c r="D53" s="2"/>
      <c r="E53" s="2"/>
      <c r="F53" s="2"/>
      <c r="G53" s="2"/>
      <c r="H53" s="2"/>
      <c r="I53" s="2"/>
    </row>
    <row r="54" spans="1:9">
      <c r="A54" t="s">
        <v>162</v>
      </c>
      <c r="B54" s="4"/>
      <c r="C54" s="4"/>
      <c r="D54" s="4"/>
      <c r="E54" s="2"/>
      <c r="F54" s="2"/>
      <c r="G54" s="2"/>
      <c r="H54" s="2"/>
      <c r="I54" s="2"/>
    </row>
    <row r="55" spans="1:9">
      <c r="A55" t="s">
        <v>164</v>
      </c>
      <c r="B55" s="2"/>
      <c r="C55" s="2"/>
      <c r="D55" s="2"/>
      <c r="E55" s="2"/>
      <c r="F55" s="2"/>
      <c r="G55" s="2"/>
      <c r="H55" s="2"/>
      <c r="I55" s="2"/>
    </row>
    <row r="56" spans="1:9">
      <c r="A56" t="s">
        <v>165</v>
      </c>
      <c r="B56" s="2">
        <f>B50+B51</f>
        <v>1.9659681476079969</v>
      </c>
      <c r="C56" s="2">
        <f t="shared" ref="C56:I56" si="7">C50+C51</f>
        <v>1.9680928189107498</v>
      </c>
      <c r="D56" s="2">
        <f t="shared" si="7"/>
        <v>1.9670271598341758</v>
      </c>
      <c r="E56" s="2">
        <f t="shared" si="7"/>
        <v>1.9670821629802082</v>
      </c>
      <c r="F56" s="2">
        <f t="shared" si="7"/>
        <v>1.9653526007452369</v>
      </c>
      <c r="G56" s="2">
        <f t="shared" si="7"/>
        <v>1.9686090164451056</v>
      </c>
      <c r="H56" s="2">
        <f t="shared" si="7"/>
        <v>1.9670696727014214</v>
      </c>
      <c r="I56" s="2">
        <f t="shared" si="7"/>
        <v>1.9769495021428454</v>
      </c>
    </row>
    <row r="57" spans="1:9">
      <c r="D57" s="29"/>
    </row>
    <row r="58" spans="1:9">
      <c r="A58" t="s">
        <v>54</v>
      </c>
      <c r="B58" s="26">
        <v>13.920999999999999</v>
      </c>
      <c r="C58" s="26">
        <v>13.848500000000001</v>
      </c>
      <c r="D58" s="26">
        <v>13.89</v>
      </c>
      <c r="E58" s="3">
        <v>13.973000000000001</v>
      </c>
      <c r="F58" s="3">
        <v>13.869</v>
      </c>
      <c r="G58" s="3">
        <v>13.848000000000001</v>
      </c>
      <c r="H58" s="3">
        <v>13.849</v>
      </c>
      <c r="I58" s="3">
        <f>AVERAGE(E58:H58)</f>
        <v>13.88475</v>
      </c>
    </row>
    <row r="59" spans="1:9">
      <c r="A59" t="s">
        <v>59</v>
      </c>
      <c r="B59" s="30">
        <v>6.0050156583560081</v>
      </c>
      <c r="C59" s="30">
        <v>5.9695812918651772</v>
      </c>
      <c r="D59" s="30">
        <v>5.9868463574605926</v>
      </c>
      <c r="E59" s="2">
        <v>5.9908667796930768</v>
      </c>
      <c r="F59" s="2">
        <v>6.0191645370189386</v>
      </c>
      <c r="G59" s="2">
        <v>5.9636190053169544</v>
      </c>
      <c r="H59" s="2">
        <v>5.9755435784133999</v>
      </c>
      <c r="I59" s="2">
        <f t="shared" ref="I59:I79" si="8">AVERAGE(E59:H59)</f>
        <v>5.9872984751105927</v>
      </c>
    </row>
    <row r="60" spans="1:9">
      <c r="A60" t="s">
        <v>60</v>
      </c>
      <c r="B60" s="30">
        <v>0</v>
      </c>
      <c r="C60" s="30">
        <v>0</v>
      </c>
      <c r="D60" s="30">
        <v>0</v>
      </c>
      <c r="E60" s="2">
        <v>0</v>
      </c>
      <c r="F60" s="2">
        <v>0</v>
      </c>
      <c r="G60" s="2">
        <v>0</v>
      </c>
      <c r="H60" s="2">
        <v>0</v>
      </c>
      <c r="I60" s="2">
        <f t="shared" si="8"/>
        <v>0</v>
      </c>
    </row>
    <row r="61" spans="1:9">
      <c r="A61" t="s">
        <v>61</v>
      </c>
      <c r="B61" s="30">
        <v>1.9323117331067436</v>
      </c>
      <c r="C61" s="30">
        <v>1.9788383130973026</v>
      </c>
      <c r="D61" s="30">
        <v>1.9564239344265515</v>
      </c>
      <c r="E61" s="2">
        <v>1.9535356066396841</v>
      </c>
      <c r="F61" s="2">
        <v>1.9110878595738034</v>
      </c>
      <c r="G61" s="2">
        <v>1.9864785137215748</v>
      </c>
      <c r="H61" s="2">
        <v>1.9711981124730305</v>
      </c>
      <c r="I61" s="2">
        <f t="shared" si="8"/>
        <v>1.955575023102023</v>
      </c>
    </row>
    <row r="62" spans="1:9">
      <c r="A62" t="s">
        <v>62</v>
      </c>
      <c r="B62" s="30">
        <v>0</v>
      </c>
      <c r="C62" s="30">
        <v>0</v>
      </c>
      <c r="D62" s="30">
        <v>0</v>
      </c>
      <c r="E62" s="2">
        <v>0</v>
      </c>
      <c r="F62" s="2">
        <v>0</v>
      </c>
      <c r="G62" s="2">
        <v>0</v>
      </c>
      <c r="H62" s="2">
        <v>0</v>
      </c>
      <c r="I62" s="2">
        <f t="shared" si="8"/>
        <v>0</v>
      </c>
    </row>
    <row r="63" spans="1:9">
      <c r="A63" t="s">
        <v>63</v>
      </c>
      <c r="B63" s="30">
        <v>5.7326540521299369E-3</v>
      </c>
      <c r="C63" s="30">
        <v>5.0756236531280027E-3</v>
      </c>
      <c r="D63" s="30">
        <v>5.4013250473725931E-3</v>
      </c>
      <c r="E63" s="2">
        <v>5.0517198201137934E-3</v>
      </c>
      <c r="F63" s="2">
        <v>6.4135882841460804E-3</v>
      </c>
      <c r="G63" s="2">
        <v>5.3609775878440393E-3</v>
      </c>
      <c r="H63" s="2">
        <v>4.790269718411966E-3</v>
      </c>
      <c r="I63" s="2">
        <f t="shared" si="8"/>
        <v>5.4041388526289693E-3</v>
      </c>
    </row>
    <row r="64" spans="1:9">
      <c r="A64" t="s">
        <v>58</v>
      </c>
      <c r="B64" s="30">
        <v>1.0822957302977245E-3</v>
      </c>
      <c r="C64" s="30">
        <v>3.7683833657919407E-3</v>
      </c>
      <c r="D64" s="30">
        <v>2.4197699169753906E-3</v>
      </c>
      <c r="E64" s="2">
        <v>1.4323961655433507E-5</v>
      </c>
      <c r="F64" s="2">
        <v>2.1502674989400156E-3</v>
      </c>
      <c r="G64" s="2">
        <v>2.1534875008597304E-3</v>
      </c>
      <c r="H64" s="2">
        <v>5.3832792307241511E-3</v>
      </c>
      <c r="I64" s="2">
        <f t="shared" si="8"/>
        <v>2.4253395480448325E-3</v>
      </c>
    </row>
    <row r="65" spans="1:9">
      <c r="A65" t="s">
        <v>64</v>
      </c>
      <c r="B65" s="30">
        <v>0</v>
      </c>
      <c r="C65" s="30">
        <v>0</v>
      </c>
      <c r="D65" s="30">
        <v>0</v>
      </c>
      <c r="E65" s="2">
        <v>0</v>
      </c>
      <c r="F65" s="2">
        <v>0</v>
      </c>
      <c r="G65" s="2">
        <v>0</v>
      </c>
      <c r="H65" s="2">
        <v>0</v>
      </c>
      <c r="I65" s="2">
        <f t="shared" si="8"/>
        <v>0</v>
      </c>
    </row>
    <row r="66" spans="1:9">
      <c r="A66" t="s">
        <v>65</v>
      </c>
      <c r="B66" s="30">
        <v>1.0151735183962781E-2</v>
      </c>
      <c r="C66" s="30">
        <v>3.8720427203076334E-3</v>
      </c>
      <c r="D66" s="30">
        <v>7.039822195220472E-3</v>
      </c>
      <c r="E66" s="2">
        <v>8.4748030524843098E-3</v>
      </c>
      <c r="F66" s="2">
        <v>1.1828667315441252E-2</v>
      </c>
      <c r="G66" s="2">
        <v>5.6027121557237691E-3</v>
      </c>
      <c r="H66" s="2">
        <v>2.1413732848914978E-3</v>
      </c>
      <c r="I66" s="2">
        <f t="shared" si="8"/>
        <v>7.0118889521352075E-3</v>
      </c>
    </row>
    <row r="67" spans="1:9">
      <c r="A67" t="s">
        <v>66</v>
      </c>
      <c r="B67" s="30">
        <v>0</v>
      </c>
      <c r="C67" s="30">
        <v>0</v>
      </c>
      <c r="D67" s="30">
        <v>0</v>
      </c>
      <c r="E67" s="2">
        <v>0</v>
      </c>
      <c r="F67" s="2">
        <v>0</v>
      </c>
      <c r="G67" s="2">
        <v>0</v>
      </c>
      <c r="H67" s="2">
        <v>0</v>
      </c>
      <c r="I67" s="2">
        <f t="shared" si="8"/>
        <v>0</v>
      </c>
    </row>
    <row r="68" spans="1:9">
      <c r="A68" t="s">
        <v>67</v>
      </c>
      <c r="B68" s="30">
        <v>3.8002624983423654E-2</v>
      </c>
      <c r="C68" s="30">
        <v>4.0409310974321148E-2</v>
      </c>
      <c r="D68" s="30">
        <v>3.9213988420696247E-2</v>
      </c>
      <c r="E68" s="2">
        <v>3.9491183759235056E-2</v>
      </c>
      <c r="F68" s="2">
        <v>3.6514066207612252E-2</v>
      </c>
      <c r="G68" s="2">
        <v>3.904069609539855E-2</v>
      </c>
      <c r="H68" s="2">
        <v>4.1777925853243747E-2</v>
      </c>
      <c r="I68" s="2">
        <f t="shared" si="8"/>
        <v>3.9205967978872401E-2</v>
      </c>
    </row>
    <row r="69" spans="1:9">
      <c r="A69" t="s">
        <v>68</v>
      </c>
      <c r="B69" s="30">
        <v>1.9216895424076812E-5</v>
      </c>
      <c r="C69" s="30">
        <v>2.4484472793548009E-3</v>
      </c>
      <c r="D69" s="30">
        <v>1.2303385855865329E-3</v>
      </c>
      <c r="E69" s="2">
        <v>1.9145145151152881E-5</v>
      </c>
      <c r="F69" s="2">
        <v>1.9288645697000739E-5</v>
      </c>
      <c r="G69" s="2">
        <v>3.6799895091377171E-3</v>
      </c>
      <c r="H69" s="2">
        <v>1.2169050495718849E-3</v>
      </c>
      <c r="I69" s="2">
        <f t="shared" si="8"/>
        <v>1.2338320873894388E-3</v>
      </c>
    </row>
    <row r="70" spans="1:9">
      <c r="A70" t="s">
        <v>69</v>
      </c>
      <c r="B70" s="30">
        <v>6.0543545820427702E-2</v>
      </c>
      <c r="C70" s="30">
        <v>6.0454795574454448E-2</v>
      </c>
      <c r="D70" s="30">
        <v>6.0492951979437479E-2</v>
      </c>
      <c r="E70" s="2">
        <v>5.9926344467572189E-2</v>
      </c>
      <c r="F70" s="2">
        <v>6.1160747173283216E-2</v>
      </c>
      <c r="G70" s="2">
        <v>6.2248449720347487E-2</v>
      </c>
      <c r="H70" s="2">
        <v>5.8661141428561416E-2</v>
      </c>
      <c r="I70" s="2">
        <f t="shared" si="8"/>
        <v>6.0499170697441075E-2</v>
      </c>
    </row>
    <row r="71" spans="1:9">
      <c r="A71" t="s">
        <v>70</v>
      </c>
      <c r="B71" s="30">
        <v>7.4414791571110646E-4</v>
      </c>
      <c r="C71" s="30">
        <v>1.494368243709278E-4</v>
      </c>
      <c r="D71" s="30">
        <v>4.4721405134730497E-4</v>
      </c>
      <c r="E71" s="2">
        <v>5.126668285147471E-4</v>
      </c>
      <c r="F71" s="2">
        <v>9.7562900290746571E-4</v>
      </c>
      <c r="G71" s="2">
        <v>2.8737941076594761E-4</v>
      </c>
      <c r="H71" s="2">
        <v>1.1494237975908001E-5</v>
      </c>
      <c r="I71" s="2">
        <f t="shared" si="8"/>
        <v>4.4679237004101714E-4</v>
      </c>
    </row>
    <row r="72" spans="1:9">
      <c r="A72" t="s">
        <v>71</v>
      </c>
      <c r="B72" s="30">
        <v>4.3288131677656806E-3</v>
      </c>
      <c r="C72" s="30">
        <v>4.3513046193426469E-3</v>
      </c>
      <c r="D72" s="30">
        <v>4.3381282707152845E-3</v>
      </c>
      <c r="E72" s="2">
        <v>4.3126506441441628E-3</v>
      </c>
      <c r="F72" s="2">
        <v>4.3449756913871984E-3</v>
      </c>
      <c r="G72" s="2">
        <v>4.3514822446761624E-3</v>
      </c>
      <c r="H72" s="2">
        <v>4.3511269940091322E-3</v>
      </c>
      <c r="I72" s="2">
        <f t="shared" si="8"/>
        <v>4.3400588935541638E-3</v>
      </c>
    </row>
    <row r="73" spans="1:9">
      <c r="A73" t="s">
        <v>72</v>
      </c>
      <c r="B73" s="30">
        <v>6.4320221073059275E-4</v>
      </c>
      <c r="C73" s="30">
        <v>4.1419008426606964E-4</v>
      </c>
      <c r="D73" s="30">
        <v>4.7502507467401617E-4</v>
      </c>
      <c r="E73" s="2">
        <v>4.5613335166627835E-5</v>
      </c>
      <c r="F73" s="2">
        <v>1.2407910862945576E-3</v>
      </c>
      <c r="G73" s="2">
        <v>1.8409617145089471E-4</v>
      </c>
      <c r="H73" s="2">
        <v>6.4428399708124455E-4</v>
      </c>
      <c r="I73" s="2">
        <f t="shared" si="8"/>
        <v>5.286961474983312E-4</v>
      </c>
    </row>
    <row r="74" spans="1:9">
      <c r="A74" t="s">
        <v>73</v>
      </c>
      <c r="B74" s="30">
        <v>0</v>
      </c>
      <c r="C74" s="30">
        <v>0</v>
      </c>
      <c r="D74" s="30">
        <v>0</v>
      </c>
      <c r="E74" s="2">
        <v>0</v>
      </c>
      <c r="F74" s="2">
        <v>0</v>
      </c>
      <c r="G74" s="2">
        <v>0</v>
      </c>
      <c r="H74" s="2">
        <v>0</v>
      </c>
      <c r="I74" s="2">
        <f t="shared" si="8"/>
        <v>0</v>
      </c>
    </row>
    <row r="75" spans="1:9">
      <c r="A75" t="s">
        <v>155</v>
      </c>
      <c r="B75" s="30">
        <v>2.9999752273341009</v>
      </c>
      <c r="C75" s="30">
        <v>2.9998992715701096</v>
      </c>
      <c r="D75" s="30">
        <v>2.9995789321028767</v>
      </c>
      <c r="E75" s="2">
        <v>2.9999801953870997</v>
      </c>
      <c r="F75" s="2">
        <v>2.9999702592811022</v>
      </c>
      <c r="G75" s="2">
        <v>2.9999134196167927</v>
      </c>
      <c r="H75" s="2">
        <v>2.999885123523427</v>
      </c>
      <c r="I75" s="2">
        <f t="shared" si="8"/>
        <v>2.9999372494521053</v>
      </c>
    </row>
    <row r="76" spans="1:9">
      <c r="A76" t="s">
        <v>55</v>
      </c>
      <c r="B76" s="30">
        <v>0</v>
      </c>
      <c r="C76" s="30">
        <v>0</v>
      </c>
      <c r="D76" s="30">
        <v>0</v>
      </c>
      <c r="E76" s="2">
        <v>0</v>
      </c>
      <c r="F76" s="2">
        <v>0</v>
      </c>
      <c r="G76" s="2">
        <v>0</v>
      </c>
      <c r="H76" s="2">
        <v>0</v>
      </c>
      <c r="I76" s="2">
        <f t="shared" si="8"/>
        <v>0</v>
      </c>
    </row>
    <row r="77" spans="1:9">
      <c r="A77" t="s">
        <v>75</v>
      </c>
      <c r="B77" s="30">
        <v>11.058550854756724</v>
      </c>
      <c r="C77" s="30">
        <v>11.069262411627928</v>
      </c>
      <c r="D77" s="30">
        <v>11.063907787532045</v>
      </c>
      <c r="E77" s="2">
        <v>11.062231032733896</v>
      </c>
      <c r="F77" s="2">
        <v>11.054870676779553</v>
      </c>
      <c r="G77" s="2">
        <v>11.072920209051524</v>
      </c>
      <c r="H77" s="2">
        <v>11.065604614204331</v>
      </c>
      <c r="I77" s="2">
        <f t="shared" si="8"/>
        <v>11.063906633192326</v>
      </c>
    </row>
    <row r="78" spans="1:9">
      <c r="B78" s="30"/>
      <c r="C78" s="30"/>
      <c r="D78" s="30"/>
      <c r="E78" s="2"/>
      <c r="F78" s="2"/>
      <c r="G78" s="2"/>
      <c r="H78" s="2"/>
      <c r="I78" s="2"/>
    </row>
    <row r="79" spans="1:9">
      <c r="A79" t="s">
        <v>156</v>
      </c>
      <c r="B79" s="2">
        <f>B59+B75</f>
        <v>9.0049908856901091</v>
      </c>
      <c r="C79" s="2">
        <f t="shared" ref="C79:H79" si="9">C59+C75</f>
        <v>8.9694805634352868</v>
      </c>
      <c r="D79" s="2">
        <f t="shared" si="9"/>
        <v>8.9864252895634689</v>
      </c>
      <c r="E79" s="2">
        <f t="shared" si="9"/>
        <v>8.9908469750801761</v>
      </c>
      <c r="F79" s="2">
        <f t="shared" si="9"/>
        <v>9.0191347963000403</v>
      </c>
      <c r="G79" s="2">
        <f t="shared" si="9"/>
        <v>8.9635324249337476</v>
      </c>
      <c r="H79" s="2">
        <f t="shared" si="9"/>
        <v>8.9754287019368277</v>
      </c>
      <c r="I79" s="2">
        <f t="shared" si="8"/>
        <v>8.9872357245626979</v>
      </c>
    </row>
    <row r="80" spans="1:9">
      <c r="A80" t="s">
        <v>157</v>
      </c>
      <c r="B80" s="30">
        <v>0</v>
      </c>
      <c r="C80" s="30">
        <v>4.3513046193426469E-3</v>
      </c>
      <c r="D80" s="30">
        <v>4.3381282707152802E-3</v>
      </c>
      <c r="E80" s="30">
        <v>4.3381282707152802E-3</v>
      </c>
      <c r="F80" s="30">
        <v>4.3381282707152802E-3</v>
      </c>
      <c r="G80" s="30">
        <v>4.3381282707152802E-3</v>
      </c>
      <c r="H80" s="30">
        <v>4.3381282707152802E-3</v>
      </c>
      <c r="I80" s="30">
        <v>4.3381282707152802E-3</v>
      </c>
    </row>
    <row r="81" spans="1:9">
      <c r="A81" t="s">
        <v>219</v>
      </c>
      <c r="B81" s="30">
        <v>0</v>
      </c>
      <c r="C81" s="30">
        <f>9-C79-C80</f>
        <v>2.6168131945370585E-2</v>
      </c>
      <c r="D81" s="30">
        <f>9-D79-D80</f>
        <v>9.2365821658158542E-3</v>
      </c>
      <c r="E81" s="30">
        <f t="shared" ref="E81:I81" si="10">9-E79-E80</f>
        <v>4.8148966491086687E-3</v>
      </c>
      <c r="F81" s="30">
        <f t="shared" si="10"/>
        <v>-2.3472924570755616E-2</v>
      </c>
      <c r="G81" s="30">
        <f t="shared" si="10"/>
        <v>3.2129446795537142E-2</v>
      </c>
      <c r="H81" s="30">
        <f t="shared" si="10"/>
        <v>2.0233169792456984E-2</v>
      </c>
      <c r="I81" s="30">
        <f t="shared" si="10"/>
        <v>8.4261471665867949E-3</v>
      </c>
    </row>
    <row r="82" spans="1:9">
      <c r="A82" t="s">
        <v>194</v>
      </c>
      <c r="B82" s="2">
        <f>B61+B62+B63+B64</f>
        <v>1.9391266828891713</v>
      </c>
      <c r="C82" s="2">
        <f>C61+C62+C63+C64-C81</f>
        <v>1.961514188170852</v>
      </c>
      <c r="D82" s="2">
        <f>D61+D62+D63+D64-D81</f>
        <v>1.9550084472250837</v>
      </c>
      <c r="E82" s="2">
        <f t="shared" ref="E82:I82" si="11">E61+E62+E63+E64-E81</f>
        <v>1.9537867537723448</v>
      </c>
      <c r="F82" s="2">
        <f t="shared" si="11"/>
        <v>1.9431246399276452</v>
      </c>
      <c r="G82" s="2">
        <f t="shared" si="11"/>
        <v>1.9618635320147415</v>
      </c>
      <c r="H82" s="2">
        <f t="shared" si="11"/>
        <v>1.9611384916297097</v>
      </c>
      <c r="I82" s="2">
        <f t="shared" si="11"/>
        <v>1.9549783543361101</v>
      </c>
    </row>
    <row r="83" spans="1:9">
      <c r="A83" t="s">
        <v>106</v>
      </c>
      <c r="B83" s="2">
        <f>B66+B67+B68</f>
        <v>4.8154360167386431E-2</v>
      </c>
      <c r="C83" s="2">
        <f t="shared" ref="C83:I83" si="12">C66+C67+C68</f>
        <v>4.4281353694628781E-2</v>
      </c>
      <c r="D83" s="2">
        <f t="shared" si="12"/>
        <v>4.625381061591672E-2</v>
      </c>
      <c r="E83" s="2">
        <f t="shared" si="12"/>
        <v>4.7965986811719367E-2</v>
      </c>
      <c r="F83" s="2">
        <f t="shared" si="12"/>
        <v>4.8342733523053502E-2</v>
      </c>
      <c r="G83" s="2">
        <f t="shared" si="12"/>
        <v>4.464340825112232E-2</v>
      </c>
      <c r="H83" s="2">
        <f t="shared" si="12"/>
        <v>4.3919299138135248E-2</v>
      </c>
      <c r="I83" s="2">
        <f t="shared" si="12"/>
        <v>4.6217856931007606E-2</v>
      </c>
    </row>
    <row r="84" spans="1:9">
      <c r="A84" t="s">
        <v>84</v>
      </c>
      <c r="B84" s="2">
        <f>B70+B71+B73+B74</f>
        <v>6.1930895946869402E-2</v>
      </c>
      <c r="C84" s="2">
        <f t="shared" ref="C84:I84" si="13">C70+C71+C73+C74</f>
        <v>6.1018422483091445E-2</v>
      </c>
      <c r="D84" s="2">
        <f t="shared" si="13"/>
        <v>6.1415191105458795E-2</v>
      </c>
      <c r="E84" s="2">
        <f t="shared" si="13"/>
        <v>6.0484624631253564E-2</v>
      </c>
      <c r="F84" s="2">
        <f t="shared" si="13"/>
        <v>6.337716726248524E-2</v>
      </c>
      <c r="G84" s="2">
        <f t="shared" si="13"/>
        <v>6.2719925302564331E-2</v>
      </c>
      <c r="H84" s="2">
        <f t="shared" si="13"/>
        <v>5.9316919663618572E-2</v>
      </c>
      <c r="I84" s="2">
        <f t="shared" si="13"/>
        <v>6.1474659214980423E-2</v>
      </c>
    </row>
    <row r="85" spans="1:9">
      <c r="A85" t="s">
        <v>161</v>
      </c>
      <c r="B85" s="30">
        <v>4.3381282707152802E-3</v>
      </c>
      <c r="C85" s="30">
        <v>4.3381282707152802E-3</v>
      </c>
      <c r="D85" s="30">
        <v>4.3381282707152802E-3</v>
      </c>
      <c r="E85" s="30">
        <v>4.3381282707152802E-3</v>
      </c>
      <c r="F85" s="30">
        <v>4.3381282707152802E-3</v>
      </c>
      <c r="G85" s="30">
        <v>4.3381282707152802E-3</v>
      </c>
      <c r="H85" s="30">
        <v>4.3381282707152802E-3</v>
      </c>
      <c r="I85" s="30">
        <v>4.3381282707152802E-3</v>
      </c>
    </row>
    <row r="86" spans="1:9">
      <c r="A86" t="s">
        <v>162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9">
      <c r="A87" t="s">
        <v>164</v>
      </c>
    </row>
    <row r="88" spans="1:9">
      <c r="A88" t="s">
        <v>165</v>
      </c>
      <c r="B88" s="2">
        <f>B82+B83+B85</f>
        <v>1.9916191713272731</v>
      </c>
      <c r="C88" s="2">
        <f t="shared" ref="C88:I88" si="14">C82+C83+C85</f>
        <v>2.010133670136196</v>
      </c>
      <c r="D88" s="2">
        <f t="shared" si="14"/>
        <v>2.0056003861117158</v>
      </c>
      <c r="E88" s="2">
        <f t="shared" si="14"/>
        <v>2.0060908688547792</v>
      </c>
      <c r="F88" s="2">
        <f t="shared" si="14"/>
        <v>1.995805501721414</v>
      </c>
      <c r="G88" s="2">
        <f t="shared" si="14"/>
        <v>2.0108450685365789</v>
      </c>
      <c r="H88" s="2">
        <f t="shared" si="14"/>
        <v>2.00939591903856</v>
      </c>
      <c r="I88" s="2">
        <f t="shared" si="14"/>
        <v>2.0055343395378329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78-40 Western Australia</vt:lpstr>
      <vt:lpstr>81-190 Namibia emerald</vt:lpstr>
      <vt:lpstr>78-95 Namibia Pegmatite</vt:lpstr>
      <vt:lpstr>78-14,78,79.1 Ural</vt:lpstr>
      <vt:lpstr>78-16 Leydsdorp</vt:lpstr>
      <vt:lpstr>78-21 Gravelotte</vt:lpstr>
      <vt:lpstr>L 101,2,3 Habachtal</vt:lpstr>
      <vt:lpstr>80-47,50 Habachtal</vt:lpstr>
      <vt:lpstr>78-83 Colombia</vt:lpstr>
      <vt:lpstr>7,76-145 Muzo-Chivor</vt:lpstr>
      <vt:lpstr>81-196,202 Crabtree</vt:lpstr>
      <vt:lpstr>81-193 Mananjary</vt:lpstr>
      <vt:lpstr>19-01,2 Spain Franqueira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Franz</dc:creator>
  <cp:lastModifiedBy>Christine Elrod</cp:lastModifiedBy>
  <dcterms:created xsi:type="dcterms:W3CDTF">2018-07-16T10:02:23Z</dcterms:created>
  <dcterms:modified xsi:type="dcterms:W3CDTF">2019-12-05T20:27:34Z</dcterms:modified>
</cp:coreProperties>
</file>