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autoCompressPictures="0"/>
  <bookViews>
    <workbookView xWindow="0" yWindow="0" windowWidth="25600" windowHeight="16060"/>
  </bookViews>
  <sheets>
    <sheet name="AKFM (1-axis)" sheetId="4" r:id="rId1"/>
    <sheet name="AKFM (3-axes)" sheetId="1" r:id="rId2"/>
    <sheet name="AnAbOrQz" sheetId="5" r:id="rId3"/>
    <sheet name="Triangle" sheetId="6" r:id="rId4"/>
    <sheet name="note" sheetId="2" r:id="rId5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" i="6" l="1"/>
  <c r="F9" i="6"/>
  <c r="G9" i="6"/>
  <c r="H9" i="6"/>
  <c r="H12" i="6"/>
  <c r="I9" i="6"/>
  <c r="I13" i="6"/>
  <c r="J9" i="6"/>
  <c r="J13" i="6"/>
  <c r="D9" i="6"/>
  <c r="I10" i="5"/>
  <c r="G11" i="6"/>
  <c r="F11" i="6"/>
  <c r="E11" i="6"/>
  <c r="D11" i="6"/>
  <c r="J8" i="6"/>
  <c r="J10" i="6"/>
  <c r="I8" i="6"/>
  <c r="I10" i="6"/>
  <c r="H8" i="6"/>
  <c r="H10" i="6"/>
  <c r="G8" i="6"/>
  <c r="G10" i="6"/>
  <c r="F8" i="6"/>
  <c r="F10" i="6"/>
  <c r="E8" i="6"/>
  <c r="E10" i="6"/>
  <c r="D8" i="6"/>
  <c r="D10" i="6"/>
  <c r="F16" i="5"/>
  <c r="AC11" i="5"/>
  <c r="AC14" i="5"/>
  <c r="N11" i="5"/>
  <c r="N14" i="5"/>
  <c r="M11" i="5"/>
  <c r="M14" i="5"/>
  <c r="J11" i="5"/>
  <c r="J14" i="5"/>
  <c r="I11" i="5"/>
  <c r="I14" i="5"/>
  <c r="F13" i="5"/>
  <c r="AH11" i="5"/>
  <c r="AH14" i="5"/>
  <c r="AI11" i="5"/>
  <c r="AI14" i="5"/>
  <c r="AJ11" i="5"/>
  <c r="AJ14" i="5"/>
  <c r="AK11" i="5"/>
  <c r="AK14" i="5"/>
  <c r="AL11" i="5"/>
  <c r="AL14" i="5"/>
  <c r="AM11" i="5"/>
  <c r="AM14" i="5"/>
  <c r="AN11" i="5"/>
  <c r="AN14" i="5"/>
  <c r="AO11" i="5"/>
  <c r="AO14" i="5"/>
  <c r="AP11" i="5"/>
  <c r="AP14" i="5"/>
  <c r="AQ11" i="5"/>
  <c r="AQ14" i="5"/>
  <c r="AR11" i="5"/>
  <c r="AR14" i="5"/>
  <c r="AS11" i="5"/>
  <c r="AS14" i="5"/>
  <c r="AT11" i="5"/>
  <c r="AT14" i="5"/>
  <c r="AU11" i="5"/>
  <c r="AU14" i="5"/>
  <c r="AV11" i="5"/>
  <c r="AV14" i="5"/>
  <c r="AW11" i="5"/>
  <c r="AW14" i="5"/>
  <c r="AX11" i="5"/>
  <c r="AX14" i="5"/>
  <c r="AY11" i="5"/>
  <c r="AY14" i="5"/>
  <c r="AZ11" i="5"/>
  <c r="AZ14" i="5"/>
  <c r="Q11" i="5"/>
  <c r="Q14" i="5"/>
  <c r="R11" i="5"/>
  <c r="R14" i="5"/>
  <c r="S11" i="5"/>
  <c r="S14" i="5"/>
  <c r="T11" i="5"/>
  <c r="T14" i="5"/>
  <c r="U11" i="5"/>
  <c r="U14" i="5"/>
  <c r="V11" i="5"/>
  <c r="V14" i="5"/>
  <c r="W11" i="5"/>
  <c r="W14" i="5"/>
  <c r="X11" i="5"/>
  <c r="X14" i="5"/>
  <c r="Y11" i="5"/>
  <c r="Y14" i="5"/>
  <c r="Z11" i="5"/>
  <c r="Z14" i="5"/>
  <c r="AA11" i="5"/>
  <c r="AA14" i="5"/>
  <c r="AB11" i="5"/>
  <c r="AB14" i="5"/>
  <c r="AD11" i="5"/>
  <c r="AD14" i="5"/>
  <c r="AE11" i="5"/>
  <c r="AE14" i="5"/>
  <c r="AF11" i="5"/>
  <c r="AF14" i="5"/>
  <c r="AG11" i="5"/>
  <c r="AG14" i="5"/>
  <c r="P11" i="5"/>
  <c r="P14" i="5"/>
  <c r="O11" i="5"/>
  <c r="O14" i="5"/>
  <c r="L11" i="5"/>
  <c r="L14" i="5"/>
  <c r="K11" i="5"/>
  <c r="K14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AW10" i="5"/>
  <c r="AX10" i="5"/>
  <c r="AY10" i="5"/>
  <c r="AZ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P10" i="5"/>
  <c r="O10" i="5"/>
  <c r="N10" i="5"/>
  <c r="M10" i="5"/>
  <c r="L10" i="5"/>
  <c r="K10" i="5"/>
  <c r="J10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AW9" i="5"/>
  <c r="AX9" i="5"/>
  <c r="AY9" i="5"/>
  <c r="AZ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AG9" i="5"/>
  <c r="P9" i="5"/>
  <c r="O9" i="5"/>
  <c r="N9" i="5"/>
  <c r="M9" i="5"/>
  <c r="L9" i="5"/>
  <c r="K9" i="5"/>
  <c r="J9" i="5"/>
  <c r="I9" i="5"/>
  <c r="T13" i="5"/>
  <c r="AN12" i="5"/>
  <c r="AN15" i="5"/>
  <c r="AN18" i="5"/>
  <c r="K12" i="5"/>
  <c r="K15" i="5"/>
  <c r="K18" i="5"/>
  <c r="AE12" i="5"/>
  <c r="AE15" i="5"/>
  <c r="AE18" i="5"/>
  <c r="AY12" i="5"/>
  <c r="AY15" i="5"/>
  <c r="AY18" i="5"/>
  <c r="AQ12" i="5"/>
  <c r="AQ15" i="5"/>
  <c r="AQ18" i="5"/>
  <c r="AI12" i="5"/>
  <c r="AI15" i="5"/>
  <c r="AI18" i="5"/>
  <c r="L12" i="5"/>
  <c r="L15" i="5"/>
  <c r="L18" i="5"/>
  <c r="AD12" i="5"/>
  <c r="AD15" i="5"/>
  <c r="AD18" i="5"/>
  <c r="V12" i="5"/>
  <c r="V15" i="5"/>
  <c r="V18" i="5"/>
  <c r="AX12" i="5"/>
  <c r="AX15" i="5"/>
  <c r="AX18" i="5"/>
  <c r="AP12" i="5"/>
  <c r="AP15" i="5"/>
  <c r="AP18" i="5"/>
  <c r="AH12" i="5"/>
  <c r="AH15" i="5"/>
  <c r="AH18" i="5"/>
  <c r="Q13" i="5"/>
  <c r="Q17" i="5"/>
  <c r="Q20" i="5"/>
  <c r="AS13" i="5"/>
  <c r="AS17" i="5"/>
  <c r="AS21" i="5"/>
  <c r="T12" i="5"/>
  <c r="T15" i="5"/>
  <c r="T18" i="5"/>
  <c r="AN13" i="5"/>
  <c r="AN17" i="5"/>
  <c r="AN21" i="5"/>
  <c r="I12" i="5"/>
  <c r="I15" i="5"/>
  <c r="I18" i="5"/>
  <c r="AG12" i="5"/>
  <c r="AG15" i="5"/>
  <c r="AG18" i="5"/>
  <c r="Y12" i="5"/>
  <c r="Y15" i="5"/>
  <c r="Y18" i="5"/>
  <c r="Q12" i="5"/>
  <c r="Q15" i="5"/>
  <c r="Q18" i="5"/>
  <c r="AS12" i="5"/>
  <c r="AS15" i="5"/>
  <c r="AS18" i="5"/>
  <c r="AK12" i="5"/>
  <c r="AK15" i="5"/>
  <c r="AK18" i="5"/>
  <c r="I13" i="5"/>
  <c r="AK13" i="5"/>
  <c r="AK17" i="5"/>
  <c r="AK21" i="5"/>
  <c r="AB12" i="5"/>
  <c r="AB15" i="5"/>
  <c r="AB18" i="5"/>
  <c r="AV13" i="5"/>
  <c r="N13" i="5"/>
  <c r="N17" i="5"/>
  <c r="N19" i="5"/>
  <c r="AG13" i="5"/>
  <c r="AG17" i="5"/>
  <c r="AG20" i="5"/>
  <c r="L13" i="5"/>
  <c r="L17" i="5"/>
  <c r="L19" i="5"/>
  <c r="AD13" i="5"/>
  <c r="AD17" i="5"/>
  <c r="AD20" i="5"/>
  <c r="V13" i="5"/>
  <c r="V17" i="5"/>
  <c r="V20" i="5"/>
  <c r="AX13" i="5"/>
  <c r="AX17" i="5"/>
  <c r="AX21" i="5"/>
  <c r="AP13" i="5"/>
  <c r="AP17" i="5"/>
  <c r="AP21" i="5"/>
  <c r="AH13" i="5"/>
  <c r="AH17" i="5"/>
  <c r="AH21" i="5"/>
  <c r="Y13" i="5"/>
  <c r="Y17" i="5"/>
  <c r="Y20" i="5"/>
  <c r="M13" i="5"/>
  <c r="M17" i="5"/>
  <c r="M19" i="5"/>
  <c r="AC13" i="5"/>
  <c r="AC16" i="5"/>
  <c r="U13" i="5"/>
  <c r="U17" i="5"/>
  <c r="U20" i="5"/>
  <c r="AW13" i="5"/>
  <c r="AW17" i="5"/>
  <c r="AW21" i="5"/>
  <c r="AO13" i="5"/>
  <c r="AO17" i="5"/>
  <c r="AO21" i="5"/>
  <c r="N12" i="5"/>
  <c r="N15" i="5"/>
  <c r="N18" i="5"/>
  <c r="AV16" i="5"/>
  <c r="AV17" i="5"/>
  <c r="AV21" i="5"/>
  <c r="N16" i="5"/>
  <c r="AV12" i="5"/>
  <c r="AV15" i="5"/>
  <c r="AV18" i="5"/>
  <c r="AB13" i="5"/>
  <c r="O12" i="5"/>
  <c r="O15" i="5"/>
  <c r="O18" i="5"/>
  <c r="O13" i="5"/>
  <c r="S12" i="5"/>
  <c r="S15" i="5"/>
  <c r="S18" i="5"/>
  <c r="S13" i="5"/>
  <c r="AM12" i="5"/>
  <c r="AM15" i="5"/>
  <c r="AM18" i="5"/>
  <c r="AM13" i="5"/>
  <c r="P12" i="5"/>
  <c r="P15" i="5"/>
  <c r="P18" i="5"/>
  <c r="P13" i="5"/>
  <c r="AT12" i="5"/>
  <c r="AT15" i="5"/>
  <c r="AT18" i="5"/>
  <c r="AT13" i="5"/>
  <c r="J12" i="5"/>
  <c r="J15" i="5"/>
  <c r="J18" i="5"/>
  <c r="J13" i="5"/>
  <c r="AF12" i="5"/>
  <c r="AF15" i="5"/>
  <c r="AF18" i="5"/>
  <c r="AF13" i="5"/>
  <c r="X12" i="5"/>
  <c r="X15" i="5"/>
  <c r="X18" i="5"/>
  <c r="X13" i="5"/>
  <c r="AZ12" i="5"/>
  <c r="AZ15" i="5"/>
  <c r="AZ18" i="5"/>
  <c r="AZ13" i="5"/>
  <c r="AR12" i="5"/>
  <c r="AR15" i="5"/>
  <c r="AR18" i="5"/>
  <c r="AR13" i="5"/>
  <c r="AJ12" i="5"/>
  <c r="AJ15" i="5"/>
  <c r="AJ18" i="5"/>
  <c r="AJ13" i="5"/>
  <c r="AA12" i="5"/>
  <c r="AA15" i="5"/>
  <c r="AA18" i="5"/>
  <c r="AA13" i="5"/>
  <c r="AU12" i="5"/>
  <c r="AU15" i="5"/>
  <c r="AU18" i="5"/>
  <c r="AU13" i="5"/>
  <c r="Z12" i="5"/>
  <c r="Z15" i="5"/>
  <c r="Z18" i="5"/>
  <c r="Z13" i="5"/>
  <c r="R12" i="5"/>
  <c r="R15" i="5"/>
  <c r="R18" i="5"/>
  <c r="R13" i="5"/>
  <c r="AL12" i="5"/>
  <c r="AL15" i="5"/>
  <c r="AL18" i="5"/>
  <c r="AL13" i="5"/>
  <c r="T16" i="5"/>
  <c r="T17" i="5"/>
  <c r="T20" i="5"/>
  <c r="K13" i="5"/>
  <c r="AE13" i="5"/>
  <c r="W13" i="5"/>
  <c r="AY13" i="5"/>
  <c r="AQ13" i="5"/>
  <c r="AI13" i="5"/>
  <c r="W12" i="5"/>
  <c r="W15" i="5"/>
  <c r="W18" i="5"/>
  <c r="M12" i="5"/>
  <c r="M15" i="5"/>
  <c r="M18" i="5"/>
  <c r="AC12" i="5"/>
  <c r="AC15" i="5"/>
  <c r="AC18" i="5"/>
  <c r="U12" i="5"/>
  <c r="U15" i="5"/>
  <c r="U18" i="5"/>
  <c r="AW12" i="5"/>
  <c r="AW15" i="5"/>
  <c r="AW18" i="5"/>
  <c r="AO12" i="5"/>
  <c r="AO15" i="5"/>
  <c r="AO18" i="5"/>
  <c r="AD16" i="5"/>
  <c r="AH16" i="5"/>
  <c r="U16" i="5"/>
  <c r="AW16" i="5"/>
  <c r="AN16" i="5"/>
  <c r="AK16" i="5"/>
  <c r="AX16" i="5"/>
  <c r="AO16" i="5"/>
  <c r="AS16" i="5"/>
  <c r="AG16" i="5"/>
  <c r="Q16" i="5"/>
  <c r="I17" i="5"/>
  <c r="I19" i="5"/>
  <c r="I16" i="5"/>
  <c r="AC17" i="5"/>
  <c r="AC20" i="5"/>
  <c r="M16" i="5"/>
  <c r="Y16" i="5"/>
  <c r="AP16" i="5"/>
  <c r="L16" i="5"/>
  <c r="V16" i="5"/>
  <c r="J17" i="5"/>
  <c r="J19" i="5"/>
  <c r="J16" i="5"/>
  <c r="AA16" i="5"/>
  <c r="AA17" i="5"/>
  <c r="AA20" i="5"/>
  <c r="AM16" i="5"/>
  <c r="AM17" i="5"/>
  <c r="AM21" i="5"/>
  <c r="AB16" i="5"/>
  <c r="AB17" i="5"/>
  <c r="AB20" i="5"/>
  <c r="AQ17" i="5"/>
  <c r="AQ21" i="5"/>
  <c r="AQ16" i="5"/>
  <c r="AZ17" i="5"/>
  <c r="AZ21" i="5"/>
  <c r="AZ16" i="5"/>
  <c r="AL16" i="5"/>
  <c r="AL17" i="5"/>
  <c r="AL21" i="5"/>
  <c r="R16" i="5"/>
  <c r="R17" i="5"/>
  <c r="R20" i="5"/>
  <c r="S16" i="5"/>
  <c r="S17" i="5"/>
  <c r="S20" i="5"/>
  <c r="AE17" i="5"/>
  <c r="AE20" i="5"/>
  <c r="AE16" i="5"/>
  <c r="Z16" i="5"/>
  <c r="Z17" i="5"/>
  <c r="Z20" i="5"/>
  <c r="O16" i="5"/>
  <c r="O17" i="5"/>
  <c r="O19" i="5"/>
  <c r="W17" i="5"/>
  <c r="W20" i="5"/>
  <c r="W16" i="5"/>
  <c r="X17" i="5"/>
  <c r="X20" i="5"/>
  <c r="X16" i="5"/>
  <c r="K17" i="5"/>
  <c r="K19" i="5"/>
  <c r="K16" i="5"/>
  <c r="AJ17" i="5"/>
  <c r="AJ21" i="5"/>
  <c r="AJ16" i="5"/>
  <c r="AF17" i="5"/>
  <c r="AF20" i="5"/>
  <c r="AF16" i="5"/>
  <c r="P16" i="5"/>
  <c r="P17" i="5"/>
  <c r="P19" i="5"/>
  <c r="AR17" i="5"/>
  <c r="AR21" i="5"/>
  <c r="AR16" i="5"/>
  <c r="AI17" i="5"/>
  <c r="AI21" i="5"/>
  <c r="AI16" i="5"/>
  <c r="AY17" i="5"/>
  <c r="AY21" i="5"/>
  <c r="AY16" i="5"/>
  <c r="AT16" i="5"/>
  <c r="AT17" i="5"/>
  <c r="AT21" i="5"/>
  <c r="AU16" i="5"/>
  <c r="AU17" i="5"/>
  <c r="AU21" i="5"/>
  <c r="F14" i="4"/>
  <c r="F11" i="4"/>
  <c r="R9" i="4"/>
  <c r="R12" i="4"/>
  <c r="Q9" i="4"/>
  <c r="Q12" i="4"/>
  <c r="V9" i="4"/>
  <c r="V12" i="4"/>
  <c r="U9" i="4"/>
  <c r="U12" i="4"/>
  <c r="T9" i="4"/>
  <c r="T12" i="4"/>
  <c r="S9" i="4"/>
  <c r="S12" i="4"/>
  <c r="P9" i="4"/>
  <c r="P12" i="4"/>
  <c r="O9" i="4"/>
  <c r="O12" i="4"/>
  <c r="N9" i="4"/>
  <c r="N12" i="4"/>
  <c r="M9" i="4"/>
  <c r="M12" i="4"/>
  <c r="L9" i="4"/>
  <c r="L12" i="4"/>
  <c r="K9" i="4"/>
  <c r="K12" i="4"/>
  <c r="J9" i="4"/>
  <c r="J12" i="4"/>
  <c r="I9" i="4"/>
  <c r="I12" i="4"/>
  <c r="R8" i="4"/>
  <c r="Q8" i="4"/>
  <c r="V8" i="4"/>
  <c r="U8" i="4"/>
  <c r="T8" i="4"/>
  <c r="S8" i="4"/>
  <c r="P8" i="4"/>
  <c r="O8" i="4"/>
  <c r="N8" i="4"/>
  <c r="M8" i="4"/>
  <c r="L8" i="4"/>
  <c r="K8" i="4"/>
  <c r="J8" i="4"/>
  <c r="I8" i="4"/>
  <c r="R7" i="4"/>
  <c r="Q7" i="4"/>
  <c r="V7" i="4"/>
  <c r="U7" i="4"/>
  <c r="T7" i="4"/>
  <c r="S7" i="4"/>
  <c r="P7" i="4"/>
  <c r="O7" i="4"/>
  <c r="N7" i="4"/>
  <c r="M7" i="4"/>
  <c r="L7" i="4"/>
  <c r="K7" i="4"/>
  <c r="J7" i="4"/>
  <c r="I7" i="4"/>
  <c r="O10" i="4"/>
  <c r="O13" i="4"/>
  <c r="O16" i="4"/>
  <c r="Q10" i="4"/>
  <c r="Q13" i="4"/>
  <c r="Q16" i="4"/>
  <c r="M10" i="4"/>
  <c r="M13" i="4"/>
  <c r="M16" i="4"/>
  <c r="O11" i="4"/>
  <c r="O14" i="4"/>
  <c r="N11" i="4"/>
  <c r="N14" i="4"/>
  <c r="R11" i="4"/>
  <c r="R15" i="4"/>
  <c r="R18" i="4"/>
  <c r="P11" i="4"/>
  <c r="P14" i="4"/>
  <c r="S11" i="4"/>
  <c r="S15" i="4"/>
  <c r="S19" i="4"/>
  <c r="I11" i="4"/>
  <c r="I15" i="4"/>
  <c r="I17" i="4"/>
  <c r="J11" i="4"/>
  <c r="J14" i="4"/>
  <c r="T10" i="4"/>
  <c r="T13" i="4"/>
  <c r="T16" i="4"/>
  <c r="U11" i="4"/>
  <c r="U14" i="4"/>
  <c r="N10" i="4"/>
  <c r="N13" i="4"/>
  <c r="N16" i="4"/>
  <c r="K11" i="4"/>
  <c r="K15" i="4"/>
  <c r="K17" i="4"/>
  <c r="L10" i="4"/>
  <c r="L13" i="4"/>
  <c r="L16" i="4"/>
  <c r="V10" i="4"/>
  <c r="V13" i="4"/>
  <c r="V16" i="4"/>
  <c r="R10" i="4"/>
  <c r="R13" i="4"/>
  <c r="R16" i="4"/>
  <c r="J15" i="4"/>
  <c r="J17" i="4"/>
  <c r="K10" i="4"/>
  <c r="K13" i="4"/>
  <c r="K16" i="4"/>
  <c r="U10" i="4"/>
  <c r="U13" i="4"/>
  <c r="U16" i="4"/>
  <c r="L11" i="4"/>
  <c r="V11" i="4"/>
  <c r="P10" i="4"/>
  <c r="P13" i="4"/>
  <c r="P16" i="4"/>
  <c r="S10" i="4"/>
  <c r="S13" i="4"/>
  <c r="S16" i="4"/>
  <c r="T11" i="4"/>
  <c r="J10" i="4"/>
  <c r="J13" i="4"/>
  <c r="J16" i="4"/>
  <c r="M11" i="4"/>
  <c r="Q11" i="4"/>
  <c r="I10" i="4"/>
  <c r="I13" i="4"/>
  <c r="I16" i="4"/>
  <c r="P15" i="4"/>
  <c r="P17" i="4"/>
  <c r="N15" i="4"/>
  <c r="N17" i="4"/>
  <c r="O15" i="4"/>
  <c r="O17" i="4"/>
  <c r="S14" i="4"/>
  <c r="R14" i="4"/>
  <c r="I14" i="4"/>
  <c r="K14" i="4"/>
  <c r="U15" i="4"/>
  <c r="U19" i="4"/>
  <c r="L15" i="4"/>
  <c r="L17" i="4"/>
  <c r="L14" i="4"/>
  <c r="T14" i="4"/>
  <c r="T15" i="4"/>
  <c r="T19" i="4"/>
  <c r="Q15" i="4"/>
  <c r="Q18" i="4"/>
  <c r="Q14" i="4"/>
  <c r="V15" i="4"/>
  <c r="V19" i="4"/>
  <c r="V14" i="4"/>
  <c r="M15" i="4"/>
  <c r="M17" i="4"/>
  <c r="M14" i="4"/>
  <c r="S9" i="1"/>
  <c r="S12" i="1"/>
  <c r="T9" i="1"/>
  <c r="T12" i="1"/>
  <c r="U9" i="1"/>
  <c r="U12" i="1"/>
  <c r="V9" i="1"/>
  <c r="V12" i="1"/>
  <c r="W9" i="1"/>
  <c r="W12" i="1"/>
  <c r="S10" i="1"/>
  <c r="T10" i="1"/>
  <c r="U10" i="1"/>
  <c r="V10" i="1"/>
  <c r="W10" i="1"/>
  <c r="S11" i="1"/>
  <c r="T11" i="1"/>
  <c r="U11" i="1"/>
  <c r="V11" i="1"/>
  <c r="W11" i="1"/>
  <c r="G16" i="1"/>
  <c r="G13" i="1"/>
  <c r="S13" i="1"/>
  <c r="S16" i="1"/>
  <c r="T13" i="1"/>
  <c r="T16" i="1"/>
  <c r="U13" i="1"/>
  <c r="U16" i="1"/>
  <c r="V13" i="1"/>
  <c r="V16" i="1"/>
  <c r="S14" i="1"/>
  <c r="S15" i="1"/>
  <c r="W13" i="1"/>
  <c r="W16" i="1"/>
  <c r="W14" i="1"/>
  <c r="W15" i="1"/>
  <c r="T14" i="1"/>
  <c r="T17" i="1"/>
  <c r="T20" i="1"/>
  <c r="V14" i="1"/>
  <c r="V17" i="1"/>
  <c r="V20" i="1"/>
  <c r="U14" i="1"/>
  <c r="U17" i="1"/>
  <c r="U20" i="1"/>
  <c r="C7" i="2"/>
  <c r="C6" i="2"/>
  <c r="C5" i="2"/>
  <c r="C4" i="2"/>
  <c r="K11" i="1"/>
  <c r="L11" i="1"/>
  <c r="M11" i="1"/>
  <c r="N11" i="1"/>
  <c r="O11" i="1"/>
  <c r="P11" i="1"/>
  <c r="Q11" i="1"/>
  <c r="R11" i="1"/>
  <c r="J11" i="1"/>
  <c r="J10" i="1"/>
  <c r="J13" i="1"/>
  <c r="J16" i="1"/>
  <c r="K9" i="1"/>
  <c r="K12" i="1"/>
  <c r="L9" i="1"/>
  <c r="L12" i="1"/>
  <c r="M9" i="1"/>
  <c r="M12" i="1"/>
  <c r="N9" i="1"/>
  <c r="N12" i="1"/>
  <c r="O9" i="1"/>
  <c r="O12" i="1"/>
  <c r="P9" i="1"/>
  <c r="P12" i="1"/>
  <c r="Q9" i="1"/>
  <c r="Q12" i="1"/>
  <c r="R9" i="1"/>
  <c r="R12" i="1"/>
  <c r="K10" i="1"/>
  <c r="L10" i="1"/>
  <c r="M10" i="1"/>
  <c r="N10" i="1"/>
  <c r="O10" i="1"/>
  <c r="P10" i="1"/>
  <c r="Q10" i="1"/>
  <c r="R10" i="1"/>
  <c r="J9" i="1"/>
  <c r="J12" i="1"/>
  <c r="G22" i="1"/>
  <c r="G19" i="1"/>
  <c r="J14" i="1"/>
  <c r="J15" i="1"/>
  <c r="K13" i="1"/>
  <c r="K16" i="1"/>
  <c r="S17" i="1"/>
  <c r="S20" i="1"/>
  <c r="Q14" i="1"/>
  <c r="Q17" i="1"/>
  <c r="Q20" i="1"/>
  <c r="W17" i="1"/>
  <c r="W20" i="1"/>
  <c r="N13" i="1"/>
  <c r="N16" i="1"/>
  <c r="P13" i="1"/>
  <c r="P16" i="1"/>
  <c r="T15" i="1"/>
  <c r="T18" i="1"/>
  <c r="T21" i="1"/>
  <c r="T24" i="1"/>
  <c r="M13" i="1"/>
  <c r="M16" i="1"/>
  <c r="O13" i="1"/>
  <c r="O16" i="1"/>
  <c r="W19" i="1"/>
  <c r="S18" i="1"/>
  <c r="S21" i="1"/>
  <c r="S24" i="1"/>
  <c r="S19" i="1"/>
  <c r="U15" i="1"/>
  <c r="W18" i="1"/>
  <c r="W21" i="1"/>
  <c r="W24" i="1"/>
  <c r="P14" i="1"/>
  <c r="P17" i="1"/>
  <c r="P20" i="1"/>
  <c r="V15" i="1"/>
  <c r="M14" i="1"/>
  <c r="M17" i="1"/>
  <c r="M20" i="1"/>
  <c r="L13" i="1"/>
  <c r="L16" i="1"/>
  <c r="N14" i="1"/>
  <c r="N17" i="1"/>
  <c r="N20" i="1"/>
  <c r="O14" i="1"/>
  <c r="O17" i="1"/>
  <c r="O20" i="1"/>
  <c r="R14" i="1"/>
  <c r="R17" i="1"/>
  <c r="R20" i="1"/>
  <c r="K14" i="1"/>
  <c r="K17" i="1"/>
  <c r="K20" i="1"/>
  <c r="Q13" i="1"/>
  <c r="Q16" i="1"/>
  <c r="L14" i="1"/>
  <c r="L17" i="1"/>
  <c r="L20" i="1"/>
  <c r="R13" i="1"/>
  <c r="R16" i="1"/>
  <c r="J17" i="1"/>
  <c r="J20" i="1"/>
  <c r="W23" i="1"/>
  <c r="W27" i="1"/>
  <c r="P15" i="1"/>
  <c r="P18" i="1"/>
  <c r="P21" i="1"/>
  <c r="P24" i="1"/>
  <c r="Q15" i="1"/>
  <c r="Q18" i="1"/>
  <c r="Q21" i="1"/>
  <c r="Q24" i="1"/>
  <c r="T19" i="1"/>
  <c r="T22" i="1"/>
  <c r="O15" i="1"/>
  <c r="O18" i="1"/>
  <c r="O21" i="1"/>
  <c r="O24" i="1"/>
  <c r="W22" i="1"/>
  <c r="M15" i="1"/>
  <c r="M18" i="1"/>
  <c r="M21" i="1"/>
  <c r="M24" i="1"/>
  <c r="U18" i="1"/>
  <c r="U21" i="1"/>
  <c r="U24" i="1"/>
  <c r="U19" i="1"/>
  <c r="L15" i="1"/>
  <c r="L18" i="1"/>
  <c r="L21" i="1"/>
  <c r="L24" i="1"/>
  <c r="V18" i="1"/>
  <c r="V21" i="1"/>
  <c r="V24" i="1"/>
  <c r="V19" i="1"/>
  <c r="S22" i="1"/>
  <c r="S23" i="1"/>
  <c r="S26" i="1"/>
  <c r="R15" i="1"/>
  <c r="R18" i="1"/>
  <c r="R21" i="1"/>
  <c r="R24" i="1"/>
  <c r="N15" i="1"/>
  <c r="N18" i="1"/>
  <c r="N21" i="1"/>
  <c r="N24" i="1"/>
  <c r="K15" i="1"/>
  <c r="K19" i="1"/>
  <c r="J19" i="1"/>
  <c r="J18" i="1"/>
  <c r="J21" i="1"/>
  <c r="J24" i="1"/>
  <c r="J22" i="1"/>
  <c r="Q19" i="1"/>
  <c r="Q22" i="1"/>
  <c r="P19" i="1"/>
  <c r="P23" i="1"/>
  <c r="P25" i="1"/>
  <c r="T23" i="1"/>
  <c r="T27" i="1"/>
  <c r="O19" i="1"/>
  <c r="O22" i="1"/>
  <c r="R19" i="1"/>
  <c r="R23" i="1"/>
  <c r="R26" i="1"/>
  <c r="L19" i="1"/>
  <c r="L22" i="1"/>
  <c r="M19" i="1"/>
  <c r="M22" i="1"/>
  <c r="U23" i="1"/>
  <c r="U27" i="1"/>
  <c r="U22" i="1"/>
  <c r="N19" i="1"/>
  <c r="N22" i="1"/>
  <c r="V22" i="1"/>
  <c r="V23" i="1"/>
  <c r="V27" i="1"/>
  <c r="K18" i="1"/>
  <c r="K21" i="1"/>
  <c r="K24" i="1"/>
  <c r="J23" i="1"/>
  <c r="J25" i="1"/>
  <c r="K22" i="1"/>
  <c r="K23" i="1"/>
  <c r="K25" i="1"/>
  <c r="Q23" i="1"/>
  <c r="Q25" i="1"/>
  <c r="O23" i="1"/>
  <c r="O25" i="1"/>
  <c r="P22" i="1"/>
  <c r="R22" i="1"/>
  <c r="L23" i="1"/>
  <c r="L25" i="1"/>
  <c r="M23" i="1"/>
  <c r="M25" i="1"/>
  <c r="N23" i="1"/>
  <c r="N25" i="1"/>
</calcChain>
</file>

<file path=xl/sharedStrings.xml><?xml version="1.0" encoding="utf-8"?>
<sst xmlns="http://schemas.openxmlformats.org/spreadsheetml/2006/main" count="175" uniqueCount="100">
  <si>
    <t>Frame</t>
    <phoneticPr fontId="1"/>
  </si>
  <si>
    <t>Plot data</t>
    <phoneticPr fontId="1"/>
  </si>
  <si>
    <t>R</t>
  </si>
  <si>
    <t>T</t>
  </si>
  <si>
    <t>L</t>
  </si>
  <si>
    <t>F</t>
  </si>
  <si>
    <t>X</t>
    <phoneticPr fontId="1"/>
  </si>
  <si>
    <t>Y</t>
    <phoneticPr fontId="1"/>
  </si>
  <si>
    <t>Z</t>
    <phoneticPr fontId="1"/>
  </si>
  <si>
    <t>root(3)/6</t>
    <phoneticPr fontId="1"/>
  </si>
  <si>
    <t>root(6)/3</t>
    <phoneticPr fontId="1"/>
  </si>
  <si>
    <t>Xg</t>
    <phoneticPr fontId="1"/>
  </si>
  <si>
    <t>Yg</t>
    <phoneticPr fontId="1"/>
  </si>
  <si>
    <t>Zg</t>
    <phoneticPr fontId="1"/>
  </si>
  <si>
    <t>gamma</t>
    <phoneticPr fontId="1"/>
  </si>
  <si>
    <t>Xd</t>
    <phoneticPr fontId="1"/>
  </si>
  <si>
    <t>Yd</t>
    <phoneticPr fontId="1"/>
  </si>
  <si>
    <t>Zd</t>
    <phoneticPr fontId="1"/>
  </si>
  <si>
    <t>dip</t>
    <phoneticPr fontId="1"/>
  </si>
  <si>
    <t>Xp</t>
    <phoneticPr fontId="1"/>
  </si>
  <si>
    <t>root(6)/12</t>
    <phoneticPr fontId="1"/>
  </si>
  <si>
    <t>Zp</t>
    <phoneticPr fontId="1"/>
  </si>
  <si>
    <t>coarse</t>
    <phoneticPr fontId="1"/>
  </si>
  <si>
    <t>fine</t>
    <phoneticPr fontId="1"/>
  </si>
  <si>
    <t>degree</t>
    <phoneticPr fontId="1"/>
  </si>
  <si>
    <t>radian</t>
    <phoneticPr fontId="1"/>
  </si>
  <si>
    <t>Xa</t>
    <phoneticPr fontId="1"/>
  </si>
  <si>
    <t>Ya</t>
    <phoneticPr fontId="1"/>
  </si>
  <si>
    <t>Za</t>
    <phoneticPr fontId="1"/>
  </si>
  <si>
    <t>Xb</t>
    <phoneticPr fontId="1"/>
  </si>
  <si>
    <t>Yb</t>
    <phoneticPr fontId="1"/>
  </si>
  <si>
    <t>Zb</t>
    <phoneticPr fontId="1"/>
  </si>
  <si>
    <t>alpha</t>
    <phoneticPr fontId="1"/>
  </si>
  <si>
    <t>beta</t>
    <phoneticPr fontId="1"/>
  </si>
  <si>
    <t>Data</t>
    <phoneticPr fontId="1"/>
  </si>
  <si>
    <t>Sil</t>
    <phoneticPr fontId="1"/>
  </si>
  <si>
    <t>Plot data</t>
    <phoneticPr fontId="1"/>
  </si>
  <si>
    <t>Grt</t>
  </si>
  <si>
    <t>Crd</t>
  </si>
  <si>
    <t>Kfs</t>
  </si>
  <si>
    <t>Grt</t>
    <phoneticPr fontId="1"/>
  </si>
  <si>
    <t>Bt</t>
  </si>
  <si>
    <t>FeO</t>
  </si>
  <si>
    <t>MgO</t>
  </si>
  <si>
    <t>degree</t>
    <phoneticPr fontId="1"/>
  </si>
  <si>
    <t>coarse</t>
    <phoneticPr fontId="1"/>
  </si>
  <si>
    <t>fine</t>
    <phoneticPr fontId="1"/>
  </si>
  <si>
    <t>radian</t>
    <phoneticPr fontId="1"/>
  </si>
  <si>
    <t>Xg</t>
    <phoneticPr fontId="1"/>
  </si>
  <si>
    <t>gamma</t>
    <phoneticPr fontId="1"/>
  </si>
  <si>
    <t>Yg</t>
    <phoneticPr fontId="1"/>
  </si>
  <si>
    <t>Zg</t>
    <phoneticPr fontId="1"/>
  </si>
  <si>
    <t>degree</t>
    <phoneticPr fontId="1"/>
  </si>
  <si>
    <t>fine</t>
    <phoneticPr fontId="1"/>
  </si>
  <si>
    <t>Xd</t>
    <phoneticPr fontId="1"/>
  </si>
  <si>
    <t>Zp</t>
    <phoneticPr fontId="1"/>
  </si>
  <si>
    <t>T%</t>
    <phoneticPr fontId="1"/>
  </si>
  <si>
    <t>L%</t>
    <phoneticPr fontId="1"/>
  </si>
  <si>
    <t>R%</t>
    <phoneticPr fontId="1"/>
  </si>
  <si>
    <t>F%</t>
    <phoneticPr fontId="1"/>
  </si>
  <si>
    <t>Y</t>
    <phoneticPr fontId="1"/>
  </si>
  <si>
    <t>Z</t>
    <phoneticPr fontId="1"/>
  </si>
  <si>
    <t>fine</t>
    <phoneticPr fontId="1"/>
  </si>
  <si>
    <t>degree</t>
    <phoneticPr fontId="1"/>
  </si>
  <si>
    <t>coarse</t>
    <phoneticPr fontId="1"/>
  </si>
  <si>
    <t>fine</t>
    <phoneticPr fontId="1"/>
  </si>
  <si>
    <t>radian</t>
    <phoneticPr fontId="1"/>
  </si>
  <si>
    <t>Xd</t>
    <phoneticPr fontId="1"/>
  </si>
  <si>
    <t>dip</t>
    <phoneticPr fontId="1"/>
  </si>
  <si>
    <t>Yd</t>
    <phoneticPr fontId="1"/>
  </si>
  <si>
    <t>Zd</t>
    <phoneticPr fontId="1"/>
  </si>
  <si>
    <t>Xp</t>
    <phoneticPr fontId="1"/>
  </si>
  <si>
    <t>Zp</t>
    <phoneticPr fontId="1"/>
  </si>
  <si>
    <t>Qz</t>
    <phoneticPr fontId="1"/>
  </si>
  <si>
    <t>Ab</t>
    <phoneticPr fontId="1"/>
  </si>
  <si>
    <t>Or</t>
    <phoneticPr fontId="1"/>
  </si>
  <si>
    <t>An</t>
    <phoneticPr fontId="1"/>
  </si>
  <si>
    <t>Top</t>
    <phoneticPr fontId="8"/>
  </si>
  <si>
    <t>Left</t>
    <phoneticPr fontId="8"/>
  </si>
  <si>
    <t>Right</t>
    <phoneticPr fontId="8"/>
  </si>
  <si>
    <t>#1</t>
    <phoneticPr fontId="8"/>
  </si>
  <si>
    <t>#2</t>
    <phoneticPr fontId="8"/>
  </si>
  <si>
    <t>#3</t>
    <phoneticPr fontId="8"/>
  </si>
  <si>
    <t>T%</t>
    <phoneticPr fontId="8"/>
  </si>
  <si>
    <t>L%</t>
    <phoneticPr fontId="8"/>
  </si>
  <si>
    <t>R%</t>
    <phoneticPr fontId="8"/>
  </si>
  <si>
    <t>X</t>
    <phoneticPr fontId="8"/>
  </si>
  <si>
    <t>Y</t>
    <phoneticPr fontId="8"/>
  </si>
  <si>
    <t>Xp</t>
    <phoneticPr fontId="8"/>
  </si>
  <si>
    <t>Yp</t>
    <phoneticPr fontId="8"/>
  </si>
  <si>
    <t>Frame</t>
  </si>
  <si>
    <t>Data</t>
    <phoneticPr fontId="8"/>
  </si>
  <si>
    <r>
      <t>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1"/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</si>
  <si>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1"/>
  </si>
  <si>
    <t>Xg</t>
    <phoneticPr fontId="1"/>
  </si>
  <si>
    <t>Yg</t>
    <phoneticPr fontId="1"/>
  </si>
  <si>
    <t>Zg</t>
    <phoneticPr fontId="1"/>
  </si>
  <si>
    <t>root(3)/2</t>
    <phoneticPr fontId="1"/>
  </si>
  <si>
    <t>American Mineralogist: November-December 2015 Deposit AM-15-115371</t>
  </si>
  <si>
    <t>Shimura and Kemp: Tetrahedral plot diagram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</si>
</sst>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;[Red]\(0\)"/>
    <numFmt numFmtId="165" formatCode="0.0_);[Red]\(0.0\)"/>
    <numFmt numFmtId="166" formatCode="0.000000"/>
    <numFmt numFmtId="167" formatCode="0.0"/>
  </numFmts>
  <fonts count="14" x14ac:knownFonts="1">
    <font>
      <sz val="11"/>
      <color theme="1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theme="1"/>
      <name val="ＭＳ Ｐ明朝"/>
      <family val="1"/>
      <charset val="128"/>
    </font>
    <font>
      <sz val="11"/>
      <name val="Times New Roman"/>
      <family val="1"/>
    </font>
    <font>
      <sz val="6"/>
      <name val="Osaka"/>
      <family val="3"/>
      <charset val="128"/>
    </font>
    <font>
      <sz val="14"/>
      <name val="Times New Roman"/>
      <family val="1"/>
    </font>
    <font>
      <sz val="14"/>
      <color indexed="8"/>
      <name val="Times New Roman"/>
      <family val="1"/>
    </font>
    <font>
      <vertAlign val="subscript"/>
      <sz val="11"/>
      <color theme="1"/>
      <name val="Times New Roman"/>
      <family val="1"/>
    </font>
    <font>
      <b/>
      <sz val="12"/>
      <name val="Arial"/>
    </font>
    <font>
      <sz val="12"/>
      <name val="Arial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2" fillId="0" borderId="0" xfId="0" applyFont="1">
      <alignment vertical="center"/>
    </xf>
    <xf numFmtId="166" fontId="2" fillId="0" borderId="0" xfId="0" applyNumberFormat="1" applyFo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/>
    </xf>
    <xf numFmtId="0" fontId="3" fillId="0" borderId="0" xfId="0" applyFont="1">
      <alignment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right" vertical="center"/>
    </xf>
    <xf numFmtId="164" fontId="4" fillId="0" borderId="0" xfId="0" applyNumberFormat="1" applyFont="1" applyBorder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5" fontId="3" fillId="0" borderId="0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right" vertical="center"/>
    </xf>
    <xf numFmtId="164" fontId="4" fillId="0" borderId="7" xfId="0" applyNumberFormat="1" applyFont="1" applyFill="1" applyBorder="1" applyAlignment="1">
      <alignment horizontal="right" vertical="center"/>
    </xf>
    <xf numFmtId="164" fontId="4" fillId="0" borderId="10" xfId="0" applyNumberFormat="1" applyFont="1" applyBorder="1" applyAlignment="1">
      <alignment horizontal="right" vertical="center"/>
    </xf>
    <xf numFmtId="165" fontId="3" fillId="0" borderId="7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/>
    </xf>
    <xf numFmtId="167" fontId="4" fillId="0" borderId="0" xfId="0" applyNumberFormat="1" applyFont="1">
      <alignment vertical="center"/>
    </xf>
    <xf numFmtId="167" fontId="4" fillId="0" borderId="9" xfId="0" applyNumberFormat="1" applyFont="1" applyBorder="1">
      <alignment vertical="center"/>
    </xf>
    <xf numFmtId="167" fontId="3" fillId="0" borderId="0" xfId="0" applyNumberFormat="1" applyFont="1">
      <alignment vertical="center"/>
    </xf>
    <xf numFmtId="0" fontId="3" fillId="0" borderId="7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0" borderId="7" xfId="0" applyFont="1" applyBorder="1">
      <alignment vertical="center"/>
    </xf>
    <xf numFmtId="167" fontId="4" fillId="0" borderId="7" xfId="0" applyNumberFormat="1" applyFont="1" applyBorder="1">
      <alignment vertical="center"/>
    </xf>
    <xf numFmtId="167" fontId="4" fillId="0" borderId="10" xfId="0" applyNumberFormat="1" applyFont="1" applyBorder="1">
      <alignment vertical="center"/>
    </xf>
    <xf numFmtId="167" fontId="3" fillId="0" borderId="7" xfId="0" applyNumberFormat="1" applyFont="1" applyBorder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2" fontId="3" fillId="0" borderId="9" xfId="0" applyNumberFormat="1" applyFont="1" applyBorder="1" applyAlignment="1">
      <alignment horizontal="right" vertical="center"/>
    </xf>
    <xf numFmtId="0" fontId="3" fillId="0" borderId="0" xfId="0" applyFont="1" applyBorder="1">
      <alignment vertical="center"/>
    </xf>
    <xf numFmtId="167" fontId="4" fillId="0" borderId="11" xfId="0" applyNumberFormat="1" applyFont="1" applyBorder="1">
      <alignment vertical="center"/>
    </xf>
    <xf numFmtId="0" fontId="3" fillId="0" borderId="9" xfId="0" applyFont="1" applyBorder="1">
      <alignment vertical="center"/>
    </xf>
    <xf numFmtId="0" fontId="6" fillId="0" borderId="0" xfId="0" applyFont="1">
      <alignment vertical="center"/>
    </xf>
    <xf numFmtId="167" fontId="4" fillId="0" borderId="0" xfId="0" applyNumberFormat="1" applyFont="1" applyBorder="1">
      <alignment vertical="center"/>
    </xf>
    <xf numFmtId="0" fontId="3" fillId="0" borderId="6" xfId="0" applyFont="1" applyBorder="1">
      <alignment vertical="center"/>
    </xf>
    <xf numFmtId="167" fontId="3" fillId="0" borderId="0" xfId="0" applyNumberFormat="1" applyFont="1" applyFill="1">
      <alignment vertical="center"/>
    </xf>
    <xf numFmtId="167" fontId="3" fillId="0" borderId="7" xfId="0" applyNumberFormat="1" applyFont="1" applyBorder="1" applyAlignment="1">
      <alignment horizontal="right" vertical="center"/>
    </xf>
    <xf numFmtId="0" fontId="4" fillId="0" borderId="13" xfId="0" applyFont="1" applyFill="1" applyBorder="1" applyAlignment="1">
      <alignment horizontal="right" vertical="center"/>
    </xf>
    <xf numFmtId="0" fontId="7" fillId="0" borderId="7" xfId="0" applyFont="1" applyFill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right" vertical="center"/>
    </xf>
    <xf numFmtId="167" fontId="3" fillId="0" borderId="8" xfId="0" applyNumberFormat="1" applyFont="1" applyBorder="1">
      <alignment vertical="center"/>
    </xf>
    <xf numFmtId="167" fontId="3" fillId="0" borderId="0" xfId="0" applyNumberFormat="1" applyFont="1" applyBorder="1" applyAlignment="1">
      <alignment horizontal="right" vertical="center"/>
    </xf>
    <xf numFmtId="1" fontId="9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9" fillId="0" borderId="7" xfId="0" applyFont="1" applyFill="1" applyBorder="1" applyAlignment="1">
      <alignment horizontal="right"/>
    </xf>
    <xf numFmtId="0" fontId="9" fillId="0" borderId="0" xfId="0" applyFont="1" applyFill="1" applyAlignment="1">
      <alignment horizontal="left"/>
    </xf>
    <xf numFmtId="167" fontId="9" fillId="0" borderId="0" xfId="0" applyNumberFormat="1" applyFont="1" applyFill="1" applyAlignment="1">
      <alignment horizontal="right"/>
    </xf>
    <xf numFmtId="1" fontId="9" fillId="0" borderId="7" xfId="0" applyNumberFormat="1" applyFont="1" applyFill="1" applyBorder="1" applyAlignment="1">
      <alignment horizontal="right"/>
    </xf>
    <xf numFmtId="167" fontId="9" fillId="0" borderId="7" xfId="0" applyNumberFormat="1" applyFont="1" applyFill="1" applyBorder="1" applyAlignment="1">
      <alignment horizontal="right"/>
    </xf>
    <xf numFmtId="167" fontId="10" fillId="0" borderId="0" xfId="0" applyNumberFormat="1" applyFont="1" applyFill="1" applyBorder="1" applyAlignment="1">
      <alignment horizontal="right"/>
    </xf>
    <xf numFmtId="167" fontId="10" fillId="0" borderId="7" xfId="0" applyNumberFormat="1" applyFont="1" applyFill="1" applyBorder="1" applyAlignment="1">
      <alignment horizontal="right"/>
    </xf>
    <xf numFmtId="167" fontId="9" fillId="0" borderId="0" xfId="0" applyNumberFormat="1" applyFont="1" applyFill="1" applyAlignment="1"/>
    <xf numFmtId="1" fontId="9" fillId="0" borderId="1" xfId="0" applyNumberFormat="1" applyFont="1" applyFill="1" applyBorder="1" applyAlignment="1">
      <alignment horizontal="left"/>
    </xf>
    <xf numFmtId="1" fontId="9" fillId="0" borderId="1" xfId="0" applyNumberFormat="1" applyFont="1" applyFill="1" applyBorder="1" applyAlignment="1">
      <alignment horizontal="right"/>
    </xf>
    <xf numFmtId="49" fontId="9" fillId="0" borderId="1" xfId="0" applyNumberFormat="1" applyFont="1" applyFill="1" applyBorder="1" applyAlignment="1">
      <alignment horizontal="right"/>
    </xf>
    <xf numFmtId="1" fontId="9" fillId="0" borderId="3" xfId="0" applyNumberFormat="1" applyFont="1" applyFill="1" applyBorder="1" applyAlignment="1">
      <alignment horizontal="right"/>
    </xf>
    <xf numFmtId="0" fontId="9" fillId="0" borderId="10" xfId="0" applyFont="1" applyFill="1" applyBorder="1" applyAlignment="1">
      <alignment horizontal="right"/>
    </xf>
    <xf numFmtId="1" fontId="9" fillId="0" borderId="9" xfId="0" applyNumberFormat="1" applyFont="1" applyFill="1" applyBorder="1" applyAlignment="1">
      <alignment horizontal="right"/>
    </xf>
    <xf numFmtId="1" fontId="9" fillId="0" borderId="10" xfId="0" applyNumberFormat="1" applyFont="1" applyFill="1" applyBorder="1" applyAlignment="1">
      <alignment horizontal="right"/>
    </xf>
    <xf numFmtId="167" fontId="10" fillId="0" borderId="9" xfId="0" applyNumberFormat="1" applyFont="1" applyFill="1" applyBorder="1" applyAlignment="1">
      <alignment horizontal="right"/>
    </xf>
    <xf numFmtId="167" fontId="10" fillId="0" borderId="10" xfId="0" applyNumberFormat="1" applyFont="1" applyFill="1" applyBorder="1" applyAlignment="1">
      <alignment horizontal="right"/>
    </xf>
    <xf numFmtId="167" fontId="9" fillId="0" borderId="9" xfId="0" applyNumberFormat="1" applyFont="1" applyFill="1" applyBorder="1" applyAlignment="1"/>
    <xf numFmtId="0" fontId="9" fillId="0" borderId="9" xfId="0" applyFont="1" applyFill="1" applyBorder="1" applyAlignment="1">
      <alignment horizontal="right"/>
    </xf>
    <xf numFmtId="0" fontId="9" fillId="0" borderId="13" xfId="0" applyFont="1" applyFill="1" applyBorder="1" applyAlignment="1">
      <alignment horizontal="left"/>
    </xf>
    <xf numFmtId="0" fontId="9" fillId="0" borderId="9" xfId="0" applyFont="1" applyFill="1" applyBorder="1" applyAlignment="1">
      <alignment horizontal="left"/>
    </xf>
    <xf numFmtId="0" fontId="9" fillId="0" borderId="1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right" vertical="center"/>
    </xf>
    <xf numFmtId="167" fontId="7" fillId="0" borderId="0" xfId="0" applyNumberFormat="1" applyFont="1">
      <alignment vertical="center"/>
    </xf>
    <xf numFmtId="167" fontId="7" fillId="0" borderId="7" xfId="0" applyNumberFormat="1" applyFont="1" applyBorder="1">
      <alignment vertical="center"/>
    </xf>
    <xf numFmtId="167" fontId="7" fillId="0" borderId="0" xfId="0" applyNumberFormat="1" applyFont="1" applyBorder="1">
      <alignment vertical="center"/>
    </xf>
    <xf numFmtId="167" fontId="3" fillId="0" borderId="0" xfId="0" applyNumberFormat="1" applyFont="1" applyBorder="1">
      <alignment vertical="center"/>
    </xf>
    <xf numFmtId="0" fontId="12" fillId="0" borderId="0" xfId="0" applyFont="1" applyAlignment="1"/>
    <xf numFmtId="0" fontId="13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'AKFM (1-axis)'!$I$16:$V$16</c:f>
              <c:numCache>
                <c:formatCode>0.0</c:formatCode>
                <c:ptCount val="14"/>
                <c:pt idx="0">
                  <c:v>40.10612342786873</c:v>
                </c:pt>
                <c:pt idx="1">
                  <c:v>15.91392273809443</c:v>
                </c:pt>
                <c:pt idx="2">
                  <c:v>-56.02004616596316</c:v>
                </c:pt>
                <c:pt idx="3">
                  <c:v>40.10612342786873</c:v>
                </c:pt>
                <c:pt idx="4">
                  <c:v>0.0</c:v>
                </c:pt>
                <c:pt idx="5">
                  <c:v>15.91392273809443</c:v>
                </c:pt>
                <c:pt idx="6">
                  <c:v>0.0</c:v>
                </c:pt>
                <c:pt idx="7">
                  <c:v>-56.02004616596316</c:v>
                </c:pt>
                <c:pt idx="8">
                  <c:v>15.91392273809443</c:v>
                </c:pt>
                <c:pt idx="9">
                  <c:v>-9.986366284138101</c:v>
                </c:pt>
                <c:pt idx="10">
                  <c:v>-26.02078274071978</c:v>
                </c:pt>
                <c:pt idx="11">
                  <c:v>13.5910976439068</c:v>
                </c:pt>
                <c:pt idx="12">
                  <c:v>7.956961369047216</c:v>
                </c:pt>
                <c:pt idx="13">
                  <c:v>-26.02078274071978</c:v>
                </c:pt>
              </c:numCache>
            </c:numRef>
          </c:xVal>
          <c:yVal>
            <c:numRef>
              <c:f>'AKFM (1-axis)'!$I$17:$V$17</c:f>
              <c:numCache>
                <c:formatCode>0.0</c:formatCode>
                <c:ptCount val="14"/>
                <c:pt idx="0">
                  <c:v>-32.82150363080655</c:v>
                </c:pt>
                <c:pt idx="1">
                  <c:v>-1.23177737935649</c:v>
                </c:pt>
                <c:pt idx="2">
                  <c:v>-23.84762910752745</c:v>
                </c:pt>
                <c:pt idx="3">
                  <c:v>-32.82150363080655</c:v>
                </c:pt>
                <c:pt idx="4">
                  <c:v>57.90100466954804</c:v>
                </c:pt>
                <c:pt idx="5">
                  <c:v>-1.23177737935649</c:v>
                </c:pt>
                <c:pt idx="6">
                  <c:v>57.90100466954804</c:v>
                </c:pt>
                <c:pt idx="7">
                  <c:v>-23.84762910752745</c:v>
                </c:pt>
              </c:numCache>
            </c:numRef>
          </c:yVal>
          <c:smooth val="0"/>
        </c:ser>
        <c:ser>
          <c:idx val="1"/>
          <c:order val="1"/>
          <c:spPr>
            <a:ln w="15875">
              <a:solidFill>
                <a:srgbClr val="0070C0"/>
              </a:solidFill>
            </a:ln>
          </c:spPr>
          <c:marker>
            <c:symbol val="diamond"/>
            <c:size val="7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'AKFM (1-axis)'!$I$16:$V$16</c:f>
              <c:numCache>
                <c:formatCode>0.0</c:formatCode>
                <c:ptCount val="14"/>
                <c:pt idx="0">
                  <c:v>40.10612342786873</c:v>
                </c:pt>
                <c:pt idx="1">
                  <c:v>15.91392273809443</c:v>
                </c:pt>
                <c:pt idx="2">
                  <c:v>-56.02004616596316</c:v>
                </c:pt>
                <c:pt idx="3">
                  <c:v>40.10612342786873</c:v>
                </c:pt>
                <c:pt idx="4">
                  <c:v>0.0</c:v>
                </c:pt>
                <c:pt idx="5">
                  <c:v>15.91392273809443</c:v>
                </c:pt>
                <c:pt idx="6">
                  <c:v>0.0</c:v>
                </c:pt>
                <c:pt idx="7">
                  <c:v>-56.02004616596316</c:v>
                </c:pt>
                <c:pt idx="8">
                  <c:v>15.91392273809443</c:v>
                </c:pt>
                <c:pt idx="9">
                  <c:v>-9.986366284138101</c:v>
                </c:pt>
                <c:pt idx="10">
                  <c:v>-26.02078274071978</c:v>
                </c:pt>
                <c:pt idx="11">
                  <c:v>13.5910976439068</c:v>
                </c:pt>
                <c:pt idx="12">
                  <c:v>7.956961369047216</c:v>
                </c:pt>
                <c:pt idx="13">
                  <c:v>-26.02078274071978</c:v>
                </c:pt>
              </c:numCache>
            </c:numRef>
          </c:xVal>
          <c:yVal>
            <c:numRef>
              <c:f>'AKFM (1-axis)'!$I$18:$V$18</c:f>
              <c:numCache>
                <c:formatCode>General</c:formatCode>
                <c:ptCount val="14"/>
                <c:pt idx="8" formatCode="0.0">
                  <c:v>-1.23177737935649</c:v>
                </c:pt>
                <c:pt idx="9" formatCode="0.0">
                  <c:v>-13.60640420789636</c:v>
                </c:pt>
              </c:numCache>
            </c:numRef>
          </c:yVal>
          <c:smooth val="0"/>
        </c:ser>
        <c:ser>
          <c:idx val="2"/>
          <c:order val="2"/>
          <c:spPr>
            <a:ln w="15875">
              <a:solidFill>
                <a:srgbClr val="FF0000"/>
              </a:solidFill>
            </a:ln>
          </c:spPr>
          <c:marker>
            <c:symbol val="circ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'AKFM (1-axis)'!$I$16:$V$16</c:f>
              <c:numCache>
                <c:formatCode>0.0</c:formatCode>
                <c:ptCount val="14"/>
                <c:pt idx="0">
                  <c:v>40.10612342786873</c:v>
                </c:pt>
                <c:pt idx="1">
                  <c:v>15.91392273809443</c:v>
                </c:pt>
                <c:pt idx="2">
                  <c:v>-56.02004616596316</c:v>
                </c:pt>
                <c:pt idx="3">
                  <c:v>40.10612342786873</c:v>
                </c:pt>
                <c:pt idx="4">
                  <c:v>0.0</c:v>
                </c:pt>
                <c:pt idx="5">
                  <c:v>15.91392273809443</c:v>
                </c:pt>
                <c:pt idx="6">
                  <c:v>0.0</c:v>
                </c:pt>
                <c:pt idx="7">
                  <c:v>-56.02004616596316</c:v>
                </c:pt>
                <c:pt idx="8">
                  <c:v>15.91392273809443</c:v>
                </c:pt>
                <c:pt idx="9">
                  <c:v>-9.986366284138101</c:v>
                </c:pt>
                <c:pt idx="10">
                  <c:v>-26.02078274071978</c:v>
                </c:pt>
                <c:pt idx="11">
                  <c:v>13.5910976439068</c:v>
                </c:pt>
                <c:pt idx="12">
                  <c:v>7.956961369047216</c:v>
                </c:pt>
                <c:pt idx="13">
                  <c:v>-26.02078274071978</c:v>
                </c:pt>
              </c:numCache>
            </c:numRef>
          </c:xVal>
          <c:yVal>
            <c:numRef>
              <c:f>'AKFM (1-axis)'!$I$19:$V$19</c:f>
              <c:numCache>
                <c:formatCode>General</c:formatCode>
                <c:ptCount val="14"/>
                <c:pt idx="10" formatCode="0.0">
                  <c:v>-19.3154004908946</c:v>
                </c:pt>
                <c:pt idx="11" formatCode="0.0">
                  <c:v>-15.68055932658966</c:v>
                </c:pt>
                <c:pt idx="12" formatCode="0.0">
                  <c:v>28.33461364509578</c:v>
                </c:pt>
                <c:pt idx="13" formatCode="0.0">
                  <c:v>-19.3154004908946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189304"/>
        <c:axId val="2093071848"/>
      </c:scatterChart>
      <c:valAx>
        <c:axId val="2138189304"/>
        <c:scaling>
          <c:orientation val="minMax"/>
          <c:max val="70.0"/>
          <c:min val="-70.0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2093071848"/>
        <c:crossesAt val="-70.0"/>
        <c:crossBetween val="midCat"/>
        <c:majorUnit val="20.0"/>
      </c:valAx>
      <c:valAx>
        <c:axId val="2093071848"/>
        <c:scaling>
          <c:orientation val="minMax"/>
          <c:max val="70.0"/>
          <c:min val="-70.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2138189304"/>
        <c:crossesAt val="-70.0"/>
        <c:crossBetween val="midCat"/>
      </c:valAx>
    </c:plotArea>
    <c:legend>
      <c:legendPos val="r"/>
      <c:layout/>
      <c:overlay val="0"/>
      <c:txPr>
        <a:bodyPr/>
        <a:lstStyle/>
        <a:p>
          <a:pPr>
            <a:defRPr lang="ja-JP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'AKFM (3-axes)'!$J$24:$W$24</c:f>
              <c:numCache>
                <c:formatCode>0.0</c:formatCode>
                <c:ptCount val="14"/>
                <c:pt idx="0">
                  <c:v>40.10612342786873</c:v>
                </c:pt>
                <c:pt idx="1">
                  <c:v>15.91392273809443</c:v>
                </c:pt>
                <c:pt idx="2">
                  <c:v>-56.02004616596316</c:v>
                </c:pt>
                <c:pt idx="3">
                  <c:v>40.10612342786873</c:v>
                </c:pt>
                <c:pt idx="4">
                  <c:v>0.0</c:v>
                </c:pt>
                <c:pt idx="5">
                  <c:v>15.91392273809443</c:v>
                </c:pt>
                <c:pt idx="6">
                  <c:v>0.0</c:v>
                </c:pt>
                <c:pt idx="7">
                  <c:v>-56.02004616596316</c:v>
                </c:pt>
                <c:pt idx="8">
                  <c:v>15.91392273809443</c:v>
                </c:pt>
                <c:pt idx="9">
                  <c:v>-9.986366284138101</c:v>
                </c:pt>
                <c:pt idx="10">
                  <c:v>-26.02078274071978</c:v>
                </c:pt>
                <c:pt idx="11">
                  <c:v>13.5910976439068</c:v>
                </c:pt>
                <c:pt idx="12">
                  <c:v>7.956961369047216</c:v>
                </c:pt>
                <c:pt idx="13">
                  <c:v>-26.02078274071978</c:v>
                </c:pt>
              </c:numCache>
            </c:numRef>
          </c:xVal>
          <c:yVal>
            <c:numRef>
              <c:f>'AKFM (3-axes)'!$J$25:$W$25</c:f>
              <c:numCache>
                <c:formatCode>0.0</c:formatCode>
                <c:ptCount val="14"/>
                <c:pt idx="0">
                  <c:v>-32.82150363080655</c:v>
                </c:pt>
                <c:pt idx="1">
                  <c:v>-1.23177737935649</c:v>
                </c:pt>
                <c:pt idx="2">
                  <c:v>-23.84762910752745</c:v>
                </c:pt>
                <c:pt idx="3">
                  <c:v>-32.82150363080655</c:v>
                </c:pt>
                <c:pt idx="4">
                  <c:v>57.90100466954804</c:v>
                </c:pt>
                <c:pt idx="5">
                  <c:v>-1.23177737935649</c:v>
                </c:pt>
                <c:pt idx="6">
                  <c:v>57.90100466954804</c:v>
                </c:pt>
                <c:pt idx="7">
                  <c:v>-23.84762910752745</c:v>
                </c:pt>
              </c:numCache>
            </c:numRef>
          </c:yVal>
          <c:smooth val="0"/>
        </c:ser>
        <c:ser>
          <c:idx val="1"/>
          <c:order val="1"/>
          <c:spPr>
            <a:ln w="15875">
              <a:solidFill>
                <a:srgbClr val="0070C0"/>
              </a:solidFill>
            </a:ln>
          </c:spPr>
          <c:marker>
            <c:symbol val="diamond"/>
            <c:size val="7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bubble3D val="0"/>
          </c:dPt>
          <c:xVal>
            <c:numRef>
              <c:f>'AKFM (3-axes)'!$J$24:$W$24</c:f>
              <c:numCache>
                <c:formatCode>0.0</c:formatCode>
                <c:ptCount val="14"/>
                <c:pt idx="0">
                  <c:v>40.10612342786873</c:v>
                </c:pt>
                <c:pt idx="1">
                  <c:v>15.91392273809443</c:v>
                </c:pt>
                <c:pt idx="2">
                  <c:v>-56.02004616596316</c:v>
                </c:pt>
                <c:pt idx="3">
                  <c:v>40.10612342786873</c:v>
                </c:pt>
                <c:pt idx="4">
                  <c:v>0.0</c:v>
                </c:pt>
                <c:pt idx="5">
                  <c:v>15.91392273809443</c:v>
                </c:pt>
                <c:pt idx="6">
                  <c:v>0.0</c:v>
                </c:pt>
                <c:pt idx="7">
                  <c:v>-56.02004616596316</c:v>
                </c:pt>
                <c:pt idx="8">
                  <c:v>15.91392273809443</c:v>
                </c:pt>
                <c:pt idx="9">
                  <c:v>-9.986366284138101</c:v>
                </c:pt>
                <c:pt idx="10">
                  <c:v>-26.02078274071978</c:v>
                </c:pt>
                <c:pt idx="11">
                  <c:v>13.5910976439068</c:v>
                </c:pt>
                <c:pt idx="12">
                  <c:v>7.956961369047216</c:v>
                </c:pt>
                <c:pt idx="13">
                  <c:v>-26.02078274071978</c:v>
                </c:pt>
              </c:numCache>
            </c:numRef>
          </c:xVal>
          <c:yVal>
            <c:numRef>
              <c:f>'AKFM (3-axes)'!$J$26:$W$26</c:f>
              <c:numCache>
                <c:formatCode>General</c:formatCode>
                <c:ptCount val="14"/>
                <c:pt idx="8" formatCode="0.0">
                  <c:v>-1.23177737935649</c:v>
                </c:pt>
                <c:pt idx="9" formatCode="0.0">
                  <c:v>-13.60640420789636</c:v>
                </c:pt>
              </c:numCache>
            </c:numRef>
          </c:yVal>
          <c:smooth val="0"/>
        </c:ser>
        <c:ser>
          <c:idx val="2"/>
          <c:order val="2"/>
          <c:spPr>
            <a:ln w="15875">
              <a:solidFill>
                <a:srgbClr val="FF0000"/>
              </a:solidFill>
            </a:ln>
          </c:spPr>
          <c:marker>
            <c:symbol val="circ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Pt>
            <c:idx val="13"/>
            <c:bubble3D val="0"/>
          </c:dPt>
          <c:xVal>
            <c:numRef>
              <c:f>'AKFM (3-axes)'!$J$24:$W$24</c:f>
              <c:numCache>
                <c:formatCode>0.0</c:formatCode>
                <c:ptCount val="14"/>
                <c:pt idx="0">
                  <c:v>40.10612342786873</c:v>
                </c:pt>
                <c:pt idx="1">
                  <c:v>15.91392273809443</c:v>
                </c:pt>
                <c:pt idx="2">
                  <c:v>-56.02004616596316</c:v>
                </c:pt>
                <c:pt idx="3">
                  <c:v>40.10612342786873</c:v>
                </c:pt>
                <c:pt idx="4">
                  <c:v>0.0</c:v>
                </c:pt>
                <c:pt idx="5">
                  <c:v>15.91392273809443</c:v>
                </c:pt>
                <c:pt idx="6">
                  <c:v>0.0</c:v>
                </c:pt>
                <c:pt idx="7">
                  <c:v>-56.02004616596316</c:v>
                </c:pt>
                <c:pt idx="8">
                  <c:v>15.91392273809443</c:v>
                </c:pt>
                <c:pt idx="9">
                  <c:v>-9.986366284138101</c:v>
                </c:pt>
                <c:pt idx="10">
                  <c:v>-26.02078274071978</c:v>
                </c:pt>
                <c:pt idx="11">
                  <c:v>13.5910976439068</c:v>
                </c:pt>
                <c:pt idx="12">
                  <c:v>7.956961369047216</c:v>
                </c:pt>
                <c:pt idx="13">
                  <c:v>-26.02078274071978</c:v>
                </c:pt>
              </c:numCache>
            </c:numRef>
          </c:xVal>
          <c:yVal>
            <c:numRef>
              <c:f>'AKFM (3-axes)'!$J$27:$W$27</c:f>
              <c:numCache>
                <c:formatCode>General</c:formatCode>
                <c:ptCount val="14"/>
                <c:pt idx="10" formatCode="0.0">
                  <c:v>-19.3154004908946</c:v>
                </c:pt>
                <c:pt idx="11" formatCode="0.0">
                  <c:v>-15.68055932658966</c:v>
                </c:pt>
                <c:pt idx="12" formatCode="0.0">
                  <c:v>28.33461364509578</c:v>
                </c:pt>
                <c:pt idx="13" formatCode="0.0">
                  <c:v>-19.3154004908946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518120"/>
        <c:axId val="2141523128"/>
      </c:scatterChart>
      <c:valAx>
        <c:axId val="2141518120"/>
        <c:scaling>
          <c:orientation val="minMax"/>
          <c:max val="70.0"/>
          <c:min val="-70.0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2141523128"/>
        <c:crossesAt val="-70.0"/>
        <c:crossBetween val="midCat"/>
        <c:majorUnit val="20.0"/>
      </c:valAx>
      <c:valAx>
        <c:axId val="2141523128"/>
        <c:scaling>
          <c:orientation val="minMax"/>
          <c:max val="70.0"/>
          <c:min val="-70.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2141518120"/>
        <c:crossesAt val="-70.0"/>
        <c:crossBetween val="midCat"/>
      </c:valAx>
    </c:plotArea>
    <c:legend>
      <c:legendPos val="r"/>
      <c:layout/>
      <c:overlay val="0"/>
      <c:txPr>
        <a:bodyPr/>
        <a:lstStyle/>
        <a:p>
          <a:pPr>
            <a:defRPr lang="ja-JP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AnAbOrQz!$I$18:$AZ$18</c:f>
              <c:numCache>
                <c:formatCode>0.0</c:formatCode>
                <c:ptCount val="44"/>
                <c:pt idx="0">
                  <c:v>-56.2552727400627</c:v>
                </c:pt>
                <c:pt idx="1">
                  <c:v>39.37517531820834</c:v>
                </c:pt>
                <c:pt idx="2">
                  <c:v>16.88009742185436</c:v>
                </c:pt>
                <c:pt idx="3">
                  <c:v>-56.2552727400627</c:v>
                </c:pt>
                <c:pt idx="4">
                  <c:v>0.0</c:v>
                </c:pt>
                <c:pt idx="5">
                  <c:v>39.37517531820834</c:v>
                </c:pt>
                <c:pt idx="6">
                  <c:v>0.0</c:v>
                </c:pt>
                <c:pt idx="7">
                  <c:v>16.88009742185436</c:v>
                </c:pt>
                <c:pt idx="8">
                  <c:v>-22.38033434986803</c:v>
                </c:pt>
                <c:pt idx="9">
                  <c:v>-22.66194871015496</c:v>
                </c:pt>
                <c:pt idx="10">
                  <c:v>-20.23783251260701</c:v>
                </c:pt>
                <c:pt idx="11">
                  <c:v>-13.16823961267661</c:v>
                </c:pt>
                <c:pt idx="12">
                  <c:v>-19.77552137954658</c:v>
                </c:pt>
                <c:pt idx="13">
                  <c:v>-26.30448321629761</c:v>
                </c:pt>
                <c:pt idx="14">
                  <c:v>-18.72467597352809</c:v>
                </c:pt>
                <c:pt idx="15">
                  <c:v>-24.32135124059357</c:v>
                </c:pt>
                <c:pt idx="16">
                  <c:v>-16.177964651022</c:v>
                </c:pt>
                <c:pt idx="17">
                  <c:v>-20.25908863191997</c:v>
                </c:pt>
                <c:pt idx="18">
                  <c:v>-19.66704389382898</c:v>
                </c:pt>
                <c:pt idx="19">
                  <c:v>-18.83854223701602</c:v>
                </c:pt>
                <c:pt idx="20">
                  <c:v>-20.40660165096575</c:v>
                </c:pt>
                <c:pt idx="21">
                  <c:v>-24.13391359822218</c:v>
                </c:pt>
                <c:pt idx="22">
                  <c:v>-11.32936396993536</c:v>
                </c:pt>
                <c:pt idx="23">
                  <c:v>-14.18716896811777</c:v>
                </c:pt>
                <c:pt idx="24">
                  <c:v>-17.58533882535279</c:v>
                </c:pt>
                <c:pt idx="25">
                  <c:v>-6.839117992295275</c:v>
                </c:pt>
                <c:pt idx="26">
                  <c:v>-14.52018761767608</c:v>
                </c:pt>
                <c:pt idx="27">
                  <c:v>-6.136507467976934</c:v>
                </c:pt>
                <c:pt idx="28">
                  <c:v>-5.247157649566786</c:v>
                </c:pt>
                <c:pt idx="29">
                  <c:v>4.323879975227122</c:v>
                </c:pt>
                <c:pt idx="30">
                  <c:v>-3.506821242639973</c:v>
                </c:pt>
                <c:pt idx="31">
                  <c:v>-2.528638085118052</c:v>
                </c:pt>
                <c:pt idx="32">
                  <c:v>-8.657195831926157</c:v>
                </c:pt>
                <c:pt idx="33">
                  <c:v>-5.036901064729045</c:v>
                </c:pt>
                <c:pt idx="34">
                  <c:v>-12.01753690955427</c:v>
                </c:pt>
                <c:pt idx="35">
                  <c:v>-5.641002492570127</c:v>
                </c:pt>
                <c:pt idx="36">
                  <c:v>-2.798320310388756</c:v>
                </c:pt>
                <c:pt idx="37">
                  <c:v>2.339464560394267</c:v>
                </c:pt>
                <c:pt idx="38">
                  <c:v>-5.91105912786068</c:v>
                </c:pt>
                <c:pt idx="39">
                  <c:v>-5.17349890097485</c:v>
                </c:pt>
                <c:pt idx="40">
                  <c:v>-10.26427911118512</c:v>
                </c:pt>
                <c:pt idx="41">
                  <c:v>-5.595953975905439</c:v>
                </c:pt>
                <c:pt idx="42">
                  <c:v>-3.968525559135945</c:v>
                </c:pt>
                <c:pt idx="43">
                  <c:v>-7.865576759384776</c:v>
                </c:pt>
              </c:numCache>
            </c:numRef>
          </c:xVal>
          <c:yVal>
            <c:numRef>
              <c:f>AnAbOrQz!$I$19:$AZ$19</c:f>
              <c:numCache>
                <c:formatCode>0.0</c:formatCode>
                <c:ptCount val="44"/>
                <c:pt idx="0">
                  <c:v>-22.94804083229367</c:v>
                </c:pt>
                <c:pt idx="1">
                  <c:v>-30.02114539073955</c:v>
                </c:pt>
                <c:pt idx="2">
                  <c:v>-6.449007226075238</c:v>
                </c:pt>
                <c:pt idx="3">
                  <c:v>-22.94804083229367</c:v>
                </c:pt>
                <c:pt idx="4">
                  <c:v>59.41829047868107</c:v>
                </c:pt>
                <c:pt idx="5">
                  <c:v>-30.02114539073955</c:v>
                </c:pt>
                <c:pt idx="6">
                  <c:v>59.41829047868107</c:v>
                </c:pt>
                <c:pt idx="7">
                  <c:v>-6.449007226075238</c:v>
                </c:pt>
              </c:numCache>
            </c:numRef>
          </c:yVal>
          <c:smooth val="0"/>
        </c:ser>
        <c:ser>
          <c:idx val="1"/>
          <c:order val="1"/>
          <c:spPr>
            <a:ln>
              <a:noFill/>
            </a:ln>
          </c:spPr>
          <c:marker>
            <c:symbol val="diamond"/>
            <c:size val="7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AnAbOrQz!$I$18:$AZ$18</c:f>
              <c:numCache>
                <c:formatCode>0.0</c:formatCode>
                <c:ptCount val="44"/>
                <c:pt idx="0">
                  <c:v>-56.2552727400627</c:v>
                </c:pt>
                <c:pt idx="1">
                  <c:v>39.37517531820834</c:v>
                </c:pt>
                <c:pt idx="2">
                  <c:v>16.88009742185436</c:v>
                </c:pt>
                <c:pt idx="3">
                  <c:v>-56.2552727400627</c:v>
                </c:pt>
                <c:pt idx="4">
                  <c:v>0.0</c:v>
                </c:pt>
                <c:pt idx="5">
                  <c:v>39.37517531820834</c:v>
                </c:pt>
                <c:pt idx="6">
                  <c:v>0.0</c:v>
                </c:pt>
                <c:pt idx="7">
                  <c:v>16.88009742185436</c:v>
                </c:pt>
                <c:pt idx="8">
                  <c:v>-22.38033434986803</c:v>
                </c:pt>
                <c:pt idx="9">
                  <c:v>-22.66194871015496</c:v>
                </c:pt>
                <c:pt idx="10">
                  <c:v>-20.23783251260701</c:v>
                </c:pt>
                <c:pt idx="11">
                  <c:v>-13.16823961267661</c:v>
                </c:pt>
                <c:pt idx="12">
                  <c:v>-19.77552137954658</c:v>
                </c:pt>
                <c:pt idx="13">
                  <c:v>-26.30448321629761</c:v>
                </c:pt>
                <c:pt idx="14">
                  <c:v>-18.72467597352809</c:v>
                </c:pt>
                <c:pt idx="15">
                  <c:v>-24.32135124059357</c:v>
                </c:pt>
                <c:pt idx="16">
                  <c:v>-16.177964651022</c:v>
                </c:pt>
                <c:pt idx="17">
                  <c:v>-20.25908863191997</c:v>
                </c:pt>
                <c:pt idx="18">
                  <c:v>-19.66704389382898</c:v>
                </c:pt>
                <c:pt idx="19">
                  <c:v>-18.83854223701602</c:v>
                </c:pt>
                <c:pt idx="20">
                  <c:v>-20.40660165096575</c:v>
                </c:pt>
                <c:pt idx="21">
                  <c:v>-24.13391359822218</c:v>
                </c:pt>
                <c:pt idx="22">
                  <c:v>-11.32936396993536</c:v>
                </c:pt>
                <c:pt idx="23">
                  <c:v>-14.18716896811777</c:v>
                </c:pt>
                <c:pt idx="24">
                  <c:v>-17.58533882535279</c:v>
                </c:pt>
                <c:pt idx="25">
                  <c:v>-6.839117992295275</c:v>
                </c:pt>
                <c:pt idx="26">
                  <c:v>-14.52018761767608</c:v>
                </c:pt>
                <c:pt idx="27">
                  <c:v>-6.136507467976934</c:v>
                </c:pt>
                <c:pt idx="28">
                  <c:v>-5.247157649566786</c:v>
                </c:pt>
                <c:pt idx="29">
                  <c:v>4.323879975227122</c:v>
                </c:pt>
                <c:pt idx="30">
                  <c:v>-3.506821242639973</c:v>
                </c:pt>
                <c:pt idx="31">
                  <c:v>-2.528638085118052</c:v>
                </c:pt>
                <c:pt idx="32">
                  <c:v>-8.657195831926157</c:v>
                </c:pt>
                <c:pt idx="33">
                  <c:v>-5.036901064729045</c:v>
                </c:pt>
                <c:pt idx="34">
                  <c:v>-12.01753690955427</c:v>
                </c:pt>
                <c:pt idx="35">
                  <c:v>-5.641002492570127</c:v>
                </c:pt>
                <c:pt idx="36">
                  <c:v>-2.798320310388756</c:v>
                </c:pt>
                <c:pt idx="37">
                  <c:v>2.339464560394267</c:v>
                </c:pt>
                <c:pt idx="38">
                  <c:v>-5.91105912786068</c:v>
                </c:pt>
                <c:pt idx="39">
                  <c:v>-5.17349890097485</c:v>
                </c:pt>
                <c:pt idx="40">
                  <c:v>-10.26427911118512</c:v>
                </c:pt>
                <c:pt idx="41">
                  <c:v>-5.595953975905439</c:v>
                </c:pt>
                <c:pt idx="42">
                  <c:v>-3.968525559135945</c:v>
                </c:pt>
                <c:pt idx="43">
                  <c:v>-7.865576759384776</c:v>
                </c:pt>
              </c:numCache>
            </c:numRef>
          </c:xVal>
          <c:yVal>
            <c:numRef>
              <c:f>AnAbOrQz!$I$20:$AZ$20</c:f>
              <c:numCache>
                <c:formatCode>General</c:formatCode>
                <c:ptCount val="44"/>
                <c:pt idx="8" formatCode="0.0">
                  <c:v>10.5411289310819</c:v>
                </c:pt>
                <c:pt idx="9" formatCode="0.0">
                  <c:v>10.02542303237297</c:v>
                </c:pt>
                <c:pt idx="10" formatCode="0.0">
                  <c:v>2.321258767543153</c:v>
                </c:pt>
                <c:pt idx="11" formatCode="0.0">
                  <c:v>3.401466621692732</c:v>
                </c:pt>
                <c:pt idx="12" formatCode="0.0">
                  <c:v>8.33217942364526</c:v>
                </c:pt>
                <c:pt idx="13" formatCode="0.0">
                  <c:v>9.177218132985917</c:v>
                </c:pt>
                <c:pt idx="14" formatCode="0.0">
                  <c:v>7.448598362494431</c:v>
                </c:pt>
                <c:pt idx="15" formatCode="0.0">
                  <c:v>10.39204999459719</c:v>
                </c:pt>
                <c:pt idx="16" formatCode="0.0">
                  <c:v>6.14952112342576</c:v>
                </c:pt>
                <c:pt idx="17" formatCode="0.0">
                  <c:v>7.612718665157179</c:v>
                </c:pt>
                <c:pt idx="18" formatCode="0.0">
                  <c:v>7.857989464739441</c:v>
                </c:pt>
                <c:pt idx="19" formatCode="0.0">
                  <c:v>5.911096192989308</c:v>
                </c:pt>
                <c:pt idx="20" formatCode="0.0">
                  <c:v>7.947863125966607</c:v>
                </c:pt>
                <c:pt idx="21" formatCode="0.0">
                  <c:v>9.34554123132705</c:v>
                </c:pt>
                <c:pt idx="22" formatCode="0.0">
                  <c:v>2.348987107716874</c:v>
                </c:pt>
                <c:pt idx="23" formatCode="0.0">
                  <c:v>5.155677722728384</c:v>
                </c:pt>
                <c:pt idx="24" formatCode="0.0">
                  <c:v>5.952953657850128</c:v>
                </c:pt>
              </c:numCache>
            </c:numRef>
          </c:yVal>
          <c:smooth val="0"/>
        </c:ser>
        <c:ser>
          <c:idx val="2"/>
          <c:order val="2"/>
          <c:spPr>
            <a:ln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AnAbOrQz!$I$18:$AZ$18</c:f>
              <c:numCache>
                <c:formatCode>0.0</c:formatCode>
                <c:ptCount val="44"/>
                <c:pt idx="0">
                  <c:v>-56.2552727400627</c:v>
                </c:pt>
                <c:pt idx="1">
                  <c:v>39.37517531820834</c:v>
                </c:pt>
                <c:pt idx="2">
                  <c:v>16.88009742185436</c:v>
                </c:pt>
                <c:pt idx="3">
                  <c:v>-56.2552727400627</c:v>
                </c:pt>
                <c:pt idx="4">
                  <c:v>0.0</c:v>
                </c:pt>
                <c:pt idx="5">
                  <c:v>39.37517531820834</c:v>
                </c:pt>
                <c:pt idx="6">
                  <c:v>0.0</c:v>
                </c:pt>
                <c:pt idx="7">
                  <c:v>16.88009742185436</c:v>
                </c:pt>
                <c:pt idx="8">
                  <c:v>-22.38033434986803</c:v>
                </c:pt>
                <c:pt idx="9">
                  <c:v>-22.66194871015496</c:v>
                </c:pt>
                <c:pt idx="10">
                  <c:v>-20.23783251260701</c:v>
                </c:pt>
                <c:pt idx="11">
                  <c:v>-13.16823961267661</c:v>
                </c:pt>
                <c:pt idx="12">
                  <c:v>-19.77552137954658</c:v>
                </c:pt>
                <c:pt idx="13">
                  <c:v>-26.30448321629761</c:v>
                </c:pt>
                <c:pt idx="14">
                  <c:v>-18.72467597352809</c:v>
                </c:pt>
                <c:pt idx="15">
                  <c:v>-24.32135124059357</c:v>
                </c:pt>
                <c:pt idx="16">
                  <c:v>-16.177964651022</c:v>
                </c:pt>
                <c:pt idx="17">
                  <c:v>-20.25908863191997</c:v>
                </c:pt>
                <c:pt idx="18">
                  <c:v>-19.66704389382898</c:v>
                </c:pt>
                <c:pt idx="19">
                  <c:v>-18.83854223701602</c:v>
                </c:pt>
                <c:pt idx="20">
                  <c:v>-20.40660165096575</c:v>
                </c:pt>
                <c:pt idx="21">
                  <c:v>-24.13391359822218</c:v>
                </c:pt>
                <c:pt idx="22">
                  <c:v>-11.32936396993536</c:v>
                </c:pt>
                <c:pt idx="23">
                  <c:v>-14.18716896811777</c:v>
                </c:pt>
                <c:pt idx="24">
                  <c:v>-17.58533882535279</c:v>
                </c:pt>
                <c:pt idx="25">
                  <c:v>-6.839117992295275</c:v>
                </c:pt>
                <c:pt idx="26">
                  <c:v>-14.52018761767608</c:v>
                </c:pt>
                <c:pt idx="27">
                  <c:v>-6.136507467976934</c:v>
                </c:pt>
                <c:pt idx="28">
                  <c:v>-5.247157649566786</c:v>
                </c:pt>
                <c:pt idx="29">
                  <c:v>4.323879975227122</c:v>
                </c:pt>
                <c:pt idx="30">
                  <c:v>-3.506821242639973</c:v>
                </c:pt>
                <c:pt idx="31">
                  <c:v>-2.528638085118052</c:v>
                </c:pt>
                <c:pt idx="32">
                  <c:v>-8.657195831926157</c:v>
                </c:pt>
                <c:pt idx="33">
                  <c:v>-5.036901064729045</c:v>
                </c:pt>
                <c:pt idx="34">
                  <c:v>-12.01753690955427</c:v>
                </c:pt>
                <c:pt idx="35">
                  <c:v>-5.641002492570127</c:v>
                </c:pt>
                <c:pt idx="36">
                  <c:v>-2.798320310388756</c:v>
                </c:pt>
                <c:pt idx="37">
                  <c:v>2.339464560394267</c:v>
                </c:pt>
                <c:pt idx="38">
                  <c:v>-5.91105912786068</c:v>
                </c:pt>
                <c:pt idx="39">
                  <c:v>-5.17349890097485</c:v>
                </c:pt>
                <c:pt idx="40">
                  <c:v>-10.26427911118512</c:v>
                </c:pt>
                <c:pt idx="41">
                  <c:v>-5.595953975905439</c:v>
                </c:pt>
                <c:pt idx="42">
                  <c:v>-3.968525559135945</c:v>
                </c:pt>
                <c:pt idx="43">
                  <c:v>-7.865576759384776</c:v>
                </c:pt>
              </c:numCache>
            </c:numRef>
          </c:xVal>
          <c:yVal>
            <c:numRef>
              <c:f>AnAbOrQz!$I$21:$AZ$21</c:f>
              <c:numCache>
                <c:formatCode>General</c:formatCode>
                <c:ptCount val="44"/>
                <c:pt idx="25" formatCode="0.0">
                  <c:v>-8.928976990729428</c:v>
                </c:pt>
                <c:pt idx="26" formatCode="0.0">
                  <c:v>-1.434183655367885</c:v>
                </c:pt>
                <c:pt idx="27" formatCode="0.0">
                  <c:v>-9.352966309879828</c:v>
                </c:pt>
                <c:pt idx="28" formatCode="0.0">
                  <c:v>-8.794713751361051</c:v>
                </c:pt>
                <c:pt idx="29" formatCode="0.0">
                  <c:v>-13.52636729907736</c:v>
                </c:pt>
                <c:pt idx="30" formatCode="0.0">
                  <c:v>-10.28508346809616</c:v>
                </c:pt>
                <c:pt idx="31" formatCode="0.0">
                  <c:v>-9.915905966657197</c:v>
                </c:pt>
                <c:pt idx="32" formatCode="0.0">
                  <c:v>-10.82669991765409</c:v>
                </c:pt>
                <c:pt idx="33" formatCode="0.0">
                  <c:v>-9.564850984845046</c:v>
                </c:pt>
                <c:pt idx="34" formatCode="0.0">
                  <c:v>-3.215214143620996</c:v>
                </c:pt>
                <c:pt idx="35" formatCode="0.0">
                  <c:v>-7.718466727407939</c:v>
                </c:pt>
                <c:pt idx="36" formatCode="0.0">
                  <c:v>-8.870485760337855</c:v>
                </c:pt>
                <c:pt idx="37" formatCode="0.0">
                  <c:v>-14.20425785990791</c:v>
                </c:pt>
                <c:pt idx="38" formatCode="0.0">
                  <c:v>-7.801661387643112</c:v>
                </c:pt>
                <c:pt idx="39" formatCode="0.0">
                  <c:v>-9.026750780451575</c:v>
                </c:pt>
                <c:pt idx="40" formatCode="0.0">
                  <c:v>-4.343722930777453</c:v>
                </c:pt>
                <c:pt idx="41" formatCode="0.0">
                  <c:v>-11.03414232122714</c:v>
                </c:pt>
                <c:pt idx="42" formatCode="0.0">
                  <c:v>-11.37160285599752</c:v>
                </c:pt>
                <c:pt idx="43" formatCode="0.0">
                  <c:v>-7.490864868643293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501704"/>
        <c:axId val="2142507304"/>
      </c:scatterChart>
      <c:valAx>
        <c:axId val="2142501704"/>
        <c:scaling>
          <c:orientation val="minMax"/>
          <c:max val="70.0"/>
          <c:min val="-70.0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2142507304"/>
        <c:crossesAt val="-70.0"/>
        <c:crossBetween val="midCat"/>
        <c:majorUnit val="20.0"/>
      </c:valAx>
      <c:valAx>
        <c:axId val="2142507304"/>
        <c:scaling>
          <c:orientation val="minMax"/>
          <c:max val="70.0"/>
          <c:min val="-70.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2142501704"/>
        <c:crossesAt val="-70.0"/>
        <c:crossBetween val="midCat"/>
      </c:valAx>
    </c:plotArea>
    <c:legend>
      <c:legendPos val="r"/>
      <c:layout/>
      <c:overlay val="0"/>
      <c:txPr>
        <a:bodyPr/>
        <a:lstStyle/>
        <a:p>
          <a:pPr>
            <a:defRPr lang="ja-JP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Triangle!$D$10:$J$10</c:f>
              <c:numCache>
                <c:formatCode>0.0</c:formatCode>
                <c:ptCount val="7"/>
                <c:pt idx="0">
                  <c:v>50.0</c:v>
                </c:pt>
                <c:pt idx="1">
                  <c:v>0.0</c:v>
                </c:pt>
                <c:pt idx="2">
                  <c:v>100.0</c:v>
                </c:pt>
                <c:pt idx="3">
                  <c:v>50.0</c:v>
                </c:pt>
                <c:pt idx="4">
                  <c:v>50.0</c:v>
                </c:pt>
                <c:pt idx="5">
                  <c:v>55.0</c:v>
                </c:pt>
                <c:pt idx="6">
                  <c:v>25.0</c:v>
                </c:pt>
              </c:numCache>
            </c:numRef>
          </c:xVal>
          <c:yVal>
            <c:numRef>
              <c:f>Triangle!$D$11:$J$11</c:f>
              <c:numCache>
                <c:formatCode>0.0</c:formatCode>
                <c:ptCount val="7"/>
                <c:pt idx="0">
                  <c:v>86.60250000000001</c:v>
                </c:pt>
                <c:pt idx="1">
                  <c:v>0.0</c:v>
                </c:pt>
                <c:pt idx="2">
                  <c:v>0.0</c:v>
                </c:pt>
                <c:pt idx="3">
                  <c:v>86.60250000000001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C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Triangle!$D$10:$J$10</c:f>
              <c:numCache>
                <c:formatCode>0.0</c:formatCode>
                <c:ptCount val="7"/>
                <c:pt idx="0">
                  <c:v>50.0</c:v>
                </c:pt>
                <c:pt idx="1">
                  <c:v>0.0</c:v>
                </c:pt>
                <c:pt idx="2">
                  <c:v>100.0</c:v>
                </c:pt>
                <c:pt idx="3">
                  <c:v>50.0</c:v>
                </c:pt>
                <c:pt idx="4">
                  <c:v>50.0</c:v>
                </c:pt>
                <c:pt idx="5">
                  <c:v>55.0</c:v>
                </c:pt>
                <c:pt idx="6">
                  <c:v>25.0</c:v>
                </c:pt>
              </c:numCache>
            </c:numRef>
          </c:xVal>
          <c:yVal>
            <c:numRef>
              <c:f>Triangle!$D$12:$J$12</c:f>
              <c:numCache>
                <c:formatCode>General</c:formatCode>
                <c:ptCount val="7"/>
                <c:pt idx="4" formatCode="0.0">
                  <c:v>43.30125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Triangle!$D$10:$J$10</c:f>
              <c:numCache>
                <c:formatCode>0.0</c:formatCode>
                <c:ptCount val="7"/>
                <c:pt idx="0">
                  <c:v>50.0</c:v>
                </c:pt>
                <c:pt idx="1">
                  <c:v>0.0</c:v>
                </c:pt>
                <c:pt idx="2">
                  <c:v>100.0</c:v>
                </c:pt>
                <c:pt idx="3">
                  <c:v>50.0</c:v>
                </c:pt>
                <c:pt idx="4">
                  <c:v>50.0</c:v>
                </c:pt>
                <c:pt idx="5">
                  <c:v>55.0</c:v>
                </c:pt>
                <c:pt idx="6">
                  <c:v>25.0</c:v>
                </c:pt>
              </c:numCache>
            </c:numRef>
          </c:xVal>
          <c:yVal>
            <c:numRef>
              <c:f>Triangle!$D$13:$J$13</c:f>
              <c:numCache>
                <c:formatCode>General</c:formatCode>
                <c:ptCount val="7"/>
                <c:pt idx="5" formatCode="0.0">
                  <c:v>25.98075</c:v>
                </c:pt>
                <c:pt idx="6" formatCode="0.0">
                  <c:v>8.660250000000001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463512"/>
        <c:axId val="2141468344"/>
      </c:scatterChart>
      <c:valAx>
        <c:axId val="2141463512"/>
        <c:scaling>
          <c:orientation val="minMax"/>
          <c:max val="100.0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2141468344"/>
        <c:crosses val="autoZero"/>
        <c:crossBetween val="midCat"/>
      </c:valAx>
      <c:valAx>
        <c:axId val="214146834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2141463512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 lang="ja-JP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Spin" dx="16" fmlaLink="$C$11" inc="10" max="3000" page="10" val="344"/>
</file>

<file path=xl/ctrlProps/ctrlProp10.xml><?xml version="1.0" encoding="utf-8"?>
<formControlPr xmlns="http://schemas.microsoft.com/office/spreadsheetml/2009/9/main" objectType="Spin" dx="16" fmlaLink="$D$16" inc="10" max="3000" page="10" val="0"/>
</file>

<file path=xl/ctrlProps/ctrlProp11.xml><?xml version="1.0" encoding="utf-8"?>
<formControlPr xmlns="http://schemas.microsoft.com/office/spreadsheetml/2009/9/main" objectType="Spin" dx="16" fmlaLink="$D$13" max="3000" page="10" val="0"/>
</file>

<file path=xl/ctrlProps/ctrlProp12.xml><?xml version="1.0" encoding="utf-8"?>
<formControlPr xmlns="http://schemas.microsoft.com/office/spreadsheetml/2009/9/main" objectType="Spin" dx="16" fmlaLink="$D$16" max="3000" page="10" val="0"/>
</file>

<file path=xl/ctrlProps/ctrlProp13.xml><?xml version="1.0" encoding="utf-8"?>
<formControlPr xmlns="http://schemas.microsoft.com/office/spreadsheetml/2009/9/main" objectType="Spin" dx="16" fmlaLink="$C$13" inc="10" max="3000" page="10" val="223"/>
</file>

<file path=xl/ctrlProps/ctrlProp14.xml><?xml version="1.0" encoding="utf-8"?>
<formControlPr xmlns="http://schemas.microsoft.com/office/spreadsheetml/2009/9/main" objectType="Spin" dx="16" fmlaLink="$C$16" inc="10" max="90" page="10" val="14"/>
</file>

<file path=xl/ctrlProps/ctrlProp15.xml><?xml version="1.0" encoding="utf-8"?>
<formControlPr xmlns="http://schemas.microsoft.com/office/spreadsheetml/2009/9/main" objectType="Spin" dx="16" fmlaLink="$C$13" max="3000" page="10" val="223"/>
</file>

<file path=xl/ctrlProps/ctrlProp16.xml><?xml version="1.0" encoding="utf-8"?>
<formControlPr xmlns="http://schemas.microsoft.com/office/spreadsheetml/2009/9/main" objectType="Spin" dx="16" fmlaLink="$C$16" max="90" page="10" val="14"/>
</file>

<file path=xl/ctrlProps/ctrlProp2.xml><?xml version="1.0" encoding="utf-8"?>
<formControlPr xmlns="http://schemas.microsoft.com/office/spreadsheetml/2009/9/main" objectType="Spin" dx="16" fmlaLink="$C$14" inc="10" max="90" page="10" val="19"/>
</file>

<file path=xl/ctrlProps/ctrlProp3.xml><?xml version="1.0" encoding="utf-8"?>
<formControlPr xmlns="http://schemas.microsoft.com/office/spreadsheetml/2009/9/main" objectType="Spin" dx="16" fmlaLink="$C$11" max="3000" page="10" val="344"/>
</file>

<file path=xl/ctrlProps/ctrlProp4.xml><?xml version="1.0" encoding="utf-8"?>
<formControlPr xmlns="http://schemas.microsoft.com/office/spreadsheetml/2009/9/main" objectType="Spin" dx="16" fmlaLink="$C$14" max="90" page="10" val="19"/>
</file>

<file path=xl/ctrlProps/ctrlProp5.xml><?xml version="1.0" encoding="utf-8"?>
<formControlPr xmlns="http://schemas.microsoft.com/office/spreadsheetml/2009/9/main" objectType="Spin" dx="16" fmlaLink="$D$19" inc="10" max="3000" page="10" val="344"/>
</file>

<file path=xl/ctrlProps/ctrlProp6.xml><?xml version="1.0" encoding="utf-8"?>
<formControlPr xmlns="http://schemas.microsoft.com/office/spreadsheetml/2009/9/main" objectType="Spin" dx="16" fmlaLink="$D$22" inc="10" max="90" page="10" val="19"/>
</file>

<file path=xl/ctrlProps/ctrlProp7.xml><?xml version="1.0" encoding="utf-8"?>
<formControlPr xmlns="http://schemas.microsoft.com/office/spreadsheetml/2009/9/main" objectType="Spin" dx="16" fmlaLink="$D$19" max="3000" page="10" val="344"/>
</file>

<file path=xl/ctrlProps/ctrlProp8.xml><?xml version="1.0" encoding="utf-8"?>
<formControlPr xmlns="http://schemas.microsoft.com/office/spreadsheetml/2009/9/main" objectType="Spin" dx="16" fmlaLink="$D$22" max="90" page="10" val="19"/>
</file>

<file path=xl/ctrlProps/ctrlProp9.xml><?xml version="1.0" encoding="utf-8"?>
<formControlPr xmlns="http://schemas.microsoft.com/office/spreadsheetml/2009/9/main" objectType="Spin" dx="16" fmlaLink="$D$13" inc="10" max="3000" page="10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139700</xdr:colOff>
          <xdr:row>10</xdr:row>
          <xdr:rowOff>25400</xdr:rowOff>
        </xdr:from>
        <xdr:to>
          <xdr:col>3</xdr:col>
          <xdr:colOff>444500</xdr:colOff>
          <xdr:row>11</xdr:row>
          <xdr:rowOff>0</xdr:rowOff>
        </xdr:to>
        <xdr:sp macro="" textlink="">
          <xdr:nvSpPr>
            <xdr:cNvPr id="2049" name="Spinner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139700</xdr:colOff>
          <xdr:row>13</xdr:row>
          <xdr:rowOff>25400</xdr:rowOff>
        </xdr:from>
        <xdr:to>
          <xdr:col>3</xdr:col>
          <xdr:colOff>444500</xdr:colOff>
          <xdr:row>14</xdr:row>
          <xdr:rowOff>0</xdr:rowOff>
        </xdr:to>
        <xdr:sp macro="" textlink="">
          <xdr:nvSpPr>
            <xdr:cNvPr id="2050" name="Spinner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63500</xdr:colOff>
          <xdr:row>10</xdr:row>
          <xdr:rowOff>25400</xdr:rowOff>
        </xdr:from>
        <xdr:to>
          <xdr:col>5</xdr:col>
          <xdr:colOff>0</xdr:colOff>
          <xdr:row>11</xdr:row>
          <xdr:rowOff>0</xdr:rowOff>
        </xdr:to>
        <xdr:sp macro="" textlink="">
          <xdr:nvSpPr>
            <xdr:cNvPr id="2051" name="Spinner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63500</xdr:colOff>
          <xdr:row>13</xdr:row>
          <xdr:rowOff>25400</xdr:rowOff>
        </xdr:from>
        <xdr:to>
          <xdr:col>5</xdr:col>
          <xdr:colOff>0</xdr:colOff>
          <xdr:row>14</xdr:row>
          <xdr:rowOff>0</xdr:rowOff>
        </xdr:to>
        <xdr:sp macro="" textlink="">
          <xdr:nvSpPr>
            <xdr:cNvPr id="2052" name="Spinner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8</xdr:col>
      <xdr:colOff>57151</xdr:colOff>
      <xdr:row>18</xdr:row>
      <xdr:rowOff>176212</xdr:rowOff>
    </xdr:from>
    <xdr:to>
      <xdr:col>17</xdr:col>
      <xdr:colOff>266701</xdr:colOff>
      <xdr:row>35</xdr:row>
      <xdr:rowOff>142876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19050</xdr:colOff>
      <xdr:row>26</xdr:row>
      <xdr:rowOff>66674</xdr:rowOff>
    </xdr:from>
    <xdr:to>
      <xdr:col>19</xdr:col>
      <xdr:colOff>104775</xdr:colOff>
      <xdr:row>42</xdr:row>
      <xdr:rowOff>28575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101600</xdr:colOff>
          <xdr:row>18</xdr:row>
          <xdr:rowOff>25400</xdr:rowOff>
        </xdr:from>
        <xdr:to>
          <xdr:col>4</xdr:col>
          <xdr:colOff>393700</xdr:colOff>
          <xdr:row>19</xdr:row>
          <xdr:rowOff>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101600</xdr:colOff>
          <xdr:row>21</xdr:row>
          <xdr:rowOff>25400</xdr:rowOff>
        </xdr:from>
        <xdr:to>
          <xdr:col>4</xdr:col>
          <xdr:colOff>393700</xdr:colOff>
          <xdr:row>22</xdr:row>
          <xdr:rowOff>0</xdr:rowOff>
        </xdr:to>
        <xdr:sp macro="" textlink="">
          <xdr:nvSpPr>
            <xdr:cNvPr id="1026" name="Spinne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25400</xdr:colOff>
          <xdr:row>18</xdr:row>
          <xdr:rowOff>25400</xdr:rowOff>
        </xdr:from>
        <xdr:to>
          <xdr:col>5</xdr:col>
          <xdr:colOff>292100</xdr:colOff>
          <xdr:row>19</xdr:row>
          <xdr:rowOff>0</xdr:rowOff>
        </xdr:to>
        <xdr:sp macro="" textlink="">
          <xdr:nvSpPr>
            <xdr:cNvPr id="1027" name="Spinner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25400</xdr:colOff>
          <xdr:row>21</xdr:row>
          <xdr:rowOff>25400</xdr:rowOff>
        </xdr:from>
        <xdr:to>
          <xdr:col>5</xdr:col>
          <xdr:colOff>292100</xdr:colOff>
          <xdr:row>22</xdr:row>
          <xdr:rowOff>0</xdr:rowOff>
        </xdr:to>
        <xdr:sp macro="" textlink="">
          <xdr:nvSpPr>
            <xdr:cNvPr id="1028" name="Spinner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101600</xdr:colOff>
          <xdr:row>12</xdr:row>
          <xdr:rowOff>25400</xdr:rowOff>
        </xdr:from>
        <xdr:to>
          <xdr:col>4</xdr:col>
          <xdr:colOff>393700</xdr:colOff>
          <xdr:row>13</xdr:row>
          <xdr:rowOff>0</xdr:rowOff>
        </xdr:to>
        <xdr:sp macro="" textlink="">
          <xdr:nvSpPr>
            <xdr:cNvPr id="1029" name="Spinner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101600</xdr:colOff>
          <xdr:row>15</xdr:row>
          <xdr:rowOff>25400</xdr:rowOff>
        </xdr:from>
        <xdr:to>
          <xdr:col>4</xdr:col>
          <xdr:colOff>393700</xdr:colOff>
          <xdr:row>16</xdr:row>
          <xdr:rowOff>0</xdr:rowOff>
        </xdr:to>
        <xdr:sp macro="" textlink="">
          <xdr:nvSpPr>
            <xdr:cNvPr id="1030" name="Spinner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25400</xdr:colOff>
          <xdr:row>12</xdr:row>
          <xdr:rowOff>25400</xdr:rowOff>
        </xdr:from>
        <xdr:to>
          <xdr:col>5</xdr:col>
          <xdr:colOff>292100</xdr:colOff>
          <xdr:row>13</xdr:row>
          <xdr:rowOff>0</xdr:rowOff>
        </xdr:to>
        <xdr:sp macro="" textlink="">
          <xdr:nvSpPr>
            <xdr:cNvPr id="1032" name="Spinner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25400</xdr:colOff>
          <xdr:row>15</xdr:row>
          <xdr:rowOff>25400</xdr:rowOff>
        </xdr:from>
        <xdr:to>
          <xdr:col>5</xdr:col>
          <xdr:colOff>292100</xdr:colOff>
          <xdr:row>16</xdr:row>
          <xdr:rowOff>0</xdr:rowOff>
        </xdr:to>
        <xdr:sp macro="" textlink="">
          <xdr:nvSpPr>
            <xdr:cNvPr id="1033" name="Spinner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114300</xdr:colOff>
          <xdr:row>12</xdr:row>
          <xdr:rowOff>25400</xdr:rowOff>
        </xdr:from>
        <xdr:to>
          <xdr:col>3</xdr:col>
          <xdr:colOff>406400</xdr:colOff>
          <xdr:row>13</xdr:row>
          <xdr:rowOff>0</xdr:rowOff>
        </xdr:to>
        <xdr:sp macro="" textlink="">
          <xdr:nvSpPr>
            <xdr:cNvPr id="3073" name="Spinner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114300</xdr:colOff>
          <xdr:row>15</xdr:row>
          <xdr:rowOff>25400</xdr:rowOff>
        </xdr:from>
        <xdr:to>
          <xdr:col>3</xdr:col>
          <xdr:colOff>406400</xdr:colOff>
          <xdr:row>16</xdr:row>
          <xdr:rowOff>0</xdr:rowOff>
        </xdr:to>
        <xdr:sp macro="" textlink="">
          <xdr:nvSpPr>
            <xdr:cNvPr id="3074" name="Spinner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25400</xdr:colOff>
          <xdr:row>12</xdr:row>
          <xdr:rowOff>25400</xdr:rowOff>
        </xdr:from>
        <xdr:to>
          <xdr:col>4</xdr:col>
          <xdr:colOff>292100</xdr:colOff>
          <xdr:row>13</xdr:row>
          <xdr:rowOff>0</xdr:rowOff>
        </xdr:to>
        <xdr:sp macro="" textlink="">
          <xdr:nvSpPr>
            <xdr:cNvPr id="3075" name="Spinner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25400</xdr:colOff>
          <xdr:row>15</xdr:row>
          <xdr:rowOff>25400</xdr:rowOff>
        </xdr:from>
        <xdr:to>
          <xdr:col>4</xdr:col>
          <xdr:colOff>292100</xdr:colOff>
          <xdr:row>16</xdr:row>
          <xdr:rowOff>0</xdr:rowOff>
        </xdr:to>
        <xdr:sp macro="" textlink="">
          <xdr:nvSpPr>
            <xdr:cNvPr id="3076" name="Spinner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7</xdr:col>
      <xdr:colOff>257176</xdr:colOff>
      <xdr:row>20</xdr:row>
      <xdr:rowOff>80962</xdr:rowOff>
    </xdr:from>
    <xdr:to>
      <xdr:col>18</xdr:col>
      <xdr:colOff>57151</xdr:colOff>
      <xdr:row>37</xdr:row>
      <xdr:rowOff>171450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13</xdr:row>
      <xdr:rowOff>214312</xdr:rowOff>
    </xdr:from>
    <xdr:to>
      <xdr:col>11</xdr:col>
      <xdr:colOff>171450</xdr:colOff>
      <xdr:row>27</xdr:row>
      <xdr:rowOff>200025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4" Type="http://schemas.openxmlformats.org/officeDocument/2006/relationships/ctrlProp" Target="../ctrlProps/ctrlProp2.xml"/><Relationship Id="rId5" Type="http://schemas.openxmlformats.org/officeDocument/2006/relationships/ctrlProp" Target="../ctrlProps/ctrlProp3.xml"/><Relationship Id="rId6" Type="http://schemas.openxmlformats.org/officeDocument/2006/relationships/ctrlProp" Target="../ctrlProps/ctrlProp4.xml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4" Type="http://schemas.openxmlformats.org/officeDocument/2006/relationships/ctrlProp" Target="../ctrlProps/ctrlProp6.xml"/><Relationship Id="rId5" Type="http://schemas.openxmlformats.org/officeDocument/2006/relationships/ctrlProp" Target="../ctrlProps/ctrlProp7.xml"/><Relationship Id="rId6" Type="http://schemas.openxmlformats.org/officeDocument/2006/relationships/ctrlProp" Target="../ctrlProps/ctrlProp8.xml"/><Relationship Id="rId7" Type="http://schemas.openxmlformats.org/officeDocument/2006/relationships/ctrlProp" Target="../ctrlProps/ctrlProp9.xml"/><Relationship Id="rId8" Type="http://schemas.openxmlformats.org/officeDocument/2006/relationships/ctrlProp" Target="../ctrlProps/ctrlProp10.xml"/><Relationship Id="rId9" Type="http://schemas.openxmlformats.org/officeDocument/2006/relationships/ctrlProp" Target="../ctrlProps/ctrlProp11.xml"/><Relationship Id="rId10" Type="http://schemas.openxmlformats.org/officeDocument/2006/relationships/ctrlProp" Target="../ctrlProps/ctrlProp12.xml"/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.xml"/><Relationship Id="rId4" Type="http://schemas.openxmlformats.org/officeDocument/2006/relationships/ctrlProp" Target="../ctrlProps/ctrlProp14.xml"/><Relationship Id="rId5" Type="http://schemas.openxmlformats.org/officeDocument/2006/relationships/ctrlProp" Target="../ctrlProps/ctrlProp15.xml"/><Relationship Id="rId6" Type="http://schemas.openxmlformats.org/officeDocument/2006/relationships/ctrlProp" Target="../ctrlProps/ctrlProp16.xml"/><Relationship Id="rId1" Type="http://schemas.openxmlformats.org/officeDocument/2006/relationships/drawing" Target="../drawings/drawing3.xml"/><Relationship Id="rId2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W40"/>
  <sheetViews>
    <sheetView tabSelected="1" workbookViewId="0">
      <selection activeCell="F37" sqref="F37"/>
    </sheetView>
  </sheetViews>
  <sheetFormatPr baseColWidth="10" defaultColWidth="8.83203125" defaultRowHeight="13" x14ac:dyDescent="0"/>
  <cols>
    <col min="1" max="1" width="3.5" style="20" customWidth="1"/>
    <col min="2" max="2" width="6.83203125" style="12" bestFit="1" customWidth="1"/>
    <col min="3" max="3" width="6.5" style="12" bestFit="1" customWidth="1"/>
    <col min="4" max="4" width="6.33203125" style="13" bestFit="1" customWidth="1"/>
    <col min="5" max="5" width="4.1640625" style="13" bestFit="1" customWidth="1"/>
    <col min="6" max="6" width="6" style="12" bestFit="1" customWidth="1"/>
    <col min="7" max="7" width="5.83203125" style="20" bestFit="1" customWidth="1"/>
    <col min="8" max="8" width="4.33203125" style="13" bestFit="1" customWidth="1"/>
    <col min="9" max="9" width="6.1640625" style="20" bestFit="1" customWidth="1"/>
    <col min="10" max="16" width="5.1640625" style="20" bestFit="1" customWidth="1"/>
    <col min="17" max="17" width="8" style="20" bestFit="1" customWidth="1"/>
    <col min="18" max="20" width="5.1640625" style="20" bestFit="1" customWidth="1"/>
    <col min="21" max="21" width="6.1640625" style="20" bestFit="1" customWidth="1"/>
    <col min="22" max="22" width="5.1640625" style="20" bestFit="1" customWidth="1"/>
    <col min="23" max="16384" width="8.83203125" style="20"/>
  </cols>
  <sheetData>
    <row r="1" spans="2:23" s="11" customFormat="1" ht="14" thickBot="1">
      <c r="B1" s="3"/>
      <c r="C1" s="3"/>
      <c r="D1" s="4"/>
      <c r="E1" s="4"/>
      <c r="F1" s="3"/>
      <c r="G1" s="5"/>
      <c r="H1" s="6"/>
      <c r="I1" s="7" t="s">
        <v>0</v>
      </c>
      <c r="J1" s="8"/>
      <c r="K1" s="8"/>
      <c r="L1" s="8"/>
      <c r="M1" s="8"/>
      <c r="N1" s="8"/>
      <c r="O1" s="8"/>
      <c r="P1" s="9"/>
      <c r="Q1" s="10" t="s">
        <v>36</v>
      </c>
      <c r="R1" s="8"/>
      <c r="S1" s="8"/>
      <c r="T1" s="8"/>
      <c r="U1" s="8"/>
      <c r="V1" s="8"/>
    </row>
    <row r="2" spans="2:23">
      <c r="F2" s="14"/>
      <c r="G2" s="15"/>
      <c r="H2" s="16"/>
      <c r="I2" s="17" t="s">
        <v>2</v>
      </c>
      <c r="J2" s="18" t="s">
        <v>3</v>
      </c>
      <c r="K2" s="18" t="s">
        <v>4</v>
      </c>
      <c r="L2" s="18" t="s">
        <v>2</v>
      </c>
      <c r="M2" s="18" t="s">
        <v>5</v>
      </c>
      <c r="N2" s="19" t="s">
        <v>3</v>
      </c>
      <c r="O2" s="19" t="s">
        <v>5</v>
      </c>
      <c r="P2" s="58" t="s">
        <v>4</v>
      </c>
      <c r="Q2" s="89" t="s">
        <v>35</v>
      </c>
      <c r="R2" s="61" t="s">
        <v>41</v>
      </c>
      <c r="S2" s="59" t="s">
        <v>37</v>
      </c>
      <c r="T2" s="59" t="s">
        <v>38</v>
      </c>
      <c r="U2" s="59" t="s">
        <v>39</v>
      </c>
      <c r="V2" s="59" t="s">
        <v>40</v>
      </c>
    </row>
    <row r="3" spans="2:23" ht="17">
      <c r="F3" s="14"/>
      <c r="G3" s="21" t="s">
        <v>92</v>
      </c>
      <c r="H3" s="22" t="s">
        <v>56</v>
      </c>
      <c r="I3" s="23">
        <v>0</v>
      </c>
      <c r="J3" s="24">
        <v>100</v>
      </c>
      <c r="K3" s="24">
        <v>0</v>
      </c>
      <c r="L3" s="24">
        <v>0</v>
      </c>
      <c r="M3" s="25">
        <v>0</v>
      </c>
      <c r="N3" s="24">
        <v>100</v>
      </c>
      <c r="O3" s="25">
        <v>0</v>
      </c>
      <c r="P3" s="26">
        <v>0</v>
      </c>
      <c r="Q3" s="27">
        <v>100</v>
      </c>
      <c r="R3" s="27">
        <v>12.5</v>
      </c>
      <c r="S3" s="27">
        <v>25</v>
      </c>
      <c r="T3" s="27">
        <v>50</v>
      </c>
      <c r="U3" s="27">
        <v>50</v>
      </c>
      <c r="V3" s="27">
        <v>25</v>
      </c>
    </row>
    <row r="4" spans="2:23">
      <c r="F4" s="14"/>
      <c r="G4" s="21" t="s">
        <v>42</v>
      </c>
      <c r="H4" s="22" t="s">
        <v>57</v>
      </c>
      <c r="I4" s="23">
        <v>0</v>
      </c>
      <c r="J4" s="24">
        <v>0</v>
      </c>
      <c r="K4" s="24">
        <v>100</v>
      </c>
      <c r="L4" s="24">
        <v>0</v>
      </c>
      <c r="M4" s="25">
        <v>0</v>
      </c>
      <c r="N4" s="24">
        <v>0</v>
      </c>
      <c r="O4" s="25">
        <v>0</v>
      </c>
      <c r="P4" s="26">
        <v>100</v>
      </c>
      <c r="Q4" s="27">
        <v>0</v>
      </c>
      <c r="R4" s="27">
        <v>43.75</v>
      </c>
      <c r="S4" s="27">
        <v>62.5</v>
      </c>
      <c r="T4" s="27">
        <v>15</v>
      </c>
      <c r="U4" s="27">
        <v>0</v>
      </c>
      <c r="V4" s="27">
        <v>62.5</v>
      </c>
    </row>
    <row r="5" spans="2:23">
      <c r="F5" s="14"/>
      <c r="G5" s="21" t="s">
        <v>43</v>
      </c>
      <c r="H5" s="22" t="s">
        <v>58</v>
      </c>
      <c r="I5" s="23">
        <v>100</v>
      </c>
      <c r="J5" s="24">
        <v>0</v>
      </c>
      <c r="K5" s="24">
        <v>0</v>
      </c>
      <c r="L5" s="24">
        <v>100</v>
      </c>
      <c r="M5" s="25">
        <v>0</v>
      </c>
      <c r="N5" s="24">
        <v>0</v>
      </c>
      <c r="O5" s="25">
        <v>0</v>
      </c>
      <c r="P5" s="26">
        <v>0</v>
      </c>
      <c r="Q5" s="27">
        <v>0</v>
      </c>
      <c r="R5" s="27">
        <v>31.25</v>
      </c>
      <c r="S5" s="27">
        <v>12.5</v>
      </c>
      <c r="T5" s="27">
        <v>35</v>
      </c>
      <c r="U5" s="27">
        <v>0</v>
      </c>
      <c r="V5" s="27">
        <v>12.5</v>
      </c>
    </row>
    <row r="6" spans="2:23" ht="17">
      <c r="F6" s="14"/>
      <c r="G6" s="28" t="s">
        <v>93</v>
      </c>
      <c r="H6" s="29" t="s">
        <v>59</v>
      </c>
      <c r="I6" s="30">
        <v>0</v>
      </c>
      <c r="J6" s="30">
        <v>0</v>
      </c>
      <c r="K6" s="30">
        <v>0</v>
      </c>
      <c r="L6" s="30">
        <v>0</v>
      </c>
      <c r="M6" s="31">
        <v>100</v>
      </c>
      <c r="N6" s="30">
        <v>0</v>
      </c>
      <c r="O6" s="31">
        <v>100</v>
      </c>
      <c r="P6" s="32">
        <v>0</v>
      </c>
      <c r="Q6" s="33">
        <v>0</v>
      </c>
      <c r="R6" s="33">
        <v>12.5</v>
      </c>
      <c r="S6" s="33">
        <v>0</v>
      </c>
      <c r="T6" s="33">
        <v>0</v>
      </c>
      <c r="U6" s="33">
        <v>50</v>
      </c>
      <c r="V6" s="33">
        <v>0</v>
      </c>
    </row>
    <row r="7" spans="2:23">
      <c r="F7" s="14"/>
      <c r="H7" s="34" t="s">
        <v>6</v>
      </c>
      <c r="I7" s="35">
        <f>(I5+100-I4)/2-50</f>
        <v>50</v>
      </c>
      <c r="J7" s="35">
        <f t="shared" ref="J7:R7" si="0">(J5+100-J4)/2-50</f>
        <v>0</v>
      </c>
      <c r="K7" s="35">
        <f t="shared" si="0"/>
        <v>-50</v>
      </c>
      <c r="L7" s="35">
        <f t="shared" si="0"/>
        <v>50</v>
      </c>
      <c r="M7" s="35">
        <f t="shared" si="0"/>
        <v>0</v>
      </c>
      <c r="N7" s="35">
        <f t="shared" si="0"/>
        <v>0</v>
      </c>
      <c r="O7" s="35">
        <f t="shared" si="0"/>
        <v>0</v>
      </c>
      <c r="P7" s="36">
        <f t="shared" si="0"/>
        <v>-50</v>
      </c>
      <c r="Q7" s="37">
        <f t="shared" si="0"/>
        <v>0</v>
      </c>
      <c r="R7" s="37">
        <f t="shared" si="0"/>
        <v>-6.25</v>
      </c>
      <c r="S7" s="37">
        <f>(S5+100-S4)/2-50</f>
        <v>-25</v>
      </c>
      <c r="T7" s="37">
        <f>(T5+100-T4)/2-50</f>
        <v>10</v>
      </c>
      <c r="U7" s="37">
        <f>(U5+100-U4)/2-50</f>
        <v>0</v>
      </c>
      <c r="V7" s="37">
        <f>(V5+100-V4)/2-50</f>
        <v>-25</v>
      </c>
    </row>
    <row r="8" spans="2:23">
      <c r="F8" s="14"/>
      <c r="H8" s="34" t="s">
        <v>7</v>
      </c>
      <c r="I8" s="35">
        <f>0.866025*I3+0.288675*I6-28.8675</f>
        <v>-28.8675</v>
      </c>
      <c r="J8" s="35">
        <f t="shared" ref="J8:R8" si="1">0.866025*J3+0.288675*J6-28.8675</f>
        <v>57.735000000000007</v>
      </c>
      <c r="K8" s="35">
        <f t="shared" si="1"/>
        <v>-28.8675</v>
      </c>
      <c r="L8" s="35">
        <f t="shared" si="1"/>
        <v>-28.8675</v>
      </c>
      <c r="M8" s="35">
        <f t="shared" si="1"/>
        <v>0</v>
      </c>
      <c r="N8" s="35">
        <f t="shared" si="1"/>
        <v>57.735000000000007</v>
      </c>
      <c r="O8" s="35">
        <f t="shared" si="1"/>
        <v>0</v>
      </c>
      <c r="P8" s="36">
        <f t="shared" si="1"/>
        <v>-28.8675</v>
      </c>
      <c r="Q8" s="37">
        <f t="shared" si="1"/>
        <v>57.735000000000007</v>
      </c>
      <c r="R8" s="37">
        <f t="shared" si="1"/>
        <v>-14.43375</v>
      </c>
      <c r="S8" s="37">
        <f>0.866025*S3+0.288675*S6-28.8675</f>
        <v>-7.2168749999999982</v>
      </c>
      <c r="T8" s="37">
        <f>0.866025*T3+0.288675*T6-28.8675</f>
        <v>14.433750000000003</v>
      </c>
      <c r="U8" s="37">
        <f>0.866025*U3+0.288675*U6-28.8675</f>
        <v>28.8675</v>
      </c>
      <c r="V8" s="37">
        <f>0.866025*V3+0.288675*V6-28.8675</f>
        <v>-7.2168749999999982</v>
      </c>
    </row>
    <row r="9" spans="2:23">
      <c r="B9" s="38"/>
      <c r="C9" s="38"/>
      <c r="D9" s="39"/>
      <c r="E9" s="39"/>
      <c r="F9" s="40"/>
      <c r="G9" s="41"/>
      <c r="H9" s="29" t="s">
        <v>8</v>
      </c>
      <c r="I9" s="42">
        <f>0.816497*I6-20.4124</f>
        <v>-20.412400000000002</v>
      </c>
      <c r="J9" s="42">
        <f t="shared" ref="J9:R9" si="2">0.816497*J6-20.4124</f>
        <v>-20.412400000000002</v>
      </c>
      <c r="K9" s="42">
        <f t="shared" si="2"/>
        <v>-20.412400000000002</v>
      </c>
      <c r="L9" s="42">
        <f t="shared" si="2"/>
        <v>-20.412400000000002</v>
      </c>
      <c r="M9" s="42">
        <f t="shared" si="2"/>
        <v>61.237299999999991</v>
      </c>
      <c r="N9" s="42">
        <f t="shared" si="2"/>
        <v>-20.412400000000002</v>
      </c>
      <c r="O9" s="42">
        <f t="shared" si="2"/>
        <v>61.237299999999991</v>
      </c>
      <c r="P9" s="43">
        <f t="shared" si="2"/>
        <v>-20.412400000000002</v>
      </c>
      <c r="Q9" s="44">
        <f t="shared" si="2"/>
        <v>-20.412400000000002</v>
      </c>
      <c r="R9" s="44">
        <f t="shared" si="2"/>
        <v>-10.206187500000002</v>
      </c>
      <c r="S9" s="44">
        <f>0.816497*S6-20.4124</f>
        <v>-20.412400000000002</v>
      </c>
      <c r="T9" s="44">
        <f>0.816497*T6-20.4124</f>
        <v>-20.412400000000002</v>
      </c>
      <c r="U9" s="44">
        <f>0.816497*U6-20.4124</f>
        <v>20.412449999999996</v>
      </c>
      <c r="V9" s="44">
        <f>0.816497*V6-20.4124</f>
        <v>-20.412400000000002</v>
      </c>
    </row>
    <row r="10" spans="2:23" ht="14" thickBot="1">
      <c r="B10" s="45"/>
      <c r="C10" s="45" t="s">
        <v>44</v>
      </c>
      <c r="D10" s="46" t="s">
        <v>45</v>
      </c>
      <c r="E10" s="46" t="s">
        <v>46</v>
      </c>
      <c r="F10" s="47" t="s">
        <v>47</v>
      </c>
      <c r="H10" s="60" t="s">
        <v>48</v>
      </c>
      <c r="I10" s="35">
        <f>I7*COS($F$11)-I8*SIN($F$11)</f>
        <v>40.106123427868731</v>
      </c>
      <c r="J10" s="35">
        <f t="shared" ref="J10:R10" si="3">J7*COS($F$11)-J8*SIN($F$11)</f>
        <v>15.913922738094435</v>
      </c>
      <c r="K10" s="35">
        <f t="shared" si="3"/>
        <v>-56.020046165963159</v>
      </c>
      <c r="L10" s="35">
        <f t="shared" si="3"/>
        <v>40.106123427868731</v>
      </c>
      <c r="M10" s="35">
        <f t="shared" si="3"/>
        <v>0</v>
      </c>
      <c r="N10" s="35">
        <f t="shared" si="3"/>
        <v>15.913922738094435</v>
      </c>
      <c r="O10" s="35">
        <f t="shared" si="3"/>
        <v>0</v>
      </c>
      <c r="P10" s="36">
        <f t="shared" si="3"/>
        <v>-56.020046165963159</v>
      </c>
      <c r="Q10" s="37">
        <f t="shared" si="3"/>
        <v>15.913922738094435</v>
      </c>
      <c r="R10" s="37">
        <f t="shared" si="3"/>
        <v>-9.9863662841381018</v>
      </c>
      <c r="S10" s="37">
        <f>S7*COS($F$11)-S8*SIN($F$11)</f>
        <v>-26.020782740719778</v>
      </c>
      <c r="T10" s="37">
        <f>T7*COS($F$11)-T8*SIN($F$11)</f>
        <v>13.591097643906799</v>
      </c>
      <c r="U10" s="37">
        <f>U7*COS($F$11)-U8*SIN($F$11)</f>
        <v>7.9569613690472165</v>
      </c>
      <c r="V10" s="37">
        <f>V7*COS($F$11)-V8*SIN($F$11)</f>
        <v>-26.020782740719778</v>
      </c>
    </row>
    <row r="11" spans="2:23" ht="14" thickBot="1">
      <c r="B11" s="45" t="s">
        <v>49</v>
      </c>
      <c r="C11" s="48">
        <v>344</v>
      </c>
      <c r="D11" s="46"/>
      <c r="E11" s="46"/>
      <c r="F11" s="49">
        <f>RADIANS(C11)</f>
        <v>6.003932626860494</v>
      </c>
      <c r="H11" s="34" t="s">
        <v>50</v>
      </c>
      <c r="I11" s="35">
        <f>I7*SIN($F$11)+I8*COS($F$11)</f>
        <v>-41.53108979834937</v>
      </c>
      <c r="J11" s="35">
        <f t="shared" ref="J11:R11" si="4">J7*SIN($F$11)+J8*COS($F$11)</f>
        <v>55.498444014998846</v>
      </c>
      <c r="K11" s="35">
        <f t="shared" si="4"/>
        <v>-13.967354216649472</v>
      </c>
      <c r="L11" s="35">
        <f t="shared" si="4"/>
        <v>-41.53108979834937</v>
      </c>
      <c r="M11" s="35">
        <f t="shared" si="4"/>
        <v>0</v>
      </c>
      <c r="N11" s="35">
        <f t="shared" si="4"/>
        <v>55.498444014998846</v>
      </c>
      <c r="O11" s="35">
        <f t="shared" si="4"/>
        <v>0</v>
      </c>
      <c r="P11" s="36">
        <f t="shared" si="4"/>
        <v>-13.967354216649472</v>
      </c>
      <c r="Q11" s="37">
        <f t="shared" si="4"/>
        <v>55.498444014998846</v>
      </c>
      <c r="R11" s="37">
        <f t="shared" si="4"/>
        <v>-12.151877529893467</v>
      </c>
      <c r="S11" s="37">
        <f>S7*SIN($F$11)+S8*COS($F$11)</f>
        <v>-4.6371606449879366E-2</v>
      </c>
      <c r="T11" s="37">
        <f>T7*SIN($F$11)+T8*COS($F$11)</f>
        <v>11.118237445579723</v>
      </c>
      <c r="U11" s="37">
        <f>U7*SIN($F$11)+U8*COS($F$11)</f>
        <v>27.749222007499419</v>
      </c>
      <c r="V11" s="37">
        <f>V7*SIN($F$11)+V8*COS($F$11)</f>
        <v>-4.6371606449879366E-2</v>
      </c>
    </row>
    <row r="12" spans="2:23">
      <c r="B12" s="38"/>
      <c r="C12" s="38"/>
      <c r="D12" s="39"/>
      <c r="E12" s="39"/>
      <c r="F12" s="40"/>
      <c r="G12" s="41"/>
      <c r="H12" s="29" t="s">
        <v>51</v>
      </c>
      <c r="I12" s="42">
        <f>I9</f>
        <v>-20.412400000000002</v>
      </c>
      <c r="J12" s="42">
        <f t="shared" ref="J12:R13" si="5">J9</f>
        <v>-20.412400000000002</v>
      </c>
      <c r="K12" s="42">
        <f t="shared" si="5"/>
        <v>-20.412400000000002</v>
      </c>
      <c r="L12" s="42">
        <f t="shared" si="5"/>
        <v>-20.412400000000002</v>
      </c>
      <c r="M12" s="42">
        <f t="shared" si="5"/>
        <v>61.237299999999991</v>
      </c>
      <c r="N12" s="42">
        <f t="shared" si="5"/>
        <v>-20.412400000000002</v>
      </c>
      <c r="O12" s="42">
        <f t="shared" si="5"/>
        <v>61.237299999999991</v>
      </c>
      <c r="P12" s="43">
        <f t="shared" si="5"/>
        <v>-20.412400000000002</v>
      </c>
      <c r="Q12" s="44">
        <f t="shared" si="5"/>
        <v>-20.412400000000002</v>
      </c>
      <c r="R12" s="44">
        <f t="shared" si="5"/>
        <v>-10.206187500000002</v>
      </c>
      <c r="S12" s="44">
        <f t="shared" ref="S12:V13" si="6">S9</f>
        <v>-20.412400000000002</v>
      </c>
      <c r="T12" s="44">
        <f t="shared" si="6"/>
        <v>-20.412400000000002</v>
      </c>
      <c r="U12" s="44">
        <f t="shared" si="6"/>
        <v>20.412449999999996</v>
      </c>
      <c r="V12" s="44">
        <f t="shared" si="6"/>
        <v>-20.412400000000002</v>
      </c>
      <c r="W12" s="50"/>
    </row>
    <row r="13" spans="2:23" ht="14" thickBot="1">
      <c r="B13" s="45"/>
      <c r="C13" s="45" t="s">
        <v>52</v>
      </c>
      <c r="D13" s="46" t="s">
        <v>22</v>
      </c>
      <c r="E13" s="46" t="s">
        <v>53</v>
      </c>
      <c r="F13" s="47" t="s">
        <v>25</v>
      </c>
      <c r="H13" s="34" t="s">
        <v>54</v>
      </c>
      <c r="I13" s="35">
        <f>I10</f>
        <v>40.106123427868731</v>
      </c>
      <c r="J13" s="35">
        <f t="shared" si="5"/>
        <v>15.913922738094435</v>
      </c>
      <c r="K13" s="35">
        <f t="shared" si="5"/>
        <v>-56.020046165963159</v>
      </c>
      <c r="L13" s="35">
        <f t="shared" si="5"/>
        <v>40.106123427868731</v>
      </c>
      <c r="M13" s="35">
        <f t="shared" si="5"/>
        <v>0</v>
      </c>
      <c r="N13" s="35">
        <f t="shared" si="5"/>
        <v>15.913922738094435</v>
      </c>
      <c r="O13" s="35">
        <f t="shared" si="5"/>
        <v>0</v>
      </c>
      <c r="P13" s="51">
        <f t="shared" si="5"/>
        <v>-56.020046165963159</v>
      </c>
      <c r="Q13" s="37">
        <f t="shared" si="5"/>
        <v>15.913922738094435</v>
      </c>
      <c r="R13" s="37">
        <f t="shared" si="5"/>
        <v>-9.9863662841381018</v>
      </c>
      <c r="S13" s="37">
        <f t="shared" si="6"/>
        <v>-26.020782740719778</v>
      </c>
      <c r="T13" s="37">
        <f t="shared" si="6"/>
        <v>13.591097643906799</v>
      </c>
      <c r="U13" s="37">
        <f t="shared" si="6"/>
        <v>7.9569613690472165</v>
      </c>
      <c r="V13" s="37">
        <f t="shared" si="6"/>
        <v>-26.020782740719778</v>
      </c>
    </row>
    <row r="14" spans="2:23" ht="14" thickBot="1">
      <c r="B14" s="45" t="s">
        <v>18</v>
      </c>
      <c r="C14" s="48">
        <v>19</v>
      </c>
      <c r="D14" s="46"/>
      <c r="E14" s="46"/>
      <c r="F14" s="49">
        <f>RADIANS(C14)</f>
        <v>0.33161255787892263</v>
      </c>
      <c r="H14" s="34" t="s">
        <v>16</v>
      </c>
      <c r="I14" s="35">
        <f>I11*COS($F$14)-I12*SIN($F$14)</f>
        <v>-32.622789473181349</v>
      </c>
      <c r="J14" s="35">
        <f t="shared" ref="J14:R14" si="7">J11*COS($F$14)-J12*SIN($F$14)</f>
        <v>59.120437129081402</v>
      </c>
      <c r="K14" s="35">
        <f t="shared" si="7"/>
        <v>-6.5607654677762541</v>
      </c>
      <c r="L14" s="35">
        <f t="shared" si="7"/>
        <v>-32.622789473181349</v>
      </c>
      <c r="M14" s="35">
        <f t="shared" si="7"/>
        <v>-19.936914744939237</v>
      </c>
      <c r="N14" s="35">
        <f t="shared" si="7"/>
        <v>59.120437129081402</v>
      </c>
      <c r="O14" s="35">
        <f t="shared" si="7"/>
        <v>-19.936914744939237</v>
      </c>
      <c r="P14" s="36">
        <f t="shared" si="7"/>
        <v>-6.5607654677762541</v>
      </c>
      <c r="Q14" s="37">
        <f t="shared" si="7"/>
        <v>59.120437129081402</v>
      </c>
      <c r="R14" s="37">
        <f t="shared" si="7"/>
        <v>-8.1670163045035125</v>
      </c>
      <c r="S14" s="37">
        <f>S11*COS($F$14)-S12*SIN($F$14)</f>
        <v>6.6017821807625241</v>
      </c>
      <c r="T14" s="37">
        <f>T11*COS($F$14)-T12*SIN($F$14)</f>
        <v>17.158127428760793</v>
      </c>
      <c r="U14" s="37">
        <f>U11*COS($F$14)-U12*SIN($F$14)</f>
        <v>19.591761192071079</v>
      </c>
      <c r="V14" s="37">
        <f>V11*COS($F$14)-V12*SIN($F$14)</f>
        <v>6.6017821807625241</v>
      </c>
    </row>
    <row r="15" spans="2:23">
      <c r="B15" s="38"/>
      <c r="C15" s="38"/>
      <c r="D15" s="39"/>
      <c r="E15" s="39"/>
      <c r="F15" s="40"/>
      <c r="G15" s="41"/>
      <c r="H15" s="29" t="s">
        <v>17</v>
      </c>
      <c r="I15" s="42">
        <f>I11*SIN($F$14)+I12*COS($F$14)</f>
        <v>-32.821503630806546</v>
      </c>
      <c r="J15" s="42">
        <f t="shared" ref="J15:R15" si="8">J11*SIN($F$14)+J12*COS($F$14)</f>
        <v>-1.2317773793564903</v>
      </c>
      <c r="K15" s="42">
        <f t="shared" si="8"/>
        <v>-23.847629107527453</v>
      </c>
      <c r="L15" s="42">
        <f t="shared" si="8"/>
        <v>-32.821503630806546</v>
      </c>
      <c r="M15" s="42">
        <f t="shared" si="8"/>
        <v>57.901004669548037</v>
      </c>
      <c r="N15" s="42">
        <f t="shared" si="8"/>
        <v>-1.2317773793564903</v>
      </c>
      <c r="O15" s="42">
        <f t="shared" si="8"/>
        <v>57.901004669548037</v>
      </c>
      <c r="P15" s="43">
        <f t="shared" si="8"/>
        <v>-23.847629107527453</v>
      </c>
      <c r="Q15" s="44">
        <f t="shared" si="8"/>
        <v>-1.2317773793564903</v>
      </c>
      <c r="R15" s="44">
        <f t="shared" si="8"/>
        <v>-13.606404207896363</v>
      </c>
      <c r="S15" s="44">
        <f>S11*SIN($F$14)+S12*COS($F$14)</f>
        <v>-19.3154004908946</v>
      </c>
      <c r="T15" s="44">
        <f>T11*SIN($F$14)+T12*COS($F$14)</f>
        <v>-15.680559326589655</v>
      </c>
      <c r="U15" s="44">
        <f>U11*SIN($F$14)+U12*COS($F$14)</f>
        <v>28.334613645095779</v>
      </c>
      <c r="V15" s="44">
        <f>V11*SIN($F$14)+V12*COS($F$14)</f>
        <v>-19.3154004908946</v>
      </c>
    </row>
    <row r="16" spans="2:23">
      <c r="B16" s="45"/>
      <c r="C16" s="45"/>
      <c r="D16" s="46"/>
      <c r="E16" s="46"/>
      <c r="F16" s="14"/>
      <c r="H16" s="34" t="s">
        <v>19</v>
      </c>
      <c r="I16" s="35">
        <f>I13</f>
        <v>40.106123427868731</v>
      </c>
      <c r="J16" s="35">
        <f t="shared" ref="J16:R16" si="9">J13</f>
        <v>15.913922738094435</v>
      </c>
      <c r="K16" s="35">
        <f t="shared" si="9"/>
        <v>-56.020046165963159</v>
      </c>
      <c r="L16" s="35">
        <f t="shared" si="9"/>
        <v>40.106123427868731</v>
      </c>
      <c r="M16" s="35">
        <f t="shared" si="9"/>
        <v>0</v>
      </c>
      <c r="N16" s="35">
        <f t="shared" si="9"/>
        <v>15.913922738094435</v>
      </c>
      <c r="O16" s="35">
        <f t="shared" si="9"/>
        <v>0</v>
      </c>
      <c r="P16" s="36">
        <f t="shared" si="9"/>
        <v>-56.020046165963159</v>
      </c>
      <c r="Q16" s="37">
        <f t="shared" si="9"/>
        <v>15.913922738094435</v>
      </c>
      <c r="R16" s="37">
        <f t="shared" si="9"/>
        <v>-9.9863662841381018</v>
      </c>
      <c r="S16" s="37">
        <f>S13</f>
        <v>-26.020782740719778</v>
      </c>
      <c r="T16" s="37">
        <f>T13</f>
        <v>13.591097643906799</v>
      </c>
      <c r="U16" s="37">
        <f>U13</f>
        <v>7.9569613690472165</v>
      </c>
      <c r="V16" s="37">
        <f>V13</f>
        <v>-26.020782740719778</v>
      </c>
    </row>
    <row r="17" spans="2:22">
      <c r="B17" s="45"/>
      <c r="C17" s="45"/>
      <c r="D17" s="46"/>
      <c r="E17" s="46"/>
      <c r="F17" s="14"/>
      <c r="H17" s="34" t="s">
        <v>55</v>
      </c>
      <c r="I17" s="35">
        <f>I15</f>
        <v>-32.821503630806546</v>
      </c>
      <c r="J17" s="35">
        <f t="shared" ref="J17:P17" si="10">J15</f>
        <v>-1.2317773793564903</v>
      </c>
      <c r="K17" s="35">
        <f t="shared" si="10"/>
        <v>-23.847629107527453</v>
      </c>
      <c r="L17" s="35">
        <f t="shared" si="10"/>
        <v>-32.821503630806546</v>
      </c>
      <c r="M17" s="35">
        <f t="shared" si="10"/>
        <v>57.901004669548037</v>
      </c>
      <c r="N17" s="35">
        <f t="shared" si="10"/>
        <v>-1.2317773793564903</v>
      </c>
      <c r="O17" s="35">
        <f t="shared" si="10"/>
        <v>57.901004669548037</v>
      </c>
      <c r="P17" s="36">
        <f t="shared" si="10"/>
        <v>-23.847629107527453</v>
      </c>
      <c r="Q17" s="37"/>
      <c r="R17" s="37"/>
      <c r="S17" s="37"/>
      <c r="T17" s="37"/>
      <c r="U17" s="37"/>
      <c r="V17" s="37"/>
    </row>
    <row r="18" spans="2:22">
      <c r="P18" s="52"/>
      <c r="Q18" s="37">
        <f t="shared" ref="Q18:R18" si="11">Q15</f>
        <v>-1.2317773793564903</v>
      </c>
      <c r="R18" s="37">
        <f t="shared" si="11"/>
        <v>-13.606404207896363</v>
      </c>
      <c r="S18" s="37"/>
      <c r="T18" s="37"/>
      <c r="U18" s="37"/>
      <c r="V18" s="37"/>
    </row>
    <row r="19" spans="2:22" ht="17">
      <c r="J19" s="53"/>
      <c r="S19" s="37">
        <f>S15</f>
        <v>-19.3154004908946</v>
      </c>
      <c r="T19" s="37">
        <f>T15</f>
        <v>-15.680559326589655</v>
      </c>
      <c r="U19" s="37">
        <f>U15</f>
        <v>28.334613645095779</v>
      </c>
      <c r="V19" s="37">
        <f>V15</f>
        <v>-19.3154004908946</v>
      </c>
    </row>
    <row r="20" spans="2:22" ht="17">
      <c r="J20" s="53"/>
    </row>
    <row r="39" spans="3:3" ht="15">
      <c r="C39" s="94" t="s">
        <v>98</v>
      </c>
    </row>
    <row r="40" spans="3:3" ht="15">
      <c r="C40" s="95" t="s">
        <v>99</v>
      </c>
    </row>
  </sheetData>
  <phoneticPr fontId="1"/>
  <pageMargins left="0.7" right="0.7" top="0.75" bottom="0.75" header="0.3" footer="0.3"/>
  <pageSetup paperSize="9" orientation="portrait" horizontalDpi="300" verticalDpi="30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Spinner 1">
              <controlPr defaultSize="0" autoPict="0">
                <anchor moveWithCells="1" sizeWithCells="1">
                  <from>
                    <xdr:col>3</xdr:col>
                    <xdr:colOff>139700</xdr:colOff>
                    <xdr:row>10</xdr:row>
                    <xdr:rowOff>25400</xdr:rowOff>
                  </from>
                  <to>
                    <xdr:col>3</xdr:col>
                    <xdr:colOff>444500</xdr:colOff>
                    <xdr:row>11</xdr:row>
                    <xdr:rowOff>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2050" r:id="rId4" name="Spinner 2">
              <controlPr defaultSize="0" autoPict="0">
                <anchor moveWithCells="1" sizeWithCells="1">
                  <from>
                    <xdr:col>3</xdr:col>
                    <xdr:colOff>139700</xdr:colOff>
                    <xdr:row>13</xdr:row>
                    <xdr:rowOff>25400</xdr:rowOff>
                  </from>
                  <to>
                    <xdr:col>3</xdr:col>
                    <xdr:colOff>444500</xdr:colOff>
                    <xdr:row>14</xdr:row>
                    <xdr:rowOff>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2051" r:id="rId5" name="Spinner 3">
              <controlPr defaultSize="0" autoPict="0">
                <anchor moveWithCells="1" sizeWithCells="1">
                  <from>
                    <xdr:col>4</xdr:col>
                    <xdr:colOff>63500</xdr:colOff>
                    <xdr:row>10</xdr:row>
                    <xdr:rowOff>25400</xdr:rowOff>
                  </from>
                  <to>
                    <xdr:col>5</xdr:col>
                    <xdr:colOff>0</xdr:colOff>
                    <xdr:row>11</xdr:row>
                    <xdr:rowOff>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2052" r:id="rId6" name="Spinner 4">
              <controlPr defaultSize="0" autoPict="0">
                <anchor moveWithCells="1" sizeWithCells="1">
                  <from>
                    <xdr:col>4</xdr:col>
                    <xdr:colOff>63500</xdr:colOff>
                    <xdr:row>13</xdr:row>
                    <xdr:rowOff>25400</xdr:rowOff>
                  </from>
                  <to>
                    <xdr:col>5</xdr:col>
                    <xdr:colOff>0</xdr:colOff>
                    <xdr:row>14</xdr:row>
                    <xdr:rowOff>0</xdr:rowOff>
                  </to>
                </anchor>
              </controlPr>
            </control>
          </mc:Choice>
          <mc:Fallback/>
        </mc:AlternateContent>
      </controls>
    </mc:Choice>
    <mc:Fallback/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W28"/>
  <sheetViews>
    <sheetView topLeftCell="B1" workbookViewId="0">
      <selection activeCell="J45" sqref="J45"/>
    </sheetView>
  </sheetViews>
  <sheetFormatPr baseColWidth="10" defaultColWidth="8.83203125" defaultRowHeight="13" x14ac:dyDescent="0"/>
  <cols>
    <col min="1" max="2" width="3.5" style="20" customWidth="1"/>
    <col min="3" max="3" width="6.83203125" style="12" bestFit="1" customWidth="1"/>
    <col min="4" max="4" width="6.5" style="12" bestFit="1" customWidth="1"/>
    <col min="5" max="5" width="6.33203125" style="13" bestFit="1" customWidth="1"/>
    <col min="6" max="6" width="4.1640625" style="13" bestFit="1" customWidth="1"/>
    <col min="7" max="7" width="6" style="12" bestFit="1" customWidth="1"/>
    <col min="8" max="8" width="5.83203125" style="20" bestFit="1" customWidth="1"/>
    <col min="9" max="9" width="4.33203125" style="13" bestFit="1" customWidth="1"/>
    <col min="10" max="10" width="6.1640625" style="20" bestFit="1" customWidth="1"/>
    <col min="11" max="17" width="5.1640625" style="20" bestFit="1" customWidth="1"/>
    <col min="18" max="18" width="8" style="20" bestFit="1" customWidth="1"/>
    <col min="19" max="20" width="5.1640625" style="20" bestFit="1" customWidth="1"/>
    <col min="21" max="21" width="5.1640625" style="11" customWidth="1"/>
    <col min="22" max="23" width="5.1640625" style="20" bestFit="1" customWidth="1"/>
    <col min="24" max="16384" width="8.83203125" style="20"/>
  </cols>
  <sheetData>
    <row r="1" spans="3:23" ht="15">
      <c r="C1" s="94" t="s">
        <v>98</v>
      </c>
    </row>
    <row r="2" spans="3:23" ht="15">
      <c r="C2" s="95" t="s">
        <v>99</v>
      </c>
    </row>
    <row r="3" spans="3:23" s="11" customFormat="1" ht="14" thickBot="1">
      <c r="C3" s="3"/>
      <c r="D3" s="3"/>
      <c r="E3" s="4"/>
      <c r="F3" s="4"/>
      <c r="G3" s="3"/>
      <c r="H3" s="5"/>
      <c r="I3" s="6"/>
      <c r="J3" s="7" t="s">
        <v>0</v>
      </c>
      <c r="K3" s="8"/>
      <c r="L3" s="8"/>
      <c r="M3" s="8"/>
      <c r="N3" s="8"/>
      <c r="O3" s="8"/>
      <c r="P3" s="8"/>
      <c r="Q3" s="9"/>
      <c r="R3" s="10" t="s">
        <v>1</v>
      </c>
      <c r="S3" s="8"/>
      <c r="T3" s="8"/>
      <c r="U3" s="8"/>
      <c r="V3" s="8"/>
      <c r="W3" s="8"/>
    </row>
    <row r="4" spans="3:23">
      <c r="G4" s="14"/>
      <c r="H4" s="15"/>
      <c r="I4" s="16"/>
      <c r="J4" s="17" t="s">
        <v>2</v>
      </c>
      <c r="K4" s="18" t="s">
        <v>3</v>
      </c>
      <c r="L4" s="18" t="s">
        <v>4</v>
      </c>
      <c r="M4" s="18" t="s">
        <v>2</v>
      </c>
      <c r="N4" s="18" t="s">
        <v>5</v>
      </c>
      <c r="O4" s="19" t="s">
        <v>3</v>
      </c>
      <c r="P4" s="19" t="s">
        <v>5</v>
      </c>
      <c r="Q4" s="58" t="s">
        <v>4</v>
      </c>
      <c r="R4" s="89" t="s">
        <v>35</v>
      </c>
      <c r="S4" s="61" t="s">
        <v>41</v>
      </c>
      <c r="T4" s="59" t="s">
        <v>37</v>
      </c>
      <c r="U4" s="59" t="s">
        <v>38</v>
      </c>
      <c r="V4" s="59" t="s">
        <v>39</v>
      </c>
      <c r="W4" s="59" t="s">
        <v>40</v>
      </c>
    </row>
    <row r="5" spans="3:23" ht="17">
      <c r="G5" s="14"/>
      <c r="H5" s="21" t="s">
        <v>92</v>
      </c>
      <c r="I5" s="22" t="s">
        <v>56</v>
      </c>
      <c r="J5" s="23">
        <v>0</v>
      </c>
      <c r="K5" s="24">
        <v>100</v>
      </c>
      <c r="L5" s="24">
        <v>0</v>
      </c>
      <c r="M5" s="24">
        <v>0</v>
      </c>
      <c r="N5" s="25">
        <v>0</v>
      </c>
      <c r="O5" s="24">
        <v>100</v>
      </c>
      <c r="P5" s="25">
        <v>0</v>
      </c>
      <c r="Q5" s="26">
        <v>0</v>
      </c>
      <c r="R5" s="27">
        <v>100</v>
      </c>
      <c r="S5" s="27">
        <v>12.5</v>
      </c>
      <c r="T5" s="27">
        <v>25</v>
      </c>
      <c r="U5" s="27">
        <v>50</v>
      </c>
      <c r="V5" s="27">
        <v>50</v>
      </c>
      <c r="W5" s="27">
        <v>25</v>
      </c>
    </row>
    <row r="6" spans="3:23">
      <c r="G6" s="14"/>
      <c r="H6" s="21" t="s">
        <v>42</v>
      </c>
      <c r="I6" s="22" t="s">
        <v>57</v>
      </c>
      <c r="J6" s="23">
        <v>0</v>
      </c>
      <c r="K6" s="24">
        <v>0</v>
      </c>
      <c r="L6" s="24">
        <v>100</v>
      </c>
      <c r="M6" s="24">
        <v>0</v>
      </c>
      <c r="N6" s="25">
        <v>0</v>
      </c>
      <c r="O6" s="24">
        <v>0</v>
      </c>
      <c r="P6" s="25">
        <v>0</v>
      </c>
      <c r="Q6" s="26">
        <v>100</v>
      </c>
      <c r="R6" s="27">
        <v>0</v>
      </c>
      <c r="S6" s="27">
        <v>43.75</v>
      </c>
      <c r="T6" s="27">
        <v>62.5</v>
      </c>
      <c r="U6" s="27">
        <v>15</v>
      </c>
      <c r="V6" s="27">
        <v>0</v>
      </c>
      <c r="W6" s="27">
        <v>62.5</v>
      </c>
    </row>
    <row r="7" spans="3:23">
      <c r="G7" s="14"/>
      <c r="H7" s="21" t="s">
        <v>43</v>
      </c>
      <c r="I7" s="22" t="s">
        <v>58</v>
      </c>
      <c r="J7" s="23">
        <v>100</v>
      </c>
      <c r="K7" s="24">
        <v>0</v>
      </c>
      <c r="L7" s="24">
        <v>0</v>
      </c>
      <c r="M7" s="24">
        <v>100</v>
      </c>
      <c r="N7" s="25">
        <v>0</v>
      </c>
      <c r="O7" s="24">
        <v>0</v>
      </c>
      <c r="P7" s="25">
        <v>0</v>
      </c>
      <c r="Q7" s="26">
        <v>0</v>
      </c>
      <c r="R7" s="27">
        <v>0</v>
      </c>
      <c r="S7" s="27">
        <v>31.25</v>
      </c>
      <c r="T7" s="27">
        <v>12.5</v>
      </c>
      <c r="U7" s="27">
        <v>35</v>
      </c>
      <c r="V7" s="27">
        <v>0</v>
      </c>
      <c r="W7" s="27">
        <v>12.5</v>
      </c>
    </row>
    <row r="8" spans="3:23" ht="17">
      <c r="G8" s="14"/>
      <c r="H8" s="28" t="s">
        <v>93</v>
      </c>
      <c r="I8" s="29" t="s">
        <v>59</v>
      </c>
      <c r="J8" s="30">
        <v>0</v>
      </c>
      <c r="K8" s="30">
        <v>0</v>
      </c>
      <c r="L8" s="30">
        <v>0</v>
      </c>
      <c r="M8" s="30">
        <v>0</v>
      </c>
      <c r="N8" s="31">
        <v>100</v>
      </c>
      <c r="O8" s="30">
        <v>0</v>
      </c>
      <c r="P8" s="31">
        <v>100</v>
      </c>
      <c r="Q8" s="32">
        <v>0</v>
      </c>
      <c r="R8" s="33">
        <v>0</v>
      </c>
      <c r="S8" s="33">
        <v>12.5</v>
      </c>
      <c r="T8" s="33">
        <v>0</v>
      </c>
      <c r="U8" s="33">
        <v>0</v>
      </c>
      <c r="V8" s="33">
        <v>50</v>
      </c>
      <c r="W8" s="33">
        <v>0</v>
      </c>
    </row>
    <row r="9" spans="3:23">
      <c r="G9" s="14"/>
      <c r="I9" s="34" t="s">
        <v>6</v>
      </c>
      <c r="J9" s="35">
        <f>(J7+100-J6)/2-50</f>
        <v>50</v>
      </c>
      <c r="K9" s="35">
        <f t="shared" ref="K9:R9" si="0">(K7+100-K6)/2-50</f>
        <v>0</v>
      </c>
      <c r="L9" s="35">
        <f t="shared" si="0"/>
        <v>-50</v>
      </c>
      <c r="M9" s="35">
        <f t="shared" si="0"/>
        <v>50</v>
      </c>
      <c r="N9" s="35">
        <f t="shared" si="0"/>
        <v>0</v>
      </c>
      <c r="O9" s="35">
        <f t="shared" si="0"/>
        <v>0</v>
      </c>
      <c r="P9" s="35">
        <f t="shared" si="0"/>
        <v>0</v>
      </c>
      <c r="Q9" s="51">
        <f t="shared" si="0"/>
        <v>-50</v>
      </c>
      <c r="R9" s="37">
        <f t="shared" si="0"/>
        <v>0</v>
      </c>
      <c r="S9" s="37">
        <f t="shared" ref="S9:V9" si="1">(S7+100-S6)/2-50</f>
        <v>-6.25</v>
      </c>
      <c r="T9" s="37">
        <f t="shared" si="1"/>
        <v>-25</v>
      </c>
      <c r="U9" s="37">
        <f t="shared" si="1"/>
        <v>10</v>
      </c>
      <c r="V9" s="37">
        <f t="shared" si="1"/>
        <v>0</v>
      </c>
      <c r="W9" s="37">
        <f>(W7+100-W6)/2-50</f>
        <v>-25</v>
      </c>
    </row>
    <row r="10" spans="3:23">
      <c r="G10" s="14"/>
      <c r="I10" s="34" t="s">
        <v>7</v>
      </c>
      <c r="J10" s="35">
        <f>0.866025*J5+0.288675*J8-28.8675</f>
        <v>-28.8675</v>
      </c>
      <c r="K10" s="35">
        <f t="shared" ref="K10:R10" si="2">0.866025*K5+0.288675*K8-28.8675</f>
        <v>57.735000000000007</v>
      </c>
      <c r="L10" s="35">
        <f t="shared" si="2"/>
        <v>-28.8675</v>
      </c>
      <c r="M10" s="35">
        <f t="shared" si="2"/>
        <v>-28.8675</v>
      </c>
      <c r="N10" s="35">
        <f t="shared" si="2"/>
        <v>0</v>
      </c>
      <c r="O10" s="35">
        <f t="shared" si="2"/>
        <v>57.735000000000007</v>
      </c>
      <c r="P10" s="35">
        <f t="shared" si="2"/>
        <v>0</v>
      </c>
      <c r="Q10" s="36">
        <f t="shared" si="2"/>
        <v>-28.8675</v>
      </c>
      <c r="R10" s="37">
        <f t="shared" si="2"/>
        <v>57.735000000000007</v>
      </c>
      <c r="S10" s="37">
        <f t="shared" ref="S10:V10" si="3">0.866025*S5+0.288675*S8-28.8675</f>
        <v>-14.43375</v>
      </c>
      <c r="T10" s="37">
        <f t="shared" si="3"/>
        <v>-7.2168749999999982</v>
      </c>
      <c r="U10" s="37">
        <f t="shared" si="3"/>
        <v>14.433750000000003</v>
      </c>
      <c r="V10" s="37">
        <f t="shared" si="3"/>
        <v>28.8675</v>
      </c>
      <c r="W10" s="37">
        <f>0.866025*W5+0.288675*W8-28.8675</f>
        <v>-7.2168749999999982</v>
      </c>
    </row>
    <row r="11" spans="3:23">
      <c r="C11" s="38"/>
      <c r="D11" s="38"/>
      <c r="E11" s="39"/>
      <c r="F11" s="39"/>
      <c r="G11" s="40"/>
      <c r="H11" s="41"/>
      <c r="I11" s="29" t="s">
        <v>8</v>
      </c>
      <c r="J11" s="42">
        <f>0.816497*J8-20.4124</f>
        <v>-20.412400000000002</v>
      </c>
      <c r="K11" s="42">
        <f t="shared" ref="K11:R11" si="4">0.816497*K8-20.4124</f>
        <v>-20.412400000000002</v>
      </c>
      <c r="L11" s="42">
        <f t="shared" si="4"/>
        <v>-20.412400000000002</v>
      </c>
      <c r="M11" s="42">
        <f t="shared" si="4"/>
        <v>-20.412400000000002</v>
      </c>
      <c r="N11" s="42">
        <f t="shared" si="4"/>
        <v>61.237299999999991</v>
      </c>
      <c r="O11" s="42">
        <f t="shared" si="4"/>
        <v>-20.412400000000002</v>
      </c>
      <c r="P11" s="42">
        <f t="shared" si="4"/>
        <v>61.237299999999991</v>
      </c>
      <c r="Q11" s="43">
        <f t="shared" si="4"/>
        <v>-20.412400000000002</v>
      </c>
      <c r="R11" s="44">
        <f t="shared" si="4"/>
        <v>-20.412400000000002</v>
      </c>
      <c r="S11" s="44">
        <f t="shared" ref="S11:V11" si="5">0.816497*S8-20.4124</f>
        <v>-10.206187500000002</v>
      </c>
      <c r="T11" s="44">
        <f t="shared" si="5"/>
        <v>-20.412400000000002</v>
      </c>
      <c r="U11" s="44">
        <f t="shared" si="5"/>
        <v>-20.412400000000002</v>
      </c>
      <c r="V11" s="44">
        <f t="shared" si="5"/>
        <v>20.412449999999996</v>
      </c>
      <c r="W11" s="44">
        <f>0.816497*W8-20.4124</f>
        <v>-20.412400000000002</v>
      </c>
    </row>
    <row r="12" spans="3:23" ht="14" thickBot="1">
      <c r="C12" s="45"/>
      <c r="D12" s="45" t="s">
        <v>24</v>
      </c>
      <c r="E12" s="46" t="s">
        <v>22</v>
      </c>
      <c r="F12" s="46" t="s">
        <v>23</v>
      </c>
      <c r="G12" s="47" t="s">
        <v>25</v>
      </c>
      <c r="H12" s="50"/>
      <c r="I12" s="34" t="s">
        <v>26</v>
      </c>
      <c r="J12" s="35">
        <f>J9</f>
        <v>50</v>
      </c>
      <c r="K12" s="35">
        <f t="shared" ref="K12:R12" si="6">K9</f>
        <v>0</v>
      </c>
      <c r="L12" s="35">
        <f t="shared" si="6"/>
        <v>-50</v>
      </c>
      <c r="M12" s="35">
        <f t="shared" si="6"/>
        <v>50</v>
      </c>
      <c r="N12" s="35">
        <f t="shared" si="6"/>
        <v>0</v>
      </c>
      <c r="O12" s="35">
        <f t="shared" si="6"/>
        <v>0</v>
      </c>
      <c r="P12" s="35">
        <f t="shared" si="6"/>
        <v>0</v>
      </c>
      <c r="Q12" s="36">
        <f t="shared" si="6"/>
        <v>-50</v>
      </c>
      <c r="R12" s="90">
        <f t="shared" si="6"/>
        <v>0</v>
      </c>
      <c r="S12" s="90">
        <f t="shared" ref="S12:V12" si="7">S9</f>
        <v>-6.25</v>
      </c>
      <c r="T12" s="90">
        <f t="shared" si="7"/>
        <v>-25</v>
      </c>
      <c r="U12" s="90">
        <f t="shared" si="7"/>
        <v>10</v>
      </c>
      <c r="V12" s="90">
        <f t="shared" si="7"/>
        <v>0</v>
      </c>
      <c r="W12" s="90">
        <f>W9</f>
        <v>-25</v>
      </c>
    </row>
    <row r="13" spans="3:23" ht="14" thickBot="1">
      <c r="C13" s="45" t="s">
        <v>32</v>
      </c>
      <c r="D13" s="48">
        <v>0</v>
      </c>
      <c r="E13" s="46"/>
      <c r="F13" s="46"/>
      <c r="G13" s="49">
        <f>RADIANS(D13)</f>
        <v>0</v>
      </c>
      <c r="H13" s="50"/>
      <c r="I13" s="34" t="s">
        <v>27</v>
      </c>
      <c r="J13" s="35">
        <f>J10*COS($G$13)-J11*SIN($G$13)</f>
        <v>-28.8675</v>
      </c>
      <c r="K13" s="35">
        <f t="shared" ref="K13:R13" si="8">K10*COS($G$13)-K11*SIN($G$13)</f>
        <v>57.735000000000007</v>
      </c>
      <c r="L13" s="35">
        <f t="shared" si="8"/>
        <v>-28.8675</v>
      </c>
      <c r="M13" s="35">
        <f t="shared" si="8"/>
        <v>-28.8675</v>
      </c>
      <c r="N13" s="35">
        <f t="shared" si="8"/>
        <v>0</v>
      </c>
      <c r="O13" s="35">
        <f t="shared" si="8"/>
        <v>57.735000000000007</v>
      </c>
      <c r="P13" s="35">
        <f t="shared" si="8"/>
        <v>0</v>
      </c>
      <c r="Q13" s="36">
        <f t="shared" si="8"/>
        <v>-28.8675</v>
      </c>
      <c r="R13" s="90">
        <f t="shared" si="8"/>
        <v>57.735000000000007</v>
      </c>
      <c r="S13" s="90">
        <f t="shared" ref="S13:V13" si="9">S10*COS($G$13)-S11*SIN($G$13)</f>
        <v>-14.43375</v>
      </c>
      <c r="T13" s="90">
        <f t="shared" si="9"/>
        <v>-7.2168749999999982</v>
      </c>
      <c r="U13" s="90">
        <f t="shared" si="9"/>
        <v>14.433750000000003</v>
      </c>
      <c r="V13" s="90">
        <f t="shared" si="9"/>
        <v>28.8675</v>
      </c>
      <c r="W13" s="90">
        <f>W10*COS($G$13)-W11*SIN($G$13)</f>
        <v>-7.2168749999999982</v>
      </c>
    </row>
    <row r="14" spans="3:23">
      <c r="C14" s="38"/>
      <c r="D14" s="38"/>
      <c r="E14" s="39"/>
      <c r="F14" s="39"/>
      <c r="G14" s="40"/>
      <c r="H14" s="55"/>
      <c r="I14" s="29" t="s">
        <v>28</v>
      </c>
      <c r="J14" s="42">
        <f>J10*SIN($G$13)+J11*COS($G$13)</f>
        <v>-20.412400000000002</v>
      </c>
      <c r="K14" s="42">
        <f t="shared" ref="K14:R14" si="10">K10*SIN($G$13)+K11*COS($G$13)</f>
        <v>-20.412400000000002</v>
      </c>
      <c r="L14" s="42">
        <f t="shared" si="10"/>
        <v>-20.412400000000002</v>
      </c>
      <c r="M14" s="42">
        <f t="shared" si="10"/>
        <v>-20.412400000000002</v>
      </c>
      <c r="N14" s="42">
        <f t="shared" si="10"/>
        <v>61.237299999999991</v>
      </c>
      <c r="O14" s="42">
        <f t="shared" si="10"/>
        <v>-20.412400000000002</v>
      </c>
      <c r="P14" s="42">
        <f t="shared" si="10"/>
        <v>61.237299999999991</v>
      </c>
      <c r="Q14" s="43">
        <f t="shared" si="10"/>
        <v>-20.412400000000002</v>
      </c>
      <c r="R14" s="91">
        <f t="shared" si="10"/>
        <v>-20.412400000000002</v>
      </c>
      <c r="S14" s="91">
        <f t="shared" ref="S14:V14" si="11">S10*SIN($G$13)+S11*COS($G$13)</f>
        <v>-10.206187500000002</v>
      </c>
      <c r="T14" s="91">
        <f t="shared" si="11"/>
        <v>-20.412400000000002</v>
      </c>
      <c r="U14" s="91">
        <f t="shared" si="11"/>
        <v>-20.412400000000002</v>
      </c>
      <c r="V14" s="91">
        <f t="shared" si="11"/>
        <v>20.412449999999996</v>
      </c>
      <c r="W14" s="91">
        <f>W10*SIN($G$13)+W11*COS($G$13)</f>
        <v>-20.412400000000002</v>
      </c>
    </row>
    <row r="15" spans="3:23" ht="14" thickBot="1">
      <c r="C15" s="45"/>
      <c r="D15" s="45" t="s">
        <v>24</v>
      </c>
      <c r="E15" s="46" t="s">
        <v>22</v>
      </c>
      <c r="F15" s="46" t="s">
        <v>23</v>
      </c>
      <c r="G15" s="14" t="s">
        <v>25</v>
      </c>
      <c r="H15" s="50"/>
      <c r="I15" s="34" t="s">
        <v>29</v>
      </c>
      <c r="J15" s="54">
        <f>J12*COS($G$16)+J14*SIN($G$16)</f>
        <v>50</v>
      </c>
      <c r="K15" s="54">
        <f t="shared" ref="K15:R15" si="12">K12*COS($G$16)+K14*SIN($G$16)</f>
        <v>0</v>
      </c>
      <c r="L15" s="54">
        <f t="shared" si="12"/>
        <v>-50</v>
      </c>
      <c r="M15" s="54">
        <f t="shared" si="12"/>
        <v>50</v>
      </c>
      <c r="N15" s="54">
        <f t="shared" si="12"/>
        <v>0</v>
      </c>
      <c r="O15" s="54">
        <f t="shared" si="12"/>
        <v>0</v>
      </c>
      <c r="P15" s="54">
        <f t="shared" si="12"/>
        <v>0</v>
      </c>
      <c r="Q15" s="36">
        <f t="shared" si="12"/>
        <v>-50</v>
      </c>
      <c r="R15" s="92">
        <f t="shared" si="12"/>
        <v>0</v>
      </c>
      <c r="S15" s="92">
        <f t="shared" ref="S15" si="13">S12*COS($G$16)+S14*SIN($G$16)</f>
        <v>-6.25</v>
      </c>
      <c r="T15" s="92">
        <f t="shared" ref="T15" si="14">T12*COS($G$16)+T14*SIN($G$16)</f>
        <v>-25</v>
      </c>
      <c r="U15" s="92">
        <f t="shared" ref="U15" si="15">U12*COS($G$16)+U14*SIN($G$16)</f>
        <v>10</v>
      </c>
      <c r="V15" s="92">
        <f t="shared" ref="V15" si="16">V12*COS($G$16)+V14*SIN($G$16)</f>
        <v>0</v>
      </c>
      <c r="W15" s="92">
        <f t="shared" ref="W15" si="17">W12*COS($G$16)+W14*SIN($G$16)</f>
        <v>-25</v>
      </c>
    </row>
    <row r="16" spans="3:23" ht="14" thickBot="1">
      <c r="C16" s="45" t="s">
        <v>33</v>
      </c>
      <c r="D16" s="48">
        <v>0</v>
      </c>
      <c r="E16" s="46"/>
      <c r="F16" s="46"/>
      <c r="G16" s="49">
        <f>RADIANS(D16)</f>
        <v>0</v>
      </c>
      <c r="H16" s="50"/>
      <c r="I16" s="34" t="s">
        <v>30</v>
      </c>
      <c r="J16" s="54">
        <f>J13</f>
        <v>-28.8675</v>
      </c>
      <c r="K16" s="54">
        <f t="shared" ref="K16:R16" si="18">K13</f>
        <v>57.735000000000007</v>
      </c>
      <c r="L16" s="54">
        <f t="shared" si="18"/>
        <v>-28.8675</v>
      </c>
      <c r="M16" s="54">
        <f t="shared" si="18"/>
        <v>-28.8675</v>
      </c>
      <c r="N16" s="54">
        <f t="shared" si="18"/>
        <v>0</v>
      </c>
      <c r="O16" s="54">
        <f t="shared" si="18"/>
        <v>57.735000000000007</v>
      </c>
      <c r="P16" s="54">
        <f t="shared" si="18"/>
        <v>0</v>
      </c>
      <c r="Q16" s="36">
        <f t="shared" si="18"/>
        <v>-28.8675</v>
      </c>
      <c r="R16" s="92">
        <f t="shared" si="18"/>
        <v>57.735000000000007</v>
      </c>
      <c r="S16" s="92">
        <f t="shared" ref="S16:V16" si="19">S13</f>
        <v>-14.43375</v>
      </c>
      <c r="T16" s="92">
        <f t="shared" si="19"/>
        <v>-7.2168749999999982</v>
      </c>
      <c r="U16" s="92">
        <f t="shared" si="19"/>
        <v>14.433750000000003</v>
      </c>
      <c r="V16" s="92">
        <f t="shared" si="19"/>
        <v>28.8675</v>
      </c>
      <c r="W16" s="92">
        <f>W13</f>
        <v>-7.2168749999999982</v>
      </c>
    </row>
    <row r="17" spans="3:23">
      <c r="C17" s="38"/>
      <c r="D17" s="38"/>
      <c r="E17" s="39"/>
      <c r="F17" s="39"/>
      <c r="G17" s="40"/>
      <c r="H17" s="55"/>
      <c r="I17" s="29" t="s">
        <v>31</v>
      </c>
      <c r="J17" s="42">
        <f>-J12*SIN($G$16)+J14*COS($G$16)</f>
        <v>-20.412400000000002</v>
      </c>
      <c r="K17" s="42">
        <f t="shared" ref="K17:R17" si="20">-K12*SIN($G$16)+K14*COS($G$16)</f>
        <v>-20.412400000000002</v>
      </c>
      <c r="L17" s="42">
        <f t="shared" si="20"/>
        <v>-20.412400000000002</v>
      </c>
      <c r="M17" s="42">
        <f t="shared" si="20"/>
        <v>-20.412400000000002</v>
      </c>
      <c r="N17" s="42">
        <f t="shared" si="20"/>
        <v>61.237299999999991</v>
      </c>
      <c r="O17" s="42">
        <f t="shared" si="20"/>
        <v>-20.412400000000002</v>
      </c>
      <c r="P17" s="42">
        <f t="shared" si="20"/>
        <v>61.237299999999991</v>
      </c>
      <c r="Q17" s="43">
        <f t="shared" si="20"/>
        <v>-20.412400000000002</v>
      </c>
      <c r="R17" s="91">
        <f t="shared" si="20"/>
        <v>-20.412400000000002</v>
      </c>
      <c r="S17" s="91">
        <f t="shared" ref="S17:V17" si="21">-S12*SIN($G$16)+S14*COS($G$16)</f>
        <v>-10.206187500000002</v>
      </c>
      <c r="T17" s="91">
        <f t="shared" si="21"/>
        <v>-20.412400000000002</v>
      </c>
      <c r="U17" s="91">
        <f t="shared" si="21"/>
        <v>-20.412400000000002</v>
      </c>
      <c r="V17" s="91">
        <f t="shared" si="21"/>
        <v>20.412449999999996</v>
      </c>
      <c r="W17" s="91">
        <f>-W12*SIN($G$16)+W14*COS($G$16)</f>
        <v>-20.412400000000002</v>
      </c>
    </row>
    <row r="18" spans="3:23" ht="14" thickBot="1">
      <c r="C18" s="45"/>
      <c r="D18" s="45" t="s">
        <v>24</v>
      </c>
      <c r="E18" s="46" t="s">
        <v>22</v>
      </c>
      <c r="F18" s="46" t="s">
        <v>23</v>
      </c>
      <c r="G18" s="14" t="s">
        <v>25</v>
      </c>
      <c r="I18" s="34" t="s">
        <v>11</v>
      </c>
      <c r="J18" s="35">
        <f>J15*COS($G$19)-J16*SIN($G$19)</f>
        <v>40.106123427868731</v>
      </c>
      <c r="K18" s="35">
        <f t="shared" ref="K18:R18" si="22">K15*COS($G$19)-K16*SIN($G$19)</f>
        <v>15.913922738094435</v>
      </c>
      <c r="L18" s="35">
        <f t="shared" si="22"/>
        <v>-56.020046165963159</v>
      </c>
      <c r="M18" s="35">
        <f t="shared" si="22"/>
        <v>40.106123427868731</v>
      </c>
      <c r="N18" s="35">
        <f t="shared" si="22"/>
        <v>0</v>
      </c>
      <c r="O18" s="35">
        <f t="shared" si="22"/>
        <v>15.913922738094435</v>
      </c>
      <c r="P18" s="35">
        <f t="shared" si="22"/>
        <v>0</v>
      </c>
      <c r="Q18" s="36">
        <f t="shared" si="22"/>
        <v>-56.020046165963159</v>
      </c>
      <c r="R18" s="90">
        <f t="shared" si="22"/>
        <v>15.913922738094435</v>
      </c>
      <c r="S18" s="90">
        <f t="shared" ref="S18:V18" si="23">S15*COS($G$19)-S16*SIN($G$19)</f>
        <v>-9.9863662841381018</v>
      </c>
      <c r="T18" s="90">
        <f t="shared" si="23"/>
        <v>-26.020782740719778</v>
      </c>
      <c r="U18" s="90">
        <f t="shared" si="23"/>
        <v>13.591097643906799</v>
      </c>
      <c r="V18" s="90">
        <f t="shared" si="23"/>
        <v>7.9569613690472165</v>
      </c>
      <c r="W18" s="90">
        <f>W15*COS($G$19)-W16*SIN($G$19)</f>
        <v>-26.020782740719778</v>
      </c>
    </row>
    <row r="19" spans="3:23" ht="14" thickBot="1">
      <c r="C19" s="45" t="s">
        <v>14</v>
      </c>
      <c r="D19" s="48">
        <v>344</v>
      </c>
      <c r="E19" s="46"/>
      <c r="F19" s="46"/>
      <c r="G19" s="49">
        <f>RADIANS(D19)</f>
        <v>6.003932626860494</v>
      </c>
      <c r="I19" s="34" t="s">
        <v>12</v>
      </c>
      <c r="J19" s="35">
        <f>J15*SIN($G$19)+J16*COS($G$19)</f>
        <v>-41.53108979834937</v>
      </c>
      <c r="K19" s="35">
        <f t="shared" ref="K19:R19" si="24">K15*SIN($G$19)+K16*COS($G$19)</f>
        <v>55.498444014998846</v>
      </c>
      <c r="L19" s="35">
        <f t="shared" si="24"/>
        <v>-13.967354216649472</v>
      </c>
      <c r="M19" s="35">
        <f t="shared" si="24"/>
        <v>-41.53108979834937</v>
      </c>
      <c r="N19" s="35">
        <f t="shared" si="24"/>
        <v>0</v>
      </c>
      <c r="O19" s="35">
        <f t="shared" si="24"/>
        <v>55.498444014998846</v>
      </c>
      <c r="P19" s="35">
        <f t="shared" si="24"/>
        <v>0</v>
      </c>
      <c r="Q19" s="36">
        <f t="shared" si="24"/>
        <v>-13.967354216649472</v>
      </c>
      <c r="R19" s="90">
        <f t="shared" si="24"/>
        <v>55.498444014998846</v>
      </c>
      <c r="S19" s="90">
        <f t="shared" ref="S19:V19" si="25">S15*SIN($G$19)+S16*COS($G$19)</f>
        <v>-12.151877529893467</v>
      </c>
      <c r="T19" s="90">
        <f t="shared" si="25"/>
        <v>-4.6371606449879366E-2</v>
      </c>
      <c r="U19" s="90">
        <f t="shared" si="25"/>
        <v>11.118237445579723</v>
      </c>
      <c r="V19" s="90">
        <f t="shared" si="25"/>
        <v>27.749222007499419</v>
      </c>
      <c r="W19" s="90">
        <f>W15*SIN($G$19)+W16*COS($G$19)</f>
        <v>-4.6371606449879366E-2</v>
      </c>
    </row>
    <row r="20" spans="3:23">
      <c r="C20" s="38"/>
      <c r="D20" s="38"/>
      <c r="E20" s="39"/>
      <c r="F20" s="39"/>
      <c r="G20" s="40"/>
      <c r="H20" s="41"/>
      <c r="I20" s="29" t="s">
        <v>13</v>
      </c>
      <c r="J20" s="42">
        <f>J17</f>
        <v>-20.412400000000002</v>
      </c>
      <c r="K20" s="42">
        <f t="shared" ref="K20:R20" si="26">K17</f>
        <v>-20.412400000000002</v>
      </c>
      <c r="L20" s="42">
        <f t="shared" si="26"/>
        <v>-20.412400000000002</v>
      </c>
      <c r="M20" s="42">
        <f t="shared" si="26"/>
        <v>-20.412400000000002</v>
      </c>
      <c r="N20" s="42">
        <f t="shared" si="26"/>
        <v>61.237299999999991</v>
      </c>
      <c r="O20" s="42">
        <f t="shared" si="26"/>
        <v>-20.412400000000002</v>
      </c>
      <c r="P20" s="42">
        <f t="shared" si="26"/>
        <v>61.237299999999991</v>
      </c>
      <c r="Q20" s="43">
        <f t="shared" si="26"/>
        <v>-20.412400000000002</v>
      </c>
      <c r="R20" s="91">
        <f t="shared" si="26"/>
        <v>-20.412400000000002</v>
      </c>
      <c r="S20" s="91">
        <f t="shared" ref="S20:V20" si="27">S17</f>
        <v>-10.206187500000002</v>
      </c>
      <c r="T20" s="91">
        <f t="shared" si="27"/>
        <v>-20.412400000000002</v>
      </c>
      <c r="U20" s="91">
        <f t="shared" si="27"/>
        <v>-20.412400000000002</v>
      </c>
      <c r="V20" s="91">
        <f t="shared" si="27"/>
        <v>20.412449999999996</v>
      </c>
      <c r="W20" s="91">
        <f>W17</f>
        <v>-20.412400000000002</v>
      </c>
    </row>
    <row r="21" spans="3:23" ht="14" thickBot="1">
      <c r="C21" s="45"/>
      <c r="D21" s="45" t="s">
        <v>24</v>
      </c>
      <c r="E21" s="46" t="s">
        <v>22</v>
      </c>
      <c r="F21" s="46" t="s">
        <v>23</v>
      </c>
      <c r="G21" s="47" t="s">
        <v>25</v>
      </c>
      <c r="I21" s="34" t="s">
        <v>15</v>
      </c>
      <c r="J21" s="35">
        <f>J18</f>
        <v>40.106123427868731</v>
      </c>
      <c r="K21" s="35">
        <f t="shared" ref="K21:R21" si="28">K18</f>
        <v>15.913922738094435</v>
      </c>
      <c r="L21" s="35">
        <f t="shared" si="28"/>
        <v>-56.020046165963159</v>
      </c>
      <c r="M21" s="35">
        <f t="shared" si="28"/>
        <v>40.106123427868731</v>
      </c>
      <c r="N21" s="35">
        <f t="shared" si="28"/>
        <v>0</v>
      </c>
      <c r="O21" s="35">
        <f t="shared" si="28"/>
        <v>15.913922738094435</v>
      </c>
      <c r="P21" s="35">
        <f t="shared" si="28"/>
        <v>0</v>
      </c>
      <c r="Q21" s="36">
        <f t="shared" si="28"/>
        <v>-56.020046165963159</v>
      </c>
      <c r="R21" s="90">
        <f t="shared" si="28"/>
        <v>15.913922738094435</v>
      </c>
      <c r="S21" s="90">
        <f t="shared" ref="S21:V21" si="29">S18</f>
        <v>-9.9863662841381018</v>
      </c>
      <c r="T21" s="90">
        <f t="shared" si="29"/>
        <v>-26.020782740719778</v>
      </c>
      <c r="U21" s="90">
        <f t="shared" si="29"/>
        <v>13.591097643906799</v>
      </c>
      <c r="V21" s="90">
        <f t="shared" si="29"/>
        <v>7.9569613690472165</v>
      </c>
      <c r="W21" s="90">
        <f>W18</f>
        <v>-26.020782740719778</v>
      </c>
    </row>
    <row r="22" spans="3:23" ht="14" thickBot="1">
      <c r="C22" s="45" t="s">
        <v>18</v>
      </c>
      <c r="D22" s="48">
        <v>19</v>
      </c>
      <c r="E22" s="46"/>
      <c r="F22" s="46"/>
      <c r="G22" s="49">
        <f>RADIANS(D22)</f>
        <v>0.33161255787892263</v>
      </c>
      <c r="I22" s="34" t="s">
        <v>16</v>
      </c>
      <c r="J22" s="35">
        <f>J19*COS($G$22)-J20*SIN($G$22)</f>
        <v>-32.622789473181349</v>
      </c>
      <c r="K22" s="35">
        <f t="shared" ref="K22:R22" si="30">K19*COS($G$22)-K20*SIN($G$22)</f>
        <v>59.120437129081402</v>
      </c>
      <c r="L22" s="35">
        <f t="shared" si="30"/>
        <v>-6.5607654677762541</v>
      </c>
      <c r="M22" s="35">
        <f t="shared" si="30"/>
        <v>-32.622789473181349</v>
      </c>
      <c r="N22" s="35">
        <f t="shared" si="30"/>
        <v>-19.936914744939237</v>
      </c>
      <c r="O22" s="35">
        <f t="shared" si="30"/>
        <v>59.120437129081402</v>
      </c>
      <c r="P22" s="35">
        <f t="shared" si="30"/>
        <v>-19.936914744939237</v>
      </c>
      <c r="Q22" s="36">
        <f t="shared" si="30"/>
        <v>-6.5607654677762541</v>
      </c>
      <c r="R22" s="90">
        <f t="shared" si="30"/>
        <v>59.120437129081402</v>
      </c>
      <c r="S22" s="90">
        <f t="shared" ref="S22:V22" si="31">S19*COS($G$22)-S20*SIN($G$22)</f>
        <v>-8.1670163045035125</v>
      </c>
      <c r="T22" s="90">
        <f t="shared" si="31"/>
        <v>6.6017821807625241</v>
      </c>
      <c r="U22" s="90">
        <f t="shared" si="31"/>
        <v>17.158127428760793</v>
      </c>
      <c r="V22" s="90">
        <f t="shared" si="31"/>
        <v>19.591761192071079</v>
      </c>
      <c r="W22" s="90">
        <f>W19*COS($G$22)-W20*SIN($G$22)</f>
        <v>6.6017821807625241</v>
      </c>
    </row>
    <row r="23" spans="3:23">
      <c r="C23" s="38"/>
      <c r="D23" s="38"/>
      <c r="E23" s="39"/>
      <c r="F23" s="39"/>
      <c r="G23" s="40"/>
      <c r="H23" s="41"/>
      <c r="I23" s="29" t="s">
        <v>17</v>
      </c>
      <c r="J23" s="42">
        <f>J19*SIN($G$22)+J20*COS($G$22)</f>
        <v>-32.821503630806546</v>
      </c>
      <c r="K23" s="42">
        <f t="shared" ref="K23:R23" si="32">K19*SIN($G$22)+K20*COS($G$22)</f>
        <v>-1.2317773793564903</v>
      </c>
      <c r="L23" s="42">
        <f t="shared" si="32"/>
        <v>-23.847629107527453</v>
      </c>
      <c r="M23" s="42">
        <f t="shared" si="32"/>
        <v>-32.821503630806546</v>
      </c>
      <c r="N23" s="42">
        <f t="shared" si="32"/>
        <v>57.901004669548037</v>
      </c>
      <c r="O23" s="42">
        <f t="shared" si="32"/>
        <v>-1.2317773793564903</v>
      </c>
      <c r="P23" s="42">
        <f t="shared" si="32"/>
        <v>57.901004669548037</v>
      </c>
      <c r="Q23" s="43">
        <f t="shared" si="32"/>
        <v>-23.847629107527453</v>
      </c>
      <c r="R23" s="91">
        <f t="shared" si="32"/>
        <v>-1.2317773793564903</v>
      </c>
      <c r="S23" s="91">
        <f t="shared" ref="S23:V23" si="33">S19*SIN($G$22)+S20*COS($G$22)</f>
        <v>-13.606404207896363</v>
      </c>
      <c r="T23" s="91">
        <f t="shared" si="33"/>
        <v>-19.3154004908946</v>
      </c>
      <c r="U23" s="91">
        <f t="shared" si="33"/>
        <v>-15.680559326589655</v>
      </c>
      <c r="V23" s="91">
        <f t="shared" si="33"/>
        <v>28.334613645095779</v>
      </c>
      <c r="W23" s="91">
        <f>W19*SIN($G$22)+W20*COS($G$22)</f>
        <v>-19.3154004908946</v>
      </c>
    </row>
    <row r="24" spans="3:23">
      <c r="C24" s="45"/>
      <c r="D24" s="45"/>
      <c r="E24" s="46"/>
      <c r="F24" s="46"/>
      <c r="G24" s="14"/>
      <c r="I24" s="34" t="s">
        <v>19</v>
      </c>
      <c r="J24" s="35">
        <f>J21</f>
        <v>40.106123427868731</v>
      </c>
      <c r="K24" s="35">
        <f t="shared" ref="K24:R24" si="34">K21</f>
        <v>15.913922738094435</v>
      </c>
      <c r="L24" s="35">
        <f t="shared" si="34"/>
        <v>-56.020046165963159</v>
      </c>
      <c r="M24" s="35">
        <f t="shared" si="34"/>
        <v>40.106123427868731</v>
      </c>
      <c r="N24" s="35">
        <f t="shared" si="34"/>
        <v>0</v>
      </c>
      <c r="O24" s="35">
        <f t="shared" si="34"/>
        <v>15.913922738094435</v>
      </c>
      <c r="P24" s="35">
        <f t="shared" si="34"/>
        <v>0</v>
      </c>
      <c r="Q24" s="36">
        <f t="shared" si="34"/>
        <v>-56.020046165963159</v>
      </c>
      <c r="R24" s="90">
        <f t="shared" si="34"/>
        <v>15.913922738094435</v>
      </c>
      <c r="S24" s="90">
        <f t="shared" ref="S24:V24" si="35">S21</f>
        <v>-9.9863662841381018</v>
      </c>
      <c r="T24" s="90">
        <f t="shared" si="35"/>
        <v>-26.020782740719778</v>
      </c>
      <c r="U24" s="90">
        <f t="shared" si="35"/>
        <v>13.591097643906799</v>
      </c>
      <c r="V24" s="90">
        <f t="shared" si="35"/>
        <v>7.9569613690472165</v>
      </c>
      <c r="W24" s="90">
        <f>W21</f>
        <v>-26.020782740719778</v>
      </c>
    </row>
    <row r="25" spans="3:23">
      <c r="C25" s="45"/>
      <c r="D25" s="45"/>
      <c r="E25" s="46"/>
      <c r="F25" s="46"/>
      <c r="G25" s="14"/>
      <c r="I25" s="34" t="s">
        <v>21</v>
      </c>
      <c r="J25" s="35">
        <f>J23</f>
        <v>-32.821503630806546</v>
      </c>
      <c r="K25" s="35">
        <f t="shared" ref="K25:Q25" si="36">K23</f>
        <v>-1.2317773793564903</v>
      </c>
      <c r="L25" s="35">
        <f t="shared" si="36"/>
        <v>-23.847629107527453</v>
      </c>
      <c r="M25" s="35">
        <f t="shared" si="36"/>
        <v>-32.821503630806546</v>
      </c>
      <c r="N25" s="35">
        <f t="shared" si="36"/>
        <v>57.901004669548037</v>
      </c>
      <c r="O25" s="35">
        <f t="shared" si="36"/>
        <v>-1.2317773793564903</v>
      </c>
      <c r="P25" s="35">
        <f t="shared" si="36"/>
        <v>57.901004669548037</v>
      </c>
      <c r="Q25" s="36">
        <f t="shared" si="36"/>
        <v>-23.847629107527453</v>
      </c>
      <c r="R25" s="37"/>
      <c r="S25" s="37"/>
      <c r="T25" s="37"/>
      <c r="U25" s="37"/>
      <c r="V25" s="35"/>
      <c r="W25" s="35"/>
    </row>
    <row r="26" spans="3:23">
      <c r="Q26" s="52"/>
      <c r="R26" s="37">
        <f>R23</f>
        <v>-1.2317773793564903</v>
      </c>
      <c r="S26" s="37">
        <f t="shared" ref="S26" si="37">S23</f>
        <v>-13.606404207896363</v>
      </c>
      <c r="T26" s="37"/>
      <c r="U26" s="37"/>
      <c r="V26" s="37"/>
      <c r="W26" s="37"/>
    </row>
    <row r="27" spans="3:23" ht="17">
      <c r="K27" s="53"/>
      <c r="T27" s="37">
        <f>T23</f>
        <v>-19.3154004908946</v>
      </c>
      <c r="U27" s="37">
        <f>U23</f>
        <v>-15.680559326589655</v>
      </c>
      <c r="V27" s="37">
        <f>V23</f>
        <v>28.334613645095779</v>
      </c>
      <c r="W27" s="37">
        <f>W23</f>
        <v>-19.3154004908946</v>
      </c>
    </row>
    <row r="28" spans="3:23" ht="17">
      <c r="K28" s="53"/>
      <c r="T28" s="37"/>
      <c r="U28" s="56"/>
      <c r="W28" s="37"/>
    </row>
  </sheetData>
  <phoneticPr fontId="1"/>
  <pageMargins left="0.7" right="0.7" top="0.75" bottom="0.75" header="0.3" footer="0.3"/>
  <pageSetup paperSize="9" orientation="portrait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pinner 1">
              <controlPr defaultSize="0" autoPict="0">
                <anchor moveWithCells="1" sizeWithCells="1">
                  <from>
                    <xdr:col>4</xdr:col>
                    <xdr:colOff>101600</xdr:colOff>
                    <xdr:row>18</xdr:row>
                    <xdr:rowOff>25400</xdr:rowOff>
                  </from>
                  <to>
                    <xdr:col>4</xdr:col>
                    <xdr:colOff>393700</xdr:colOff>
                    <xdr:row>19</xdr:row>
                    <xdr:rowOff>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26" r:id="rId4" name="Spinner 2">
              <controlPr defaultSize="0" autoPict="0">
                <anchor moveWithCells="1" sizeWithCells="1">
                  <from>
                    <xdr:col>4</xdr:col>
                    <xdr:colOff>101600</xdr:colOff>
                    <xdr:row>21</xdr:row>
                    <xdr:rowOff>25400</xdr:rowOff>
                  </from>
                  <to>
                    <xdr:col>4</xdr:col>
                    <xdr:colOff>393700</xdr:colOff>
                    <xdr:row>22</xdr:row>
                    <xdr:rowOff>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27" r:id="rId5" name="Spinner 3">
              <controlPr defaultSize="0" autoPict="0">
                <anchor moveWithCells="1" sizeWithCells="1">
                  <from>
                    <xdr:col>5</xdr:col>
                    <xdr:colOff>25400</xdr:colOff>
                    <xdr:row>18</xdr:row>
                    <xdr:rowOff>25400</xdr:rowOff>
                  </from>
                  <to>
                    <xdr:col>5</xdr:col>
                    <xdr:colOff>292100</xdr:colOff>
                    <xdr:row>19</xdr:row>
                    <xdr:rowOff>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28" r:id="rId6" name="Spinner 4">
              <controlPr defaultSize="0" autoPict="0">
                <anchor moveWithCells="1" sizeWithCells="1">
                  <from>
                    <xdr:col>5</xdr:col>
                    <xdr:colOff>25400</xdr:colOff>
                    <xdr:row>21</xdr:row>
                    <xdr:rowOff>25400</xdr:rowOff>
                  </from>
                  <to>
                    <xdr:col>5</xdr:col>
                    <xdr:colOff>292100</xdr:colOff>
                    <xdr:row>22</xdr:row>
                    <xdr:rowOff>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29" r:id="rId7" name="Spinner 5">
              <controlPr defaultSize="0" autoPict="0">
                <anchor moveWithCells="1" sizeWithCells="1">
                  <from>
                    <xdr:col>4</xdr:col>
                    <xdr:colOff>101600</xdr:colOff>
                    <xdr:row>12</xdr:row>
                    <xdr:rowOff>25400</xdr:rowOff>
                  </from>
                  <to>
                    <xdr:col>4</xdr:col>
                    <xdr:colOff>393700</xdr:colOff>
                    <xdr:row>13</xdr:row>
                    <xdr:rowOff>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30" r:id="rId8" name="Spinner 6">
              <controlPr defaultSize="0" autoPict="0">
                <anchor moveWithCells="1" sizeWithCells="1">
                  <from>
                    <xdr:col>4</xdr:col>
                    <xdr:colOff>101600</xdr:colOff>
                    <xdr:row>15</xdr:row>
                    <xdr:rowOff>25400</xdr:rowOff>
                  </from>
                  <to>
                    <xdr:col>4</xdr:col>
                    <xdr:colOff>393700</xdr:colOff>
                    <xdr:row>16</xdr:row>
                    <xdr:rowOff>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32" r:id="rId9" name="Spinner 8">
              <controlPr defaultSize="0" autoPict="0">
                <anchor moveWithCells="1" sizeWithCells="1">
                  <from>
                    <xdr:col>5</xdr:col>
                    <xdr:colOff>25400</xdr:colOff>
                    <xdr:row>12</xdr:row>
                    <xdr:rowOff>25400</xdr:rowOff>
                  </from>
                  <to>
                    <xdr:col>5</xdr:col>
                    <xdr:colOff>292100</xdr:colOff>
                    <xdr:row>13</xdr:row>
                    <xdr:rowOff>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1033" r:id="rId10" name="Spinner 9">
              <controlPr defaultSize="0" autoPict="0">
                <anchor moveWithCells="1" sizeWithCells="1">
                  <from>
                    <xdr:col>5</xdr:col>
                    <xdr:colOff>25400</xdr:colOff>
                    <xdr:row>15</xdr:row>
                    <xdr:rowOff>25400</xdr:rowOff>
                  </from>
                  <to>
                    <xdr:col>5</xdr:col>
                    <xdr:colOff>292100</xdr:colOff>
                    <xdr:row>16</xdr:row>
                    <xdr:rowOff>0</xdr:rowOff>
                  </to>
                </anchor>
              </controlPr>
            </control>
          </mc:Choice>
          <mc:Fallback/>
        </mc:AlternateContent>
      </controls>
    </mc:Choice>
    <mc:Fallback/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Z23"/>
  <sheetViews>
    <sheetView workbookViewId="0">
      <selection activeCell="B1" sqref="B1:B2"/>
    </sheetView>
  </sheetViews>
  <sheetFormatPr baseColWidth="10" defaultColWidth="8.83203125" defaultRowHeight="13" x14ac:dyDescent="0"/>
  <cols>
    <col min="1" max="1" width="3.5" style="20" customWidth="1"/>
    <col min="2" max="2" width="6.83203125" style="12" bestFit="1" customWidth="1"/>
    <col min="3" max="3" width="6.5" style="12" bestFit="1" customWidth="1"/>
    <col min="4" max="4" width="6.33203125" style="13" bestFit="1" customWidth="1"/>
    <col min="5" max="5" width="4.1640625" style="13" bestFit="1" customWidth="1"/>
    <col min="6" max="6" width="6" style="12" bestFit="1" customWidth="1"/>
    <col min="7" max="7" width="3.1640625" style="20" bestFit="1" customWidth="1"/>
    <col min="8" max="8" width="4.33203125" style="13" bestFit="1" customWidth="1"/>
    <col min="9" max="9" width="6.1640625" style="20" bestFit="1" customWidth="1"/>
    <col min="10" max="22" width="5.1640625" style="20" bestFit="1" customWidth="1"/>
    <col min="23" max="37" width="4.6640625" style="20" bestFit="1" customWidth="1"/>
    <col min="38" max="38" width="5.1640625" style="20" customWidth="1"/>
    <col min="39" max="52" width="4.6640625" style="20" bestFit="1" customWidth="1"/>
    <col min="53" max="16384" width="8.83203125" style="20"/>
  </cols>
  <sheetData>
    <row r="1" spans="2:52" ht="15">
      <c r="B1" s="94" t="s">
        <v>98</v>
      </c>
    </row>
    <row r="2" spans="2:52" ht="15">
      <c r="B2" s="95" t="s">
        <v>99</v>
      </c>
    </row>
    <row r="3" spans="2:52" s="11" customFormat="1" ht="14" thickBot="1">
      <c r="B3" s="3"/>
      <c r="C3" s="3"/>
      <c r="D3" s="4"/>
      <c r="E3" s="4"/>
      <c r="F3" s="3"/>
      <c r="G3" s="5"/>
      <c r="H3" s="6"/>
      <c r="I3" s="7" t="s">
        <v>0</v>
      </c>
      <c r="J3" s="8"/>
      <c r="K3" s="8"/>
      <c r="L3" s="8"/>
      <c r="M3" s="8"/>
      <c r="N3" s="8"/>
      <c r="O3" s="8"/>
      <c r="P3" s="9"/>
      <c r="Q3" s="10" t="s">
        <v>34</v>
      </c>
      <c r="R3" s="8"/>
      <c r="S3" s="8"/>
      <c r="T3" s="8"/>
      <c r="U3" s="8"/>
      <c r="V3" s="8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2:52">
      <c r="F4" s="14"/>
      <c r="G4" s="15"/>
      <c r="H4" s="16"/>
      <c r="I4" s="17" t="s">
        <v>2</v>
      </c>
      <c r="J4" s="18" t="s">
        <v>3</v>
      </c>
      <c r="K4" s="18" t="s">
        <v>4</v>
      </c>
      <c r="L4" s="18" t="s">
        <v>2</v>
      </c>
      <c r="M4" s="18" t="s">
        <v>5</v>
      </c>
      <c r="N4" s="19" t="s">
        <v>3</v>
      </c>
      <c r="O4" s="19" t="s">
        <v>5</v>
      </c>
      <c r="P4" s="58" t="s">
        <v>4</v>
      </c>
      <c r="Q4" s="55">
        <v>90</v>
      </c>
      <c r="R4" s="59">
        <v>59</v>
      </c>
      <c r="S4" s="41">
        <v>89</v>
      </c>
      <c r="T4" s="41">
        <v>87</v>
      </c>
      <c r="U4" s="41">
        <v>65</v>
      </c>
      <c r="V4" s="59">
        <v>56</v>
      </c>
      <c r="W4" s="61">
        <v>60</v>
      </c>
      <c r="X4" s="61">
        <v>61</v>
      </c>
      <c r="Y4" s="15">
        <v>85</v>
      </c>
      <c r="Z4" s="61">
        <v>58</v>
      </c>
      <c r="AA4" s="15">
        <v>86</v>
      </c>
      <c r="AB4" s="15">
        <v>88</v>
      </c>
      <c r="AC4" s="15">
        <v>64</v>
      </c>
      <c r="AD4" s="61">
        <v>63</v>
      </c>
      <c r="AE4" s="15">
        <v>92</v>
      </c>
      <c r="AF4" s="15">
        <v>91</v>
      </c>
      <c r="AG4" s="15">
        <v>66</v>
      </c>
      <c r="AH4" s="15">
        <v>130</v>
      </c>
      <c r="AI4" s="15">
        <v>135</v>
      </c>
      <c r="AJ4" s="15">
        <v>124</v>
      </c>
      <c r="AK4" s="15">
        <v>137</v>
      </c>
      <c r="AL4" s="15">
        <v>132</v>
      </c>
      <c r="AM4" s="15">
        <v>125</v>
      </c>
      <c r="AN4" s="15">
        <v>134</v>
      </c>
      <c r="AO4" s="15">
        <v>4</v>
      </c>
      <c r="AP4" s="15">
        <v>3</v>
      </c>
      <c r="AQ4" s="15">
        <v>136</v>
      </c>
      <c r="AR4" s="15">
        <v>120</v>
      </c>
      <c r="AS4" s="15">
        <v>126</v>
      </c>
      <c r="AT4" s="15">
        <v>129</v>
      </c>
      <c r="AU4" s="15">
        <v>128</v>
      </c>
      <c r="AV4" s="15">
        <v>133</v>
      </c>
      <c r="AW4" s="15">
        <v>131</v>
      </c>
      <c r="AX4" s="15">
        <v>121</v>
      </c>
      <c r="AY4" s="15">
        <v>122</v>
      </c>
      <c r="AZ4" s="15">
        <v>127</v>
      </c>
    </row>
    <row r="5" spans="2:52">
      <c r="F5" s="14"/>
      <c r="G5" s="21" t="s">
        <v>73</v>
      </c>
      <c r="H5" s="22" t="s">
        <v>56</v>
      </c>
      <c r="I5" s="23">
        <v>0</v>
      </c>
      <c r="J5" s="24">
        <v>100</v>
      </c>
      <c r="K5" s="24">
        <v>0</v>
      </c>
      <c r="L5" s="24">
        <v>0</v>
      </c>
      <c r="M5" s="25">
        <v>0</v>
      </c>
      <c r="N5" s="24">
        <v>100</v>
      </c>
      <c r="O5" s="25">
        <v>0</v>
      </c>
      <c r="P5" s="26">
        <v>0</v>
      </c>
      <c r="Q5" s="62">
        <v>2.7491408934707904</v>
      </c>
      <c r="R5" s="63">
        <v>3.8707841184004561</v>
      </c>
      <c r="S5" s="37">
        <v>10.869853038527738</v>
      </c>
      <c r="T5" s="37">
        <v>16.060727127447063</v>
      </c>
      <c r="U5" s="37">
        <v>7.9540497309873492</v>
      </c>
      <c r="V5" s="63">
        <v>2.3177350740795069</v>
      </c>
      <c r="W5" s="63">
        <v>9.9292747191790323</v>
      </c>
      <c r="X5" s="63">
        <v>4.4095145360968147</v>
      </c>
      <c r="Y5" s="37">
        <v>13.635109025669333</v>
      </c>
      <c r="Z5" s="63">
        <v>9.7279716144293324</v>
      </c>
      <c r="AA5" s="37">
        <v>10.711237553342814</v>
      </c>
      <c r="AB5" s="37">
        <v>12.87671232876712</v>
      </c>
      <c r="AC5" s="37">
        <v>10.747860249754455</v>
      </c>
      <c r="AD5" s="63">
        <v>7.9516358463726871</v>
      </c>
      <c r="AE5" s="37">
        <v>22.61904761904762</v>
      </c>
      <c r="AF5" s="37">
        <v>18.818720045108542</v>
      </c>
      <c r="AG5" s="93">
        <v>15.885315769081751</v>
      </c>
      <c r="AH5" s="37">
        <v>26.727493917274934</v>
      </c>
      <c r="AI5" s="37">
        <v>16.691212567501228</v>
      </c>
      <c r="AJ5" s="37">
        <v>28.167948556298072</v>
      </c>
      <c r="AK5" s="37">
        <v>29.033776627044844</v>
      </c>
      <c r="AL5" s="37">
        <v>39.695808661325906</v>
      </c>
      <c r="AM5" s="37">
        <v>31.636500754147811</v>
      </c>
      <c r="AN5" s="37">
        <v>32.479149039042674</v>
      </c>
      <c r="AO5" s="37">
        <v>28.324587226417503</v>
      </c>
      <c r="AP5" s="37">
        <v>30.510569909753986</v>
      </c>
      <c r="AQ5" s="37">
        <v>21.201025265470523</v>
      </c>
      <c r="AR5" s="37">
        <v>28.977203462147987</v>
      </c>
      <c r="AS5" s="37">
        <v>32.525652120163187</v>
      </c>
      <c r="AT5" s="37">
        <v>39.887288666249219</v>
      </c>
      <c r="AU5" s="37">
        <v>29.592446516075061</v>
      </c>
      <c r="AV5" s="37">
        <v>31.024132548925444</v>
      </c>
      <c r="AW5" s="37">
        <v>24.925032985486386</v>
      </c>
      <c r="AX5" s="37">
        <v>32.65403408413777</v>
      </c>
      <c r="AY5" s="37">
        <v>35.044359949302908</v>
      </c>
      <c r="AZ5" s="37">
        <v>30.572036270010074</v>
      </c>
    </row>
    <row r="6" spans="2:52">
      <c r="F6" s="14"/>
      <c r="G6" s="21" t="s">
        <v>74</v>
      </c>
      <c r="H6" s="22" t="s">
        <v>57</v>
      </c>
      <c r="I6" s="23">
        <v>0</v>
      </c>
      <c r="J6" s="24">
        <v>0</v>
      </c>
      <c r="K6" s="24">
        <v>100</v>
      </c>
      <c r="L6" s="24">
        <v>0</v>
      </c>
      <c r="M6" s="25">
        <v>0</v>
      </c>
      <c r="N6" s="24">
        <v>0</v>
      </c>
      <c r="O6" s="25">
        <v>0</v>
      </c>
      <c r="P6" s="26">
        <v>100</v>
      </c>
      <c r="Q6" s="62">
        <v>13.319587628865978</v>
      </c>
      <c r="R6" s="63">
        <v>11.612352355201367</v>
      </c>
      <c r="S6" s="37">
        <v>12.67046206805243</v>
      </c>
      <c r="T6" s="37">
        <v>14.475962178718868</v>
      </c>
      <c r="U6" s="37">
        <v>11.5166497019049</v>
      </c>
      <c r="V6" s="63">
        <v>9.1829250403403258</v>
      </c>
      <c r="W6" s="63">
        <v>10.983220080432671</v>
      </c>
      <c r="X6" s="63">
        <v>7.6505772708304356</v>
      </c>
      <c r="Y6" s="37">
        <v>10.51614683963566</v>
      </c>
      <c r="Z6" s="63">
        <v>8.6487285629804838</v>
      </c>
      <c r="AA6" s="37">
        <v>7.7382645803698429</v>
      </c>
      <c r="AB6" s="37">
        <v>7.7103718199608613</v>
      </c>
      <c r="AC6" s="37">
        <v>6.3841728637575423</v>
      </c>
      <c r="AD6" s="63">
        <v>3.3570412517780932</v>
      </c>
      <c r="AE6" s="37">
        <v>7.9605579605579608</v>
      </c>
      <c r="AF6" s="37">
        <v>6.4138708767972936</v>
      </c>
      <c r="AG6" s="93">
        <v>4.8043394033320421</v>
      </c>
      <c r="AH6" s="37">
        <v>20.997566909975671</v>
      </c>
      <c r="AI6" s="37">
        <v>16.605301914580266</v>
      </c>
      <c r="AJ6" s="37">
        <v>20.262262009834824</v>
      </c>
      <c r="AK6" s="37">
        <v>19.677533247028361</v>
      </c>
      <c r="AL6" s="37">
        <v>23.058167885754095</v>
      </c>
      <c r="AM6" s="37">
        <v>19.909502262443439</v>
      </c>
      <c r="AN6" s="37">
        <v>19.714734679076514</v>
      </c>
      <c r="AO6" s="37">
        <v>17.560476129527707</v>
      </c>
      <c r="AP6" s="37">
        <v>18.469526517492891</v>
      </c>
      <c r="AQ6" s="37">
        <v>15.293543268643962</v>
      </c>
      <c r="AR6" s="37">
        <v>17.944654394733632</v>
      </c>
      <c r="AS6" s="37">
        <v>18.049202620843122</v>
      </c>
      <c r="AT6" s="37">
        <v>20.288040075140891</v>
      </c>
      <c r="AU6" s="37">
        <v>16.600932233775548</v>
      </c>
      <c r="AV6" s="37">
        <v>16.820746788329931</v>
      </c>
      <c r="AW6" s="37">
        <v>13.326136499940025</v>
      </c>
      <c r="AX6" s="37">
        <v>15.707305446311526</v>
      </c>
      <c r="AY6" s="37">
        <v>14.82889733840304</v>
      </c>
      <c r="AZ6" s="37">
        <v>11.507892085525578</v>
      </c>
    </row>
    <row r="7" spans="2:52">
      <c r="F7" s="14"/>
      <c r="G7" s="21" t="s">
        <v>75</v>
      </c>
      <c r="H7" s="22" t="s">
        <v>58</v>
      </c>
      <c r="I7" s="23">
        <v>100</v>
      </c>
      <c r="J7" s="24">
        <v>0</v>
      </c>
      <c r="K7" s="24">
        <v>0</v>
      </c>
      <c r="L7" s="24">
        <v>100</v>
      </c>
      <c r="M7" s="25">
        <v>0</v>
      </c>
      <c r="N7" s="24">
        <v>0</v>
      </c>
      <c r="O7" s="25">
        <v>0</v>
      </c>
      <c r="P7" s="26">
        <v>0</v>
      </c>
      <c r="Q7" s="37">
        <v>45.704467353951891</v>
      </c>
      <c r="R7" s="63">
        <v>46.477871068734878</v>
      </c>
      <c r="S7" s="37">
        <v>47.385144975506421</v>
      </c>
      <c r="T7" s="37">
        <v>38.993208150219736</v>
      </c>
      <c r="U7" s="37">
        <v>44.176239639377634</v>
      </c>
      <c r="V7" s="63">
        <v>51.136863723045323</v>
      </c>
      <c r="W7" s="63">
        <v>43.530716960199697</v>
      </c>
      <c r="X7" s="63">
        <v>48.615941021004318</v>
      </c>
      <c r="Y7" s="37">
        <v>41.457355782500684</v>
      </c>
      <c r="Z7" s="63">
        <v>45.416913069189825</v>
      </c>
      <c r="AA7" s="37">
        <v>44.779516358463724</v>
      </c>
      <c r="AB7" s="37">
        <v>44.81409001956947</v>
      </c>
      <c r="AC7" s="37">
        <v>45.713483934334221</v>
      </c>
      <c r="AD7" s="63">
        <v>49.473684210526308</v>
      </c>
      <c r="AE7" s="37">
        <v>38.359788359788361</v>
      </c>
      <c r="AF7" s="37">
        <v>40.315759797011566</v>
      </c>
      <c r="AG7" s="37">
        <v>43.82022471910112</v>
      </c>
      <c r="AH7" s="37">
        <v>37.165450121654501</v>
      </c>
      <c r="AI7" s="37">
        <v>42.476681394207169</v>
      </c>
      <c r="AJ7" s="37">
        <v>36.70407262640272</v>
      </c>
      <c r="AK7" s="37">
        <v>35.553724844062614</v>
      </c>
      <c r="AL7" s="37">
        <v>27.017299431092535</v>
      </c>
      <c r="AM7" s="37">
        <v>34.351432880844641</v>
      </c>
      <c r="AN7" s="37">
        <v>33.143962286957581</v>
      </c>
      <c r="AO7" s="37">
        <v>40.483809036221672</v>
      </c>
      <c r="AP7" s="37">
        <v>35.851155890715788</v>
      </c>
      <c r="AQ7" s="37">
        <v>40.790919077261073</v>
      </c>
      <c r="AR7" s="37">
        <v>35.694258198220155</v>
      </c>
      <c r="AS7" s="37">
        <v>33.156137965137852</v>
      </c>
      <c r="AT7" s="37">
        <v>29.847630974744316</v>
      </c>
      <c r="AU7" s="37">
        <v>36.201744950400382</v>
      </c>
      <c r="AV7" s="37">
        <v>35.958698523232087</v>
      </c>
      <c r="AW7" s="37">
        <v>39.690536164087803</v>
      </c>
      <c r="AX7" s="37">
        <v>37.516386604695512</v>
      </c>
      <c r="AY7" s="37">
        <v>36.032953105196448</v>
      </c>
      <c r="AZ7" s="37">
        <v>38.833538564871823</v>
      </c>
    </row>
    <row r="8" spans="2:52">
      <c r="F8" s="14"/>
      <c r="G8" s="28" t="s">
        <v>76</v>
      </c>
      <c r="H8" s="29" t="s">
        <v>59</v>
      </c>
      <c r="I8" s="30">
        <v>0</v>
      </c>
      <c r="J8" s="30">
        <v>0</v>
      </c>
      <c r="K8" s="30">
        <v>0</v>
      </c>
      <c r="L8" s="30">
        <v>0</v>
      </c>
      <c r="M8" s="31">
        <v>100</v>
      </c>
      <c r="N8" s="30">
        <v>0</v>
      </c>
      <c r="O8" s="31">
        <v>100</v>
      </c>
      <c r="P8" s="32">
        <v>0</v>
      </c>
      <c r="Q8" s="44">
        <v>38.226804123711339</v>
      </c>
      <c r="R8" s="57">
        <v>38.038992457663298</v>
      </c>
      <c r="S8" s="44">
        <v>29.074539917913413</v>
      </c>
      <c r="T8" s="44">
        <v>30.470102543614324</v>
      </c>
      <c r="U8" s="44">
        <v>36.35306092773012</v>
      </c>
      <c r="V8" s="57">
        <v>37.362476162534833</v>
      </c>
      <c r="W8" s="57">
        <v>35.556788240188602</v>
      </c>
      <c r="X8" s="57">
        <v>39.323967172068436</v>
      </c>
      <c r="Y8" s="44">
        <v>34.391388352194312</v>
      </c>
      <c r="Z8" s="57">
        <v>36.206386753400352</v>
      </c>
      <c r="AA8" s="44">
        <v>36.770981507823606</v>
      </c>
      <c r="AB8" s="44">
        <v>34.598825831702541</v>
      </c>
      <c r="AC8" s="44">
        <v>37.154482952153785</v>
      </c>
      <c r="AD8" s="57">
        <v>39.217638691322897</v>
      </c>
      <c r="AE8" s="44">
        <v>31.060606060606062</v>
      </c>
      <c r="AF8" s="44">
        <v>34.451649281082609</v>
      </c>
      <c r="AG8" s="44">
        <v>35.49012010848508</v>
      </c>
      <c r="AH8" s="44">
        <v>15.10948905109489</v>
      </c>
      <c r="AI8" s="44">
        <v>24.226804123711339</v>
      </c>
      <c r="AJ8" s="44">
        <v>14.865716807464381</v>
      </c>
      <c r="AK8" s="44">
        <v>15.734965281864186</v>
      </c>
      <c r="AL8" s="44">
        <v>10.228724021827471</v>
      </c>
      <c r="AM8" s="44">
        <v>14.102564102564102</v>
      </c>
      <c r="AN8" s="44">
        <v>14.662153994923246</v>
      </c>
      <c r="AO8" s="44">
        <v>13.631127607833097</v>
      </c>
      <c r="AP8" s="44">
        <v>15.168747682037335</v>
      </c>
      <c r="AQ8" s="44">
        <v>22.714512388624435</v>
      </c>
      <c r="AR8" s="44">
        <v>17.383883944898205</v>
      </c>
      <c r="AS8" s="44">
        <v>16.269007293855857</v>
      </c>
      <c r="AT8" s="44">
        <v>9.9770402838655823</v>
      </c>
      <c r="AU8" s="44">
        <v>17.604876299749016</v>
      </c>
      <c r="AV8" s="44">
        <v>16.196422139512549</v>
      </c>
      <c r="AW8" s="44">
        <v>22.058294350485784</v>
      </c>
      <c r="AX8" s="44">
        <v>14.122273864855202</v>
      </c>
      <c r="AY8" s="44">
        <v>14.093789607097589</v>
      </c>
      <c r="AZ8" s="44">
        <v>19.086533079592524</v>
      </c>
    </row>
    <row r="9" spans="2:52">
      <c r="F9" s="14"/>
      <c r="H9" s="34" t="s">
        <v>6</v>
      </c>
      <c r="I9" s="35">
        <f>(I7+100-I6)/2-50</f>
        <v>50</v>
      </c>
      <c r="J9" s="35">
        <f t="shared" ref="J9:P9" si="0">(J7+100-J6)/2-50</f>
        <v>0</v>
      </c>
      <c r="K9" s="35">
        <f t="shared" si="0"/>
        <v>-50</v>
      </c>
      <c r="L9" s="35">
        <f t="shared" si="0"/>
        <v>50</v>
      </c>
      <c r="M9" s="35">
        <f t="shared" si="0"/>
        <v>0</v>
      </c>
      <c r="N9" s="35">
        <f t="shared" si="0"/>
        <v>0</v>
      </c>
      <c r="O9" s="35">
        <f t="shared" si="0"/>
        <v>0</v>
      </c>
      <c r="P9" s="36">
        <f t="shared" si="0"/>
        <v>-50</v>
      </c>
      <c r="Q9" s="37">
        <f t="shared" ref="Q9:AZ9" si="1">(Q7+100-Q6)/2-50</f>
        <v>16.192439862542955</v>
      </c>
      <c r="R9" s="37">
        <f t="shared" si="1"/>
        <v>17.432759356766752</v>
      </c>
      <c r="S9" s="37">
        <f t="shared" si="1"/>
        <v>17.357341453727003</v>
      </c>
      <c r="T9" s="37">
        <f t="shared" si="1"/>
        <v>12.258622985750435</v>
      </c>
      <c r="U9" s="37">
        <f t="shared" si="1"/>
        <v>16.329794968736365</v>
      </c>
      <c r="V9" s="37">
        <f t="shared" si="1"/>
        <v>20.9769693413525</v>
      </c>
      <c r="W9" s="37">
        <f t="shared" si="1"/>
        <v>16.273748439883519</v>
      </c>
      <c r="X9" s="37">
        <f t="shared" si="1"/>
        <v>20.482681875086939</v>
      </c>
      <c r="Y9" s="37">
        <f t="shared" si="1"/>
        <v>15.470604471432509</v>
      </c>
      <c r="Z9" s="37">
        <f t="shared" si="1"/>
        <v>18.384092253104669</v>
      </c>
      <c r="AA9" s="37">
        <f t="shared" si="1"/>
        <v>18.52062588904694</v>
      </c>
      <c r="AB9" s="37">
        <f t="shared" si="1"/>
        <v>18.551859099804304</v>
      </c>
      <c r="AC9" s="37">
        <f t="shared" si="1"/>
        <v>19.664655535288333</v>
      </c>
      <c r="AD9" s="37">
        <f t="shared" si="1"/>
        <v>23.058321479374101</v>
      </c>
      <c r="AE9" s="37">
        <f t="shared" si="1"/>
        <v>15.199615199615195</v>
      </c>
      <c r="AF9" s="37">
        <f t="shared" si="1"/>
        <v>16.950944460107138</v>
      </c>
      <c r="AG9" s="37">
        <f t="shared" si="1"/>
        <v>19.507942657884541</v>
      </c>
      <c r="AH9" s="37">
        <f t="shared" si="1"/>
        <v>8.0839416058394065</v>
      </c>
      <c r="AI9" s="37">
        <f t="shared" si="1"/>
        <v>12.935689739813448</v>
      </c>
      <c r="AJ9" s="37">
        <f t="shared" si="1"/>
        <v>8.220905308283939</v>
      </c>
      <c r="AK9" s="37">
        <f t="shared" si="1"/>
        <v>7.9380957985171321</v>
      </c>
      <c r="AL9" s="37">
        <f t="shared" si="1"/>
        <v>1.9795657726692184</v>
      </c>
      <c r="AM9" s="37">
        <f t="shared" si="1"/>
        <v>7.2209653092006008</v>
      </c>
      <c r="AN9" s="37">
        <f t="shared" si="1"/>
        <v>6.7146138039405372</v>
      </c>
      <c r="AO9" s="37">
        <f t="shared" si="1"/>
        <v>11.461666453346979</v>
      </c>
      <c r="AP9" s="37">
        <f t="shared" si="1"/>
        <v>8.6908146866114535</v>
      </c>
      <c r="AQ9" s="37">
        <f t="shared" si="1"/>
        <v>12.748687904308554</v>
      </c>
      <c r="AR9" s="37">
        <f t="shared" si="1"/>
        <v>8.8748019017432611</v>
      </c>
      <c r="AS9" s="37">
        <f t="shared" si="1"/>
        <v>7.553467672147363</v>
      </c>
      <c r="AT9" s="37">
        <f t="shared" si="1"/>
        <v>4.7797954498017106</v>
      </c>
      <c r="AU9" s="37">
        <f t="shared" si="1"/>
        <v>9.800406358312415</v>
      </c>
      <c r="AV9" s="37">
        <f t="shared" si="1"/>
        <v>9.568975867451087</v>
      </c>
      <c r="AW9" s="37">
        <f t="shared" si="1"/>
        <v>13.182199832073891</v>
      </c>
      <c r="AX9" s="37">
        <f t="shared" si="1"/>
        <v>10.904540579192002</v>
      </c>
      <c r="AY9" s="37">
        <f t="shared" si="1"/>
        <v>10.602027883396701</v>
      </c>
      <c r="AZ9" s="37">
        <f t="shared" si="1"/>
        <v>13.662823239673116</v>
      </c>
    </row>
    <row r="10" spans="2:52">
      <c r="F10" s="14"/>
      <c r="H10" s="34" t="s">
        <v>60</v>
      </c>
      <c r="I10" s="35">
        <f>0.866025*I5+0.288675*I8-28.8675</f>
        <v>-28.8675</v>
      </c>
      <c r="J10" s="35">
        <f t="shared" ref="J10:P10" si="2">0.866025*J5+0.288675*J8-28.8675</f>
        <v>57.735000000000007</v>
      </c>
      <c r="K10" s="35">
        <f t="shared" si="2"/>
        <v>-28.8675</v>
      </c>
      <c r="L10" s="35">
        <f t="shared" si="2"/>
        <v>-28.8675</v>
      </c>
      <c r="M10" s="35">
        <f t="shared" si="2"/>
        <v>0</v>
      </c>
      <c r="N10" s="35">
        <f t="shared" si="2"/>
        <v>57.735000000000007</v>
      </c>
      <c r="O10" s="35">
        <f t="shared" si="2"/>
        <v>0</v>
      </c>
      <c r="P10" s="36">
        <f t="shared" si="2"/>
        <v>-28.8675</v>
      </c>
      <c r="Q10" s="37">
        <f t="shared" ref="Q10:AZ10" si="3">0.866025*Q5+0.288675*Q8-28.8675</f>
        <v>-15.451552577319587</v>
      </c>
      <c r="R10" s="37">
        <f t="shared" si="3"/>
        <v>-14.534398036146293</v>
      </c>
      <c r="S10" s="37">
        <f t="shared" si="3"/>
        <v>-11.060842711505359</v>
      </c>
      <c r="T10" s="37">
        <f t="shared" si="3"/>
        <v>-6.1625519376747917</v>
      </c>
      <c r="U10" s="37">
        <f t="shared" si="3"/>
        <v>-11.484874218409189</v>
      </c>
      <c r="V10" s="37">
        <f t="shared" si="3"/>
        <v>-16.074670676250552</v>
      </c>
      <c r="W10" s="37">
        <f t="shared" si="3"/>
        <v>-10.004144016086535</v>
      </c>
      <c r="X10" s="37">
        <f t="shared" si="3"/>
        <v>-13.6969039504799</v>
      </c>
      <c r="Y10" s="37">
        <f t="shared" si="3"/>
        <v>-7.1312206734750205</v>
      </c>
      <c r="Z10" s="37">
        <f t="shared" si="3"/>
        <v>-9.9909546865759893</v>
      </c>
      <c r="AA10" s="37">
        <f t="shared" si="3"/>
        <v>-8.9764374110953113</v>
      </c>
      <c r="AB10" s="37">
        <f t="shared" si="3"/>
        <v>-7.7281291585127221</v>
      </c>
      <c r="AC10" s="37">
        <f t="shared" si="3"/>
        <v>-8.8340139609934027</v>
      </c>
      <c r="AD10" s="37">
        <f t="shared" si="3"/>
        <v>-10.660032716927457</v>
      </c>
      <c r="AE10" s="37">
        <f t="shared" si="3"/>
        <v>-0.31241883116882718</v>
      </c>
      <c r="AF10" s="37">
        <f t="shared" si="3"/>
        <v>-2.6246881167183531</v>
      </c>
      <c r="AG10" s="37">
        <f t="shared" si="3"/>
        <v>-4.8653089887640455</v>
      </c>
      <c r="AH10" s="37">
        <f t="shared" si="3"/>
        <v>-1.3590903284671576</v>
      </c>
      <c r="AI10" s="37">
        <f t="shared" si="3"/>
        <v>-7.4188199558173764</v>
      </c>
      <c r="AJ10" s="37">
        <f t="shared" si="3"/>
        <v>-0.18199155213718043</v>
      </c>
      <c r="AK10" s="37">
        <f t="shared" si="3"/>
        <v>0.81876750617865568</v>
      </c>
      <c r="AL10" s="37">
        <f t="shared" si="3"/>
        <v>8.4628396029258113</v>
      </c>
      <c r="AM10" s="37">
        <f t="shared" si="3"/>
        <v>2.6015582579185548</v>
      </c>
      <c r="AN10" s="37">
        <f t="shared" si="3"/>
        <v>3.4928523510214049</v>
      </c>
      <c r="AO10" s="37">
        <f t="shared" si="3"/>
        <v>-0.40273358505056223</v>
      </c>
      <c r="AP10" s="37">
        <f t="shared" si="3"/>
        <v>1.9342545432068263</v>
      </c>
      <c r="AQ10" s="37">
        <f t="shared" si="3"/>
        <v>-3.9497702306847309</v>
      </c>
      <c r="AR10" s="37">
        <f t="shared" si="3"/>
        <v>1.2457753261002011</v>
      </c>
      <c r="AS10" s="37">
        <f t="shared" si="3"/>
        <v>3.9969835579181634</v>
      </c>
      <c r="AT10" s="37">
        <f t="shared" si="3"/>
        <v>8.5560112711333787</v>
      </c>
      <c r="AU10" s="37">
        <f t="shared" si="3"/>
        <v>1.8423861599139535</v>
      </c>
      <c r="AV10" s="37">
        <f t="shared" si="3"/>
        <v>2.6756765518069443</v>
      </c>
      <c r="AW10" s="37">
        <f t="shared" si="3"/>
        <v>-0.91412018711766763</v>
      </c>
      <c r="AX10" s="37">
        <f t="shared" si="3"/>
        <v>3.4884572756524861</v>
      </c>
      <c r="AY10" s="37">
        <f t="shared" si="3"/>
        <v>5.5503165399239478</v>
      </c>
      <c r="AZ10" s="37">
        <f t="shared" si="3"/>
        <v>3.1184526474868477</v>
      </c>
    </row>
    <row r="11" spans="2:52">
      <c r="B11" s="38"/>
      <c r="C11" s="38"/>
      <c r="D11" s="39"/>
      <c r="E11" s="39"/>
      <c r="F11" s="40"/>
      <c r="G11" s="41"/>
      <c r="H11" s="29" t="s">
        <v>61</v>
      </c>
      <c r="I11" s="42">
        <f>0.816497*I8-20.4124</f>
        <v>-20.412400000000002</v>
      </c>
      <c r="J11" s="42">
        <f t="shared" ref="J11:P11" si="4">0.816497*J8-20.4124</f>
        <v>-20.412400000000002</v>
      </c>
      <c r="K11" s="42">
        <f t="shared" si="4"/>
        <v>-20.412400000000002</v>
      </c>
      <c r="L11" s="42">
        <f t="shared" si="4"/>
        <v>-20.412400000000002</v>
      </c>
      <c r="M11" s="42">
        <f t="shared" si="4"/>
        <v>61.237299999999991</v>
      </c>
      <c r="N11" s="42">
        <f t="shared" si="4"/>
        <v>-20.412400000000002</v>
      </c>
      <c r="O11" s="42">
        <f t="shared" si="4"/>
        <v>61.237299999999991</v>
      </c>
      <c r="P11" s="43">
        <f t="shared" si="4"/>
        <v>-20.412400000000002</v>
      </c>
      <c r="Q11" s="44">
        <f t="shared" ref="Q11:AZ11" si="5">0.816497*Q8-20.4124</f>
        <v>10.799670886597937</v>
      </c>
      <c r="R11" s="44">
        <f t="shared" si="5"/>
        <v>10.646323224704709</v>
      </c>
      <c r="S11" s="44">
        <f t="shared" si="5"/>
        <v>3.3268746193565484</v>
      </c>
      <c r="T11" s="44">
        <f t="shared" si="5"/>
        <v>4.4663473165534633</v>
      </c>
      <c r="U11" s="44">
        <f t="shared" si="5"/>
        <v>9.2697651883088596</v>
      </c>
      <c r="V11" s="44">
        <f t="shared" si="5"/>
        <v>10.093949699281204</v>
      </c>
      <c r="W11" s="44">
        <f t="shared" si="5"/>
        <v>8.619610927749271</v>
      </c>
      <c r="X11" s="44">
        <f t="shared" si="5"/>
        <v>11.695501224092364</v>
      </c>
      <c r="Y11" s="44">
        <f t="shared" si="5"/>
        <v>7.6680654154015997</v>
      </c>
      <c r="Z11" s="44">
        <f t="shared" si="5"/>
        <v>9.150006164991126</v>
      </c>
      <c r="AA11" s="44">
        <f t="shared" si="5"/>
        <v>9.6109960881934491</v>
      </c>
      <c r="AB11" s="44">
        <f t="shared" si="5"/>
        <v>7.8374374951076291</v>
      </c>
      <c r="AC11" s="44">
        <f t="shared" si="5"/>
        <v>9.9241238669847078</v>
      </c>
      <c r="AD11" s="44">
        <f t="shared" si="5"/>
        <v>11.608684338549072</v>
      </c>
      <c r="AE11" s="44">
        <f t="shared" si="5"/>
        <v>4.9484916666666656</v>
      </c>
      <c r="AF11" s="44">
        <f t="shared" si="5"/>
        <v>7.7172682830561072</v>
      </c>
      <c r="AG11" s="44">
        <f t="shared" si="5"/>
        <v>8.565176598217743</v>
      </c>
      <c r="AH11" s="44">
        <f t="shared" si="5"/>
        <v>-8.0755475182481771</v>
      </c>
      <c r="AI11" s="44">
        <f t="shared" si="5"/>
        <v>-0.63128711340206323</v>
      </c>
      <c r="AJ11" s="44">
        <f t="shared" si="5"/>
        <v>-8.2745868238557563</v>
      </c>
      <c r="AK11" s="44">
        <f t="shared" si="5"/>
        <v>-7.5648480522537387</v>
      </c>
      <c r="AL11" s="44">
        <f t="shared" si="5"/>
        <v>-12.060677522349936</v>
      </c>
      <c r="AM11" s="44">
        <f t="shared" si="5"/>
        <v>-8.8976987179487192</v>
      </c>
      <c r="AN11" s="44">
        <f t="shared" si="5"/>
        <v>-8.4407952496071559</v>
      </c>
      <c r="AO11" s="44">
        <f t="shared" si="5"/>
        <v>-9.2826252015871002</v>
      </c>
      <c r="AP11" s="44">
        <f t="shared" si="5"/>
        <v>-8.027163023859563</v>
      </c>
      <c r="AQ11" s="44">
        <f t="shared" si="5"/>
        <v>-1.8660687782253156</v>
      </c>
      <c r="AR11" s="44">
        <f t="shared" si="5"/>
        <v>-6.2185109106424523</v>
      </c>
      <c r="AS11" s="44">
        <f t="shared" si="5"/>
        <v>-7.1288043515885757</v>
      </c>
      <c r="AT11" s="44">
        <f t="shared" si="5"/>
        <v>-12.266176539344604</v>
      </c>
      <c r="AU11" s="44">
        <f t="shared" si="5"/>
        <v>-6.0380713158838297</v>
      </c>
      <c r="AV11" s="44">
        <f t="shared" si="5"/>
        <v>-7.1880699123544236</v>
      </c>
      <c r="AW11" s="44">
        <f t="shared" si="5"/>
        <v>-2.4018688377114081</v>
      </c>
      <c r="AX11" s="44">
        <f t="shared" si="5"/>
        <v>-8.881605756167323</v>
      </c>
      <c r="AY11" s="44">
        <f t="shared" si="5"/>
        <v>-8.9048630671736415</v>
      </c>
      <c r="AZ11" s="44">
        <f t="shared" si="5"/>
        <v>-4.8283030001119442</v>
      </c>
    </row>
    <row r="12" spans="2:52" ht="14" thickBot="1">
      <c r="B12" s="45"/>
      <c r="C12" s="45" t="s">
        <v>24</v>
      </c>
      <c r="D12" s="46" t="s">
        <v>22</v>
      </c>
      <c r="E12" s="46" t="s">
        <v>62</v>
      </c>
      <c r="F12" s="47" t="s">
        <v>25</v>
      </c>
      <c r="H12" s="60" t="s">
        <v>94</v>
      </c>
      <c r="I12" s="35">
        <f>I9*COS($F$13)-I10*SIN($F$13)</f>
        <v>-56.255272740062694</v>
      </c>
      <c r="J12" s="35">
        <f t="shared" ref="J12:P12" si="6">J9*COS($F$13)-J10*SIN($F$13)</f>
        <v>39.375175318208349</v>
      </c>
      <c r="K12" s="35">
        <f t="shared" si="6"/>
        <v>16.880097421854355</v>
      </c>
      <c r="L12" s="35">
        <f t="shared" si="6"/>
        <v>-56.255272740062694</v>
      </c>
      <c r="M12" s="35">
        <f t="shared" si="6"/>
        <v>0</v>
      </c>
      <c r="N12" s="35">
        <f t="shared" si="6"/>
        <v>39.375175318208349</v>
      </c>
      <c r="O12" s="35">
        <f t="shared" si="6"/>
        <v>0</v>
      </c>
      <c r="P12" s="36">
        <f t="shared" si="6"/>
        <v>16.880097421854355</v>
      </c>
      <c r="Q12" s="37">
        <f t="shared" ref="Q12:AZ12" si="7">Q9*COS($F$13)-Q10*SIN($F$13)</f>
        <v>-22.380334349868029</v>
      </c>
      <c r="R12" s="37">
        <f t="shared" si="7"/>
        <v>-22.661948710154963</v>
      </c>
      <c r="S12" s="37">
        <f t="shared" si="7"/>
        <v>-20.23783251260701</v>
      </c>
      <c r="T12" s="37">
        <f t="shared" si="7"/>
        <v>-13.16823961267661</v>
      </c>
      <c r="U12" s="37">
        <f t="shared" si="7"/>
        <v>-19.775521379546582</v>
      </c>
      <c r="V12" s="37">
        <f t="shared" si="7"/>
        <v>-26.304483216297612</v>
      </c>
      <c r="W12" s="37">
        <f t="shared" si="7"/>
        <v>-18.724675973528086</v>
      </c>
      <c r="X12" s="37">
        <f t="shared" si="7"/>
        <v>-24.321351240593572</v>
      </c>
      <c r="Y12" s="37">
        <f t="shared" si="7"/>
        <v>-16.177964651022005</v>
      </c>
      <c r="Z12" s="37">
        <f t="shared" si="7"/>
        <v>-20.259088631919973</v>
      </c>
      <c r="AA12" s="37">
        <f t="shared" si="7"/>
        <v>-19.667043893828982</v>
      </c>
      <c r="AB12" s="37">
        <f t="shared" si="7"/>
        <v>-18.838542237016025</v>
      </c>
      <c r="AC12" s="37">
        <f t="shared" si="7"/>
        <v>-20.406601650965751</v>
      </c>
      <c r="AD12" s="37">
        <f t="shared" si="7"/>
        <v>-24.133913598222183</v>
      </c>
      <c r="AE12" s="37">
        <f t="shared" si="7"/>
        <v>-11.329363969935365</v>
      </c>
      <c r="AF12" s="37">
        <f t="shared" si="7"/>
        <v>-14.187168968117772</v>
      </c>
      <c r="AG12" s="37">
        <f t="shared" si="7"/>
        <v>-17.585338825352792</v>
      </c>
      <c r="AH12" s="37">
        <f t="shared" si="7"/>
        <v>-6.8391179922952752</v>
      </c>
      <c r="AI12" s="37">
        <f t="shared" si="7"/>
        <v>-14.520187617676079</v>
      </c>
      <c r="AJ12" s="37">
        <f t="shared" si="7"/>
        <v>-6.1365074679769336</v>
      </c>
      <c r="AK12" s="37">
        <f t="shared" si="7"/>
        <v>-5.2471576495667858</v>
      </c>
      <c r="AL12" s="37">
        <f t="shared" si="7"/>
        <v>4.323879975227122</v>
      </c>
      <c r="AM12" s="37">
        <f t="shared" si="7"/>
        <v>-3.5068212426399734</v>
      </c>
      <c r="AN12" s="37">
        <f t="shared" si="7"/>
        <v>-2.5286380851180517</v>
      </c>
      <c r="AO12" s="37">
        <f t="shared" si="7"/>
        <v>-8.6571958319261579</v>
      </c>
      <c r="AP12" s="37">
        <f t="shared" si="7"/>
        <v>-5.0369010647290455</v>
      </c>
      <c r="AQ12" s="37">
        <f t="shared" si="7"/>
        <v>-12.01753690955427</v>
      </c>
      <c r="AR12" s="37">
        <f t="shared" si="7"/>
        <v>-5.6410024925701272</v>
      </c>
      <c r="AS12" s="37">
        <f t="shared" si="7"/>
        <v>-2.7983203103887559</v>
      </c>
      <c r="AT12" s="37">
        <f t="shared" si="7"/>
        <v>2.3394645603942674</v>
      </c>
      <c r="AU12" s="37">
        <f t="shared" si="7"/>
        <v>-5.9110591278606801</v>
      </c>
      <c r="AV12" s="37">
        <f t="shared" si="7"/>
        <v>-5.1734989009748498</v>
      </c>
      <c r="AW12" s="37">
        <f t="shared" si="7"/>
        <v>-10.264279111185122</v>
      </c>
      <c r="AX12" s="37">
        <f t="shared" si="7"/>
        <v>-5.5959539759054389</v>
      </c>
      <c r="AY12" s="37">
        <f t="shared" si="7"/>
        <v>-3.9685255591359447</v>
      </c>
      <c r="AZ12" s="37">
        <f t="shared" si="7"/>
        <v>-7.8655767593847763</v>
      </c>
    </row>
    <row r="13" spans="2:52" ht="14" thickBot="1">
      <c r="B13" s="45" t="s">
        <v>14</v>
      </c>
      <c r="C13" s="48">
        <v>223</v>
      </c>
      <c r="D13" s="46"/>
      <c r="E13" s="46"/>
      <c r="F13" s="49">
        <f>RADIANS(C13)</f>
        <v>3.8920842319473548</v>
      </c>
      <c r="H13" s="34" t="s">
        <v>95</v>
      </c>
      <c r="I13" s="35">
        <f>I9*SIN($F$13)+I10*COS($F$13)</f>
        <v>-12.987565021633515</v>
      </c>
      <c r="J13" s="35">
        <f t="shared" ref="J13:P13" si="8">J9*SIN($F$13)+J10*COS($F$13)</f>
        <v>-42.224705962982817</v>
      </c>
      <c r="K13" s="35">
        <f t="shared" si="8"/>
        <v>55.212270984616325</v>
      </c>
      <c r="L13" s="35">
        <f t="shared" si="8"/>
        <v>-12.987565021633515</v>
      </c>
      <c r="M13" s="35">
        <f t="shared" si="8"/>
        <v>0</v>
      </c>
      <c r="N13" s="35">
        <f t="shared" si="8"/>
        <v>-42.224705962982817</v>
      </c>
      <c r="O13" s="35">
        <f t="shared" si="8"/>
        <v>0</v>
      </c>
      <c r="P13" s="36">
        <f t="shared" si="8"/>
        <v>55.212270984616325</v>
      </c>
      <c r="Q13" s="37">
        <f t="shared" ref="Q13:AZ13" si="9">Q9*SIN($F$13)+Q10*COS($F$13)</f>
        <v>0.25733274152099384</v>
      </c>
      <c r="R13" s="37">
        <f t="shared" si="9"/>
        <v>-1.2593274881371048</v>
      </c>
      <c r="S13" s="37">
        <f t="shared" si="9"/>
        <v>-3.7482901463997695</v>
      </c>
      <c r="T13" s="37">
        <f t="shared" si="9"/>
        <v>-3.8533556018673929</v>
      </c>
      <c r="U13" s="37">
        <f t="shared" si="9"/>
        <v>-2.737388116570898</v>
      </c>
      <c r="V13" s="37">
        <f t="shared" si="9"/>
        <v>-2.5499887884987356</v>
      </c>
      <c r="W13" s="37">
        <f t="shared" si="9"/>
        <v>-3.7821019903740378</v>
      </c>
      <c r="X13" s="37">
        <f t="shared" si="9"/>
        <v>-3.9518740435854376</v>
      </c>
      <c r="Y13" s="37">
        <f t="shared" si="9"/>
        <v>-5.3354822420834145</v>
      </c>
      <c r="Z13" s="37">
        <f t="shared" si="9"/>
        <v>-5.2309990751183149</v>
      </c>
      <c r="AA13" s="37">
        <f t="shared" si="9"/>
        <v>-6.0660857557037025</v>
      </c>
      <c r="AB13" s="37">
        <f t="shared" si="9"/>
        <v>-7.0003416155077476</v>
      </c>
      <c r="AC13" s="37">
        <f t="shared" si="9"/>
        <v>-6.9504740157326177</v>
      </c>
      <c r="AD13" s="37">
        <f t="shared" si="9"/>
        <v>-7.9294830478206579</v>
      </c>
      <c r="AE13" s="37">
        <f t="shared" si="9"/>
        <v>-10.137623971087731</v>
      </c>
      <c r="AF13" s="37">
        <f t="shared" si="9"/>
        <v>-9.6409409535457424</v>
      </c>
      <c r="AG13" s="37">
        <f t="shared" si="9"/>
        <v>-9.7461231624169038</v>
      </c>
      <c r="AH13" s="37">
        <f t="shared" si="9"/>
        <v>-4.5192591754642049</v>
      </c>
      <c r="AI13" s="37">
        <f t="shared" si="9"/>
        <v>-3.3963377524968488</v>
      </c>
      <c r="AJ13" s="37">
        <f t="shared" si="9"/>
        <v>-5.4735437431597891</v>
      </c>
      <c r="AK13" s="37">
        <f t="shared" si="9"/>
        <v>-6.012576963016949</v>
      </c>
      <c r="AL13" s="37">
        <f t="shared" si="9"/>
        <v>-7.5393896804053639</v>
      </c>
      <c r="AM13" s="37">
        <f t="shared" si="9"/>
        <v>-6.8273457608496564</v>
      </c>
      <c r="AN13" s="37">
        <f t="shared" si="9"/>
        <v>-7.1338660988691878</v>
      </c>
      <c r="AO13" s="37">
        <f t="shared" si="9"/>
        <v>-7.5222970265729039</v>
      </c>
      <c r="AP13" s="37">
        <f t="shared" si="9"/>
        <v>-7.3417455839240979</v>
      </c>
      <c r="AQ13" s="37">
        <f t="shared" si="9"/>
        <v>-5.8059051649305591</v>
      </c>
      <c r="AR13" s="37">
        <f t="shared" si="9"/>
        <v>-6.9637027389976573</v>
      </c>
      <c r="AS13" s="37">
        <f t="shared" si="9"/>
        <v>-8.0746612855840105</v>
      </c>
      <c r="AT13" s="37">
        <f t="shared" si="9"/>
        <v>-9.5172831724376987</v>
      </c>
      <c r="AU13" s="37">
        <f t="shared" si="9"/>
        <v>-8.031297002180148</v>
      </c>
      <c r="AV13" s="37">
        <f t="shared" si="9"/>
        <v>-8.4828917995788906</v>
      </c>
      <c r="AW13" s="37">
        <f t="shared" si="9"/>
        <v>-8.3216934849172208</v>
      </c>
      <c r="AX13" s="37">
        <f t="shared" si="9"/>
        <v>-9.9881749337326848</v>
      </c>
      <c r="AY13" s="37">
        <f t="shared" si="9"/>
        <v>-11.289810176444917</v>
      </c>
      <c r="AZ13" s="37">
        <f t="shared" si="9"/>
        <v>-11.598714930344464</v>
      </c>
    </row>
    <row r="14" spans="2:52">
      <c r="B14" s="38"/>
      <c r="C14" s="38"/>
      <c r="D14" s="39"/>
      <c r="E14" s="39"/>
      <c r="F14" s="40"/>
      <c r="G14" s="41"/>
      <c r="H14" s="29" t="s">
        <v>96</v>
      </c>
      <c r="I14" s="42">
        <f>I11</f>
        <v>-20.412400000000002</v>
      </c>
      <c r="J14" s="42">
        <f t="shared" ref="J14:P15" si="10">J11</f>
        <v>-20.412400000000002</v>
      </c>
      <c r="K14" s="42">
        <f t="shared" si="10"/>
        <v>-20.412400000000002</v>
      </c>
      <c r="L14" s="42">
        <f t="shared" si="10"/>
        <v>-20.412400000000002</v>
      </c>
      <c r="M14" s="42">
        <f t="shared" si="10"/>
        <v>61.237299999999991</v>
      </c>
      <c r="N14" s="42">
        <f t="shared" si="10"/>
        <v>-20.412400000000002</v>
      </c>
      <c r="O14" s="42">
        <f t="shared" si="10"/>
        <v>61.237299999999991</v>
      </c>
      <c r="P14" s="43">
        <f t="shared" si="10"/>
        <v>-20.412400000000002</v>
      </c>
      <c r="Q14" s="44">
        <f t="shared" ref="Q14:AZ14" si="11">Q11</f>
        <v>10.799670886597937</v>
      </c>
      <c r="R14" s="44">
        <f t="shared" si="11"/>
        <v>10.646323224704709</v>
      </c>
      <c r="S14" s="44">
        <f t="shared" si="11"/>
        <v>3.3268746193565484</v>
      </c>
      <c r="T14" s="44">
        <f t="shared" si="11"/>
        <v>4.4663473165534633</v>
      </c>
      <c r="U14" s="44">
        <f t="shared" si="11"/>
        <v>9.2697651883088596</v>
      </c>
      <c r="V14" s="44">
        <f t="shared" si="11"/>
        <v>10.093949699281204</v>
      </c>
      <c r="W14" s="44">
        <f t="shared" si="11"/>
        <v>8.619610927749271</v>
      </c>
      <c r="X14" s="44">
        <f t="shared" si="11"/>
        <v>11.695501224092364</v>
      </c>
      <c r="Y14" s="44">
        <f t="shared" si="11"/>
        <v>7.6680654154015997</v>
      </c>
      <c r="Z14" s="44">
        <f t="shared" si="11"/>
        <v>9.150006164991126</v>
      </c>
      <c r="AA14" s="44">
        <f t="shared" si="11"/>
        <v>9.6109960881934491</v>
      </c>
      <c r="AB14" s="44">
        <f t="shared" si="11"/>
        <v>7.8374374951076291</v>
      </c>
      <c r="AC14" s="44">
        <f t="shared" si="11"/>
        <v>9.9241238669847078</v>
      </c>
      <c r="AD14" s="44">
        <f t="shared" si="11"/>
        <v>11.608684338549072</v>
      </c>
      <c r="AE14" s="44">
        <f t="shared" si="11"/>
        <v>4.9484916666666656</v>
      </c>
      <c r="AF14" s="44">
        <f t="shared" si="11"/>
        <v>7.7172682830561072</v>
      </c>
      <c r="AG14" s="44">
        <f t="shared" si="11"/>
        <v>8.565176598217743</v>
      </c>
      <c r="AH14" s="44">
        <f t="shared" si="11"/>
        <v>-8.0755475182481771</v>
      </c>
      <c r="AI14" s="44">
        <f t="shared" si="11"/>
        <v>-0.63128711340206323</v>
      </c>
      <c r="AJ14" s="44">
        <f t="shared" si="11"/>
        <v>-8.2745868238557563</v>
      </c>
      <c r="AK14" s="44">
        <f t="shared" si="11"/>
        <v>-7.5648480522537387</v>
      </c>
      <c r="AL14" s="44">
        <f t="shared" si="11"/>
        <v>-12.060677522349936</v>
      </c>
      <c r="AM14" s="44">
        <f t="shared" si="11"/>
        <v>-8.8976987179487192</v>
      </c>
      <c r="AN14" s="44">
        <f t="shared" si="11"/>
        <v>-8.4407952496071559</v>
      </c>
      <c r="AO14" s="44">
        <f t="shared" si="11"/>
        <v>-9.2826252015871002</v>
      </c>
      <c r="AP14" s="44">
        <f t="shared" si="11"/>
        <v>-8.027163023859563</v>
      </c>
      <c r="AQ14" s="44">
        <f t="shared" si="11"/>
        <v>-1.8660687782253156</v>
      </c>
      <c r="AR14" s="44">
        <f t="shared" si="11"/>
        <v>-6.2185109106424523</v>
      </c>
      <c r="AS14" s="44">
        <f t="shared" si="11"/>
        <v>-7.1288043515885757</v>
      </c>
      <c r="AT14" s="44">
        <f t="shared" si="11"/>
        <v>-12.266176539344604</v>
      </c>
      <c r="AU14" s="44">
        <f t="shared" si="11"/>
        <v>-6.0380713158838297</v>
      </c>
      <c r="AV14" s="44">
        <f t="shared" si="11"/>
        <v>-7.1880699123544236</v>
      </c>
      <c r="AW14" s="44">
        <f t="shared" si="11"/>
        <v>-2.4018688377114081</v>
      </c>
      <c r="AX14" s="44">
        <f t="shared" si="11"/>
        <v>-8.881605756167323</v>
      </c>
      <c r="AY14" s="44">
        <f t="shared" si="11"/>
        <v>-8.9048630671736415</v>
      </c>
      <c r="AZ14" s="44">
        <f t="shared" si="11"/>
        <v>-4.8283030001119442</v>
      </c>
    </row>
    <row r="15" spans="2:52" ht="14" thickBot="1">
      <c r="B15" s="45"/>
      <c r="C15" s="45" t="s">
        <v>63</v>
      </c>
      <c r="D15" s="46" t="s">
        <v>64</v>
      </c>
      <c r="E15" s="46" t="s">
        <v>65</v>
      </c>
      <c r="F15" s="47" t="s">
        <v>66</v>
      </c>
      <c r="H15" s="34" t="s">
        <v>67</v>
      </c>
      <c r="I15" s="35">
        <f>I12</f>
        <v>-56.255272740062694</v>
      </c>
      <c r="J15" s="35">
        <f t="shared" si="10"/>
        <v>39.375175318208349</v>
      </c>
      <c r="K15" s="35">
        <f t="shared" si="10"/>
        <v>16.880097421854355</v>
      </c>
      <c r="L15" s="35">
        <f t="shared" si="10"/>
        <v>-56.255272740062694</v>
      </c>
      <c r="M15" s="35">
        <f t="shared" si="10"/>
        <v>0</v>
      </c>
      <c r="N15" s="35">
        <f t="shared" si="10"/>
        <v>39.375175318208349</v>
      </c>
      <c r="O15" s="35">
        <f t="shared" si="10"/>
        <v>0</v>
      </c>
      <c r="P15" s="51">
        <f t="shared" si="10"/>
        <v>16.880097421854355</v>
      </c>
      <c r="Q15" s="37">
        <f t="shared" ref="Q15:AZ15" si="12">Q12</f>
        <v>-22.380334349868029</v>
      </c>
      <c r="R15" s="37">
        <f t="shared" si="12"/>
        <v>-22.661948710154963</v>
      </c>
      <c r="S15" s="37">
        <f t="shared" si="12"/>
        <v>-20.23783251260701</v>
      </c>
      <c r="T15" s="37">
        <f t="shared" si="12"/>
        <v>-13.16823961267661</v>
      </c>
      <c r="U15" s="37">
        <f t="shared" si="12"/>
        <v>-19.775521379546582</v>
      </c>
      <c r="V15" s="37">
        <f t="shared" si="12"/>
        <v>-26.304483216297612</v>
      </c>
      <c r="W15" s="37">
        <f t="shared" si="12"/>
        <v>-18.724675973528086</v>
      </c>
      <c r="X15" s="37">
        <f t="shared" si="12"/>
        <v>-24.321351240593572</v>
      </c>
      <c r="Y15" s="37">
        <f t="shared" si="12"/>
        <v>-16.177964651022005</v>
      </c>
      <c r="Z15" s="37">
        <f t="shared" si="12"/>
        <v>-20.259088631919973</v>
      </c>
      <c r="AA15" s="37">
        <f t="shared" si="12"/>
        <v>-19.667043893828982</v>
      </c>
      <c r="AB15" s="37">
        <f t="shared" si="12"/>
        <v>-18.838542237016025</v>
      </c>
      <c r="AC15" s="37">
        <f t="shared" si="12"/>
        <v>-20.406601650965751</v>
      </c>
      <c r="AD15" s="37">
        <f t="shared" si="12"/>
        <v>-24.133913598222183</v>
      </c>
      <c r="AE15" s="37">
        <f t="shared" si="12"/>
        <v>-11.329363969935365</v>
      </c>
      <c r="AF15" s="37">
        <f t="shared" si="12"/>
        <v>-14.187168968117772</v>
      </c>
      <c r="AG15" s="37">
        <f t="shared" si="12"/>
        <v>-17.585338825352792</v>
      </c>
      <c r="AH15" s="37">
        <f t="shared" si="12"/>
        <v>-6.8391179922952752</v>
      </c>
      <c r="AI15" s="37">
        <f t="shared" si="12"/>
        <v>-14.520187617676079</v>
      </c>
      <c r="AJ15" s="37">
        <f t="shared" si="12"/>
        <v>-6.1365074679769336</v>
      </c>
      <c r="AK15" s="37">
        <f t="shared" si="12"/>
        <v>-5.2471576495667858</v>
      </c>
      <c r="AL15" s="37">
        <f t="shared" si="12"/>
        <v>4.323879975227122</v>
      </c>
      <c r="AM15" s="37">
        <f t="shared" si="12"/>
        <v>-3.5068212426399734</v>
      </c>
      <c r="AN15" s="37">
        <f t="shared" si="12"/>
        <v>-2.5286380851180517</v>
      </c>
      <c r="AO15" s="37">
        <f t="shared" si="12"/>
        <v>-8.6571958319261579</v>
      </c>
      <c r="AP15" s="37">
        <f t="shared" si="12"/>
        <v>-5.0369010647290455</v>
      </c>
      <c r="AQ15" s="37">
        <f t="shared" si="12"/>
        <v>-12.01753690955427</v>
      </c>
      <c r="AR15" s="37">
        <f t="shared" si="12"/>
        <v>-5.6410024925701272</v>
      </c>
      <c r="AS15" s="37">
        <f t="shared" si="12"/>
        <v>-2.7983203103887559</v>
      </c>
      <c r="AT15" s="37">
        <f t="shared" si="12"/>
        <v>2.3394645603942674</v>
      </c>
      <c r="AU15" s="37">
        <f t="shared" si="12"/>
        <v>-5.9110591278606801</v>
      </c>
      <c r="AV15" s="37">
        <f t="shared" si="12"/>
        <v>-5.1734989009748498</v>
      </c>
      <c r="AW15" s="37">
        <f t="shared" si="12"/>
        <v>-10.264279111185122</v>
      </c>
      <c r="AX15" s="37">
        <f t="shared" si="12"/>
        <v>-5.5959539759054389</v>
      </c>
      <c r="AY15" s="37">
        <f t="shared" si="12"/>
        <v>-3.9685255591359447</v>
      </c>
      <c r="AZ15" s="37">
        <f t="shared" si="12"/>
        <v>-7.8655767593847763</v>
      </c>
    </row>
    <row r="16" spans="2:52" ht="14" thickBot="1">
      <c r="B16" s="45" t="s">
        <v>68</v>
      </c>
      <c r="C16" s="48">
        <v>14</v>
      </c>
      <c r="D16" s="46"/>
      <c r="E16" s="46"/>
      <c r="F16" s="49">
        <f>RADIANS(C16)</f>
        <v>0.24434609527920614</v>
      </c>
      <c r="H16" s="34" t="s">
        <v>69</v>
      </c>
      <c r="I16" s="35">
        <f>I13*COS($F$16)-I14*SIN($F$16)</f>
        <v>-7.6635723334839616</v>
      </c>
      <c r="J16" s="35">
        <f t="shared" ref="J16:P16" si="13">J13*COS($F$16)-J14*SIN($F$16)</f>
        <v>-36.032245237404155</v>
      </c>
      <c r="K16" s="35">
        <f t="shared" si="13"/>
        <v>58.510437076104076</v>
      </c>
      <c r="L16" s="35">
        <f t="shared" si="13"/>
        <v>-7.6635723334839616</v>
      </c>
      <c r="M16" s="35">
        <f t="shared" si="13"/>
        <v>-14.814643697405531</v>
      </c>
      <c r="N16" s="35">
        <f t="shared" si="13"/>
        <v>-36.032245237404155</v>
      </c>
      <c r="O16" s="35">
        <f t="shared" si="13"/>
        <v>-14.814643697405531</v>
      </c>
      <c r="P16" s="36">
        <f t="shared" si="13"/>
        <v>58.510437076104076</v>
      </c>
      <c r="Q16" s="37">
        <f t="shared" ref="Q16:AZ16" si="14">Q13*COS($F$16)-Q14*SIN($F$16)</f>
        <v>-2.3629879934096114</v>
      </c>
      <c r="R16" s="37">
        <f t="shared" si="14"/>
        <v>-3.7974987754086493</v>
      </c>
      <c r="S16" s="37">
        <f t="shared" si="14"/>
        <v>-4.4417937242312844</v>
      </c>
      <c r="T16" s="37">
        <f t="shared" si="14"/>
        <v>-4.8194016815407048</v>
      </c>
      <c r="U16" s="37">
        <f t="shared" si="14"/>
        <v>-4.8986351567869315</v>
      </c>
      <c r="V16" s="37">
        <f t="shared" si="14"/>
        <v>-4.9161906688698336</v>
      </c>
      <c r="W16" s="37">
        <f t="shared" si="14"/>
        <v>-5.7550300125725826</v>
      </c>
      <c r="X16" s="37">
        <f t="shared" si="14"/>
        <v>-6.6638843213926506</v>
      </c>
      <c r="Y16" s="37">
        <f t="shared" si="14"/>
        <v>-7.0320685379912176</v>
      </c>
      <c r="Z16" s="37">
        <f t="shared" si="14"/>
        <v>-7.2892028829242896</v>
      </c>
      <c r="AA16" s="37">
        <f t="shared" si="14"/>
        <v>-8.211007476239752</v>
      </c>
      <c r="AB16" s="37">
        <f t="shared" si="14"/>
        <v>-8.6884492874595214</v>
      </c>
      <c r="AC16" s="37">
        <f t="shared" si="14"/>
        <v>-9.1448780911245677</v>
      </c>
      <c r="AD16" s="37">
        <f t="shared" si="14"/>
        <v>-10.502338433478315</v>
      </c>
      <c r="AE16" s="37">
        <f t="shared" si="14"/>
        <v>-11.03364169809868</v>
      </c>
      <c r="AF16" s="37">
        <f t="shared" si="14"/>
        <v>-11.221539976392791</v>
      </c>
      <c r="AG16" s="37">
        <f t="shared" si="14"/>
        <v>-11.528725411039371</v>
      </c>
      <c r="AH16" s="37">
        <f t="shared" si="14"/>
        <v>-2.4313661002667102</v>
      </c>
      <c r="AI16" s="37">
        <f t="shared" si="14"/>
        <v>-3.1427298310956457</v>
      </c>
      <c r="AJ16" s="37">
        <f t="shared" si="14"/>
        <v>-3.3091523718414457</v>
      </c>
      <c r="AK16" s="37">
        <f t="shared" si="14"/>
        <v>-4.0038753503961768</v>
      </c>
      <c r="AL16" s="37">
        <f t="shared" si="14"/>
        <v>-4.3976956172034747</v>
      </c>
      <c r="AM16" s="37">
        <f t="shared" si="14"/>
        <v>-4.4719962732400766</v>
      </c>
      <c r="AN16" s="37">
        <f t="shared" si="14"/>
        <v>-4.8799466004043541</v>
      </c>
      <c r="AO16" s="37">
        <f t="shared" si="14"/>
        <v>-5.0531823717531257</v>
      </c>
      <c r="AP16" s="37">
        <f t="shared" si="14"/>
        <v>-5.1817178684675564</v>
      </c>
      <c r="AQ16" s="37">
        <f t="shared" si="14"/>
        <v>-5.1820020725482312</v>
      </c>
      <c r="AR16" s="37">
        <f t="shared" si="14"/>
        <v>-5.2524570593960398</v>
      </c>
      <c r="AS16" s="37">
        <f t="shared" si="14"/>
        <v>-6.1101954744329401</v>
      </c>
      <c r="AT16" s="37">
        <f t="shared" si="14"/>
        <v>-6.2671225078163371</v>
      </c>
      <c r="AU16" s="37">
        <f t="shared" si="14"/>
        <v>-6.3319914991640234</v>
      </c>
      <c r="AV16" s="37">
        <f t="shared" si="14"/>
        <v>-6.4919621606933742</v>
      </c>
      <c r="AW16" s="37">
        <f t="shared" si="14"/>
        <v>-7.4934389615930694</v>
      </c>
      <c r="AX16" s="37">
        <f t="shared" si="14"/>
        <v>-7.5428285509969388</v>
      </c>
      <c r="AY16" s="37">
        <f t="shared" si="14"/>
        <v>-8.8001732114056388</v>
      </c>
      <c r="AZ16" s="37">
        <f t="shared" si="14"/>
        <v>-10.08611131289018</v>
      </c>
    </row>
    <row r="17" spans="2:52">
      <c r="B17" s="38"/>
      <c r="C17" s="38"/>
      <c r="D17" s="39"/>
      <c r="E17" s="39"/>
      <c r="F17" s="40"/>
      <c r="G17" s="41"/>
      <c r="H17" s="29" t="s">
        <v>70</v>
      </c>
      <c r="I17" s="42">
        <f>I13*SIN($F$16)+I14*COS($F$16)</f>
        <v>-22.948040832293671</v>
      </c>
      <c r="J17" s="42">
        <f t="shared" ref="J17:P17" si="15">J13*SIN($F$16)+J14*COS($F$16)</f>
        <v>-30.021145390739548</v>
      </c>
      <c r="K17" s="42">
        <f t="shared" si="15"/>
        <v>-6.4490072260752385</v>
      </c>
      <c r="L17" s="42">
        <f t="shared" si="15"/>
        <v>-22.948040832293671</v>
      </c>
      <c r="M17" s="42">
        <f t="shared" si="15"/>
        <v>59.418290478681072</v>
      </c>
      <c r="N17" s="42">
        <f t="shared" si="15"/>
        <v>-30.021145390739548</v>
      </c>
      <c r="O17" s="42">
        <f t="shared" si="15"/>
        <v>59.418290478681072</v>
      </c>
      <c r="P17" s="43">
        <f t="shared" si="15"/>
        <v>-6.4490072260752385</v>
      </c>
      <c r="Q17" s="44">
        <f t="shared" ref="Q17:AZ17" si="16">Q13*SIN($F$16)+Q14*COS($F$16)</f>
        <v>10.541128931081898</v>
      </c>
      <c r="R17" s="44">
        <f t="shared" si="16"/>
        <v>10.025423032372967</v>
      </c>
      <c r="S17" s="44">
        <f t="shared" si="16"/>
        <v>2.3212587675431529</v>
      </c>
      <c r="T17" s="44">
        <f t="shared" si="16"/>
        <v>3.4014666216927321</v>
      </c>
      <c r="U17" s="44">
        <f t="shared" si="16"/>
        <v>8.3321794236452593</v>
      </c>
      <c r="V17" s="44">
        <f t="shared" si="16"/>
        <v>9.1772181329859173</v>
      </c>
      <c r="W17" s="44">
        <f t="shared" si="16"/>
        <v>7.4485983624944314</v>
      </c>
      <c r="X17" s="44">
        <f t="shared" si="16"/>
        <v>10.392049994597194</v>
      </c>
      <c r="Y17" s="44">
        <f t="shared" si="16"/>
        <v>6.1495211234257603</v>
      </c>
      <c r="Z17" s="44">
        <f t="shared" si="16"/>
        <v>7.6127186651571792</v>
      </c>
      <c r="AA17" s="44">
        <f t="shared" si="16"/>
        <v>7.8579894647394415</v>
      </c>
      <c r="AB17" s="44">
        <f t="shared" si="16"/>
        <v>5.9110961929893087</v>
      </c>
      <c r="AC17" s="44">
        <f t="shared" si="16"/>
        <v>7.9478631259666077</v>
      </c>
      <c r="AD17" s="44">
        <f t="shared" si="16"/>
        <v>9.3455412313270525</v>
      </c>
      <c r="AE17" s="44">
        <f t="shared" si="16"/>
        <v>2.3489871077168738</v>
      </c>
      <c r="AF17" s="44">
        <f t="shared" si="16"/>
        <v>5.1556777227283836</v>
      </c>
      <c r="AG17" s="44">
        <f t="shared" si="16"/>
        <v>5.9529536578501281</v>
      </c>
      <c r="AH17" s="44">
        <f t="shared" si="16"/>
        <v>-8.9289769907294279</v>
      </c>
      <c r="AI17" s="44">
        <f t="shared" si="16"/>
        <v>-1.4341836553678851</v>
      </c>
      <c r="AJ17" s="44">
        <f t="shared" si="16"/>
        <v>-9.3529663098798288</v>
      </c>
      <c r="AK17" s="44">
        <f t="shared" si="16"/>
        <v>-8.7947137513610514</v>
      </c>
      <c r="AL17" s="44">
        <f t="shared" si="16"/>
        <v>-13.526367299077355</v>
      </c>
      <c r="AM17" s="44">
        <f t="shared" si="16"/>
        <v>-10.285083468096159</v>
      </c>
      <c r="AN17" s="44">
        <f t="shared" si="16"/>
        <v>-9.9159059666571974</v>
      </c>
      <c r="AO17" s="44">
        <f t="shared" si="16"/>
        <v>-10.826699917654086</v>
      </c>
      <c r="AP17" s="44">
        <f t="shared" si="16"/>
        <v>-9.5648509848450463</v>
      </c>
      <c r="AQ17" s="44">
        <f t="shared" si="16"/>
        <v>-3.2152141436209964</v>
      </c>
      <c r="AR17" s="44">
        <f t="shared" si="16"/>
        <v>-7.7184667274079386</v>
      </c>
      <c r="AS17" s="44">
        <f t="shared" si="16"/>
        <v>-8.8704857603378553</v>
      </c>
      <c r="AT17" s="44">
        <f t="shared" si="16"/>
        <v>-14.204257859907909</v>
      </c>
      <c r="AU17" s="44">
        <f t="shared" si="16"/>
        <v>-7.8016613876431125</v>
      </c>
      <c r="AV17" s="44">
        <f t="shared" si="16"/>
        <v>-9.0267507804515752</v>
      </c>
      <c r="AW17" s="44">
        <f t="shared" si="16"/>
        <v>-4.343722930777453</v>
      </c>
      <c r="AX17" s="44">
        <f t="shared" si="16"/>
        <v>-11.03414232122714</v>
      </c>
      <c r="AY17" s="44">
        <f t="shared" si="16"/>
        <v>-11.371602855997519</v>
      </c>
      <c r="AZ17" s="44">
        <f t="shared" si="16"/>
        <v>-7.4908648686432926</v>
      </c>
    </row>
    <row r="18" spans="2:52">
      <c r="B18" s="45"/>
      <c r="C18" s="45"/>
      <c r="D18" s="46"/>
      <c r="E18" s="46"/>
      <c r="F18" s="14"/>
      <c r="H18" s="34" t="s">
        <v>71</v>
      </c>
      <c r="I18" s="35">
        <f>I15</f>
        <v>-56.255272740062694</v>
      </c>
      <c r="J18" s="35">
        <f t="shared" ref="J18:P18" si="17">J15</f>
        <v>39.375175318208349</v>
      </c>
      <c r="K18" s="35">
        <f t="shared" si="17"/>
        <v>16.880097421854355</v>
      </c>
      <c r="L18" s="35">
        <f t="shared" si="17"/>
        <v>-56.255272740062694</v>
      </c>
      <c r="M18" s="35">
        <f t="shared" si="17"/>
        <v>0</v>
      </c>
      <c r="N18" s="35">
        <f t="shared" si="17"/>
        <v>39.375175318208349</v>
      </c>
      <c r="O18" s="35">
        <f t="shared" si="17"/>
        <v>0</v>
      </c>
      <c r="P18" s="36">
        <f t="shared" si="17"/>
        <v>16.880097421854355</v>
      </c>
      <c r="Q18" s="37">
        <f t="shared" ref="Q18:AZ18" si="18">Q15</f>
        <v>-22.380334349868029</v>
      </c>
      <c r="R18" s="37">
        <f t="shared" si="18"/>
        <v>-22.661948710154963</v>
      </c>
      <c r="S18" s="37">
        <f t="shared" si="18"/>
        <v>-20.23783251260701</v>
      </c>
      <c r="T18" s="37">
        <f t="shared" si="18"/>
        <v>-13.16823961267661</v>
      </c>
      <c r="U18" s="37">
        <f t="shared" si="18"/>
        <v>-19.775521379546582</v>
      </c>
      <c r="V18" s="37">
        <f t="shared" si="18"/>
        <v>-26.304483216297612</v>
      </c>
      <c r="W18" s="37">
        <f t="shared" si="18"/>
        <v>-18.724675973528086</v>
      </c>
      <c r="X18" s="37">
        <f t="shared" si="18"/>
        <v>-24.321351240593572</v>
      </c>
      <c r="Y18" s="37">
        <f t="shared" si="18"/>
        <v>-16.177964651022005</v>
      </c>
      <c r="Z18" s="37">
        <f t="shared" si="18"/>
        <v>-20.259088631919973</v>
      </c>
      <c r="AA18" s="37">
        <f t="shared" si="18"/>
        <v>-19.667043893828982</v>
      </c>
      <c r="AB18" s="37">
        <f t="shared" si="18"/>
        <v>-18.838542237016025</v>
      </c>
      <c r="AC18" s="37">
        <f t="shared" si="18"/>
        <v>-20.406601650965751</v>
      </c>
      <c r="AD18" s="37">
        <f t="shared" si="18"/>
        <v>-24.133913598222183</v>
      </c>
      <c r="AE18" s="37">
        <f t="shared" si="18"/>
        <v>-11.329363969935365</v>
      </c>
      <c r="AF18" s="37">
        <f t="shared" si="18"/>
        <v>-14.187168968117772</v>
      </c>
      <c r="AG18" s="37">
        <f t="shared" si="18"/>
        <v>-17.585338825352792</v>
      </c>
      <c r="AH18" s="37">
        <f t="shared" si="18"/>
        <v>-6.8391179922952752</v>
      </c>
      <c r="AI18" s="37">
        <f t="shared" si="18"/>
        <v>-14.520187617676079</v>
      </c>
      <c r="AJ18" s="37">
        <f t="shared" si="18"/>
        <v>-6.1365074679769336</v>
      </c>
      <c r="AK18" s="37">
        <f t="shared" si="18"/>
        <v>-5.2471576495667858</v>
      </c>
      <c r="AL18" s="37">
        <f t="shared" si="18"/>
        <v>4.323879975227122</v>
      </c>
      <c r="AM18" s="37">
        <f t="shared" si="18"/>
        <v>-3.5068212426399734</v>
      </c>
      <c r="AN18" s="37">
        <f t="shared" si="18"/>
        <v>-2.5286380851180517</v>
      </c>
      <c r="AO18" s="37">
        <f t="shared" si="18"/>
        <v>-8.6571958319261579</v>
      </c>
      <c r="AP18" s="37">
        <f t="shared" si="18"/>
        <v>-5.0369010647290455</v>
      </c>
      <c r="AQ18" s="37">
        <f t="shared" si="18"/>
        <v>-12.01753690955427</v>
      </c>
      <c r="AR18" s="37">
        <f t="shared" si="18"/>
        <v>-5.6410024925701272</v>
      </c>
      <c r="AS18" s="37">
        <f t="shared" si="18"/>
        <v>-2.7983203103887559</v>
      </c>
      <c r="AT18" s="37">
        <f t="shared" si="18"/>
        <v>2.3394645603942674</v>
      </c>
      <c r="AU18" s="37">
        <f t="shared" si="18"/>
        <v>-5.9110591278606801</v>
      </c>
      <c r="AV18" s="37">
        <f t="shared" si="18"/>
        <v>-5.1734989009748498</v>
      </c>
      <c r="AW18" s="37">
        <f t="shared" si="18"/>
        <v>-10.264279111185122</v>
      </c>
      <c r="AX18" s="37">
        <f t="shared" si="18"/>
        <v>-5.5959539759054389</v>
      </c>
      <c r="AY18" s="37">
        <f t="shared" si="18"/>
        <v>-3.9685255591359447</v>
      </c>
      <c r="AZ18" s="37">
        <f t="shared" si="18"/>
        <v>-7.8655767593847763</v>
      </c>
    </row>
    <row r="19" spans="2:52">
      <c r="B19" s="45"/>
      <c r="C19" s="45"/>
      <c r="D19" s="46"/>
      <c r="E19" s="46"/>
      <c r="F19" s="14"/>
      <c r="H19" s="34" t="s">
        <v>72</v>
      </c>
      <c r="I19" s="35">
        <f>I17</f>
        <v>-22.948040832293671</v>
      </c>
      <c r="J19" s="35">
        <f t="shared" ref="J19:P19" si="19">J17</f>
        <v>-30.021145390739548</v>
      </c>
      <c r="K19" s="35">
        <f t="shared" si="19"/>
        <v>-6.4490072260752385</v>
      </c>
      <c r="L19" s="35">
        <f t="shared" si="19"/>
        <v>-22.948040832293671</v>
      </c>
      <c r="M19" s="35">
        <f t="shared" si="19"/>
        <v>59.418290478681072</v>
      </c>
      <c r="N19" s="35">
        <f t="shared" si="19"/>
        <v>-30.021145390739548</v>
      </c>
      <c r="O19" s="35">
        <f t="shared" si="19"/>
        <v>59.418290478681072</v>
      </c>
      <c r="P19" s="36">
        <f t="shared" si="19"/>
        <v>-6.4490072260752385</v>
      </c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</row>
    <row r="20" spans="2:52">
      <c r="P20" s="52"/>
      <c r="Q20" s="37">
        <f t="shared" ref="Q20:AG20" si="20">Q17</f>
        <v>10.541128931081898</v>
      </c>
      <c r="R20" s="37">
        <f t="shared" si="20"/>
        <v>10.025423032372967</v>
      </c>
      <c r="S20" s="37">
        <f t="shared" si="20"/>
        <v>2.3212587675431529</v>
      </c>
      <c r="T20" s="37">
        <f t="shared" si="20"/>
        <v>3.4014666216927321</v>
      </c>
      <c r="U20" s="37">
        <f t="shared" si="20"/>
        <v>8.3321794236452593</v>
      </c>
      <c r="V20" s="37">
        <f t="shared" si="20"/>
        <v>9.1772181329859173</v>
      </c>
      <c r="W20" s="37">
        <f t="shared" si="20"/>
        <v>7.4485983624944314</v>
      </c>
      <c r="X20" s="37">
        <f t="shared" si="20"/>
        <v>10.392049994597194</v>
      </c>
      <c r="Y20" s="37">
        <f t="shared" si="20"/>
        <v>6.1495211234257603</v>
      </c>
      <c r="Z20" s="37">
        <f t="shared" si="20"/>
        <v>7.6127186651571792</v>
      </c>
      <c r="AA20" s="37">
        <f t="shared" si="20"/>
        <v>7.8579894647394415</v>
      </c>
      <c r="AB20" s="37">
        <f t="shared" si="20"/>
        <v>5.9110961929893087</v>
      </c>
      <c r="AC20" s="37">
        <f t="shared" si="20"/>
        <v>7.9478631259666077</v>
      </c>
      <c r="AD20" s="37">
        <f t="shared" si="20"/>
        <v>9.3455412313270525</v>
      </c>
      <c r="AE20" s="37">
        <f t="shared" si="20"/>
        <v>2.3489871077168738</v>
      </c>
      <c r="AF20" s="37">
        <f t="shared" si="20"/>
        <v>5.1556777227283836</v>
      </c>
      <c r="AG20" s="37">
        <f t="shared" si="20"/>
        <v>5.9529536578501281</v>
      </c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</row>
    <row r="21" spans="2:52" ht="17">
      <c r="J21" s="53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>
        <f t="shared" ref="AH21:AZ21" si="21">AH17</f>
        <v>-8.9289769907294279</v>
      </c>
      <c r="AI21" s="37">
        <f t="shared" si="21"/>
        <v>-1.4341836553678851</v>
      </c>
      <c r="AJ21" s="37">
        <f t="shared" si="21"/>
        <v>-9.3529663098798288</v>
      </c>
      <c r="AK21" s="37">
        <f t="shared" si="21"/>
        <v>-8.7947137513610514</v>
      </c>
      <c r="AL21" s="37">
        <f t="shared" si="21"/>
        <v>-13.526367299077355</v>
      </c>
      <c r="AM21" s="37">
        <f t="shared" si="21"/>
        <v>-10.285083468096159</v>
      </c>
      <c r="AN21" s="37">
        <f t="shared" si="21"/>
        <v>-9.9159059666571974</v>
      </c>
      <c r="AO21" s="37">
        <f t="shared" si="21"/>
        <v>-10.826699917654086</v>
      </c>
      <c r="AP21" s="37">
        <f t="shared" si="21"/>
        <v>-9.5648509848450463</v>
      </c>
      <c r="AQ21" s="37">
        <f t="shared" si="21"/>
        <v>-3.2152141436209964</v>
      </c>
      <c r="AR21" s="37">
        <f t="shared" si="21"/>
        <v>-7.7184667274079386</v>
      </c>
      <c r="AS21" s="37">
        <f t="shared" si="21"/>
        <v>-8.8704857603378553</v>
      </c>
      <c r="AT21" s="37">
        <f t="shared" si="21"/>
        <v>-14.204257859907909</v>
      </c>
      <c r="AU21" s="37">
        <f t="shared" si="21"/>
        <v>-7.8016613876431125</v>
      </c>
      <c r="AV21" s="37">
        <f t="shared" si="21"/>
        <v>-9.0267507804515752</v>
      </c>
      <c r="AW21" s="37">
        <f t="shared" si="21"/>
        <v>-4.343722930777453</v>
      </c>
      <c r="AX21" s="37">
        <f t="shared" si="21"/>
        <v>-11.03414232122714</v>
      </c>
      <c r="AY21" s="37">
        <f t="shared" si="21"/>
        <v>-11.371602855997519</v>
      </c>
      <c r="AZ21" s="37">
        <f t="shared" si="21"/>
        <v>-7.4908648686432926</v>
      </c>
    </row>
    <row r="22" spans="2:52" ht="17">
      <c r="J22" s="53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</row>
    <row r="23" spans="2:52"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</row>
  </sheetData>
  <sortState columnSort="1" ref="Q4:AG20">
    <sortCondition descending="1" ref="Q16:AG16"/>
  </sortState>
  <phoneticPr fontId="1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Spinner 1">
              <controlPr defaultSize="0" autoPict="0">
                <anchor moveWithCells="1" sizeWithCells="1">
                  <from>
                    <xdr:col>3</xdr:col>
                    <xdr:colOff>114300</xdr:colOff>
                    <xdr:row>12</xdr:row>
                    <xdr:rowOff>25400</xdr:rowOff>
                  </from>
                  <to>
                    <xdr:col>3</xdr:col>
                    <xdr:colOff>406400</xdr:colOff>
                    <xdr:row>13</xdr:row>
                    <xdr:rowOff>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3074" r:id="rId4" name="Spinner 2">
              <controlPr defaultSize="0" autoPict="0">
                <anchor moveWithCells="1" sizeWithCells="1">
                  <from>
                    <xdr:col>3</xdr:col>
                    <xdr:colOff>114300</xdr:colOff>
                    <xdr:row>15</xdr:row>
                    <xdr:rowOff>25400</xdr:rowOff>
                  </from>
                  <to>
                    <xdr:col>3</xdr:col>
                    <xdr:colOff>406400</xdr:colOff>
                    <xdr:row>16</xdr:row>
                    <xdr:rowOff>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3075" r:id="rId5" name="Spinner 3">
              <controlPr defaultSize="0" autoPict="0">
                <anchor moveWithCells="1" sizeWithCells="1">
                  <from>
                    <xdr:col>4</xdr:col>
                    <xdr:colOff>25400</xdr:colOff>
                    <xdr:row>12</xdr:row>
                    <xdr:rowOff>25400</xdr:rowOff>
                  </from>
                  <to>
                    <xdr:col>4</xdr:col>
                    <xdr:colOff>292100</xdr:colOff>
                    <xdr:row>13</xdr:row>
                    <xdr:rowOff>0</xdr:rowOff>
                  </to>
                </anchor>
              </controlPr>
            </control>
          </mc:Choice>
          <mc:Fallback/>
        </mc:AlternateContent>
        <mc:AlternateContent xmlns:mc="http://schemas.openxmlformats.org/markup-compatibility/2006">
          <mc:Choice Requires="x14">
            <control shapeId="3076" r:id="rId6" name="Spinner 4">
              <controlPr defaultSize="0" autoPict="0">
                <anchor moveWithCells="1" sizeWithCells="1">
                  <from>
                    <xdr:col>4</xdr:col>
                    <xdr:colOff>25400</xdr:colOff>
                    <xdr:row>15</xdr:row>
                    <xdr:rowOff>25400</xdr:rowOff>
                  </from>
                  <to>
                    <xdr:col>4</xdr:col>
                    <xdr:colOff>292100</xdr:colOff>
                    <xdr:row>16</xdr:row>
                    <xdr:rowOff>0</xdr:rowOff>
                  </to>
                </anchor>
              </controlPr>
            </control>
          </mc:Choice>
          <mc:Fallback/>
        </mc:AlternateContent>
      </controls>
    </mc:Choice>
    <mc:Fallback/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4"/>
  <sheetViews>
    <sheetView workbookViewId="0">
      <selection activeCell="B1" sqref="B1:B2"/>
    </sheetView>
  </sheetViews>
  <sheetFormatPr baseColWidth="10" defaultColWidth="3.5" defaultRowHeight="16" x14ac:dyDescent="0"/>
  <cols>
    <col min="1" max="2" width="3.5" style="65"/>
    <col min="3" max="3" width="5.33203125" style="67" bestFit="1" customWidth="1"/>
    <col min="4" max="4" width="6.5" style="65" bestFit="1" customWidth="1"/>
    <col min="5" max="5" width="5.5" style="65" bestFit="1" customWidth="1"/>
    <col min="6" max="6" width="6.83203125" style="65" bestFit="1" customWidth="1"/>
    <col min="7" max="7" width="5.6640625" style="65" bestFit="1" customWidth="1"/>
    <col min="8" max="8" width="8.33203125" style="65" bestFit="1" customWidth="1"/>
    <col min="9" max="10" width="5.6640625" style="65" bestFit="1" customWidth="1"/>
    <col min="11" max="16384" width="3.5" style="65"/>
  </cols>
  <sheetData>
    <row r="1" spans="2:10">
      <c r="B1" s="94" t="s">
        <v>98</v>
      </c>
    </row>
    <row r="2" spans="2:10">
      <c r="B2" s="95" t="s">
        <v>99</v>
      </c>
    </row>
    <row r="3" spans="2:10" ht="17" thickBot="1">
      <c r="C3" s="74"/>
      <c r="D3" s="75" t="s">
        <v>90</v>
      </c>
      <c r="E3" s="75"/>
      <c r="F3" s="75"/>
      <c r="G3" s="77"/>
      <c r="H3" s="76" t="s">
        <v>91</v>
      </c>
      <c r="I3" s="76"/>
      <c r="J3" s="76"/>
    </row>
    <row r="4" spans="2:10">
      <c r="B4" s="88"/>
      <c r="C4" s="85"/>
      <c r="D4" s="66" t="s">
        <v>77</v>
      </c>
      <c r="E4" s="66" t="s">
        <v>78</v>
      </c>
      <c r="F4" s="66" t="s">
        <v>79</v>
      </c>
      <c r="G4" s="78" t="s">
        <v>77</v>
      </c>
      <c r="H4" s="66" t="s">
        <v>80</v>
      </c>
      <c r="I4" s="66" t="s">
        <v>81</v>
      </c>
      <c r="J4" s="66" t="s">
        <v>82</v>
      </c>
    </row>
    <row r="5" spans="2:10">
      <c r="B5" s="88"/>
      <c r="C5" s="86" t="s">
        <v>83</v>
      </c>
      <c r="D5" s="64">
        <v>100</v>
      </c>
      <c r="E5" s="64">
        <v>0</v>
      </c>
      <c r="F5" s="64">
        <v>0</v>
      </c>
      <c r="G5" s="79">
        <v>100</v>
      </c>
      <c r="H5" s="68">
        <v>50</v>
      </c>
      <c r="I5" s="68">
        <v>30</v>
      </c>
      <c r="J5" s="68">
        <v>10</v>
      </c>
    </row>
    <row r="6" spans="2:10">
      <c r="B6" s="88"/>
      <c r="C6" s="86" t="s">
        <v>84</v>
      </c>
      <c r="D6" s="64">
        <v>0</v>
      </c>
      <c r="E6" s="64">
        <v>100</v>
      </c>
      <c r="F6" s="64">
        <v>0</v>
      </c>
      <c r="G6" s="79">
        <v>0</v>
      </c>
      <c r="H6" s="68">
        <v>25</v>
      </c>
      <c r="I6" s="68">
        <v>30</v>
      </c>
      <c r="J6" s="68">
        <v>70</v>
      </c>
    </row>
    <row r="7" spans="2:10">
      <c r="B7" s="88"/>
      <c r="C7" s="87" t="s">
        <v>85</v>
      </c>
      <c r="D7" s="69">
        <v>0</v>
      </c>
      <c r="E7" s="69">
        <v>0</v>
      </c>
      <c r="F7" s="69">
        <v>100</v>
      </c>
      <c r="G7" s="80">
        <v>0</v>
      </c>
      <c r="H7" s="70">
        <v>25</v>
      </c>
      <c r="I7" s="70">
        <v>40</v>
      </c>
      <c r="J7" s="70">
        <v>20</v>
      </c>
    </row>
    <row r="8" spans="2:10">
      <c r="B8" s="88"/>
      <c r="C8" s="86" t="s">
        <v>86</v>
      </c>
      <c r="D8" s="71">
        <f>(100-D6+D7)/2</f>
        <v>50</v>
      </c>
      <c r="E8" s="71">
        <f t="shared" ref="E8:J8" si="0">(100-E6+E7)/2</f>
        <v>0</v>
      </c>
      <c r="F8" s="71">
        <f t="shared" si="0"/>
        <v>100</v>
      </c>
      <c r="G8" s="81">
        <f t="shared" si="0"/>
        <v>50</v>
      </c>
      <c r="H8" s="71">
        <f t="shared" si="0"/>
        <v>50</v>
      </c>
      <c r="I8" s="71">
        <f t="shared" si="0"/>
        <v>55</v>
      </c>
      <c r="J8" s="71">
        <f t="shared" si="0"/>
        <v>25</v>
      </c>
    </row>
    <row r="9" spans="2:10">
      <c r="B9" s="88"/>
      <c r="C9" s="87" t="s">
        <v>87</v>
      </c>
      <c r="D9" s="72">
        <f>D5*0.866025</f>
        <v>86.602500000000006</v>
      </c>
      <c r="E9" s="72">
        <f t="shared" ref="E9:J9" si="1">E5*0.866025</f>
        <v>0</v>
      </c>
      <c r="F9" s="72">
        <f t="shared" si="1"/>
        <v>0</v>
      </c>
      <c r="G9" s="82">
        <f t="shared" si="1"/>
        <v>86.602500000000006</v>
      </c>
      <c r="H9" s="72">
        <f t="shared" si="1"/>
        <v>43.301250000000003</v>
      </c>
      <c r="I9" s="72">
        <f t="shared" si="1"/>
        <v>25.98075</v>
      </c>
      <c r="J9" s="72">
        <f t="shared" si="1"/>
        <v>8.6602500000000013</v>
      </c>
    </row>
    <row r="10" spans="2:10">
      <c r="B10" s="88"/>
      <c r="C10" s="86" t="s">
        <v>88</v>
      </c>
      <c r="D10" s="73">
        <f>D8</f>
        <v>50</v>
      </c>
      <c r="E10" s="73">
        <f t="shared" ref="E10:J11" si="2">E8</f>
        <v>0</v>
      </c>
      <c r="F10" s="73">
        <f t="shared" si="2"/>
        <v>100</v>
      </c>
      <c r="G10" s="83">
        <f t="shared" si="2"/>
        <v>50</v>
      </c>
      <c r="H10" s="73">
        <f t="shared" si="2"/>
        <v>50</v>
      </c>
      <c r="I10" s="73">
        <f t="shared" si="2"/>
        <v>55</v>
      </c>
      <c r="J10" s="73">
        <f t="shared" si="2"/>
        <v>25</v>
      </c>
    </row>
    <row r="11" spans="2:10">
      <c r="B11" s="88"/>
      <c r="C11" s="86" t="s">
        <v>89</v>
      </c>
      <c r="D11" s="73">
        <f>D9</f>
        <v>86.602500000000006</v>
      </c>
      <c r="E11" s="73">
        <f t="shared" si="2"/>
        <v>0</v>
      </c>
      <c r="F11" s="73">
        <f t="shared" si="2"/>
        <v>0</v>
      </c>
      <c r="G11" s="83">
        <f t="shared" si="2"/>
        <v>86.602500000000006</v>
      </c>
      <c r="H11" s="73"/>
      <c r="I11" s="73"/>
      <c r="J11" s="73"/>
    </row>
    <row r="12" spans="2:10">
      <c r="B12" s="88"/>
      <c r="C12" s="86"/>
      <c r="G12" s="84"/>
      <c r="H12" s="73">
        <f>H9</f>
        <v>43.301250000000003</v>
      </c>
      <c r="I12" s="73"/>
      <c r="J12" s="73"/>
    </row>
    <row r="13" spans="2:10">
      <c r="B13" s="88"/>
      <c r="C13" s="86"/>
      <c r="G13" s="84"/>
      <c r="I13" s="73">
        <f>I9</f>
        <v>25.98075</v>
      </c>
      <c r="J13" s="73">
        <f>J9</f>
        <v>8.6602500000000013</v>
      </c>
    </row>
    <row r="14" spans="2:10">
      <c r="J14" s="73"/>
    </row>
  </sheetData>
  <phoneticPr fontId="1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7"/>
  <sheetViews>
    <sheetView workbookViewId="0">
      <selection activeCell="B1" sqref="B1:B2"/>
    </sheetView>
  </sheetViews>
  <sheetFormatPr baseColWidth="10" defaultColWidth="8.83203125" defaultRowHeight="14" x14ac:dyDescent="0"/>
  <cols>
    <col min="2" max="2" width="11.1640625" bestFit="1" customWidth="1"/>
    <col min="3" max="3" width="10.1640625" bestFit="1" customWidth="1"/>
  </cols>
  <sheetData>
    <row r="1" spans="2:3" ht="15">
      <c r="B1" s="94" t="s">
        <v>98</v>
      </c>
    </row>
    <row r="2" spans="2:3" ht="15">
      <c r="B2" s="95" t="s">
        <v>99</v>
      </c>
    </row>
    <row r="4" spans="2:3" ht="16">
      <c r="B4" s="1" t="s">
        <v>97</v>
      </c>
      <c r="C4" s="2">
        <f>SQRT(3)/2</f>
        <v>0.8660254037844386</v>
      </c>
    </row>
    <row r="5" spans="2:3" ht="16">
      <c r="B5" s="1" t="s">
        <v>9</v>
      </c>
      <c r="C5" s="2">
        <f>SQRT(3)/6</f>
        <v>0.28867513459481287</v>
      </c>
    </row>
    <row r="6" spans="2:3" ht="16">
      <c r="B6" s="1" t="s">
        <v>10</v>
      </c>
      <c r="C6" s="2">
        <f>SQRT(6)/3</f>
        <v>0.81649658092772592</v>
      </c>
    </row>
    <row r="7" spans="2:3" ht="16">
      <c r="B7" s="1" t="s">
        <v>20</v>
      </c>
      <c r="C7" s="2">
        <f>SQRT(6)/12</f>
        <v>0.20412414523193148</v>
      </c>
    </row>
  </sheetData>
  <phoneticPr fontId="1"/>
  <pageMargins left="0.7" right="0.7" top="0.75" bottom="0.75" header="0.3" footer="0.3"/>
  <pageSetup paperSize="9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AKFM (1-axis)</vt:lpstr>
      <vt:lpstr>AKFM (3-axes)</vt:lpstr>
      <vt:lpstr>AnAbOrQz</vt:lpstr>
      <vt:lpstr>Triangle</vt:lpstr>
      <vt:lpstr>note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Shimura</dc:creator>
  <cp:lastModifiedBy>Editorial Assistant</cp:lastModifiedBy>
  <dcterms:created xsi:type="dcterms:W3CDTF">2015-03-13T00:42:57Z</dcterms:created>
  <dcterms:modified xsi:type="dcterms:W3CDTF">2015-06-25T15:32:04Z</dcterms:modified>
</cp:coreProperties>
</file>