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04446402-6773-5342-85F8-63FECB5D5793}" xr6:coauthVersionLast="47" xr6:coauthVersionMax="47" xr10:uidLastSave="{00000000-0000-0000-0000-000000000000}"/>
  <bookViews>
    <workbookView xWindow="0" yWindow="500" windowWidth="22400" windowHeight="18200" xr2:uid="{00000000-000D-0000-FFFF-FFFF00000000}"/>
  </bookViews>
  <sheets>
    <sheet name="Wolframite major element" sheetId="1" r:id="rId1"/>
    <sheet name="Scheelite major elemen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3" i="1" l="1"/>
  <c r="O73" i="1"/>
  <c r="R73" i="1"/>
  <c r="T73" i="1" s="1"/>
  <c r="N74" i="1"/>
  <c r="O74" i="1"/>
  <c r="Q74" i="1" s="1"/>
  <c r="R74" i="1"/>
  <c r="T74" i="1" s="1"/>
  <c r="N75" i="1"/>
  <c r="O75" i="1"/>
  <c r="R75" i="1"/>
  <c r="T75" i="1" s="1"/>
  <c r="N76" i="1"/>
  <c r="O76" i="1"/>
  <c r="R76" i="1"/>
  <c r="T76" i="1" s="1"/>
  <c r="S76" i="1"/>
  <c r="N77" i="1"/>
  <c r="O77" i="1"/>
  <c r="Q77" i="1" s="1"/>
  <c r="R77" i="1"/>
  <c r="T77" i="1" s="1"/>
  <c r="N78" i="1"/>
  <c r="O78" i="1"/>
  <c r="R78" i="1"/>
  <c r="T78" i="1" s="1"/>
  <c r="N79" i="1"/>
  <c r="O79" i="1"/>
  <c r="Q79" i="1" s="1"/>
  <c r="R79" i="1"/>
  <c r="T79" i="1" s="1"/>
  <c r="N80" i="1"/>
  <c r="O80" i="1"/>
  <c r="R80" i="1"/>
  <c r="T80" i="1" s="1"/>
  <c r="N81" i="1"/>
  <c r="O81" i="1"/>
  <c r="R81" i="1"/>
  <c r="T81" i="1" s="1"/>
  <c r="N82" i="1"/>
  <c r="O82" i="1"/>
  <c r="Q82" i="1" s="1"/>
  <c r="R82" i="1"/>
  <c r="T82" i="1" s="1"/>
  <c r="N83" i="1"/>
  <c r="O83" i="1"/>
  <c r="R83" i="1"/>
  <c r="T83" i="1" s="1"/>
  <c r="N84" i="1"/>
  <c r="O84" i="1"/>
  <c r="R84" i="1"/>
  <c r="T84" i="1" s="1"/>
  <c r="S84" i="1"/>
  <c r="N85" i="1"/>
  <c r="O85" i="1"/>
  <c r="R85" i="1"/>
  <c r="T85" i="1" s="1"/>
  <c r="N86" i="1"/>
  <c r="O86" i="1"/>
  <c r="R86" i="1"/>
  <c r="T86" i="1" s="1"/>
  <c r="N87" i="1"/>
  <c r="O87" i="1"/>
  <c r="R87" i="1"/>
  <c r="T87" i="1" s="1"/>
  <c r="N88" i="1"/>
  <c r="O88" i="1"/>
  <c r="R88" i="1"/>
  <c r="T88" i="1" s="1"/>
  <c r="N89" i="1"/>
  <c r="O89" i="1"/>
  <c r="R89" i="1"/>
  <c r="T89" i="1" s="1"/>
  <c r="N90" i="1"/>
  <c r="O90" i="1"/>
  <c r="R90" i="1"/>
  <c r="T90" i="1" s="1"/>
  <c r="N91" i="1"/>
  <c r="O91" i="1"/>
  <c r="Q91" i="1" s="1"/>
  <c r="R91" i="1"/>
  <c r="T91" i="1" s="1"/>
  <c r="N92" i="1"/>
  <c r="O92" i="1"/>
  <c r="R92" i="1"/>
  <c r="T92" i="1" s="1"/>
  <c r="N93" i="1"/>
  <c r="O93" i="1"/>
  <c r="R93" i="1"/>
  <c r="T93" i="1" s="1"/>
  <c r="N94" i="1"/>
  <c r="O94" i="1"/>
  <c r="Q94" i="1" s="1"/>
  <c r="R94" i="1"/>
  <c r="T94" i="1" s="1"/>
  <c r="N95" i="1"/>
  <c r="O95" i="1"/>
  <c r="R95" i="1"/>
  <c r="T95" i="1" s="1"/>
  <c r="R63" i="1"/>
  <c r="S63" i="1" s="1"/>
  <c r="R64" i="1"/>
  <c r="S64" i="1"/>
  <c r="T64" i="1"/>
  <c r="V64" i="1"/>
  <c r="Q65" i="1"/>
  <c r="R65" i="1"/>
  <c r="S65" i="1" s="1"/>
  <c r="R66" i="1"/>
  <c r="T66" i="1" s="1"/>
  <c r="R67" i="1"/>
  <c r="S67" i="1" s="1"/>
  <c r="R68" i="1"/>
  <c r="S68" i="1" s="1"/>
  <c r="R69" i="1"/>
  <c r="V69" i="1" s="1"/>
  <c r="R70" i="1"/>
  <c r="T70" i="1" s="1"/>
  <c r="R71" i="1"/>
  <c r="S71" i="1" s="1"/>
  <c r="R72" i="1"/>
  <c r="S72" i="1" s="1"/>
  <c r="N63" i="1"/>
  <c r="O63" i="1"/>
  <c r="Q63" i="1" s="1"/>
  <c r="N64" i="1"/>
  <c r="O64" i="1"/>
  <c r="Q64" i="1" s="1"/>
  <c r="N65" i="1"/>
  <c r="O65" i="1"/>
  <c r="N66" i="1"/>
  <c r="O66" i="1"/>
  <c r="Q66" i="1" s="1"/>
  <c r="N67" i="1"/>
  <c r="O67" i="1"/>
  <c r="Q67" i="1" s="1"/>
  <c r="P67" i="1"/>
  <c r="N68" i="1"/>
  <c r="O68" i="1"/>
  <c r="Q68" i="1" s="1"/>
  <c r="N69" i="1"/>
  <c r="O69" i="1"/>
  <c r="Q69" i="1" s="1"/>
  <c r="N70" i="1"/>
  <c r="O70" i="1"/>
  <c r="Q70" i="1" s="1"/>
  <c r="N71" i="1"/>
  <c r="O71" i="1"/>
  <c r="Q71" i="1" s="1"/>
  <c r="N72" i="1"/>
  <c r="O72" i="1"/>
  <c r="R62" i="1"/>
  <c r="V62" i="1" s="1"/>
  <c r="O62" i="1"/>
  <c r="N62" i="1"/>
  <c r="R61" i="1"/>
  <c r="V61" i="1" s="1"/>
  <c r="O61" i="1"/>
  <c r="N61" i="1"/>
  <c r="R60" i="1"/>
  <c r="V60" i="1" s="1"/>
  <c r="O60" i="1"/>
  <c r="N60" i="1"/>
  <c r="R59" i="1"/>
  <c r="V59" i="1" s="1"/>
  <c r="O59" i="1"/>
  <c r="N59" i="1"/>
  <c r="R58" i="1"/>
  <c r="V58" i="1" s="1"/>
  <c r="O58" i="1"/>
  <c r="N58" i="1"/>
  <c r="R57" i="1"/>
  <c r="V57" i="1" s="1"/>
  <c r="O57" i="1"/>
  <c r="N57" i="1"/>
  <c r="R56" i="1"/>
  <c r="V56" i="1" s="1"/>
  <c r="O56" i="1"/>
  <c r="N56" i="1"/>
  <c r="Q56" i="1" s="1"/>
  <c r="R55" i="1"/>
  <c r="V55" i="1" s="1"/>
  <c r="O55" i="1"/>
  <c r="N55" i="1"/>
  <c r="R54" i="1"/>
  <c r="V54" i="1" s="1"/>
  <c r="O54" i="1"/>
  <c r="N54" i="1"/>
  <c r="R53" i="1"/>
  <c r="V53" i="1" s="1"/>
  <c r="O53" i="1"/>
  <c r="N53" i="1"/>
  <c r="R52" i="1"/>
  <c r="V52" i="1" s="1"/>
  <c r="O52" i="1"/>
  <c r="N52" i="1"/>
  <c r="R51" i="1"/>
  <c r="V51" i="1" s="1"/>
  <c r="O51" i="1"/>
  <c r="N51" i="1"/>
  <c r="R50" i="1"/>
  <c r="V50" i="1" s="1"/>
  <c r="O50" i="1"/>
  <c r="N50" i="1"/>
  <c r="R49" i="1"/>
  <c r="V49" i="1" s="1"/>
  <c r="O49" i="1"/>
  <c r="N49" i="1"/>
  <c r="R48" i="1"/>
  <c r="V48" i="1" s="1"/>
  <c r="O48" i="1"/>
  <c r="N48" i="1"/>
  <c r="R47" i="1"/>
  <c r="V47" i="1" s="1"/>
  <c r="O47" i="1"/>
  <c r="N47" i="1"/>
  <c r="R46" i="1"/>
  <c r="V46" i="1" s="1"/>
  <c r="O46" i="1"/>
  <c r="N46" i="1"/>
  <c r="R45" i="1"/>
  <c r="V45" i="1" s="1"/>
  <c r="O45" i="1"/>
  <c r="N45" i="1"/>
  <c r="R44" i="1"/>
  <c r="V44" i="1" s="1"/>
  <c r="O44" i="1"/>
  <c r="N44" i="1"/>
  <c r="R43" i="1"/>
  <c r="V43" i="1" s="1"/>
  <c r="O43" i="1"/>
  <c r="N43" i="1"/>
  <c r="R42" i="1"/>
  <c r="V42" i="1" s="1"/>
  <c r="O42" i="1"/>
  <c r="N42" i="1"/>
  <c r="R41" i="1"/>
  <c r="V41" i="1" s="1"/>
  <c r="O41" i="1"/>
  <c r="N41" i="1"/>
  <c r="R40" i="1"/>
  <c r="V40" i="1" s="1"/>
  <c r="O40" i="1"/>
  <c r="N40" i="1"/>
  <c r="R39" i="1"/>
  <c r="V39" i="1" s="1"/>
  <c r="O39" i="1"/>
  <c r="N39" i="1"/>
  <c r="R38" i="1"/>
  <c r="V38" i="1" s="1"/>
  <c r="O38" i="1"/>
  <c r="N38" i="1"/>
  <c r="R37" i="1"/>
  <c r="V37" i="1" s="1"/>
  <c r="O37" i="1"/>
  <c r="N37" i="1"/>
  <c r="R36" i="1"/>
  <c r="V36" i="1" s="1"/>
  <c r="O36" i="1"/>
  <c r="N36" i="1"/>
  <c r="R35" i="1"/>
  <c r="V35" i="1" s="1"/>
  <c r="O35" i="1"/>
  <c r="N35" i="1"/>
  <c r="R34" i="1"/>
  <c r="V34" i="1" s="1"/>
  <c r="O34" i="1"/>
  <c r="N34" i="1"/>
  <c r="R33" i="1"/>
  <c r="S33" i="1" s="1"/>
  <c r="O33" i="1"/>
  <c r="N33" i="1"/>
  <c r="R32" i="1"/>
  <c r="S32" i="1" s="1"/>
  <c r="O32" i="1"/>
  <c r="N32" i="1"/>
  <c r="R31" i="1"/>
  <c r="T31" i="1" s="1"/>
  <c r="O31" i="1"/>
  <c r="N31" i="1"/>
  <c r="R30" i="1"/>
  <c r="T30" i="1" s="1"/>
  <c r="O30" i="1"/>
  <c r="N30" i="1"/>
  <c r="R29" i="1"/>
  <c r="T29" i="1" s="1"/>
  <c r="O29" i="1"/>
  <c r="N29" i="1"/>
  <c r="R28" i="1"/>
  <c r="T28" i="1" s="1"/>
  <c r="O28" i="1"/>
  <c r="N28" i="1"/>
  <c r="R27" i="1"/>
  <c r="T27" i="1" s="1"/>
  <c r="O27" i="1"/>
  <c r="N27" i="1"/>
  <c r="R26" i="1"/>
  <c r="T26" i="1" s="1"/>
  <c r="O26" i="1"/>
  <c r="N26" i="1"/>
  <c r="R25" i="1"/>
  <c r="T25" i="1" s="1"/>
  <c r="O25" i="1"/>
  <c r="N25" i="1"/>
  <c r="R24" i="1"/>
  <c r="T24" i="1" s="1"/>
  <c r="O24" i="1"/>
  <c r="N24" i="1"/>
  <c r="R23" i="1"/>
  <c r="T23" i="1" s="1"/>
  <c r="O23" i="1"/>
  <c r="N23" i="1"/>
  <c r="R22" i="1"/>
  <c r="T22" i="1" s="1"/>
  <c r="O22" i="1"/>
  <c r="N22" i="1"/>
  <c r="R21" i="1"/>
  <c r="T21" i="1" s="1"/>
  <c r="O21" i="1"/>
  <c r="N21" i="1"/>
  <c r="R20" i="1"/>
  <c r="T20" i="1" s="1"/>
  <c r="O20" i="1"/>
  <c r="N20" i="1"/>
  <c r="R19" i="1"/>
  <c r="V19" i="1" s="1"/>
  <c r="O19" i="1"/>
  <c r="N19" i="1"/>
  <c r="R18" i="1"/>
  <c r="V18" i="1" s="1"/>
  <c r="O18" i="1"/>
  <c r="N18" i="1"/>
  <c r="R17" i="1"/>
  <c r="V17" i="1" s="1"/>
  <c r="O17" i="1"/>
  <c r="N17" i="1"/>
  <c r="R16" i="1"/>
  <c r="T16" i="1" s="1"/>
  <c r="O16" i="1"/>
  <c r="N16" i="1"/>
  <c r="R15" i="1"/>
  <c r="V15" i="1" s="1"/>
  <c r="O15" i="1"/>
  <c r="N15" i="1"/>
  <c r="R14" i="1"/>
  <c r="T14" i="1" s="1"/>
  <c r="O14" i="1"/>
  <c r="N14" i="1"/>
  <c r="R13" i="1"/>
  <c r="T13" i="1" s="1"/>
  <c r="O13" i="1"/>
  <c r="N13" i="1"/>
  <c r="R12" i="1"/>
  <c r="V12" i="1" s="1"/>
  <c r="O12" i="1"/>
  <c r="N12" i="1"/>
  <c r="R11" i="1"/>
  <c r="V11" i="1" s="1"/>
  <c r="O11" i="1"/>
  <c r="N11" i="1"/>
  <c r="R10" i="1"/>
  <c r="V10" i="1" s="1"/>
  <c r="O10" i="1"/>
  <c r="N10" i="1"/>
  <c r="R9" i="1"/>
  <c r="V9" i="1" s="1"/>
  <c r="O9" i="1"/>
  <c r="N9" i="1"/>
  <c r="R8" i="1"/>
  <c r="T8" i="1" s="1"/>
  <c r="O8" i="1"/>
  <c r="N8" i="1"/>
  <c r="R7" i="1"/>
  <c r="T7" i="1" s="1"/>
  <c r="O7" i="1"/>
  <c r="N7" i="1"/>
  <c r="P64" i="1" l="1"/>
  <c r="Q76" i="1"/>
  <c r="P72" i="1"/>
  <c r="Q85" i="1"/>
  <c r="Q80" i="1"/>
  <c r="Q95" i="1"/>
  <c r="S94" i="1"/>
  <c r="S69" i="1"/>
  <c r="Q89" i="1"/>
  <c r="Q84" i="1"/>
  <c r="P69" i="1"/>
  <c r="Q72" i="1"/>
  <c r="S10" i="1"/>
  <c r="P71" i="1"/>
  <c r="P66" i="1"/>
  <c r="P10" i="1"/>
  <c r="P65" i="1"/>
  <c r="S66" i="1"/>
  <c r="Q88" i="1"/>
  <c r="S88" i="1"/>
  <c r="Q92" i="1"/>
  <c r="Q87" i="1"/>
  <c r="Q75" i="1"/>
  <c r="S86" i="1"/>
  <c r="Q93" i="1"/>
  <c r="Q86" i="1"/>
  <c r="Q81" i="1"/>
  <c r="S78" i="1"/>
  <c r="S92" i="1"/>
  <c r="Q90" i="1"/>
  <c r="Q83" i="1"/>
  <c r="Q78" i="1"/>
  <c r="Q73" i="1"/>
  <c r="S90" i="1"/>
  <c r="S74" i="1"/>
  <c r="S80" i="1"/>
  <c r="S82" i="1"/>
  <c r="P95" i="1"/>
  <c r="P91" i="1"/>
  <c r="P87" i="1"/>
  <c r="P85" i="1"/>
  <c r="P81" i="1"/>
  <c r="P79" i="1"/>
  <c r="P77" i="1"/>
  <c r="P73" i="1"/>
  <c r="P94" i="1"/>
  <c r="P90" i="1"/>
  <c r="P84" i="1"/>
  <c r="P76" i="1"/>
  <c r="S95" i="1"/>
  <c r="S93" i="1"/>
  <c r="S91" i="1"/>
  <c r="S89" i="1"/>
  <c r="S87" i="1"/>
  <c r="S85" i="1"/>
  <c r="S83" i="1"/>
  <c r="S81" i="1"/>
  <c r="S79" i="1"/>
  <c r="S77" i="1"/>
  <c r="S75" i="1"/>
  <c r="S73" i="1"/>
  <c r="P92" i="1"/>
  <c r="P88" i="1"/>
  <c r="P86" i="1"/>
  <c r="P82" i="1"/>
  <c r="P80" i="1"/>
  <c r="P78" i="1"/>
  <c r="P74" i="1"/>
  <c r="P93" i="1"/>
  <c r="P89" i="1"/>
  <c r="P83" i="1"/>
  <c r="P75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P70" i="1"/>
  <c r="V68" i="1"/>
  <c r="P63" i="1"/>
  <c r="S70" i="1"/>
  <c r="T68" i="1"/>
  <c r="V65" i="1"/>
  <c r="V72" i="1"/>
  <c r="T65" i="1"/>
  <c r="T72" i="1"/>
  <c r="P68" i="1"/>
  <c r="T69" i="1"/>
  <c r="V67" i="1"/>
  <c r="V70" i="1"/>
  <c r="T67" i="1"/>
  <c r="T71" i="1"/>
  <c r="V66" i="1"/>
  <c r="T63" i="1"/>
  <c r="V71" i="1"/>
  <c r="V63" i="1"/>
  <c r="V33" i="1"/>
  <c r="Q19" i="1"/>
  <c r="V29" i="1"/>
  <c r="Q29" i="1"/>
  <c r="V13" i="1"/>
  <c r="Q14" i="1"/>
  <c r="P26" i="1"/>
  <c r="P31" i="1"/>
  <c r="Q9" i="1"/>
  <c r="S15" i="1"/>
  <c r="T17" i="1"/>
  <c r="P25" i="1"/>
  <c r="Q27" i="1"/>
  <c r="Q32" i="1"/>
  <c r="V7" i="1"/>
  <c r="Q12" i="1"/>
  <c r="Q16" i="1"/>
  <c r="Q18" i="1"/>
  <c r="S20" i="1"/>
  <c r="S27" i="1"/>
  <c r="S14" i="1"/>
  <c r="Q30" i="1"/>
  <c r="V14" i="1"/>
  <c r="V16" i="1"/>
  <c r="V23" i="1"/>
  <c r="Q33" i="1"/>
  <c r="Q46" i="1"/>
  <c r="Q62" i="1"/>
  <c r="V8" i="1"/>
  <c r="Q11" i="1"/>
  <c r="P17" i="1"/>
  <c r="V26" i="1"/>
  <c r="T33" i="1"/>
  <c r="Q36" i="1"/>
  <c r="Q44" i="1"/>
  <c r="Q52" i="1"/>
  <c r="S9" i="1"/>
  <c r="S13" i="1"/>
  <c r="P15" i="1"/>
  <c r="Q22" i="1"/>
  <c r="S26" i="1"/>
  <c r="Q28" i="1"/>
  <c r="P12" i="1"/>
  <c r="Q17" i="1"/>
  <c r="V20" i="1"/>
  <c r="S28" i="1"/>
  <c r="T32" i="1"/>
  <c r="Q37" i="1"/>
  <c r="Q45" i="1"/>
  <c r="Q53" i="1"/>
  <c r="Q61" i="1"/>
  <c r="Q10" i="1"/>
  <c r="V28" i="1"/>
  <c r="V32" i="1"/>
  <c r="S17" i="1"/>
  <c r="P19" i="1"/>
  <c r="S25" i="1"/>
  <c r="Q35" i="1"/>
  <c r="Q43" i="1"/>
  <c r="Q59" i="1"/>
  <c r="T10" i="1"/>
  <c r="V21" i="1"/>
  <c r="P24" i="1"/>
  <c r="V27" i="1"/>
  <c r="V31" i="1"/>
  <c r="P27" i="1"/>
  <c r="P33" i="1"/>
  <c r="Q34" i="1"/>
  <c r="Q42" i="1"/>
  <c r="Q50" i="1"/>
  <c r="Q58" i="1"/>
  <c r="Q8" i="1"/>
  <c r="S18" i="1"/>
  <c r="S19" i="1"/>
  <c r="P21" i="1"/>
  <c r="S22" i="1"/>
  <c r="Q24" i="1"/>
  <c r="V25" i="1"/>
  <c r="P29" i="1"/>
  <c r="S30" i="1"/>
  <c r="Q40" i="1"/>
  <c r="Q48" i="1"/>
  <c r="T18" i="1"/>
  <c r="T19" i="1"/>
  <c r="V22" i="1"/>
  <c r="V30" i="1"/>
  <c r="S8" i="1"/>
  <c r="Q15" i="1"/>
  <c r="S16" i="1"/>
  <c r="S24" i="1"/>
  <c r="Q26" i="1"/>
  <c r="Q54" i="1"/>
  <c r="Q7" i="1"/>
  <c r="Q13" i="1"/>
  <c r="Q20" i="1"/>
  <c r="S21" i="1"/>
  <c r="V24" i="1"/>
  <c r="P28" i="1"/>
  <c r="S29" i="1"/>
  <c r="Q31" i="1"/>
  <c r="Q41" i="1"/>
  <c r="Q49" i="1"/>
  <c r="Q57" i="1"/>
  <c r="Q60" i="1"/>
  <c r="S7" i="1"/>
  <c r="P9" i="1"/>
  <c r="P16" i="1"/>
  <c r="P18" i="1"/>
  <c r="P22" i="1"/>
  <c r="S23" i="1"/>
  <c r="Q25" i="1"/>
  <c r="P30" i="1"/>
  <c r="S31" i="1"/>
  <c r="Q39" i="1"/>
  <c r="Q47" i="1"/>
  <c r="Q55" i="1"/>
  <c r="P7" i="1"/>
  <c r="T9" i="1"/>
  <c r="S12" i="1"/>
  <c r="P13" i="1"/>
  <c r="T15" i="1"/>
  <c r="P20" i="1"/>
  <c r="P23" i="1"/>
  <c r="P11" i="1"/>
  <c r="T12" i="1"/>
  <c r="Q21" i="1"/>
  <c r="Q2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8" i="1"/>
  <c r="P14" i="1"/>
  <c r="P32" i="1"/>
  <c r="Q38" i="1"/>
  <c r="Q51" i="1"/>
  <c r="S11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T11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</calcChain>
</file>

<file path=xl/sharedStrings.xml><?xml version="1.0" encoding="utf-8"?>
<sst xmlns="http://schemas.openxmlformats.org/spreadsheetml/2006/main" count="410" uniqueCount="37">
  <si>
    <t xml:space="preserve">MgO    </t>
  </si>
  <si>
    <t xml:space="preserve">CaO    </t>
  </si>
  <si>
    <t xml:space="preserve">MnO    </t>
  </si>
  <si>
    <t xml:space="preserve">NiO    </t>
  </si>
  <si>
    <t xml:space="preserve">FeO    </t>
  </si>
  <si>
    <t>Mn</t>
    <phoneticPr fontId="2" type="noConversion"/>
  </si>
  <si>
    <t>Fe</t>
    <phoneticPr fontId="2" type="noConversion"/>
  </si>
  <si>
    <t>Mn/(Mn+Fe)</t>
    <phoneticPr fontId="2" type="noConversion"/>
  </si>
  <si>
    <t>Fe/(Fe+Mn)</t>
    <phoneticPr fontId="2" type="noConversion"/>
  </si>
  <si>
    <t>O</t>
    <phoneticPr fontId="2" type="noConversion"/>
  </si>
  <si>
    <t>W</t>
    <phoneticPr fontId="2" type="noConversion"/>
  </si>
  <si>
    <t xml:space="preserve">JXYT-1    </t>
  </si>
  <si>
    <t>KT18-1</t>
  </si>
  <si>
    <t>ZK01-419.24</t>
    <phoneticPr fontId="2" type="noConversion"/>
  </si>
  <si>
    <t xml:space="preserve">Total </t>
    <phoneticPr fontId="1" type="noConversion"/>
  </si>
  <si>
    <t>(wt.%)</t>
  </si>
  <si>
    <t>ZK0001-419.24</t>
    <phoneticPr fontId="2" type="noConversion"/>
  </si>
  <si>
    <t>Sample number</t>
    <phoneticPr fontId="2" type="noConversion"/>
  </si>
  <si>
    <t>Laser number</t>
  </si>
  <si>
    <t>bdl</t>
  </si>
  <si>
    <t>Scheelite major element composition</t>
  </si>
  <si>
    <t>ZK2001-200.94</t>
    <phoneticPr fontId="2" type="noConversion"/>
  </si>
  <si>
    <t>ZK01-385.34</t>
    <phoneticPr fontId="2" type="noConversion"/>
  </si>
  <si>
    <t>ZK01-406.04</t>
    <phoneticPr fontId="1" type="noConversion"/>
  </si>
  <si>
    <t>ZK01-286.07</t>
    <phoneticPr fontId="2" type="noConversion"/>
  </si>
  <si>
    <t>ZK2001-173.57</t>
    <phoneticPr fontId="2" type="noConversion"/>
  </si>
  <si>
    <t>ZK02-245.97</t>
    <phoneticPr fontId="2" type="noConversion"/>
  </si>
  <si>
    <t>ZK01-331.64</t>
  </si>
  <si>
    <t xml:space="preserve">ZK01-200.94-1 </t>
    <phoneticPr fontId="1" type="noConversion"/>
  </si>
  <si>
    <r>
      <t>Nb</t>
    </r>
    <r>
      <rPr>
        <b/>
        <vertAlign val="subscript"/>
        <sz val="11"/>
        <color rgb="FF000000"/>
        <rFont val="Times New Roman"/>
        <family val="1"/>
      </rPr>
      <t>2</t>
    </r>
    <r>
      <rPr>
        <b/>
        <sz val="11"/>
        <color rgb="FF000000"/>
        <rFont val="Times New Roman"/>
        <family val="1"/>
      </rPr>
      <t>O</t>
    </r>
    <r>
      <rPr>
        <b/>
        <vertAlign val="subscript"/>
        <sz val="11"/>
        <color rgb="FF000000"/>
        <rFont val="Times New Roman"/>
        <family val="1"/>
      </rPr>
      <t>5</t>
    </r>
    <r>
      <rPr>
        <b/>
        <sz val="11"/>
        <color rgb="FF000000"/>
        <rFont val="Times New Roman"/>
        <family val="1"/>
      </rPr>
      <t xml:space="preserve">    </t>
    </r>
  </si>
  <si>
    <r>
      <t>WO</t>
    </r>
    <r>
      <rPr>
        <b/>
        <vertAlign val="subscript"/>
        <sz val="11"/>
        <color rgb="FF000000"/>
        <rFont val="Times New Roman"/>
        <family val="1"/>
      </rPr>
      <t>3</t>
    </r>
    <r>
      <rPr>
        <b/>
        <sz val="11"/>
        <color rgb="FF000000"/>
        <rFont val="Times New Roman"/>
        <family val="1"/>
      </rPr>
      <t xml:space="preserve">    </t>
    </r>
  </si>
  <si>
    <r>
      <t>MoO</t>
    </r>
    <r>
      <rPr>
        <b/>
        <vertAlign val="subscript"/>
        <sz val="11"/>
        <color rgb="FF000000"/>
        <rFont val="Times New Roman"/>
        <family val="1"/>
      </rPr>
      <t>3</t>
    </r>
    <r>
      <rPr>
        <b/>
        <sz val="11"/>
        <color rgb="FF000000"/>
        <rFont val="Times New Roman"/>
        <family val="1"/>
      </rPr>
      <t xml:space="preserve">    </t>
    </r>
  </si>
  <si>
    <r>
      <t>Ta</t>
    </r>
    <r>
      <rPr>
        <b/>
        <vertAlign val="subscript"/>
        <sz val="11"/>
        <color rgb="FF000000"/>
        <rFont val="Times New Roman"/>
        <family val="1"/>
      </rPr>
      <t>2</t>
    </r>
    <r>
      <rPr>
        <b/>
        <sz val="11"/>
        <color rgb="FF000000"/>
        <rFont val="Times New Roman"/>
        <family val="1"/>
      </rPr>
      <t>O</t>
    </r>
    <r>
      <rPr>
        <b/>
        <vertAlign val="subscript"/>
        <sz val="11"/>
        <color rgb="FF000000"/>
        <rFont val="Times New Roman"/>
        <family val="1"/>
      </rPr>
      <t>5</t>
    </r>
    <r>
      <rPr>
        <b/>
        <sz val="11"/>
        <color rgb="FF000000"/>
        <rFont val="Times New Roman"/>
        <family val="1"/>
      </rPr>
      <t xml:space="preserve">    </t>
    </r>
  </si>
  <si>
    <r>
      <t>TiO</t>
    </r>
    <r>
      <rPr>
        <b/>
        <vertAlign val="subscript"/>
        <sz val="11"/>
        <color rgb="FF000000"/>
        <rFont val="Times New Roman"/>
        <family val="1"/>
      </rPr>
      <t>2</t>
    </r>
    <r>
      <rPr>
        <b/>
        <sz val="11"/>
        <color rgb="FF000000"/>
        <rFont val="Times New Roman"/>
        <family val="1"/>
      </rPr>
      <t xml:space="preserve">    </t>
    </r>
  </si>
  <si>
    <r>
      <rPr>
        <b/>
        <sz val="12"/>
        <color theme="1"/>
        <rFont val="Times New Roman"/>
        <family val="1"/>
      </rPr>
      <t>Table OM1:</t>
    </r>
    <r>
      <rPr>
        <sz val="12"/>
        <color theme="1"/>
        <rFont val="Times New Roman"/>
        <family val="1"/>
      </rPr>
      <t xml:space="preserve"> Wolframite major element composition. bdl = below detection limit</t>
    </r>
  </si>
  <si>
    <t xml:space="preserve">American Mineralogist: July 2023 Online Materials AM-23-78440 (use tabs to navigate to other tables) </t>
  </si>
  <si>
    <t>Wang et al.: Wolframite geochemistry for tracing hydrothermal evolution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</si>
</sst>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_ "/>
    <numFmt numFmtId="165" formatCode="0.000"/>
  </numFmts>
  <fonts count="14" x14ac:knownFonts="1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9"/>
      <name val="Calibri"/>
      <family val="3"/>
      <charset val="134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rgb="FF000000"/>
      <name val="Times New Roman"/>
      <family val="1"/>
    </font>
    <font>
      <b/>
      <vertAlign val="subscript"/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7">
    <xf numFmtId="0" fontId="0" fillId="0" borderId="0" xfId="0">
      <alignment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2" fontId="12" fillId="2" borderId="0" xfId="0" applyNumberFormat="1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/>
    </xf>
    <xf numFmtId="0" fontId="7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2" fontId="12" fillId="3" borderId="0" xfId="0" applyNumberFormat="1" applyFont="1" applyFill="1" applyAlignment="1">
      <alignment horizontal="center" vertical="center" wrapText="1"/>
    </xf>
    <xf numFmtId="2" fontId="4" fillId="3" borderId="0" xfId="0" applyNumberFormat="1" applyFont="1" applyFill="1" applyAlignment="1">
      <alignment horizontal="center"/>
    </xf>
    <xf numFmtId="0" fontId="12" fillId="3" borderId="1" xfId="0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2" fontId="12" fillId="4" borderId="2" xfId="0" applyNumberFormat="1" applyFont="1" applyFill="1" applyBorder="1" applyAlignment="1">
      <alignment horizontal="center" vertical="center" wrapText="1"/>
    </xf>
    <xf numFmtId="2" fontId="4" fillId="4" borderId="2" xfId="0" applyNumberFormat="1" applyFont="1" applyFill="1" applyBorder="1" applyAlignment="1">
      <alignment horizontal="center"/>
    </xf>
    <xf numFmtId="0" fontId="7" fillId="4" borderId="0" xfId="0" applyFont="1" applyFill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2" fontId="12" fillId="4" borderId="0" xfId="0" applyNumberFormat="1" applyFont="1" applyFill="1" applyAlignment="1">
      <alignment horizontal="center" vertical="center" wrapText="1"/>
    </xf>
    <xf numFmtId="2" fontId="4" fillId="4" borderId="0" xfId="0" applyNumberFormat="1" applyFont="1" applyFill="1" applyAlignment="1">
      <alignment horizontal="center"/>
    </xf>
    <xf numFmtId="0" fontId="7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2" fontId="12" fillId="5" borderId="2" xfId="0" applyNumberFormat="1" applyFont="1" applyFill="1" applyBorder="1" applyAlignment="1">
      <alignment horizontal="center" vertical="center" wrapText="1"/>
    </xf>
    <xf numFmtId="2" fontId="4" fillId="5" borderId="2" xfId="0" applyNumberFormat="1" applyFont="1" applyFill="1" applyBorder="1" applyAlignment="1">
      <alignment horizontal="center"/>
    </xf>
    <xf numFmtId="0" fontId="7" fillId="5" borderId="0" xfId="0" applyFont="1" applyFill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2" fontId="12" fillId="5" borderId="0" xfId="0" applyNumberFormat="1" applyFont="1" applyFill="1" applyAlignment="1">
      <alignment horizontal="center" vertical="center" wrapText="1"/>
    </xf>
    <xf numFmtId="2" fontId="4" fillId="5" borderId="0" xfId="0" applyNumberFormat="1" applyFont="1" applyFill="1" applyAlignment="1">
      <alignment horizontal="center"/>
    </xf>
    <xf numFmtId="0" fontId="7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13" fillId="4" borderId="2" xfId="0" applyFont="1" applyFill="1" applyBorder="1" applyAlignment="1">
      <alignment horizontal="center"/>
    </xf>
    <xf numFmtId="2" fontId="13" fillId="4" borderId="2" xfId="0" applyNumberFormat="1" applyFont="1" applyFill="1" applyBorder="1" applyAlignment="1">
      <alignment horizontal="center"/>
    </xf>
    <xf numFmtId="0" fontId="5" fillId="4" borderId="0" xfId="0" applyFont="1" applyFill="1" applyAlignment="1">
      <alignment horizontal="center"/>
    </xf>
    <xf numFmtId="0" fontId="13" fillId="4" borderId="0" xfId="0" applyFont="1" applyFill="1" applyAlignment="1">
      <alignment horizontal="center"/>
    </xf>
    <xf numFmtId="2" fontId="13" fillId="4" borderId="0" xfId="0" applyNumberFormat="1" applyFont="1" applyFill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/>
    </xf>
    <xf numFmtId="2" fontId="13" fillId="4" borderId="1" xfId="0" applyNumberFormat="1" applyFont="1" applyFill="1" applyBorder="1" applyAlignment="1">
      <alignment horizontal="center"/>
    </xf>
    <xf numFmtId="0" fontId="13" fillId="5" borderId="0" xfId="0" applyFont="1" applyFill="1" applyAlignment="1">
      <alignment horizontal="center"/>
    </xf>
    <xf numFmtId="0" fontId="4" fillId="0" borderId="0" xfId="0" applyFont="1">
      <alignment vertical="center"/>
    </xf>
    <xf numFmtId="2" fontId="1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13" fillId="4" borderId="0" xfId="0" applyNumberFormat="1" applyFont="1" applyFill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65" fontId="13" fillId="5" borderId="0" xfId="0" applyNumberFormat="1" applyFont="1" applyFill="1" applyAlignment="1">
      <alignment horizontal="center"/>
    </xf>
    <xf numFmtId="165" fontId="13" fillId="4" borderId="0" xfId="0" applyNumberFormat="1" applyFont="1" applyFill="1" applyAlignment="1">
      <alignment horizontal="center"/>
    </xf>
    <xf numFmtId="164" fontId="13" fillId="4" borderId="2" xfId="0" applyNumberFormat="1" applyFont="1" applyFill="1" applyBorder="1" applyAlignment="1">
      <alignment horizontal="center"/>
    </xf>
    <xf numFmtId="164" fontId="13" fillId="4" borderId="1" xfId="0" applyNumberFormat="1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5" borderId="0" xfId="0" applyFont="1" applyFill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5"/>
  <sheetViews>
    <sheetView tabSelected="1" workbookViewId="0">
      <pane xSplit="2" ySplit="6" topLeftCell="C7" activePane="bottomRight" state="frozen"/>
      <selection pane="topRight" activeCell="C1" sqref="C1"/>
      <selection pane="bottomLeft" activeCell="A3" sqref="A3"/>
      <selection pane="bottomRight" activeCell="A3" sqref="A3"/>
    </sheetView>
  </sheetViews>
  <sheetFormatPr baseColWidth="10" defaultColWidth="8.83203125" defaultRowHeight="14" x14ac:dyDescent="0.15"/>
  <cols>
    <col min="1" max="1" width="16.6640625" style="1" customWidth="1"/>
    <col min="2" max="15" width="8.83203125" style="1"/>
    <col min="16" max="17" width="14.6640625" style="1" customWidth="1"/>
    <col min="18" max="18" width="5.5" style="1" bestFit="1" customWidth="1"/>
    <col min="19" max="20" width="8.83203125" style="1"/>
    <col min="21" max="22" width="7.5" style="1" bestFit="1" customWidth="1"/>
    <col min="23" max="16384" width="8.83203125" style="1"/>
  </cols>
  <sheetData>
    <row r="1" spans="1:22" x14ac:dyDescent="0.15">
      <c r="A1" s="86" t="s">
        <v>35</v>
      </c>
    </row>
    <row r="2" spans="1:22" x14ac:dyDescent="0.15">
      <c r="A2" s="86" t="s">
        <v>36</v>
      </c>
    </row>
    <row r="4" spans="1:22" ht="25" customHeight="1" x14ac:dyDescent="0.15">
      <c r="A4" s="69" t="s">
        <v>34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</row>
    <row r="5" spans="1:22" ht="18" customHeight="1" x14ac:dyDescent="0.15">
      <c r="A5" s="73" t="s">
        <v>17</v>
      </c>
      <c r="B5" s="70" t="s">
        <v>18</v>
      </c>
      <c r="C5" s="2" t="s">
        <v>0</v>
      </c>
      <c r="D5" s="2" t="s">
        <v>29</v>
      </c>
      <c r="E5" s="2" t="s">
        <v>30</v>
      </c>
      <c r="F5" s="2" t="s">
        <v>1</v>
      </c>
      <c r="G5" s="2" t="s">
        <v>2</v>
      </c>
      <c r="H5" s="2" t="s">
        <v>31</v>
      </c>
      <c r="I5" s="2" t="s">
        <v>3</v>
      </c>
      <c r="J5" s="2" t="s">
        <v>4</v>
      </c>
      <c r="K5" s="2" t="s">
        <v>32</v>
      </c>
      <c r="L5" s="2" t="s">
        <v>33</v>
      </c>
      <c r="M5" s="3" t="s">
        <v>14</v>
      </c>
      <c r="N5" s="2" t="s">
        <v>5</v>
      </c>
      <c r="O5" s="2" t="s">
        <v>6</v>
      </c>
      <c r="P5" s="74" t="s">
        <v>7</v>
      </c>
      <c r="Q5" s="74" t="s">
        <v>8</v>
      </c>
      <c r="S5" s="2" t="s">
        <v>6</v>
      </c>
      <c r="T5" s="2" t="s">
        <v>5</v>
      </c>
      <c r="U5" s="2" t="s">
        <v>9</v>
      </c>
      <c r="V5" s="2" t="s">
        <v>10</v>
      </c>
    </row>
    <row r="6" spans="1:22" ht="18" customHeight="1" x14ac:dyDescent="0.15">
      <c r="A6" s="73"/>
      <c r="B6" s="70"/>
      <c r="C6" s="2" t="s">
        <v>15</v>
      </c>
      <c r="D6" s="2" t="s">
        <v>15</v>
      </c>
      <c r="E6" s="2" t="s">
        <v>15</v>
      </c>
      <c r="F6" s="2" t="s">
        <v>15</v>
      </c>
      <c r="G6" s="2" t="s">
        <v>15</v>
      </c>
      <c r="H6" s="2" t="s">
        <v>15</v>
      </c>
      <c r="I6" s="2" t="s">
        <v>15</v>
      </c>
      <c r="J6" s="2" t="s">
        <v>15</v>
      </c>
      <c r="K6" s="4" t="s">
        <v>15</v>
      </c>
      <c r="L6" s="4" t="s">
        <v>15</v>
      </c>
      <c r="M6" s="4" t="s">
        <v>15</v>
      </c>
      <c r="N6" s="4" t="s">
        <v>15</v>
      </c>
      <c r="O6" s="4" t="s">
        <v>15</v>
      </c>
      <c r="P6" s="74"/>
      <c r="Q6" s="74"/>
      <c r="R6" s="5"/>
      <c r="S6" s="6">
        <v>55.844999999999999</v>
      </c>
      <c r="T6" s="61">
        <v>54.938000000000002</v>
      </c>
      <c r="U6" s="61">
        <v>15.999000000000001</v>
      </c>
      <c r="V6" s="61">
        <v>183.84</v>
      </c>
    </row>
    <row r="7" spans="1:22" ht="16" customHeight="1" x14ac:dyDescent="0.15">
      <c r="A7" s="71" t="s">
        <v>11</v>
      </c>
      <c r="B7" s="7">
        <v>1</v>
      </c>
      <c r="C7" s="8" t="s">
        <v>19</v>
      </c>
      <c r="D7" s="8">
        <v>0.08</v>
      </c>
      <c r="E7" s="8">
        <v>75.66</v>
      </c>
      <c r="F7" s="8">
        <v>0.02</v>
      </c>
      <c r="G7" s="8">
        <v>18.72</v>
      </c>
      <c r="H7" s="8" t="s">
        <v>19</v>
      </c>
      <c r="I7" s="8" t="s">
        <v>19</v>
      </c>
      <c r="J7" s="9">
        <v>5.53</v>
      </c>
      <c r="K7" s="8" t="s">
        <v>19</v>
      </c>
      <c r="L7" s="9">
        <v>0.18</v>
      </c>
      <c r="M7" s="9">
        <v>100.19</v>
      </c>
      <c r="N7" s="10">
        <f>G7*(55/(55+16))</f>
        <v>14.501408450704224</v>
      </c>
      <c r="O7" s="10">
        <f>J7*(56/(56+16))</f>
        <v>4.3011111111111111</v>
      </c>
      <c r="P7" s="10">
        <f t="shared" ref="P7:P38" si="0">N7/(N7+O7)</f>
        <v>0.77124815124001134</v>
      </c>
      <c r="Q7" s="10">
        <f t="shared" ref="Q7:Q38" si="1">O7/(N7+O7)</f>
        <v>0.22875184875998875</v>
      </c>
      <c r="R7" s="10">
        <f t="shared" ref="R7:R38" si="2">4/(J7/($S$6+$U$6)+G7/($T$6+$U$6)+3*E7/($V$6+$U$6*3))</f>
        <v>3.0304903741391631</v>
      </c>
      <c r="S7" s="10">
        <f t="shared" ref="S7:S38" si="3">R7*J7/($S$6+$U$6)</f>
        <v>0.23326390191233193</v>
      </c>
      <c r="T7" s="10">
        <f t="shared" ref="T7:T38" si="4">R7*G7/($T$6+$U$6)</f>
        <v>0.79973469140061082</v>
      </c>
      <c r="U7" s="10"/>
      <c r="V7" s="10">
        <f t="shared" ref="V7:V38" si="5">R7*E7/($V$6+$U$6*3)</f>
        <v>0.98900046889568571</v>
      </c>
    </row>
    <row r="8" spans="1:22" ht="16" customHeight="1" x14ac:dyDescent="0.15">
      <c r="A8" s="71"/>
      <c r="B8" s="7">
        <v>2</v>
      </c>
      <c r="C8" s="8">
        <v>0.04</v>
      </c>
      <c r="D8" s="8" t="s">
        <v>19</v>
      </c>
      <c r="E8" s="8">
        <v>75.53</v>
      </c>
      <c r="F8" s="8" t="s">
        <v>19</v>
      </c>
      <c r="G8" s="8">
        <v>19.579999999999998</v>
      </c>
      <c r="H8" s="8" t="s">
        <v>19</v>
      </c>
      <c r="I8" s="8" t="s">
        <v>19</v>
      </c>
      <c r="J8" s="9">
        <v>5.01</v>
      </c>
      <c r="K8" s="8" t="s">
        <v>19</v>
      </c>
      <c r="L8" s="9">
        <v>0.25</v>
      </c>
      <c r="M8" s="9">
        <v>100.41</v>
      </c>
      <c r="N8" s="10">
        <f t="shared" ref="N8:N62" si="6">G8*(55/(55+16))</f>
        <v>15.167605633802815</v>
      </c>
      <c r="O8" s="10">
        <f t="shared" ref="O8:O62" si="7">J8*(56/(56+16))</f>
        <v>3.8966666666666665</v>
      </c>
      <c r="P8" s="10">
        <f t="shared" si="0"/>
        <v>0.79560370281897896</v>
      </c>
      <c r="Q8" s="10">
        <f t="shared" si="1"/>
        <v>0.20439629718102095</v>
      </c>
      <c r="R8" s="10">
        <f t="shared" si="2"/>
        <v>3.0231534766091515</v>
      </c>
      <c r="S8" s="10">
        <f t="shared" si="3"/>
        <v>0.21081786812833153</v>
      </c>
      <c r="T8" s="10">
        <f t="shared" si="4"/>
        <v>0.83444951255349376</v>
      </c>
      <c r="U8" s="10"/>
      <c r="V8" s="10">
        <f t="shared" si="5"/>
        <v>0.98491087310605818</v>
      </c>
    </row>
    <row r="9" spans="1:22" ht="16" customHeight="1" x14ac:dyDescent="0.15">
      <c r="A9" s="71"/>
      <c r="B9" s="7">
        <v>3</v>
      </c>
      <c r="C9" s="8" t="s">
        <v>19</v>
      </c>
      <c r="D9" s="8">
        <v>0.05</v>
      </c>
      <c r="E9" s="9">
        <v>75</v>
      </c>
      <c r="F9" s="8" t="s">
        <v>19</v>
      </c>
      <c r="G9" s="8">
        <v>18.649999999999999</v>
      </c>
      <c r="H9" s="8">
        <v>0.06</v>
      </c>
      <c r="I9" s="8" t="s">
        <v>19</v>
      </c>
      <c r="J9" s="9">
        <v>5.64</v>
      </c>
      <c r="K9" s="8" t="s">
        <v>19</v>
      </c>
      <c r="L9" s="9" t="s">
        <v>19</v>
      </c>
      <c r="M9" s="9">
        <v>99.4</v>
      </c>
      <c r="N9" s="10">
        <f t="shared" si="6"/>
        <v>14.447183098591548</v>
      </c>
      <c r="O9" s="10">
        <f t="shared" si="7"/>
        <v>4.3866666666666667</v>
      </c>
      <c r="P9" s="10">
        <f t="shared" si="0"/>
        <v>0.76708603278982745</v>
      </c>
      <c r="Q9" s="10">
        <f t="shared" si="1"/>
        <v>0.23291396721017249</v>
      </c>
      <c r="R9" s="10">
        <f t="shared" si="2"/>
        <v>3.0489612434739484</v>
      </c>
      <c r="S9" s="10">
        <f t="shared" si="3"/>
        <v>0.23935389751674557</v>
      </c>
      <c r="T9" s="10">
        <f t="shared" si="4"/>
        <v>0.80160039458659282</v>
      </c>
      <c r="U9" s="10"/>
      <c r="V9" s="10">
        <f t="shared" si="5"/>
        <v>0.98634856929888726</v>
      </c>
    </row>
    <row r="10" spans="1:22" ht="16" customHeight="1" x14ac:dyDescent="0.15">
      <c r="A10" s="72"/>
      <c r="B10" s="11">
        <v>4</v>
      </c>
      <c r="C10" s="12" t="s">
        <v>19</v>
      </c>
      <c r="D10" s="12" t="s">
        <v>19</v>
      </c>
      <c r="E10" s="12">
        <v>76.349999999999994</v>
      </c>
      <c r="F10" s="12">
        <v>0.02</v>
      </c>
      <c r="G10" s="12">
        <v>18.07</v>
      </c>
      <c r="H10" s="12" t="s">
        <v>19</v>
      </c>
      <c r="I10" s="12" t="s">
        <v>19</v>
      </c>
      <c r="J10" s="13">
        <v>5.47</v>
      </c>
      <c r="K10" s="12" t="s">
        <v>19</v>
      </c>
      <c r="L10" s="13">
        <v>0.18</v>
      </c>
      <c r="M10" s="13">
        <v>100.09</v>
      </c>
      <c r="N10" s="14">
        <f t="shared" si="6"/>
        <v>13.997887323943662</v>
      </c>
      <c r="O10" s="14">
        <f t="shared" si="7"/>
        <v>4.2544444444444443</v>
      </c>
      <c r="P10" s="14">
        <f t="shared" si="0"/>
        <v>0.76690953800144723</v>
      </c>
      <c r="Q10" s="14">
        <f t="shared" si="1"/>
        <v>0.23309046199855271</v>
      </c>
      <c r="R10" s="14">
        <f t="shared" si="2"/>
        <v>3.0329479400213173</v>
      </c>
      <c r="S10" s="14">
        <f t="shared" si="3"/>
        <v>0.23092012181833704</v>
      </c>
      <c r="T10" s="14">
        <f t="shared" si="4"/>
        <v>0.77259214903626039</v>
      </c>
      <c r="U10" s="14"/>
      <c r="V10" s="14">
        <f t="shared" si="5"/>
        <v>0.99882924304846754</v>
      </c>
    </row>
    <row r="11" spans="1:22" ht="16" customHeight="1" x14ac:dyDescent="0.15">
      <c r="A11" s="66" t="s">
        <v>12</v>
      </c>
      <c r="B11" s="15">
        <v>1</v>
      </c>
      <c r="C11" s="16">
        <v>0.05</v>
      </c>
      <c r="D11" s="16">
        <v>0.23</v>
      </c>
      <c r="E11" s="16">
        <v>75.63</v>
      </c>
      <c r="F11" s="16">
        <v>0.02</v>
      </c>
      <c r="G11" s="16">
        <v>22.29</v>
      </c>
      <c r="H11" s="16" t="s">
        <v>19</v>
      </c>
      <c r="I11" s="16" t="s">
        <v>19</v>
      </c>
      <c r="J11" s="17">
        <v>1.66</v>
      </c>
      <c r="K11" s="16" t="s">
        <v>19</v>
      </c>
      <c r="L11" s="17" t="s">
        <v>19</v>
      </c>
      <c r="M11" s="17">
        <v>99.88</v>
      </c>
      <c r="N11" s="18">
        <f t="shared" si="6"/>
        <v>17.266901408450703</v>
      </c>
      <c r="O11" s="18">
        <f t="shared" si="7"/>
        <v>1.2911111111111111</v>
      </c>
      <c r="P11" s="18">
        <f t="shared" si="0"/>
        <v>0.93042837374152199</v>
      </c>
      <c r="Q11" s="18">
        <f t="shared" si="1"/>
        <v>6.9571626258478056E-2</v>
      </c>
      <c r="R11" s="18">
        <f t="shared" si="2"/>
        <v>3.0395371695680611</v>
      </c>
      <c r="S11" s="18">
        <f t="shared" si="3"/>
        <v>7.0230383907953081E-2</v>
      </c>
      <c r="T11" s="18">
        <f t="shared" si="4"/>
        <v>0.95509090474184244</v>
      </c>
      <c r="U11" s="18"/>
      <c r="V11" s="18">
        <f t="shared" si="5"/>
        <v>0.99155957045006826</v>
      </c>
    </row>
    <row r="12" spans="1:22" ht="16" customHeight="1" x14ac:dyDescent="0.15">
      <c r="A12" s="67"/>
      <c r="B12" s="15">
        <v>2</v>
      </c>
      <c r="C12" s="16" t="s">
        <v>19</v>
      </c>
      <c r="D12" s="16">
        <v>0.15</v>
      </c>
      <c r="E12" s="16">
        <v>76.34</v>
      </c>
      <c r="F12" s="16">
        <v>0.02</v>
      </c>
      <c r="G12" s="16">
        <v>22.57</v>
      </c>
      <c r="H12" s="16" t="s">
        <v>19</v>
      </c>
      <c r="I12" s="16" t="s">
        <v>19</v>
      </c>
      <c r="J12" s="17">
        <v>1.54</v>
      </c>
      <c r="K12" s="16" t="s">
        <v>19</v>
      </c>
      <c r="L12" s="17" t="s">
        <v>19</v>
      </c>
      <c r="M12" s="17">
        <v>100.62</v>
      </c>
      <c r="N12" s="18">
        <f t="shared" si="6"/>
        <v>17.483802816901409</v>
      </c>
      <c r="O12" s="18">
        <f t="shared" si="7"/>
        <v>1.1977777777777778</v>
      </c>
      <c r="P12" s="18">
        <f t="shared" si="0"/>
        <v>0.93588455903356893</v>
      </c>
      <c r="Q12" s="18">
        <f t="shared" si="1"/>
        <v>6.4115440966431084E-2</v>
      </c>
      <c r="R12" s="18">
        <f t="shared" si="2"/>
        <v>3.0132866416766291</v>
      </c>
      <c r="S12" s="18">
        <f t="shared" si="3"/>
        <v>6.4590799902316268E-2</v>
      </c>
      <c r="T12" s="18">
        <f t="shared" si="4"/>
        <v>0.9587363365048075</v>
      </c>
      <c r="U12" s="18"/>
      <c r="V12" s="18">
        <f t="shared" si="5"/>
        <v>0.99222428786429206</v>
      </c>
    </row>
    <row r="13" spans="1:22" ht="16" customHeight="1" x14ac:dyDescent="0.15">
      <c r="A13" s="67"/>
      <c r="B13" s="15">
        <v>3</v>
      </c>
      <c r="C13" s="16">
        <v>0.03</v>
      </c>
      <c r="D13" s="16" t="s">
        <v>19</v>
      </c>
      <c r="E13" s="16">
        <v>75.36</v>
      </c>
      <c r="F13" s="16" t="s">
        <v>19</v>
      </c>
      <c r="G13" s="16">
        <v>22.79</v>
      </c>
      <c r="H13" s="16" t="s">
        <v>19</v>
      </c>
      <c r="I13" s="16">
        <v>0.06</v>
      </c>
      <c r="J13" s="17">
        <v>1.61</v>
      </c>
      <c r="K13" s="16">
        <v>0.15</v>
      </c>
      <c r="L13" s="17">
        <v>0.21</v>
      </c>
      <c r="M13" s="17">
        <v>100.21</v>
      </c>
      <c r="N13" s="18">
        <f t="shared" si="6"/>
        <v>17.654225352112675</v>
      </c>
      <c r="O13" s="18">
        <f t="shared" si="7"/>
        <v>1.2522222222222223</v>
      </c>
      <c r="P13" s="18">
        <f t="shared" si="0"/>
        <v>0.93376745063826339</v>
      </c>
      <c r="Q13" s="18">
        <f t="shared" si="1"/>
        <v>6.6232549361736656E-2</v>
      </c>
      <c r="R13" s="18">
        <f t="shared" si="2"/>
        <v>3.0329487025819089</v>
      </c>
      <c r="S13" s="18">
        <f t="shared" si="3"/>
        <v>6.7967365558110268E-2</v>
      </c>
      <c r="T13" s="18">
        <f t="shared" si="4"/>
        <v>0.97439842299282042</v>
      </c>
      <c r="U13" s="18"/>
      <c r="V13" s="18">
        <f t="shared" si="5"/>
        <v>0.98587807048302323</v>
      </c>
    </row>
    <row r="14" spans="1:22" ht="16" customHeight="1" x14ac:dyDescent="0.15">
      <c r="A14" s="67"/>
      <c r="B14" s="15">
        <v>4</v>
      </c>
      <c r="C14" s="16" t="s">
        <v>19</v>
      </c>
      <c r="D14" s="16">
        <v>0.1</v>
      </c>
      <c r="E14" s="16">
        <v>75.72</v>
      </c>
      <c r="F14" s="16">
        <v>0.04</v>
      </c>
      <c r="G14" s="16">
        <v>21.29</v>
      </c>
      <c r="H14" s="16" t="s">
        <v>19</v>
      </c>
      <c r="I14" s="16" t="s">
        <v>19</v>
      </c>
      <c r="J14" s="17">
        <v>2.1800000000000002</v>
      </c>
      <c r="K14" s="16" t="s">
        <v>19</v>
      </c>
      <c r="L14" s="17" t="s">
        <v>19</v>
      </c>
      <c r="M14" s="17">
        <v>99.33</v>
      </c>
      <c r="N14" s="18">
        <f t="shared" si="6"/>
        <v>16.492253521126759</v>
      </c>
      <c r="O14" s="18">
        <f t="shared" si="7"/>
        <v>1.6955555555555557</v>
      </c>
      <c r="P14" s="18">
        <f t="shared" si="0"/>
        <v>0.90677516195563423</v>
      </c>
      <c r="Q14" s="18">
        <f t="shared" si="1"/>
        <v>9.3224838044365835E-2</v>
      </c>
      <c r="R14" s="18">
        <f t="shared" si="2"/>
        <v>3.0527468971294822</v>
      </c>
      <c r="S14" s="18">
        <f t="shared" si="3"/>
        <v>9.263109286429308E-2</v>
      </c>
      <c r="T14" s="18">
        <f t="shared" si="4"/>
        <v>0.91620707726414541</v>
      </c>
      <c r="U14" s="18"/>
      <c r="V14" s="18">
        <f t="shared" si="5"/>
        <v>0.99705394329052055</v>
      </c>
    </row>
    <row r="15" spans="1:22" ht="16" customHeight="1" x14ac:dyDescent="0.15">
      <c r="A15" s="67"/>
      <c r="B15" s="15">
        <v>5</v>
      </c>
      <c r="C15" s="16">
        <v>0.06</v>
      </c>
      <c r="D15" s="16">
        <v>0.06</v>
      </c>
      <c r="E15" s="17">
        <v>75.599999999999994</v>
      </c>
      <c r="F15" s="16" t="s">
        <v>19</v>
      </c>
      <c r="G15" s="16">
        <v>23.15</v>
      </c>
      <c r="H15" s="16" t="s">
        <v>19</v>
      </c>
      <c r="I15" s="16" t="s">
        <v>19</v>
      </c>
      <c r="J15" s="17">
        <v>1.53</v>
      </c>
      <c r="K15" s="16" t="s">
        <v>19</v>
      </c>
      <c r="L15" s="17">
        <v>0.2</v>
      </c>
      <c r="M15" s="17">
        <v>100.6</v>
      </c>
      <c r="N15" s="18">
        <f t="shared" si="6"/>
        <v>17.933098591549292</v>
      </c>
      <c r="O15" s="18">
        <f t="shared" si="7"/>
        <v>1.19</v>
      </c>
      <c r="P15" s="18">
        <f t="shared" si="0"/>
        <v>0.93777159102626417</v>
      </c>
      <c r="Q15" s="18">
        <f t="shared" si="1"/>
        <v>6.2228408973735772E-2</v>
      </c>
      <c r="R15" s="18">
        <f t="shared" si="2"/>
        <v>3.0167833099693762</v>
      </c>
      <c r="S15" s="18">
        <f t="shared" si="3"/>
        <v>6.4245844666960997E-2</v>
      </c>
      <c r="T15" s="18">
        <f t="shared" si="4"/>
        <v>0.9845149023188331</v>
      </c>
      <c r="U15" s="18"/>
      <c r="V15" s="18">
        <f t="shared" si="5"/>
        <v>0.98374641767140203</v>
      </c>
    </row>
    <row r="16" spans="1:22" ht="16" customHeight="1" x14ac:dyDescent="0.15">
      <c r="A16" s="68"/>
      <c r="B16" s="60">
        <v>6</v>
      </c>
      <c r="C16" s="19" t="s">
        <v>19</v>
      </c>
      <c r="D16" s="19">
        <v>7.0000000000000007E-2</v>
      </c>
      <c r="E16" s="19">
        <v>75.069999999999993</v>
      </c>
      <c r="F16" s="19">
        <v>0.02</v>
      </c>
      <c r="G16" s="19">
        <v>22.67</v>
      </c>
      <c r="H16" s="19" t="s">
        <v>19</v>
      </c>
      <c r="I16" s="19" t="s">
        <v>19</v>
      </c>
      <c r="J16" s="20">
        <v>1.7</v>
      </c>
      <c r="K16" s="19">
        <v>0.16</v>
      </c>
      <c r="L16" s="20" t="s">
        <v>19</v>
      </c>
      <c r="M16" s="20">
        <v>99.69</v>
      </c>
      <c r="N16" s="21">
        <f t="shared" si="6"/>
        <v>17.561267605633802</v>
      </c>
      <c r="O16" s="21">
        <f t="shared" si="7"/>
        <v>1.3222222222222222</v>
      </c>
      <c r="P16" s="21">
        <f t="shared" si="0"/>
        <v>0.92997998599433973</v>
      </c>
      <c r="Q16" s="21">
        <f t="shared" si="1"/>
        <v>7.0020014005660269E-2</v>
      </c>
      <c r="R16" s="21">
        <f t="shared" si="2"/>
        <v>3.04261875293244</v>
      </c>
      <c r="S16" s="21">
        <f t="shared" si="3"/>
        <v>7.1995599910711375E-2</v>
      </c>
      <c r="T16" s="21">
        <f t="shared" si="4"/>
        <v>0.97235810830706715</v>
      </c>
      <c r="U16" s="21"/>
      <c r="V16" s="21">
        <f t="shared" si="5"/>
        <v>0.98521543059407368</v>
      </c>
    </row>
    <row r="17" spans="1:22" ht="16" customHeight="1" x14ac:dyDescent="0.15">
      <c r="A17" s="80" t="s">
        <v>22</v>
      </c>
      <c r="B17" s="26">
        <v>1</v>
      </c>
      <c r="C17" s="27" t="s">
        <v>19</v>
      </c>
      <c r="D17" s="27">
        <v>0.15</v>
      </c>
      <c r="E17" s="27">
        <v>75.180000000000007</v>
      </c>
      <c r="F17" s="27">
        <v>0.02</v>
      </c>
      <c r="G17" s="27">
        <v>21.7</v>
      </c>
      <c r="H17" s="27" t="s">
        <v>19</v>
      </c>
      <c r="I17" s="27" t="s">
        <v>19</v>
      </c>
      <c r="J17" s="28">
        <v>2.54</v>
      </c>
      <c r="K17" s="27" t="s">
        <v>19</v>
      </c>
      <c r="L17" s="28" t="s">
        <v>19</v>
      </c>
      <c r="M17" s="28">
        <v>99.59</v>
      </c>
      <c r="N17" s="29">
        <f t="shared" si="6"/>
        <v>16.809859154929576</v>
      </c>
      <c r="O17" s="29">
        <f t="shared" si="7"/>
        <v>1.9755555555555555</v>
      </c>
      <c r="P17" s="29">
        <f t="shared" si="0"/>
        <v>0.89483566980009799</v>
      </c>
      <c r="Q17" s="29">
        <f t="shared" si="1"/>
        <v>0.10516433019990204</v>
      </c>
      <c r="R17" s="29">
        <f t="shared" si="2"/>
        <v>3.0439123294872337</v>
      </c>
      <c r="S17" s="29">
        <f t="shared" si="3"/>
        <v>0.10761562993287643</v>
      </c>
      <c r="T17" s="29">
        <f t="shared" si="4"/>
        <v>0.93114873126679965</v>
      </c>
      <c r="U17" s="29"/>
      <c r="V17" s="29">
        <f t="shared" si="5"/>
        <v>0.98707854626677471</v>
      </c>
    </row>
    <row r="18" spans="1:22" ht="16" customHeight="1" x14ac:dyDescent="0.15">
      <c r="A18" s="80"/>
      <c r="B18" s="26">
        <v>2</v>
      </c>
      <c r="C18" s="27">
        <v>0.06</v>
      </c>
      <c r="D18" s="27">
        <v>0.14000000000000001</v>
      </c>
      <c r="E18" s="27">
        <v>74.92</v>
      </c>
      <c r="F18" s="27">
        <v>0.03</v>
      </c>
      <c r="G18" s="27">
        <v>21.36</v>
      </c>
      <c r="H18" s="27" t="s">
        <v>19</v>
      </c>
      <c r="I18" s="27" t="s">
        <v>19</v>
      </c>
      <c r="J18" s="28">
        <v>2.69</v>
      </c>
      <c r="K18" s="27" t="s">
        <v>19</v>
      </c>
      <c r="L18" s="28" t="s">
        <v>19</v>
      </c>
      <c r="M18" s="28">
        <v>99.2</v>
      </c>
      <c r="N18" s="29">
        <f t="shared" si="6"/>
        <v>16.546478873239437</v>
      </c>
      <c r="O18" s="29">
        <f t="shared" si="7"/>
        <v>2.0922222222222224</v>
      </c>
      <c r="P18" s="29">
        <f t="shared" si="0"/>
        <v>0.88774849644798171</v>
      </c>
      <c r="Q18" s="29">
        <f t="shared" si="1"/>
        <v>0.11225150355201834</v>
      </c>
      <c r="R18" s="29">
        <f t="shared" si="2"/>
        <v>3.0580367988587165</v>
      </c>
      <c r="S18" s="29">
        <f t="shared" si="3"/>
        <v>0.11449973538402577</v>
      </c>
      <c r="T18" s="29">
        <f t="shared" si="4"/>
        <v>0.92081235495752822</v>
      </c>
      <c r="U18" s="29"/>
      <c r="V18" s="29">
        <f t="shared" si="5"/>
        <v>0.98822930321948199</v>
      </c>
    </row>
    <row r="19" spans="1:22" ht="16" customHeight="1" x14ac:dyDescent="0.15">
      <c r="A19" s="80"/>
      <c r="B19" s="26">
        <v>3</v>
      </c>
      <c r="C19" s="27" t="s">
        <v>19</v>
      </c>
      <c r="D19" s="27">
        <v>0.11</v>
      </c>
      <c r="E19" s="27">
        <v>76.069999999999993</v>
      </c>
      <c r="F19" s="27">
        <v>0.03</v>
      </c>
      <c r="G19" s="27">
        <v>18.34</v>
      </c>
      <c r="H19" s="27" t="s">
        <v>19</v>
      </c>
      <c r="I19" s="27" t="s">
        <v>19</v>
      </c>
      <c r="J19" s="28">
        <v>5.5</v>
      </c>
      <c r="K19" s="27" t="s">
        <v>19</v>
      </c>
      <c r="L19" s="28" t="s">
        <v>19</v>
      </c>
      <c r="M19" s="28">
        <v>100.05</v>
      </c>
      <c r="N19" s="29">
        <f t="shared" si="6"/>
        <v>14.207042253521125</v>
      </c>
      <c r="O19" s="29">
        <f t="shared" si="7"/>
        <v>4.2777777777777777</v>
      </c>
      <c r="P19" s="29">
        <f t="shared" si="0"/>
        <v>0.76857887874837028</v>
      </c>
      <c r="Q19" s="29">
        <f t="shared" si="1"/>
        <v>0.23142112125162975</v>
      </c>
      <c r="R19" s="29">
        <f t="shared" si="2"/>
        <v>3.0315675329743597</v>
      </c>
      <c r="S19" s="29">
        <f t="shared" si="3"/>
        <v>0.23208091742329184</v>
      </c>
      <c r="T19" s="29">
        <f t="shared" si="4"/>
        <v>0.78377924855505243</v>
      </c>
      <c r="U19" s="29"/>
      <c r="V19" s="29">
        <f t="shared" si="5"/>
        <v>0.99471327800721854</v>
      </c>
    </row>
    <row r="20" spans="1:22" ht="16" customHeight="1" x14ac:dyDescent="0.15">
      <c r="A20" s="80"/>
      <c r="B20" s="26">
        <v>4</v>
      </c>
      <c r="C20" s="27">
        <v>0.05</v>
      </c>
      <c r="D20" s="27">
        <v>0.08</v>
      </c>
      <c r="E20" s="27">
        <v>75.72</v>
      </c>
      <c r="F20" s="27">
        <v>0.02</v>
      </c>
      <c r="G20" s="27">
        <v>19.239999999999998</v>
      </c>
      <c r="H20" s="27" t="s">
        <v>19</v>
      </c>
      <c r="I20" s="27" t="s">
        <v>19</v>
      </c>
      <c r="J20" s="28">
        <v>4.5999999999999996</v>
      </c>
      <c r="K20" s="27" t="s">
        <v>19</v>
      </c>
      <c r="L20" s="28" t="s">
        <v>19</v>
      </c>
      <c r="M20" s="28">
        <v>99.71</v>
      </c>
      <c r="N20" s="29">
        <f t="shared" si="6"/>
        <v>14.904225352112674</v>
      </c>
      <c r="O20" s="29">
        <f t="shared" si="7"/>
        <v>3.5777777777777775</v>
      </c>
      <c r="P20" s="29">
        <f t="shared" si="0"/>
        <v>0.80641828958509731</v>
      </c>
      <c r="Q20" s="29">
        <f t="shared" si="1"/>
        <v>0.19358171041490263</v>
      </c>
      <c r="R20" s="29">
        <f t="shared" si="2"/>
        <v>3.0416388028217396</v>
      </c>
      <c r="S20" s="29">
        <f t="shared" si="3"/>
        <v>0.194748879419019</v>
      </c>
      <c r="T20" s="29">
        <f t="shared" si="4"/>
        <v>0.82497329413832376</v>
      </c>
      <c r="U20" s="29"/>
      <c r="V20" s="29">
        <f t="shared" si="5"/>
        <v>0.99342594214755242</v>
      </c>
    </row>
    <row r="21" spans="1:22" ht="16" customHeight="1" x14ac:dyDescent="0.15">
      <c r="A21" s="80"/>
      <c r="B21" s="26">
        <v>5</v>
      </c>
      <c r="C21" s="27" t="s">
        <v>19</v>
      </c>
      <c r="D21" s="27">
        <v>0.23</v>
      </c>
      <c r="E21" s="27">
        <v>73.989999999999995</v>
      </c>
      <c r="F21" s="27" t="s">
        <v>19</v>
      </c>
      <c r="G21" s="27">
        <v>22.03</v>
      </c>
      <c r="H21" s="27">
        <v>0.06</v>
      </c>
      <c r="I21" s="27" t="s">
        <v>19</v>
      </c>
      <c r="J21" s="28">
        <v>2.5099999999999998</v>
      </c>
      <c r="K21" s="27" t="s">
        <v>19</v>
      </c>
      <c r="L21" s="28">
        <v>0.17</v>
      </c>
      <c r="M21" s="28">
        <v>98.99</v>
      </c>
      <c r="N21" s="29">
        <f t="shared" si="6"/>
        <v>17.065492957746478</v>
      </c>
      <c r="O21" s="29">
        <f t="shared" si="7"/>
        <v>1.9522222222222221</v>
      </c>
      <c r="P21" s="29">
        <f t="shared" si="0"/>
        <v>0.89734717321466195</v>
      </c>
      <c r="Q21" s="29">
        <f t="shared" si="1"/>
        <v>0.1026528267853381</v>
      </c>
      <c r="R21" s="29">
        <f t="shared" si="2"/>
        <v>3.0699943640846117</v>
      </c>
      <c r="S21" s="29">
        <f t="shared" si="3"/>
        <v>0.10725580220828984</v>
      </c>
      <c r="T21" s="29">
        <f t="shared" si="4"/>
        <v>0.9534090226649562</v>
      </c>
      <c r="U21" s="29"/>
      <c r="V21" s="29">
        <f t="shared" si="5"/>
        <v>0.9797783917089179</v>
      </c>
    </row>
    <row r="22" spans="1:22" ht="16" customHeight="1" x14ac:dyDescent="0.15">
      <c r="A22" s="81"/>
      <c r="B22" s="30">
        <v>6</v>
      </c>
      <c r="C22" s="31" t="s">
        <v>19</v>
      </c>
      <c r="D22" s="31">
        <v>0.16</v>
      </c>
      <c r="E22" s="31">
        <v>76.02</v>
      </c>
      <c r="F22" s="31" t="s">
        <v>19</v>
      </c>
      <c r="G22" s="31">
        <v>18.47</v>
      </c>
      <c r="H22" s="31" t="s">
        <v>19</v>
      </c>
      <c r="I22" s="31" t="s">
        <v>19</v>
      </c>
      <c r="J22" s="32">
        <v>5.29</v>
      </c>
      <c r="K22" s="31" t="s">
        <v>19</v>
      </c>
      <c r="L22" s="32" t="s">
        <v>19</v>
      </c>
      <c r="M22" s="32">
        <v>99.94</v>
      </c>
      <c r="N22" s="33">
        <f t="shared" si="6"/>
        <v>14.307746478873238</v>
      </c>
      <c r="O22" s="33">
        <f t="shared" si="7"/>
        <v>4.1144444444444446</v>
      </c>
      <c r="P22" s="33">
        <f t="shared" si="0"/>
        <v>0.77665824539704276</v>
      </c>
      <c r="Q22" s="33">
        <f t="shared" si="1"/>
        <v>0.22334175460295727</v>
      </c>
      <c r="R22" s="33">
        <f t="shared" si="2"/>
        <v>3.0355646336069242</v>
      </c>
      <c r="S22" s="33">
        <f t="shared" si="3"/>
        <v>0.22351395957603459</v>
      </c>
      <c r="T22" s="33">
        <f t="shared" si="4"/>
        <v>0.79037566830736983</v>
      </c>
      <c r="U22" s="33"/>
      <c r="V22" s="33">
        <f t="shared" si="5"/>
        <v>0.99537012403886516</v>
      </c>
    </row>
    <row r="23" spans="1:22" ht="16" customHeight="1" x14ac:dyDescent="0.15">
      <c r="A23" s="82" t="s">
        <v>23</v>
      </c>
      <c r="B23" s="34">
        <v>1</v>
      </c>
      <c r="C23" s="35">
        <v>0.04</v>
      </c>
      <c r="D23" s="35" t="s">
        <v>19</v>
      </c>
      <c r="E23" s="35">
        <v>75.430000000000007</v>
      </c>
      <c r="F23" s="35" t="s">
        <v>19</v>
      </c>
      <c r="G23" s="35">
        <v>11.66</v>
      </c>
      <c r="H23" s="35">
        <v>0.09</v>
      </c>
      <c r="I23" s="35" t="s">
        <v>19</v>
      </c>
      <c r="J23" s="36">
        <v>11.91</v>
      </c>
      <c r="K23" s="35" t="s">
        <v>19</v>
      </c>
      <c r="L23" s="36" t="s">
        <v>19</v>
      </c>
      <c r="M23" s="36">
        <v>99.13</v>
      </c>
      <c r="N23" s="37">
        <f t="shared" si="6"/>
        <v>9.0323943661971828</v>
      </c>
      <c r="O23" s="37">
        <f t="shared" si="7"/>
        <v>9.2633333333333336</v>
      </c>
      <c r="P23" s="37">
        <f t="shared" si="0"/>
        <v>0.49368871872907039</v>
      </c>
      <c r="Q23" s="37">
        <f t="shared" si="1"/>
        <v>0.50631128127092961</v>
      </c>
      <c r="R23" s="37">
        <f t="shared" si="2"/>
        <v>3.0622695113487617</v>
      </c>
      <c r="S23" s="37">
        <f t="shared" si="3"/>
        <v>0.50765032403768939</v>
      </c>
      <c r="T23" s="37">
        <f t="shared" si="4"/>
        <v>0.50334892231595019</v>
      </c>
      <c r="U23" s="37"/>
      <c r="V23" s="37">
        <f t="shared" si="5"/>
        <v>0.99633358454878695</v>
      </c>
    </row>
    <row r="24" spans="1:22" ht="16" customHeight="1" x14ac:dyDescent="0.15">
      <c r="A24" s="83"/>
      <c r="B24" s="38">
        <v>2</v>
      </c>
      <c r="C24" s="39">
        <v>0.03</v>
      </c>
      <c r="D24" s="39">
        <v>0.05</v>
      </c>
      <c r="E24" s="39">
        <v>75.790000000000006</v>
      </c>
      <c r="F24" s="39" t="s">
        <v>19</v>
      </c>
      <c r="G24" s="39">
        <v>10.53</v>
      </c>
      <c r="H24" s="39">
        <v>0.05</v>
      </c>
      <c r="I24" s="39" t="s">
        <v>19</v>
      </c>
      <c r="J24" s="40">
        <v>13.03</v>
      </c>
      <c r="K24" s="39" t="s">
        <v>19</v>
      </c>
      <c r="L24" s="40" t="s">
        <v>19</v>
      </c>
      <c r="M24" s="40">
        <v>99.48</v>
      </c>
      <c r="N24" s="41">
        <f t="shared" si="6"/>
        <v>8.1570422535211264</v>
      </c>
      <c r="O24" s="41">
        <f t="shared" si="7"/>
        <v>10.134444444444444</v>
      </c>
      <c r="P24" s="41">
        <f t="shared" si="0"/>
        <v>0.44594747207882096</v>
      </c>
      <c r="Q24" s="41">
        <f t="shared" si="1"/>
        <v>0.55405252792117898</v>
      </c>
      <c r="R24" s="41">
        <f t="shared" si="2"/>
        <v>3.0521795099170159</v>
      </c>
      <c r="S24" s="41">
        <f t="shared" si="3"/>
        <v>0.55355908655167751</v>
      </c>
      <c r="T24" s="41">
        <f t="shared" si="4"/>
        <v>0.45307033338633118</v>
      </c>
      <c r="U24" s="41"/>
      <c r="V24" s="41">
        <f t="shared" si="5"/>
        <v>0.99779019335399732</v>
      </c>
    </row>
    <row r="25" spans="1:22" ht="16" customHeight="1" x14ac:dyDescent="0.15">
      <c r="A25" s="83"/>
      <c r="B25" s="38">
        <v>3</v>
      </c>
      <c r="C25" s="39">
        <v>7.0000000000000007E-2</v>
      </c>
      <c r="D25" s="39">
        <v>0.04</v>
      </c>
      <c r="E25" s="39">
        <v>76.13</v>
      </c>
      <c r="F25" s="39">
        <v>0.18</v>
      </c>
      <c r="G25" s="39">
        <v>10.72</v>
      </c>
      <c r="H25" s="39">
        <v>0.05</v>
      </c>
      <c r="I25" s="39" t="s">
        <v>19</v>
      </c>
      <c r="J25" s="40">
        <v>12.53</v>
      </c>
      <c r="K25" s="39" t="s">
        <v>19</v>
      </c>
      <c r="L25" s="40">
        <v>0.12</v>
      </c>
      <c r="M25" s="40">
        <v>99.84</v>
      </c>
      <c r="N25" s="41">
        <f t="shared" si="6"/>
        <v>8.3042253521126757</v>
      </c>
      <c r="O25" s="41">
        <f t="shared" si="7"/>
        <v>9.7455555555555549</v>
      </c>
      <c r="P25" s="41">
        <f t="shared" si="0"/>
        <v>0.46007347095192314</v>
      </c>
      <c r="Q25" s="41">
        <f t="shared" si="1"/>
        <v>0.53992652904807692</v>
      </c>
      <c r="R25" s="41">
        <f t="shared" si="2"/>
        <v>3.0519034322480869</v>
      </c>
      <c r="S25" s="41">
        <f t="shared" si="3"/>
        <v>0.53226922228813156</v>
      </c>
      <c r="T25" s="41">
        <f t="shared" si="4"/>
        <v>0.46120367077406005</v>
      </c>
      <c r="U25" s="41"/>
      <c r="V25" s="41">
        <f t="shared" si="5"/>
        <v>1.0021757023126028</v>
      </c>
    </row>
    <row r="26" spans="1:22" ht="16" customHeight="1" x14ac:dyDescent="0.15">
      <c r="A26" s="83"/>
      <c r="B26" s="38">
        <v>4</v>
      </c>
      <c r="C26" s="39">
        <v>0.09</v>
      </c>
      <c r="D26" s="39">
        <v>0.04</v>
      </c>
      <c r="E26" s="39">
        <v>76.14</v>
      </c>
      <c r="F26" s="39">
        <v>0.05</v>
      </c>
      <c r="G26" s="39">
        <v>12.6</v>
      </c>
      <c r="H26" s="39">
        <v>0.12</v>
      </c>
      <c r="I26" s="39" t="s">
        <v>19</v>
      </c>
      <c r="J26" s="40">
        <v>11.13</v>
      </c>
      <c r="K26" s="39" t="s">
        <v>19</v>
      </c>
      <c r="L26" s="40">
        <v>0.22</v>
      </c>
      <c r="M26" s="40">
        <v>100.39</v>
      </c>
      <c r="N26" s="41">
        <f t="shared" si="6"/>
        <v>9.76056338028169</v>
      </c>
      <c r="O26" s="41">
        <f t="shared" si="7"/>
        <v>8.6566666666666681</v>
      </c>
      <c r="P26" s="41">
        <f t="shared" si="0"/>
        <v>0.52996912974429433</v>
      </c>
      <c r="Q26" s="41">
        <f t="shared" si="1"/>
        <v>0.47003087025570567</v>
      </c>
      <c r="R26" s="41">
        <f t="shared" si="2"/>
        <v>3.0353560129132728</v>
      </c>
      <c r="S26" s="41">
        <f t="shared" si="3"/>
        <v>0.47023429129398048</v>
      </c>
      <c r="T26" s="41">
        <f t="shared" si="4"/>
        <v>0.53914721178943625</v>
      </c>
      <c r="U26" s="41"/>
      <c r="V26" s="41">
        <f t="shared" si="5"/>
        <v>0.9968728323055277</v>
      </c>
    </row>
    <row r="27" spans="1:22" ht="16" customHeight="1" x14ac:dyDescent="0.15">
      <c r="A27" s="83"/>
      <c r="B27" s="38">
        <v>5</v>
      </c>
      <c r="C27" s="39" t="s">
        <v>19</v>
      </c>
      <c r="D27" s="39" t="s">
        <v>19</v>
      </c>
      <c r="E27" s="39">
        <v>76.540000000000006</v>
      </c>
      <c r="F27" s="39" t="s">
        <v>19</v>
      </c>
      <c r="G27" s="39">
        <v>7.87</v>
      </c>
      <c r="H27" s="39" t="s">
        <v>19</v>
      </c>
      <c r="I27" s="39" t="s">
        <v>19</v>
      </c>
      <c r="J27" s="40">
        <v>15.54</v>
      </c>
      <c r="K27" s="39" t="s">
        <v>19</v>
      </c>
      <c r="L27" s="40" t="s">
        <v>19</v>
      </c>
      <c r="M27" s="40">
        <v>99.95</v>
      </c>
      <c r="N27" s="41">
        <f t="shared" si="6"/>
        <v>6.0964788732394366</v>
      </c>
      <c r="O27" s="41">
        <f t="shared" si="7"/>
        <v>12.086666666666666</v>
      </c>
      <c r="P27" s="41">
        <f t="shared" si="0"/>
        <v>0.33528186087823164</v>
      </c>
      <c r="Q27" s="41">
        <f t="shared" si="1"/>
        <v>0.66471813912176825</v>
      </c>
      <c r="R27" s="41">
        <f t="shared" si="2"/>
        <v>3.0356320645536137</v>
      </c>
      <c r="S27" s="41">
        <f t="shared" si="3"/>
        <v>0.65661324930631859</v>
      </c>
      <c r="T27" s="41">
        <f t="shared" si="4"/>
        <v>0.33678368620095211</v>
      </c>
      <c r="U27" s="41"/>
      <c r="V27" s="41">
        <f t="shared" si="5"/>
        <v>1.0022010214975765</v>
      </c>
    </row>
    <row r="28" spans="1:22" ht="16" customHeight="1" x14ac:dyDescent="0.15">
      <c r="A28" s="83"/>
      <c r="B28" s="38">
        <v>6</v>
      </c>
      <c r="C28" s="39" t="s">
        <v>19</v>
      </c>
      <c r="D28" s="39">
        <v>0.1</v>
      </c>
      <c r="E28" s="39">
        <v>77.14</v>
      </c>
      <c r="F28" s="39" t="s">
        <v>19</v>
      </c>
      <c r="G28" s="39">
        <v>5.04</v>
      </c>
      <c r="H28" s="39" t="s">
        <v>19</v>
      </c>
      <c r="I28" s="39" t="s">
        <v>19</v>
      </c>
      <c r="J28" s="40">
        <v>17.45</v>
      </c>
      <c r="K28" s="39" t="s">
        <v>19</v>
      </c>
      <c r="L28" s="40" t="s">
        <v>19</v>
      </c>
      <c r="M28" s="40">
        <v>99.73</v>
      </c>
      <c r="N28" s="41">
        <f t="shared" si="6"/>
        <v>3.9042253521126757</v>
      </c>
      <c r="O28" s="41">
        <f t="shared" si="7"/>
        <v>13.572222222222221</v>
      </c>
      <c r="P28" s="41">
        <f t="shared" si="0"/>
        <v>0.22339925408217631</v>
      </c>
      <c r="Q28" s="41">
        <f t="shared" si="1"/>
        <v>0.77660074591782358</v>
      </c>
      <c r="R28" s="41">
        <f t="shared" si="2"/>
        <v>3.0484606585330996</v>
      </c>
      <c r="S28" s="41">
        <f t="shared" si="3"/>
        <v>0.74043258297704173</v>
      </c>
      <c r="T28" s="41">
        <f t="shared" si="4"/>
        <v>0.21658995614428045</v>
      </c>
      <c r="U28" s="41"/>
      <c r="V28" s="41">
        <f t="shared" si="5"/>
        <v>1.0143258202928924</v>
      </c>
    </row>
    <row r="29" spans="1:22" ht="16" customHeight="1" x14ac:dyDescent="0.15">
      <c r="A29" s="83"/>
      <c r="B29" s="38">
        <v>7</v>
      </c>
      <c r="C29" s="39" t="s">
        <v>19</v>
      </c>
      <c r="D29" s="39">
        <v>0.12</v>
      </c>
      <c r="E29" s="39">
        <v>76.94</v>
      </c>
      <c r="F29" s="39" t="s">
        <v>19</v>
      </c>
      <c r="G29" s="39">
        <v>7.97</v>
      </c>
      <c r="H29" s="39" t="s">
        <v>19</v>
      </c>
      <c r="I29" s="39" t="s">
        <v>19</v>
      </c>
      <c r="J29" s="40">
        <v>14.75</v>
      </c>
      <c r="K29" s="39" t="s">
        <v>19</v>
      </c>
      <c r="L29" s="40" t="s">
        <v>19</v>
      </c>
      <c r="M29" s="40">
        <v>99.78</v>
      </c>
      <c r="N29" s="41">
        <f t="shared" si="6"/>
        <v>6.1739436619718306</v>
      </c>
      <c r="O29" s="41">
        <f t="shared" si="7"/>
        <v>11.472222222222223</v>
      </c>
      <c r="P29" s="41">
        <f t="shared" si="0"/>
        <v>0.34987451112549767</v>
      </c>
      <c r="Q29" s="41">
        <f t="shared" si="1"/>
        <v>0.65012548887450228</v>
      </c>
      <c r="R29" s="41">
        <f t="shared" si="2"/>
        <v>3.0458264708383584</v>
      </c>
      <c r="S29" s="41">
        <f t="shared" si="3"/>
        <v>0.62532626864965468</v>
      </c>
      <c r="T29" s="41">
        <f t="shared" si="4"/>
        <v>0.3422083957960122</v>
      </c>
      <c r="U29" s="41"/>
      <c r="V29" s="41">
        <f t="shared" si="5"/>
        <v>1.0108217785181111</v>
      </c>
    </row>
    <row r="30" spans="1:22" ht="16" customHeight="1" x14ac:dyDescent="0.15">
      <c r="A30" s="83"/>
      <c r="B30" s="38">
        <v>8</v>
      </c>
      <c r="C30" s="39" t="s">
        <v>19</v>
      </c>
      <c r="D30" s="39" t="s">
        <v>19</v>
      </c>
      <c r="E30" s="39">
        <v>76.22</v>
      </c>
      <c r="F30" s="39" t="s">
        <v>19</v>
      </c>
      <c r="G30" s="39">
        <v>6.14</v>
      </c>
      <c r="H30" s="39" t="s">
        <v>19</v>
      </c>
      <c r="I30" s="39" t="s">
        <v>19</v>
      </c>
      <c r="J30" s="40">
        <v>17.170000000000002</v>
      </c>
      <c r="K30" s="39" t="s">
        <v>19</v>
      </c>
      <c r="L30" s="40">
        <v>0.16</v>
      </c>
      <c r="M30" s="40">
        <v>99.69</v>
      </c>
      <c r="N30" s="41">
        <f t="shared" si="6"/>
        <v>4.7563380281690133</v>
      </c>
      <c r="O30" s="41">
        <f t="shared" si="7"/>
        <v>13.354444444444447</v>
      </c>
      <c r="P30" s="41">
        <f t="shared" si="0"/>
        <v>0.26262465662990508</v>
      </c>
      <c r="Q30" s="41">
        <f t="shared" si="1"/>
        <v>0.73737534337009503</v>
      </c>
      <c r="R30" s="41">
        <f t="shared" si="2"/>
        <v>3.0491474158536813</v>
      </c>
      <c r="S30" s="41">
        <f t="shared" si="3"/>
        <v>0.72871584447146198</v>
      </c>
      <c r="T30" s="41">
        <f t="shared" si="4"/>
        <v>0.26392101630096571</v>
      </c>
      <c r="U30" s="41"/>
      <c r="V30" s="41">
        <f t="shared" si="5"/>
        <v>1.0024543797425243</v>
      </c>
    </row>
    <row r="31" spans="1:22" ht="16" customHeight="1" x14ac:dyDescent="0.15">
      <c r="A31" s="84"/>
      <c r="B31" s="42">
        <v>9</v>
      </c>
      <c r="C31" s="43">
        <v>0.04</v>
      </c>
      <c r="D31" s="43">
        <v>0.09</v>
      </c>
      <c r="E31" s="43">
        <v>76.38</v>
      </c>
      <c r="F31" s="43" t="s">
        <v>19</v>
      </c>
      <c r="G31" s="43">
        <v>5.12</v>
      </c>
      <c r="H31" s="43" t="s">
        <v>19</v>
      </c>
      <c r="I31" s="43" t="s">
        <v>19</v>
      </c>
      <c r="J31" s="44">
        <v>17.46</v>
      </c>
      <c r="K31" s="43" t="s">
        <v>19</v>
      </c>
      <c r="L31" s="44" t="s">
        <v>19</v>
      </c>
      <c r="M31" s="44">
        <v>99.09</v>
      </c>
      <c r="N31" s="45">
        <f t="shared" si="6"/>
        <v>3.9661971830985916</v>
      </c>
      <c r="O31" s="45">
        <f t="shared" si="7"/>
        <v>13.58</v>
      </c>
      <c r="P31" s="45">
        <f t="shared" si="0"/>
        <v>0.22604312157844886</v>
      </c>
      <c r="Q31" s="45">
        <f t="shared" si="1"/>
        <v>0.77395687842155114</v>
      </c>
      <c r="R31" s="45">
        <f t="shared" si="2"/>
        <v>3.0684962676187246</v>
      </c>
      <c r="S31" s="45">
        <f t="shared" si="3"/>
        <v>0.74572608474782787</v>
      </c>
      <c r="T31" s="45">
        <f t="shared" si="4"/>
        <v>0.2214739965068705</v>
      </c>
      <c r="U31" s="45"/>
      <c r="V31" s="45">
        <f t="shared" si="5"/>
        <v>1.010933306248434</v>
      </c>
    </row>
    <row r="32" spans="1:22" ht="16" customHeight="1" x14ac:dyDescent="0.15">
      <c r="A32" s="85" t="s">
        <v>24</v>
      </c>
      <c r="B32" s="22">
        <v>3</v>
      </c>
      <c r="C32" s="23" t="s">
        <v>19</v>
      </c>
      <c r="D32" s="23">
        <v>0.04</v>
      </c>
      <c r="E32" s="23">
        <v>75.98</v>
      </c>
      <c r="F32" s="23">
        <v>0.02</v>
      </c>
      <c r="G32" s="23">
        <v>16.55</v>
      </c>
      <c r="H32" s="23" t="s">
        <v>19</v>
      </c>
      <c r="I32" s="23">
        <v>0.06</v>
      </c>
      <c r="J32" s="24">
        <v>6.77</v>
      </c>
      <c r="K32" s="23" t="s">
        <v>19</v>
      </c>
      <c r="L32" s="24" t="s">
        <v>19</v>
      </c>
      <c r="M32" s="24">
        <v>99.42</v>
      </c>
      <c r="N32" s="25">
        <f t="shared" si="6"/>
        <v>12.820422535211268</v>
      </c>
      <c r="O32" s="25">
        <f t="shared" si="7"/>
        <v>5.2655555555555553</v>
      </c>
      <c r="P32" s="25">
        <f t="shared" si="0"/>
        <v>0.70885978468348898</v>
      </c>
      <c r="Q32" s="25">
        <f t="shared" si="1"/>
        <v>0.29114021531651113</v>
      </c>
      <c r="R32" s="25">
        <f t="shared" si="2"/>
        <v>3.051738412063588</v>
      </c>
      <c r="S32" s="25">
        <f t="shared" si="3"/>
        <v>0.28757125229205627</v>
      </c>
      <c r="T32" s="25">
        <f t="shared" si="4"/>
        <v>0.71198768935326251</v>
      </c>
      <c r="U32" s="25"/>
      <c r="V32" s="25">
        <f t="shared" si="5"/>
        <v>1.0001470194515605</v>
      </c>
    </row>
    <row r="33" spans="1:22" ht="16" customHeight="1" x14ac:dyDescent="0.15">
      <c r="A33" s="80"/>
      <c r="B33" s="26">
        <v>4</v>
      </c>
      <c r="C33" s="27" t="s">
        <v>19</v>
      </c>
      <c r="D33" s="27">
        <v>0.06</v>
      </c>
      <c r="E33" s="27">
        <v>74.84</v>
      </c>
      <c r="F33" s="27">
        <v>0.04</v>
      </c>
      <c r="G33" s="27">
        <v>17.559999999999999</v>
      </c>
      <c r="H33" s="27">
        <v>0.06</v>
      </c>
      <c r="I33" s="27" t="s">
        <v>19</v>
      </c>
      <c r="J33" s="28">
        <v>6.24</v>
      </c>
      <c r="K33" s="27" t="s">
        <v>19</v>
      </c>
      <c r="L33" s="28" t="s">
        <v>19</v>
      </c>
      <c r="M33" s="28">
        <v>98.8</v>
      </c>
      <c r="N33" s="29">
        <f t="shared" si="6"/>
        <v>13.602816901408449</v>
      </c>
      <c r="O33" s="29">
        <f t="shared" si="7"/>
        <v>4.8533333333333335</v>
      </c>
      <c r="P33" s="29">
        <f t="shared" si="0"/>
        <v>0.73703436135898803</v>
      </c>
      <c r="Q33" s="29">
        <f t="shared" si="1"/>
        <v>0.2629656386410118</v>
      </c>
      <c r="R33" s="29">
        <f t="shared" si="2"/>
        <v>3.0702217751854692</v>
      </c>
      <c r="S33" s="29">
        <f t="shared" si="3"/>
        <v>0.26666365844269985</v>
      </c>
      <c r="T33" s="29">
        <f t="shared" si="4"/>
        <v>0.76001373574096509</v>
      </c>
      <c r="U33" s="29"/>
      <c r="V33" s="29">
        <f t="shared" si="5"/>
        <v>0.99110753527211159</v>
      </c>
    </row>
    <row r="34" spans="1:22" ht="16" customHeight="1" x14ac:dyDescent="0.15">
      <c r="A34" s="80"/>
      <c r="B34" s="26">
        <v>5</v>
      </c>
      <c r="C34" s="27">
        <v>0.03</v>
      </c>
      <c r="D34" s="27">
        <v>0.13</v>
      </c>
      <c r="E34" s="27">
        <v>75.33</v>
      </c>
      <c r="F34" s="27" t="s">
        <v>19</v>
      </c>
      <c r="G34" s="27">
        <v>17.84</v>
      </c>
      <c r="H34" s="27" t="s">
        <v>19</v>
      </c>
      <c r="I34" s="27" t="s">
        <v>19</v>
      </c>
      <c r="J34" s="28">
        <v>6.57</v>
      </c>
      <c r="K34" s="27" t="s">
        <v>19</v>
      </c>
      <c r="L34" s="28">
        <v>0.26</v>
      </c>
      <c r="M34" s="28">
        <v>100.16</v>
      </c>
      <c r="N34" s="29">
        <f t="shared" si="6"/>
        <v>13.819718309859153</v>
      </c>
      <c r="O34" s="29">
        <f t="shared" si="7"/>
        <v>5.1100000000000003</v>
      </c>
      <c r="P34" s="29">
        <f t="shared" si="0"/>
        <v>0.73005409185943548</v>
      </c>
      <c r="Q34" s="29">
        <f t="shared" si="1"/>
        <v>0.26994590814056446</v>
      </c>
      <c r="R34" s="29">
        <f t="shared" si="2"/>
        <v>3.0355494914696015</v>
      </c>
      <c r="S34" s="29">
        <f t="shared" si="3"/>
        <v>0.27759534768324823</v>
      </c>
      <c r="T34" s="29">
        <f t="shared" si="4"/>
        <v>0.76341264682489662</v>
      </c>
      <c r="U34" s="29"/>
      <c r="V34" s="29">
        <f t="shared" si="5"/>
        <v>0.98633066849728512</v>
      </c>
    </row>
    <row r="35" spans="1:22" ht="16" customHeight="1" x14ac:dyDescent="0.15">
      <c r="A35" s="80"/>
      <c r="B35" s="26">
        <v>6</v>
      </c>
      <c r="C35" s="27">
        <v>0.04</v>
      </c>
      <c r="D35" s="27">
        <v>0.08</v>
      </c>
      <c r="E35" s="27">
        <v>75.16</v>
      </c>
      <c r="F35" s="27" t="s">
        <v>19</v>
      </c>
      <c r="G35" s="27">
        <v>16.22</v>
      </c>
      <c r="H35" s="27" t="s">
        <v>19</v>
      </c>
      <c r="I35" s="27">
        <v>0.04</v>
      </c>
      <c r="J35" s="28">
        <v>8.0399999999999991</v>
      </c>
      <c r="K35" s="27" t="s">
        <v>19</v>
      </c>
      <c r="L35" s="28" t="s">
        <v>19</v>
      </c>
      <c r="M35" s="28">
        <v>99.58</v>
      </c>
      <c r="N35" s="29">
        <f t="shared" si="6"/>
        <v>12.564788732394366</v>
      </c>
      <c r="O35" s="29">
        <f t="shared" si="7"/>
        <v>6.253333333333333</v>
      </c>
      <c r="P35" s="29">
        <f t="shared" si="0"/>
        <v>0.66769620733185964</v>
      </c>
      <c r="Q35" s="29">
        <f t="shared" si="1"/>
        <v>0.33230379266814025</v>
      </c>
      <c r="R35" s="29">
        <f t="shared" si="2"/>
        <v>3.0461276555712367</v>
      </c>
      <c r="S35" s="29">
        <f t="shared" si="3"/>
        <v>0.34088951548901425</v>
      </c>
      <c r="T35" s="29">
        <f t="shared" si="4"/>
        <v>0.69650803633316116</v>
      </c>
      <c r="U35" s="29"/>
      <c r="V35" s="29">
        <f t="shared" si="5"/>
        <v>0.98753414939260831</v>
      </c>
    </row>
    <row r="36" spans="1:22" ht="16" customHeight="1" x14ac:dyDescent="0.15">
      <c r="A36" s="80"/>
      <c r="B36" s="26">
        <v>7</v>
      </c>
      <c r="C36" s="27" t="s">
        <v>19</v>
      </c>
      <c r="D36" s="27">
        <v>0.12</v>
      </c>
      <c r="E36" s="27">
        <v>75.45</v>
      </c>
      <c r="F36" s="27">
        <v>0.03</v>
      </c>
      <c r="G36" s="27">
        <v>18.22</v>
      </c>
      <c r="H36" s="27" t="s">
        <v>19</v>
      </c>
      <c r="I36" s="27" t="s">
        <v>19</v>
      </c>
      <c r="J36" s="28">
        <v>5.61</v>
      </c>
      <c r="K36" s="27" t="s">
        <v>19</v>
      </c>
      <c r="L36" s="28" t="s">
        <v>19</v>
      </c>
      <c r="M36" s="28">
        <v>99.43</v>
      </c>
      <c r="N36" s="29">
        <f t="shared" si="6"/>
        <v>14.114084507042252</v>
      </c>
      <c r="O36" s="29">
        <f t="shared" si="7"/>
        <v>4.3633333333333333</v>
      </c>
      <c r="P36" s="29">
        <f t="shared" si="0"/>
        <v>0.76385589312166347</v>
      </c>
      <c r="Q36" s="29">
        <f t="shared" si="1"/>
        <v>0.23614410687833645</v>
      </c>
      <c r="R36" s="29">
        <f t="shared" si="2"/>
        <v>3.0504871155652129</v>
      </c>
      <c r="S36" s="29">
        <f t="shared" si="3"/>
        <v>0.23819988751072943</v>
      </c>
      <c r="T36" s="29">
        <f t="shared" si="4"/>
        <v>0.78351037181722061</v>
      </c>
      <c r="U36" s="29"/>
      <c r="V36" s="29">
        <f t="shared" si="5"/>
        <v>0.99276324689068318</v>
      </c>
    </row>
    <row r="37" spans="1:22" ht="16" customHeight="1" x14ac:dyDescent="0.15">
      <c r="A37" s="81"/>
      <c r="B37" s="30">
        <v>8</v>
      </c>
      <c r="C37" s="31" t="s">
        <v>19</v>
      </c>
      <c r="D37" s="31">
        <v>0.06</v>
      </c>
      <c r="E37" s="31">
        <v>75.8</v>
      </c>
      <c r="F37" s="31" t="s">
        <v>19</v>
      </c>
      <c r="G37" s="31">
        <v>17.559999999999999</v>
      </c>
      <c r="H37" s="31">
        <v>0.09</v>
      </c>
      <c r="I37" s="31" t="s">
        <v>19</v>
      </c>
      <c r="J37" s="32">
        <v>6.26</v>
      </c>
      <c r="K37" s="31" t="s">
        <v>19</v>
      </c>
      <c r="L37" s="32" t="s">
        <v>19</v>
      </c>
      <c r="M37" s="32">
        <v>99.77</v>
      </c>
      <c r="N37" s="33">
        <f t="shared" si="6"/>
        <v>13.602816901408449</v>
      </c>
      <c r="O37" s="33">
        <f t="shared" si="7"/>
        <v>4.8688888888888888</v>
      </c>
      <c r="P37" s="33">
        <f t="shared" si="0"/>
        <v>0.73641368349173364</v>
      </c>
      <c r="Q37" s="33">
        <f t="shared" si="1"/>
        <v>0.26358631650826625</v>
      </c>
      <c r="R37" s="33">
        <f t="shared" si="2"/>
        <v>3.0405802335800072</v>
      </c>
      <c r="S37" s="33">
        <f t="shared" si="3"/>
        <v>0.26493558630102504</v>
      </c>
      <c r="T37" s="33">
        <f t="shared" si="4"/>
        <v>0.75267616196998643</v>
      </c>
      <c r="U37" s="33"/>
      <c r="V37" s="33">
        <f t="shared" si="5"/>
        <v>0.99412941724299642</v>
      </c>
    </row>
    <row r="38" spans="1:22" ht="16" customHeight="1" x14ac:dyDescent="0.15">
      <c r="A38" s="82" t="s">
        <v>25</v>
      </c>
      <c r="B38" s="34">
        <v>1</v>
      </c>
      <c r="C38" s="35">
        <v>0.04</v>
      </c>
      <c r="D38" s="35" t="s">
        <v>19</v>
      </c>
      <c r="E38" s="35">
        <v>75.41</v>
      </c>
      <c r="F38" s="35" t="s">
        <v>19</v>
      </c>
      <c r="G38" s="35">
        <v>12.71</v>
      </c>
      <c r="H38" s="35" t="s">
        <v>19</v>
      </c>
      <c r="I38" s="35">
        <v>0.06</v>
      </c>
      <c r="J38" s="36">
        <v>10.87</v>
      </c>
      <c r="K38" s="35" t="s">
        <v>19</v>
      </c>
      <c r="L38" s="36">
        <v>0.23</v>
      </c>
      <c r="M38" s="36">
        <v>99.32</v>
      </c>
      <c r="N38" s="37">
        <f t="shared" si="6"/>
        <v>9.8457746478873247</v>
      </c>
      <c r="O38" s="37">
        <f t="shared" si="7"/>
        <v>8.4544444444444444</v>
      </c>
      <c r="P38" s="37">
        <f t="shared" si="0"/>
        <v>0.53801403131905345</v>
      </c>
      <c r="Q38" s="37">
        <f t="shared" si="1"/>
        <v>0.46198596868094655</v>
      </c>
      <c r="R38" s="37">
        <f t="shared" si="2"/>
        <v>3.0621118480840481</v>
      </c>
      <c r="S38" s="37">
        <f t="shared" si="3"/>
        <v>0.46329764195581541</v>
      </c>
      <c r="T38" s="37">
        <f t="shared" si="4"/>
        <v>0.54864797763012618</v>
      </c>
      <c r="U38" s="37"/>
      <c r="V38" s="37">
        <f t="shared" si="5"/>
        <v>0.99601812680468638</v>
      </c>
    </row>
    <row r="39" spans="1:22" ht="16" customHeight="1" x14ac:dyDescent="0.15">
      <c r="A39" s="83"/>
      <c r="B39" s="38">
        <v>2</v>
      </c>
      <c r="C39" s="39">
        <v>7.0000000000000007E-2</v>
      </c>
      <c r="D39" s="39">
        <v>0.14000000000000001</v>
      </c>
      <c r="E39" s="40">
        <v>76.099999999999994</v>
      </c>
      <c r="F39" s="39" t="s">
        <v>19</v>
      </c>
      <c r="G39" s="39">
        <v>15.01</v>
      </c>
      <c r="H39" s="39" t="s">
        <v>19</v>
      </c>
      <c r="I39" s="39" t="s">
        <v>19</v>
      </c>
      <c r="J39" s="40">
        <v>8.36</v>
      </c>
      <c r="K39" s="39" t="s">
        <v>19</v>
      </c>
      <c r="L39" s="40">
        <v>0.12</v>
      </c>
      <c r="M39" s="40">
        <v>99.8</v>
      </c>
      <c r="N39" s="41">
        <f t="shared" si="6"/>
        <v>11.627464788732393</v>
      </c>
      <c r="O39" s="41">
        <f t="shared" si="7"/>
        <v>6.5022222222222217</v>
      </c>
      <c r="P39" s="41">
        <f t="shared" ref="P39:P62" si="8">N39/(N39+O39)</f>
        <v>0.64134944975644959</v>
      </c>
      <c r="Q39" s="41">
        <f t="shared" ref="Q39:Q62" si="9">O39/(N39+O39)</f>
        <v>0.35865055024355041</v>
      </c>
      <c r="R39" s="41">
        <f t="shared" ref="R39:R62" si="10">4/(J39/($S$6+$U$6)+G39/($T$6+$U$6)+3*E39/($V$6+$U$6*3))</f>
        <v>3.047147690595247</v>
      </c>
      <c r="S39" s="41">
        <f t="shared" ref="S39:S62" si="11">R39*J39/($S$6+$U$6)</f>
        <v>0.35457595197060665</v>
      </c>
      <c r="T39" s="41">
        <f t="shared" ref="T39:T62" si="12">R39*G39/($T$6+$U$6)</f>
        <v>0.64476488765855144</v>
      </c>
      <c r="U39" s="41"/>
      <c r="V39" s="41">
        <f t="shared" ref="V39:V62" si="13">R39*E39/($V$6+$U$6*3)</f>
        <v>1.000219720123614</v>
      </c>
    </row>
    <row r="40" spans="1:22" ht="16" customHeight="1" x14ac:dyDescent="0.15">
      <c r="A40" s="83"/>
      <c r="B40" s="38">
        <v>3</v>
      </c>
      <c r="C40" s="39">
        <v>0.04</v>
      </c>
      <c r="D40" s="39">
        <v>0.08</v>
      </c>
      <c r="E40" s="39">
        <v>75.86</v>
      </c>
      <c r="F40" s="39" t="s">
        <v>19</v>
      </c>
      <c r="G40" s="39">
        <v>14.62</v>
      </c>
      <c r="H40" s="39" t="s">
        <v>19</v>
      </c>
      <c r="I40" s="39">
        <v>0.03</v>
      </c>
      <c r="J40" s="40">
        <v>9.02</v>
      </c>
      <c r="K40" s="39" t="s">
        <v>19</v>
      </c>
      <c r="L40" s="40" t="s">
        <v>19</v>
      </c>
      <c r="M40" s="40">
        <v>99.65</v>
      </c>
      <c r="N40" s="41">
        <f t="shared" si="6"/>
        <v>11.325352112676056</v>
      </c>
      <c r="O40" s="41">
        <f t="shared" si="7"/>
        <v>7.0155555555555553</v>
      </c>
      <c r="P40" s="41">
        <f t="shared" si="8"/>
        <v>0.61749136506983027</v>
      </c>
      <c r="Q40" s="41">
        <f t="shared" si="9"/>
        <v>0.38250863493016968</v>
      </c>
      <c r="R40" s="41">
        <f t="shared" si="10"/>
        <v>3.045794744250288</v>
      </c>
      <c r="S40" s="41">
        <f t="shared" si="11"/>
        <v>0.38239892813787651</v>
      </c>
      <c r="T40" s="41">
        <f t="shared" si="12"/>
        <v>0.62773332902348855</v>
      </c>
      <c r="U40" s="41"/>
      <c r="V40" s="41">
        <f t="shared" si="13"/>
        <v>0.99662258094621159</v>
      </c>
    </row>
    <row r="41" spans="1:22" ht="16" customHeight="1" x14ac:dyDescent="0.15">
      <c r="A41" s="83"/>
      <c r="B41" s="38">
        <v>4</v>
      </c>
      <c r="C41" s="39">
        <v>0.09</v>
      </c>
      <c r="D41" s="39">
        <v>0.04</v>
      </c>
      <c r="E41" s="39">
        <v>74.709999999999994</v>
      </c>
      <c r="F41" s="39" t="s">
        <v>19</v>
      </c>
      <c r="G41" s="39">
        <v>16.05</v>
      </c>
      <c r="H41" s="39">
        <v>0.05</v>
      </c>
      <c r="I41" s="39" t="s">
        <v>19</v>
      </c>
      <c r="J41" s="40">
        <v>8.26</v>
      </c>
      <c r="K41" s="39" t="s">
        <v>19</v>
      </c>
      <c r="L41" s="40" t="s">
        <v>19</v>
      </c>
      <c r="M41" s="40">
        <v>99.2</v>
      </c>
      <c r="N41" s="41">
        <f t="shared" si="6"/>
        <v>12.433098591549296</v>
      </c>
      <c r="O41" s="41">
        <f t="shared" si="7"/>
        <v>6.4244444444444442</v>
      </c>
      <c r="P41" s="41">
        <f t="shared" si="8"/>
        <v>0.65931699415019296</v>
      </c>
      <c r="Q41" s="41">
        <f t="shared" si="9"/>
        <v>0.3406830058498071</v>
      </c>
      <c r="R41" s="41">
        <f t="shared" si="10"/>
        <v>3.0581384746417921</v>
      </c>
      <c r="S41" s="41">
        <f t="shared" si="11"/>
        <v>0.35159823785620514</v>
      </c>
      <c r="T41" s="41">
        <f t="shared" si="12"/>
        <v>0.69192554686553931</v>
      </c>
      <c r="U41" s="41"/>
      <c r="V41" s="41">
        <f t="shared" si="13"/>
        <v>0.98549207175941833</v>
      </c>
    </row>
    <row r="42" spans="1:22" ht="16" customHeight="1" x14ac:dyDescent="0.15">
      <c r="A42" s="83"/>
      <c r="B42" s="38">
        <v>5</v>
      </c>
      <c r="C42" s="39">
        <v>0.08</v>
      </c>
      <c r="D42" s="39" t="s">
        <v>19</v>
      </c>
      <c r="E42" s="39">
        <v>75.569999999999993</v>
      </c>
      <c r="F42" s="39" t="s">
        <v>19</v>
      </c>
      <c r="G42" s="39">
        <v>12.91</v>
      </c>
      <c r="H42" s="39" t="s">
        <v>19</v>
      </c>
      <c r="I42" s="39">
        <v>0.06</v>
      </c>
      <c r="J42" s="40">
        <v>11</v>
      </c>
      <c r="K42" s="39" t="s">
        <v>19</v>
      </c>
      <c r="L42" s="40" t="s">
        <v>19</v>
      </c>
      <c r="M42" s="40">
        <v>99.62</v>
      </c>
      <c r="N42" s="41">
        <f t="shared" si="6"/>
        <v>10.000704225352113</v>
      </c>
      <c r="O42" s="41">
        <f t="shared" si="7"/>
        <v>8.5555555555555554</v>
      </c>
      <c r="P42" s="41">
        <f t="shared" si="8"/>
        <v>0.53893965397281884</v>
      </c>
      <c r="Q42" s="41">
        <f t="shared" si="9"/>
        <v>0.46106034602718127</v>
      </c>
      <c r="R42" s="41">
        <f t="shared" si="10"/>
        <v>3.0464879316635178</v>
      </c>
      <c r="S42" s="41">
        <f t="shared" si="11"/>
        <v>0.46644628985438868</v>
      </c>
      <c r="T42" s="41">
        <f t="shared" si="12"/>
        <v>0.55443787019152224</v>
      </c>
      <c r="U42" s="41"/>
      <c r="V42" s="41">
        <f t="shared" si="13"/>
        <v>0.99303861331802956</v>
      </c>
    </row>
    <row r="43" spans="1:22" ht="16" customHeight="1" x14ac:dyDescent="0.15">
      <c r="A43" s="83"/>
      <c r="B43" s="38">
        <v>6</v>
      </c>
      <c r="C43" s="39">
        <v>0.05</v>
      </c>
      <c r="D43" s="39">
        <v>7.0000000000000007E-2</v>
      </c>
      <c r="E43" s="40">
        <v>76.5</v>
      </c>
      <c r="F43" s="39" t="s">
        <v>19</v>
      </c>
      <c r="G43" s="39">
        <v>12.98</v>
      </c>
      <c r="H43" s="39">
        <v>0.05</v>
      </c>
      <c r="I43" s="39">
        <v>0.03</v>
      </c>
      <c r="J43" s="40">
        <v>10.33</v>
      </c>
      <c r="K43" s="39">
        <v>0.23</v>
      </c>
      <c r="L43" s="40" t="s">
        <v>19</v>
      </c>
      <c r="M43" s="40">
        <v>100.24</v>
      </c>
      <c r="N43" s="41">
        <f t="shared" si="6"/>
        <v>10.054929577464788</v>
      </c>
      <c r="O43" s="41">
        <f t="shared" si="7"/>
        <v>8.0344444444444445</v>
      </c>
      <c r="P43" s="41">
        <f t="shared" si="8"/>
        <v>0.55584729274139622</v>
      </c>
      <c r="Q43" s="41">
        <f t="shared" si="9"/>
        <v>0.44415270725860384</v>
      </c>
      <c r="R43" s="41">
        <f t="shared" si="10"/>
        <v>3.0379377849923408</v>
      </c>
      <c r="S43" s="41">
        <f t="shared" si="11"/>
        <v>0.43680609819847011</v>
      </c>
      <c r="T43" s="41">
        <f t="shared" si="12"/>
        <v>0.55587961781863604</v>
      </c>
      <c r="U43" s="41"/>
      <c r="V43" s="41">
        <f t="shared" si="13"/>
        <v>1.0024380946609648</v>
      </c>
    </row>
    <row r="44" spans="1:22" ht="16" customHeight="1" x14ac:dyDescent="0.15">
      <c r="A44" s="83"/>
      <c r="B44" s="38">
        <v>7</v>
      </c>
      <c r="C44" s="40">
        <v>0.1</v>
      </c>
      <c r="D44" s="39">
        <v>0.09</v>
      </c>
      <c r="E44" s="39">
        <v>74.86</v>
      </c>
      <c r="F44" s="39" t="s">
        <v>19</v>
      </c>
      <c r="G44" s="39">
        <v>15.85</v>
      </c>
      <c r="H44" s="39" t="s">
        <v>19</v>
      </c>
      <c r="I44" s="39" t="s">
        <v>19</v>
      </c>
      <c r="J44" s="40">
        <v>8.0399999999999991</v>
      </c>
      <c r="K44" s="39" t="s">
        <v>19</v>
      </c>
      <c r="L44" s="40" t="s">
        <v>19</v>
      </c>
      <c r="M44" s="40">
        <v>98.94</v>
      </c>
      <c r="N44" s="41">
        <f t="shared" si="6"/>
        <v>12.278169014084506</v>
      </c>
      <c r="O44" s="41">
        <f t="shared" si="7"/>
        <v>6.253333333333333</v>
      </c>
      <c r="P44" s="41">
        <f t="shared" si="8"/>
        <v>0.662556590604503</v>
      </c>
      <c r="Q44" s="41">
        <f t="shared" si="9"/>
        <v>0.33744340939549711</v>
      </c>
      <c r="R44" s="41">
        <f t="shared" si="10"/>
        <v>3.0673795864344373</v>
      </c>
      <c r="S44" s="41">
        <f t="shared" si="11"/>
        <v>0.34326780072007229</v>
      </c>
      <c r="T44" s="41">
        <f t="shared" si="12"/>
        <v>0.68536823441907369</v>
      </c>
      <c r="U44" s="41"/>
      <c r="V44" s="41">
        <f t="shared" si="13"/>
        <v>0.99045465495361829</v>
      </c>
    </row>
    <row r="45" spans="1:22" ht="16" customHeight="1" x14ac:dyDescent="0.15">
      <c r="A45" s="83"/>
      <c r="B45" s="38">
        <v>8</v>
      </c>
      <c r="C45" s="39">
        <v>0.04</v>
      </c>
      <c r="D45" s="40">
        <v>0.1</v>
      </c>
      <c r="E45" s="39">
        <v>75.540000000000006</v>
      </c>
      <c r="F45" s="39">
        <v>0.03</v>
      </c>
      <c r="G45" s="39">
        <v>15.68</v>
      </c>
      <c r="H45" s="39">
        <v>7.0000000000000007E-2</v>
      </c>
      <c r="I45" s="39" t="s">
        <v>19</v>
      </c>
      <c r="J45" s="40">
        <v>8.52</v>
      </c>
      <c r="K45" s="39" t="s">
        <v>19</v>
      </c>
      <c r="L45" s="40">
        <v>0.17</v>
      </c>
      <c r="M45" s="40">
        <v>100.15</v>
      </c>
      <c r="N45" s="41">
        <f t="shared" si="6"/>
        <v>12.146478873239436</v>
      </c>
      <c r="O45" s="41">
        <f t="shared" si="7"/>
        <v>6.626666666666666</v>
      </c>
      <c r="P45" s="41">
        <f t="shared" si="8"/>
        <v>0.64701351445977173</v>
      </c>
      <c r="Q45" s="41">
        <f t="shared" si="9"/>
        <v>0.35298648554022827</v>
      </c>
      <c r="R45" s="41">
        <f t="shared" si="10"/>
        <v>3.0369092158455389</v>
      </c>
      <c r="S45" s="41">
        <f t="shared" si="11"/>
        <v>0.36014791101558918</v>
      </c>
      <c r="T45" s="41">
        <f t="shared" si="12"/>
        <v>0.67128207429772968</v>
      </c>
      <c r="U45" s="41"/>
      <c r="V45" s="41">
        <f t="shared" si="13"/>
        <v>0.98952333822889371</v>
      </c>
    </row>
    <row r="46" spans="1:22" ht="16" customHeight="1" x14ac:dyDescent="0.15">
      <c r="A46" s="83"/>
      <c r="B46" s="38">
        <v>9</v>
      </c>
      <c r="C46" s="40">
        <v>0.1</v>
      </c>
      <c r="D46" s="39">
        <v>0.08</v>
      </c>
      <c r="E46" s="39">
        <v>75.41</v>
      </c>
      <c r="F46" s="39">
        <v>0.02</v>
      </c>
      <c r="G46" s="39">
        <v>16.350000000000001</v>
      </c>
      <c r="H46" s="39">
        <v>0.04</v>
      </c>
      <c r="I46" s="39" t="s">
        <v>19</v>
      </c>
      <c r="J46" s="40">
        <v>7.72</v>
      </c>
      <c r="K46" s="39" t="s">
        <v>19</v>
      </c>
      <c r="L46" s="40" t="s">
        <v>19</v>
      </c>
      <c r="M46" s="40">
        <v>99.72</v>
      </c>
      <c r="N46" s="41">
        <f t="shared" si="6"/>
        <v>12.66549295774648</v>
      </c>
      <c r="O46" s="41">
        <f t="shared" si="7"/>
        <v>6.0044444444444443</v>
      </c>
      <c r="P46" s="41">
        <f t="shared" si="8"/>
        <v>0.67838968524126808</v>
      </c>
      <c r="Q46" s="41">
        <f t="shared" si="9"/>
        <v>0.32161031475873186</v>
      </c>
      <c r="R46" s="41">
        <f t="shared" si="10"/>
        <v>3.0447050572915679</v>
      </c>
      <c r="S46" s="41">
        <f t="shared" si="11"/>
        <v>0.3271689082218544</v>
      </c>
      <c r="T46" s="41">
        <f t="shared" si="12"/>
        <v>0.70176251725780825</v>
      </c>
      <c r="U46" s="41"/>
      <c r="V46" s="41">
        <f t="shared" si="13"/>
        <v>0.990356191506779</v>
      </c>
    </row>
    <row r="47" spans="1:22" ht="16" customHeight="1" x14ac:dyDescent="0.15">
      <c r="A47" s="84"/>
      <c r="B47" s="42">
        <v>10</v>
      </c>
      <c r="C47" s="43">
        <v>0.06</v>
      </c>
      <c r="D47" s="43">
        <v>7.0000000000000007E-2</v>
      </c>
      <c r="E47" s="43">
        <v>76.209999999999994</v>
      </c>
      <c r="F47" s="43" t="s">
        <v>19</v>
      </c>
      <c r="G47" s="43">
        <v>15.72</v>
      </c>
      <c r="H47" s="43" t="s">
        <v>19</v>
      </c>
      <c r="I47" s="43" t="s">
        <v>19</v>
      </c>
      <c r="J47" s="44">
        <v>8.1999999999999993</v>
      </c>
      <c r="K47" s="43" t="s">
        <v>19</v>
      </c>
      <c r="L47" s="44" t="s">
        <v>19</v>
      </c>
      <c r="M47" s="44">
        <v>100.26</v>
      </c>
      <c r="N47" s="45">
        <f t="shared" si="6"/>
        <v>12.177464788732394</v>
      </c>
      <c r="O47" s="45">
        <f t="shared" si="7"/>
        <v>6.3777777777777773</v>
      </c>
      <c r="P47" s="45">
        <f t="shared" si="8"/>
        <v>0.65628162742055196</v>
      </c>
      <c r="Q47" s="45">
        <f t="shared" si="9"/>
        <v>0.34371837257944809</v>
      </c>
      <c r="R47" s="45">
        <f t="shared" si="10"/>
        <v>3.0259285567427066</v>
      </c>
      <c r="S47" s="45">
        <f t="shared" si="11"/>
        <v>0.34536793838441893</v>
      </c>
      <c r="T47" s="45">
        <f t="shared" si="12"/>
        <v>0.67056115866184574</v>
      </c>
      <c r="U47" s="45"/>
      <c r="V47" s="45">
        <f t="shared" si="13"/>
        <v>0.99469030098457822</v>
      </c>
    </row>
    <row r="48" spans="1:22" ht="16" customHeight="1" x14ac:dyDescent="0.15">
      <c r="A48" s="85" t="s">
        <v>21</v>
      </c>
      <c r="B48" s="22">
        <v>1</v>
      </c>
      <c r="C48" s="23">
        <v>0.03</v>
      </c>
      <c r="D48" s="23" t="s">
        <v>19</v>
      </c>
      <c r="E48" s="23">
        <v>77.48</v>
      </c>
      <c r="F48" s="23">
        <v>0.02</v>
      </c>
      <c r="G48" s="23">
        <v>3.51</v>
      </c>
      <c r="H48" s="23" t="s">
        <v>19</v>
      </c>
      <c r="I48" s="23" t="s">
        <v>19</v>
      </c>
      <c r="J48" s="24">
        <v>18.8</v>
      </c>
      <c r="K48" s="23">
        <v>0.17</v>
      </c>
      <c r="L48" s="24" t="s">
        <v>19</v>
      </c>
      <c r="M48" s="24">
        <v>100.01</v>
      </c>
      <c r="N48" s="25">
        <f t="shared" si="6"/>
        <v>2.7190140845070419</v>
      </c>
      <c r="O48" s="25">
        <f t="shared" si="7"/>
        <v>14.622222222222224</v>
      </c>
      <c r="P48" s="25">
        <f t="shared" si="8"/>
        <v>0.15679470808271778</v>
      </c>
      <c r="Q48" s="25">
        <f t="shared" si="9"/>
        <v>0.84320529191728233</v>
      </c>
      <c r="R48" s="25">
        <f t="shared" si="10"/>
        <v>3.0446971344989597</v>
      </c>
      <c r="S48" s="25">
        <f t="shared" si="11"/>
        <v>0.79673050120511735</v>
      </c>
      <c r="T48" s="25">
        <f t="shared" si="12"/>
        <v>0.15065321259838094</v>
      </c>
      <c r="U48" s="25"/>
      <c r="V48" s="25">
        <f t="shared" si="13"/>
        <v>1.0175387620655005</v>
      </c>
    </row>
    <row r="49" spans="1:22" ht="16" customHeight="1" x14ac:dyDescent="0.15">
      <c r="A49" s="80"/>
      <c r="B49" s="26">
        <v>2</v>
      </c>
      <c r="C49" s="27" t="s">
        <v>19</v>
      </c>
      <c r="D49" s="27" t="s">
        <v>19</v>
      </c>
      <c r="E49" s="27">
        <v>76.72</v>
      </c>
      <c r="F49" s="27" t="s">
        <v>19</v>
      </c>
      <c r="G49" s="27">
        <v>3.99</v>
      </c>
      <c r="H49" s="27" t="s">
        <v>19</v>
      </c>
      <c r="I49" s="27" t="s">
        <v>19</v>
      </c>
      <c r="J49" s="28">
        <v>19.34</v>
      </c>
      <c r="K49" s="27">
        <v>0.14000000000000001</v>
      </c>
      <c r="L49" s="28" t="s">
        <v>19</v>
      </c>
      <c r="M49" s="28">
        <v>100.19</v>
      </c>
      <c r="N49" s="29">
        <f t="shared" si="6"/>
        <v>3.0908450704225352</v>
      </c>
      <c r="O49" s="29">
        <f t="shared" si="7"/>
        <v>15.042222222222222</v>
      </c>
      <c r="P49" s="29">
        <f t="shared" si="8"/>
        <v>0.17045351569815562</v>
      </c>
      <c r="Q49" s="29">
        <f t="shared" si="9"/>
        <v>0.82954648430184441</v>
      </c>
      <c r="R49" s="29">
        <f t="shared" si="10"/>
        <v>3.0344226553583837</v>
      </c>
      <c r="S49" s="29">
        <f t="shared" si="11"/>
        <v>0.81684948157996695</v>
      </c>
      <c r="T49" s="29">
        <f t="shared" si="12"/>
        <v>0.17067745175127158</v>
      </c>
      <c r="U49" s="29"/>
      <c r="V49" s="29">
        <f t="shared" si="13"/>
        <v>1.0041576888895871</v>
      </c>
    </row>
    <row r="50" spans="1:22" ht="16" customHeight="1" x14ac:dyDescent="0.15">
      <c r="A50" s="81"/>
      <c r="B50" s="30">
        <v>3</v>
      </c>
      <c r="C50" s="31" t="s">
        <v>19</v>
      </c>
      <c r="D50" s="31">
        <v>0.08</v>
      </c>
      <c r="E50" s="31">
        <v>76.72</v>
      </c>
      <c r="F50" s="31" t="s">
        <v>19</v>
      </c>
      <c r="G50" s="31">
        <v>5.27</v>
      </c>
      <c r="H50" s="31">
        <v>0.08</v>
      </c>
      <c r="I50" s="31">
        <v>0.04</v>
      </c>
      <c r="J50" s="32">
        <v>17.55</v>
      </c>
      <c r="K50" s="31" t="s">
        <v>19</v>
      </c>
      <c r="L50" s="32">
        <v>0.3</v>
      </c>
      <c r="M50" s="32">
        <v>100.04</v>
      </c>
      <c r="N50" s="33">
        <f t="shared" si="6"/>
        <v>4.0823943661971827</v>
      </c>
      <c r="O50" s="33">
        <f t="shared" si="7"/>
        <v>13.65</v>
      </c>
      <c r="P50" s="33">
        <f t="shared" si="8"/>
        <v>0.2302223987291501</v>
      </c>
      <c r="Q50" s="33">
        <f t="shared" si="9"/>
        <v>0.76977760127084982</v>
      </c>
      <c r="R50" s="33">
        <f t="shared" si="10"/>
        <v>3.0503218911600598</v>
      </c>
      <c r="S50" s="33">
        <f t="shared" si="11"/>
        <v>0.74513041019234816</v>
      </c>
      <c r="T50" s="33">
        <f t="shared" si="12"/>
        <v>0.226612294943591</v>
      </c>
      <c r="U50" s="33"/>
      <c r="V50" s="33">
        <f t="shared" si="13"/>
        <v>1.0094190982880205</v>
      </c>
    </row>
    <row r="51" spans="1:22" ht="16" customHeight="1" x14ac:dyDescent="0.15">
      <c r="A51" s="82" t="s">
        <v>26</v>
      </c>
      <c r="B51" s="34">
        <v>1</v>
      </c>
      <c r="C51" s="35" t="s">
        <v>19</v>
      </c>
      <c r="D51" s="35" t="s">
        <v>19</v>
      </c>
      <c r="E51" s="35">
        <v>75.53</v>
      </c>
      <c r="F51" s="35">
        <v>0.02</v>
      </c>
      <c r="G51" s="35">
        <v>15.94</v>
      </c>
      <c r="H51" s="35">
        <v>0.06</v>
      </c>
      <c r="I51" s="35" t="s">
        <v>19</v>
      </c>
      <c r="J51" s="36">
        <v>7.77</v>
      </c>
      <c r="K51" s="35" t="s">
        <v>19</v>
      </c>
      <c r="L51" s="36" t="s">
        <v>19</v>
      </c>
      <c r="M51" s="36">
        <v>99.32</v>
      </c>
      <c r="N51" s="37">
        <f t="shared" si="6"/>
        <v>12.347887323943661</v>
      </c>
      <c r="O51" s="37">
        <f t="shared" si="7"/>
        <v>6.043333333333333</v>
      </c>
      <c r="P51" s="37">
        <f t="shared" si="8"/>
        <v>0.67140118396969362</v>
      </c>
      <c r="Q51" s="37">
        <f t="shared" si="9"/>
        <v>0.32859881603030633</v>
      </c>
      <c r="R51" s="37">
        <f t="shared" si="10"/>
        <v>3.0529104263321769</v>
      </c>
      <c r="S51" s="37">
        <f t="shared" si="11"/>
        <v>0.33017529665109147</v>
      </c>
      <c r="T51" s="37">
        <f t="shared" si="12"/>
        <v>0.68600860193883162</v>
      </c>
      <c r="U51" s="37"/>
      <c r="V51" s="37">
        <f t="shared" si="13"/>
        <v>0.99460536713669234</v>
      </c>
    </row>
    <row r="52" spans="1:22" ht="16" customHeight="1" x14ac:dyDescent="0.15">
      <c r="A52" s="83"/>
      <c r="B52" s="38">
        <v>2</v>
      </c>
      <c r="C52" s="39" t="s">
        <v>19</v>
      </c>
      <c r="D52" s="39">
        <v>0.09</v>
      </c>
      <c r="E52" s="39">
        <v>74.77</v>
      </c>
      <c r="F52" s="39" t="s">
        <v>19</v>
      </c>
      <c r="G52" s="39">
        <v>16.98</v>
      </c>
      <c r="H52" s="39" t="s">
        <v>19</v>
      </c>
      <c r="I52" s="39" t="s">
        <v>19</v>
      </c>
      <c r="J52" s="40">
        <v>7.25</v>
      </c>
      <c r="K52" s="39" t="s">
        <v>19</v>
      </c>
      <c r="L52" s="40">
        <v>0.14000000000000001</v>
      </c>
      <c r="M52" s="40">
        <v>99.23</v>
      </c>
      <c r="N52" s="41">
        <f t="shared" si="6"/>
        <v>13.153521126760563</v>
      </c>
      <c r="O52" s="41">
        <f t="shared" si="7"/>
        <v>5.6388888888888893</v>
      </c>
      <c r="P52" s="41">
        <f t="shared" si="8"/>
        <v>0.6999379598362806</v>
      </c>
      <c r="Q52" s="41">
        <f t="shared" si="9"/>
        <v>0.30006204016371946</v>
      </c>
      <c r="R52" s="41">
        <f t="shared" si="10"/>
        <v>3.058539749211417</v>
      </c>
      <c r="S52" s="41">
        <f t="shared" si="11"/>
        <v>0.30864669536471767</v>
      </c>
      <c r="T52" s="41">
        <f t="shared" si="12"/>
        <v>0.73211448104106269</v>
      </c>
      <c r="U52" s="41"/>
      <c r="V52" s="41">
        <f t="shared" si="13"/>
        <v>0.98641294119807299</v>
      </c>
    </row>
    <row r="53" spans="1:22" ht="16" customHeight="1" x14ac:dyDescent="0.15">
      <c r="A53" s="83"/>
      <c r="B53" s="38">
        <v>3</v>
      </c>
      <c r="C53" s="39">
        <v>0.04</v>
      </c>
      <c r="D53" s="40">
        <v>0.1</v>
      </c>
      <c r="E53" s="39">
        <v>76.59</v>
      </c>
      <c r="F53" s="39" t="s">
        <v>19</v>
      </c>
      <c r="G53" s="39">
        <v>15.75</v>
      </c>
      <c r="H53" s="39" t="s">
        <v>19</v>
      </c>
      <c r="I53" s="39" t="s">
        <v>19</v>
      </c>
      <c r="J53" s="40">
        <v>6.94</v>
      </c>
      <c r="K53" s="39" t="s">
        <v>19</v>
      </c>
      <c r="L53" s="40" t="s">
        <v>19</v>
      </c>
      <c r="M53" s="40">
        <v>99.42</v>
      </c>
      <c r="N53" s="41">
        <f t="shared" si="6"/>
        <v>12.200704225352112</v>
      </c>
      <c r="O53" s="41">
        <f t="shared" si="7"/>
        <v>5.3977777777777778</v>
      </c>
      <c r="P53" s="41">
        <f t="shared" si="8"/>
        <v>0.69328162640290325</v>
      </c>
      <c r="Q53" s="41">
        <f t="shared" si="9"/>
        <v>0.30671837359709681</v>
      </c>
      <c r="R53" s="41">
        <f t="shared" si="10"/>
        <v>3.054110201573899</v>
      </c>
      <c r="S53" s="41">
        <f t="shared" si="11"/>
        <v>0.2950215021285405</v>
      </c>
      <c r="T53" s="41">
        <f t="shared" si="12"/>
        <v>0.67809796967434355</v>
      </c>
      <c r="U53" s="41"/>
      <c r="V53" s="41">
        <f t="shared" si="13"/>
        <v>1.0089601760657054</v>
      </c>
    </row>
    <row r="54" spans="1:22" ht="16" customHeight="1" x14ac:dyDescent="0.15">
      <c r="A54" s="83"/>
      <c r="B54" s="38">
        <v>4</v>
      </c>
      <c r="C54" s="40">
        <v>0.1</v>
      </c>
      <c r="D54" s="39" t="s">
        <v>19</v>
      </c>
      <c r="E54" s="39">
        <v>75.52</v>
      </c>
      <c r="F54" s="39">
        <v>0.03</v>
      </c>
      <c r="G54" s="39">
        <v>15.57</v>
      </c>
      <c r="H54" s="39" t="s">
        <v>19</v>
      </c>
      <c r="I54" s="39">
        <v>0.03</v>
      </c>
      <c r="J54" s="40">
        <v>8.51</v>
      </c>
      <c r="K54" s="39" t="s">
        <v>19</v>
      </c>
      <c r="L54" s="40" t="s">
        <v>19</v>
      </c>
      <c r="M54" s="40">
        <v>99.76</v>
      </c>
      <c r="N54" s="41">
        <f t="shared" si="6"/>
        <v>12.061267605633802</v>
      </c>
      <c r="O54" s="41">
        <f t="shared" si="7"/>
        <v>6.6188888888888888</v>
      </c>
      <c r="P54" s="41">
        <f t="shared" si="8"/>
        <v>0.6456727281257173</v>
      </c>
      <c r="Q54" s="41">
        <f t="shared" si="9"/>
        <v>0.35432727187428265</v>
      </c>
      <c r="R54" s="41">
        <f t="shared" si="10"/>
        <v>3.0414089178551023</v>
      </c>
      <c r="S54" s="41">
        <f t="shared" si="11"/>
        <v>0.36025819680066423</v>
      </c>
      <c r="T54" s="41">
        <f t="shared" si="12"/>
        <v>0.66756046704828154</v>
      </c>
      <c r="U54" s="41"/>
      <c r="V54" s="41">
        <f t="shared" si="13"/>
        <v>0.99072711205035136</v>
      </c>
    </row>
    <row r="55" spans="1:22" ht="16" customHeight="1" x14ac:dyDescent="0.15">
      <c r="A55" s="83"/>
      <c r="B55" s="38">
        <v>5</v>
      </c>
      <c r="C55" s="39">
        <v>0.06</v>
      </c>
      <c r="D55" s="39">
        <v>0.05</v>
      </c>
      <c r="E55" s="39">
        <v>75.86</v>
      </c>
      <c r="F55" s="39">
        <v>0.02</v>
      </c>
      <c r="G55" s="39">
        <v>15.18</v>
      </c>
      <c r="H55" s="39" t="s">
        <v>19</v>
      </c>
      <c r="I55" s="39">
        <v>0.04</v>
      </c>
      <c r="J55" s="40">
        <v>8.5</v>
      </c>
      <c r="K55" s="39" t="s">
        <v>19</v>
      </c>
      <c r="L55" s="40" t="s">
        <v>19</v>
      </c>
      <c r="M55" s="40">
        <v>99.71</v>
      </c>
      <c r="N55" s="41">
        <f t="shared" si="6"/>
        <v>11.759154929577464</v>
      </c>
      <c r="O55" s="41">
        <f t="shared" si="7"/>
        <v>6.6111111111111116</v>
      </c>
      <c r="P55" s="41">
        <f t="shared" si="8"/>
        <v>0.64011892389211655</v>
      </c>
      <c r="Q55" s="41">
        <f t="shared" si="9"/>
        <v>0.35988107610788339</v>
      </c>
      <c r="R55" s="41">
        <f t="shared" si="10"/>
        <v>3.0442731145223334</v>
      </c>
      <c r="S55" s="41">
        <f t="shared" si="11"/>
        <v>0.36017373021323751</v>
      </c>
      <c r="T55" s="41">
        <f t="shared" si="12"/>
        <v>0.65145221645190832</v>
      </c>
      <c r="U55" s="41"/>
      <c r="V55" s="41">
        <f t="shared" si="13"/>
        <v>0.9961246844449515</v>
      </c>
    </row>
    <row r="56" spans="1:22" ht="16" customHeight="1" x14ac:dyDescent="0.15">
      <c r="A56" s="84"/>
      <c r="B56" s="42">
        <v>6</v>
      </c>
      <c r="C56" s="43">
        <v>0.04</v>
      </c>
      <c r="D56" s="43">
        <v>0.06</v>
      </c>
      <c r="E56" s="43">
        <v>75.349999999999994</v>
      </c>
      <c r="F56" s="43" t="s">
        <v>19</v>
      </c>
      <c r="G56" s="43">
        <v>15.15</v>
      </c>
      <c r="H56" s="43" t="s">
        <v>19</v>
      </c>
      <c r="I56" s="43" t="s">
        <v>19</v>
      </c>
      <c r="J56" s="44">
        <v>8.39</v>
      </c>
      <c r="K56" s="43">
        <v>0.13</v>
      </c>
      <c r="L56" s="44" t="s">
        <v>19</v>
      </c>
      <c r="M56" s="44">
        <v>99.12</v>
      </c>
      <c r="N56" s="45">
        <f t="shared" si="6"/>
        <v>11.735915492957746</v>
      </c>
      <c r="O56" s="45">
        <f t="shared" si="7"/>
        <v>6.525555555555556</v>
      </c>
      <c r="P56" s="45">
        <f t="shared" si="8"/>
        <v>0.64265991834831881</v>
      </c>
      <c r="Q56" s="45">
        <f t="shared" si="9"/>
        <v>0.35734008165168124</v>
      </c>
      <c r="R56" s="45">
        <f t="shared" si="10"/>
        <v>3.0642204993361144</v>
      </c>
      <c r="S56" s="45">
        <f t="shared" si="11"/>
        <v>0.35784213002380161</v>
      </c>
      <c r="T56" s="45">
        <f t="shared" si="12"/>
        <v>0.65442492021007559</v>
      </c>
      <c r="U56" s="45"/>
      <c r="V56" s="45">
        <f t="shared" si="13"/>
        <v>0.9959109832553743</v>
      </c>
    </row>
    <row r="57" spans="1:22" ht="16" customHeight="1" x14ac:dyDescent="0.15">
      <c r="A57" s="85" t="s">
        <v>13</v>
      </c>
      <c r="B57" s="46">
        <v>1</v>
      </c>
      <c r="C57" s="47">
        <v>4.1000000000000002E-2</v>
      </c>
      <c r="D57" s="47">
        <v>5.0000000000000001E-3</v>
      </c>
      <c r="E57" s="48">
        <v>75.921999999999997</v>
      </c>
      <c r="F57" s="47">
        <v>1.7000000000000001E-2</v>
      </c>
      <c r="G57" s="48">
        <v>5.5119999999999996</v>
      </c>
      <c r="H57" s="47">
        <v>8.0000000000000002E-3</v>
      </c>
      <c r="I57" s="47">
        <v>1.2E-2</v>
      </c>
      <c r="J57" s="48">
        <v>17.611000000000001</v>
      </c>
      <c r="K57" s="47" t="s">
        <v>19</v>
      </c>
      <c r="L57" s="47" t="s">
        <v>19</v>
      </c>
      <c r="M57" s="48">
        <v>99.128</v>
      </c>
      <c r="N57" s="25">
        <f t="shared" si="6"/>
        <v>4.269859154929577</v>
      </c>
      <c r="O57" s="25">
        <f t="shared" si="7"/>
        <v>13.697444444444445</v>
      </c>
      <c r="P57" s="25">
        <f t="shared" si="8"/>
        <v>0.23764607367564819</v>
      </c>
      <c r="Q57" s="25">
        <f t="shared" si="9"/>
        <v>0.76235392632435195</v>
      </c>
      <c r="R57" s="25">
        <f t="shared" si="10"/>
        <v>3.0644969357367184</v>
      </c>
      <c r="S57" s="25">
        <f t="shared" si="11"/>
        <v>0.75119502721534648</v>
      </c>
      <c r="T57" s="25">
        <f t="shared" si="12"/>
        <v>0.23811984027772234</v>
      </c>
      <c r="U57" s="25"/>
      <c r="V57" s="25">
        <f t="shared" si="13"/>
        <v>1.0035617108356436</v>
      </c>
    </row>
    <row r="58" spans="1:22" ht="16" customHeight="1" x14ac:dyDescent="0.15">
      <c r="A58" s="80"/>
      <c r="B58" s="49">
        <v>2</v>
      </c>
      <c r="C58" s="50">
        <v>3.1E-2</v>
      </c>
      <c r="D58" s="50">
        <v>4.0000000000000001E-3</v>
      </c>
      <c r="E58" s="51">
        <v>75.593000000000004</v>
      </c>
      <c r="F58" s="50">
        <v>4.0000000000000001E-3</v>
      </c>
      <c r="G58" s="51">
        <v>5.7670000000000003</v>
      </c>
      <c r="H58" s="50">
        <v>1.7999999999999999E-2</v>
      </c>
      <c r="I58" s="50">
        <v>0.01</v>
      </c>
      <c r="J58" s="51">
        <v>17.513999999999999</v>
      </c>
      <c r="K58" s="50" t="s">
        <v>19</v>
      </c>
      <c r="L58" s="50" t="s">
        <v>19</v>
      </c>
      <c r="M58" s="51">
        <v>98.941000000000003</v>
      </c>
      <c r="N58" s="29">
        <f t="shared" si="6"/>
        <v>4.4673943661971833</v>
      </c>
      <c r="O58" s="29">
        <f t="shared" si="7"/>
        <v>13.622</v>
      </c>
      <c r="P58" s="29">
        <f t="shared" si="8"/>
        <v>0.24696207489097574</v>
      </c>
      <c r="Q58" s="29">
        <f t="shared" si="9"/>
        <v>0.75303792510902423</v>
      </c>
      <c r="R58" s="29">
        <f t="shared" si="10"/>
        <v>3.0692296446272427</v>
      </c>
      <c r="S58" s="29">
        <f t="shared" si="11"/>
        <v>0.74821123539894119</v>
      </c>
      <c r="T58" s="29">
        <f t="shared" si="12"/>
        <v>0.24952066425934719</v>
      </c>
      <c r="U58" s="29"/>
      <c r="V58" s="29">
        <f t="shared" si="13"/>
        <v>1.0007560334472374</v>
      </c>
    </row>
    <row r="59" spans="1:22" ht="16" customHeight="1" x14ac:dyDescent="0.15">
      <c r="A59" s="80"/>
      <c r="B59" s="49">
        <v>3</v>
      </c>
      <c r="C59" s="50">
        <v>5.2999999999999999E-2</v>
      </c>
      <c r="D59" s="50" t="s">
        <v>19</v>
      </c>
      <c r="E59" s="51">
        <v>75.793000000000006</v>
      </c>
      <c r="F59" s="50" t="s">
        <v>19</v>
      </c>
      <c r="G59" s="51">
        <v>5.8090000000000002</v>
      </c>
      <c r="H59" s="50" t="s">
        <v>19</v>
      </c>
      <c r="I59" s="50">
        <v>1.7999999999999999E-2</v>
      </c>
      <c r="J59" s="51">
        <v>17.506</v>
      </c>
      <c r="K59" s="50" t="s">
        <v>19</v>
      </c>
      <c r="L59" s="50" t="s">
        <v>19</v>
      </c>
      <c r="M59" s="51">
        <v>99.179000000000002</v>
      </c>
      <c r="N59" s="29">
        <f t="shared" si="6"/>
        <v>4.4999295774647887</v>
      </c>
      <c r="O59" s="29">
        <f t="shared" si="7"/>
        <v>13.615777777777778</v>
      </c>
      <c r="P59" s="29">
        <f t="shared" si="8"/>
        <v>0.24839933043865045</v>
      </c>
      <c r="Q59" s="29">
        <f t="shared" si="9"/>
        <v>0.75160066956134952</v>
      </c>
      <c r="R59" s="29">
        <f t="shared" si="10"/>
        <v>3.0620195907131387</v>
      </c>
      <c r="S59" s="29">
        <f t="shared" si="11"/>
        <v>0.74611261838183029</v>
      </c>
      <c r="T59" s="29">
        <f t="shared" si="12"/>
        <v>0.25074744917959069</v>
      </c>
      <c r="U59" s="29"/>
      <c r="V59" s="29">
        <f t="shared" si="13"/>
        <v>1.0010466441461929</v>
      </c>
    </row>
    <row r="60" spans="1:22" ht="16" customHeight="1" x14ac:dyDescent="0.15">
      <c r="A60" s="80"/>
      <c r="B60" s="49">
        <v>4</v>
      </c>
      <c r="C60" s="50">
        <v>0.13500000000000001</v>
      </c>
      <c r="D60" s="50">
        <v>2.5999999999999999E-2</v>
      </c>
      <c r="E60" s="51">
        <v>76.067999999999998</v>
      </c>
      <c r="F60" s="50" t="s">
        <v>19</v>
      </c>
      <c r="G60" s="51">
        <v>5.5350000000000001</v>
      </c>
      <c r="H60" s="50">
        <v>7.0000000000000001E-3</v>
      </c>
      <c r="I60" s="50">
        <v>5.0000000000000001E-3</v>
      </c>
      <c r="J60" s="51">
        <v>17.731000000000002</v>
      </c>
      <c r="K60" s="50" t="s">
        <v>19</v>
      </c>
      <c r="L60" s="50" t="s">
        <v>19</v>
      </c>
      <c r="M60" s="51">
        <v>99.507000000000005</v>
      </c>
      <c r="N60" s="29">
        <f t="shared" si="6"/>
        <v>4.2876760563380278</v>
      </c>
      <c r="O60" s="29">
        <f t="shared" si="7"/>
        <v>13.790777777777778</v>
      </c>
      <c r="P60" s="29">
        <f t="shared" si="8"/>
        <v>0.23717050670819895</v>
      </c>
      <c r="Q60" s="29">
        <f t="shared" si="9"/>
        <v>0.76282949329180105</v>
      </c>
      <c r="R60" s="29">
        <f t="shared" si="10"/>
        <v>3.0554057152410743</v>
      </c>
      <c r="S60" s="29">
        <f t="shared" si="11"/>
        <v>0.75406991171064386</v>
      </c>
      <c r="T60" s="29">
        <f t="shared" si="12"/>
        <v>0.23840408579245456</v>
      </c>
      <c r="U60" s="29"/>
      <c r="V60" s="29">
        <f t="shared" si="13"/>
        <v>1.0025086674989672</v>
      </c>
    </row>
    <row r="61" spans="1:22" ht="16" customHeight="1" x14ac:dyDescent="0.15">
      <c r="A61" s="80"/>
      <c r="B61" s="49">
        <v>5</v>
      </c>
      <c r="C61" s="50">
        <v>4.3999999999999997E-2</v>
      </c>
      <c r="D61" s="50">
        <v>1.2E-2</v>
      </c>
      <c r="E61" s="51">
        <v>75.843000000000004</v>
      </c>
      <c r="F61" s="50">
        <v>3.0000000000000001E-3</v>
      </c>
      <c r="G61" s="51">
        <v>5.72</v>
      </c>
      <c r="H61" s="50">
        <v>1.2E-2</v>
      </c>
      <c r="I61" s="50" t="s">
        <v>19</v>
      </c>
      <c r="J61" s="51">
        <v>17.596</v>
      </c>
      <c r="K61" s="50">
        <v>1.6E-2</v>
      </c>
      <c r="L61" s="51">
        <v>7.5999999999999998E-2</v>
      </c>
      <c r="M61" s="51">
        <v>99.322000000000003</v>
      </c>
      <c r="N61" s="29">
        <f t="shared" si="6"/>
        <v>4.4309859154929576</v>
      </c>
      <c r="O61" s="29">
        <f t="shared" si="7"/>
        <v>13.685777777777778</v>
      </c>
      <c r="P61" s="29">
        <f t="shared" si="8"/>
        <v>0.24457932942729704</v>
      </c>
      <c r="Q61" s="29">
        <f t="shared" si="9"/>
        <v>0.75542067057270301</v>
      </c>
      <c r="R61" s="29">
        <f t="shared" si="10"/>
        <v>3.0605082609726746</v>
      </c>
      <c r="S61" s="29">
        <f t="shared" si="11"/>
        <v>0.74957829965028655</v>
      </c>
      <c r="T61" s="29">
        <f t="shared" si="12"/>
        <v>0.24678386811908734</v>
      </c>
      <c r="U61" s="29"/>
      <c r="V61" s="29">
        <f t="shared" si="13"/>
        <v>1.0012126107435422</v>
      </c>
    </row>
    <row r="62" spans="1:22" ht="16" customHeight="1" x14ac:dyDescent="0.15">
      <c r="A62" s="81"/>
      <c r="B62" s="52">
        <v>6</v>
      </c>
      <c r="C62" s="53">
        <v>5.1999999999999998E-2</v>
      </c>
      <c r="D62" s="53" t="s">
        <v>19</v>
      </c>
      <c r="E62" s="54">
        <v>75.734999999999999</v>
      </c>
      <c r="F62" s="53">
        <v>3.0000000000000001E-3</v>
      </c>
      <c r="G62" s="54">
        <v>5.718</v>
      </c>
      <c r="H62" s="53">
        <v>4.1000000000000002E-2</v>
      </c>
      <c r="I62" s="53" t="s">
        <v>19</v>
      </c>
      <c r="J62" s="54">
        <v>17.585999999999999</v>
      </c>
      <c r="K62" s="53">
        <v>4.0000000000000001E-3</v>
      </c>
      <c r="L62" s="54">
        <v>5.8999999999999997E-2</v>
      </c>
      <c r="M62" s="54">
        <v>99.197999999999993</v>
      </c>
      <c r="N62" s="33">
        <f t="shared" si="6"/>
        <v>4.4294366197183095</v>
      </c>
      <c r="O62" s="33">
        <f t="shared" si="7"/>
        <v>13.677999999999999</v>
      </c>
      <c r="P62" s="33">
        <f t="shared" si="8"/>
        <v>0.24461975003655803</v>
      </c>
      <c r="Q62" s="33">
        <f t="shared" si="9"/>
        <v>0.75538024996344211</v>
      </c>
      <c r="R62" s="33">
        <f t="shared" si="10"/>
        <v>3.064177187853546</v>
      </c>
      <c r="S62" s="33">
        <f t="shared" si="11"/>
        <v>0.75005038730572438</v>
      </c>
      <c r="T62" s="33">
        <f t="shared" si="12"/>
        <v>0.24699332027216514</v>
      </c>
      <c r="U62" s="33"/>
      <c r="V62" s="33">
        <f t="shared" si="13"/>
        <v>1.0009854308073705</v>
      </c>
    </row>
    <row r="63" spans="1:22" ht="15" x14ac:dyDescent="0.15">
      <c r="A63" s="75" t="s">
        <v>27</v>
      </c>
      <c r="B63" s="38">
        <v>1</v>
      </c>
      <c r="C63" s="39" t="s">
        <v>19</v>
      </c>
      <c r="D63" s="55">
        <v>5.5E-2</v>
      </c>
      <c r="E63" s="41">
        <v>75.825999999999993</v>
      </c>
      <c r="F63" s="41">
        <v>2.9000000000000001E-2</v>
      </c>
      <c r="G63" s="41">
        <v>20.295999999999999</v>
      </c>
      <c r="H63" s="41">
        <v>1.9E-2</v>
      </c>
      <c r="I63" s="39" t="s">
        <v>19</v>
      </c>
      <c r="J63" s="41">
        <v>3.6070000000000002</v>
      </c>
      <c r="K63" s="41">
        <v>1.6E-2</v>
      </c>
      <c r="L63" s="41">
        <v>2.8000000000000001E-2</v>
      </c>
      <c r="M63" s="41">
        <v>99.876000000000005</v>
      </c>
      <c r="N63" s="41">
        <f t="shared" ref="N63:N72" si="14">G63*(55/(55+16))</f>
        <v>15.72225352112676</v>
      </c>
      <c r="O63" s="41">
        <f t="shared" ref="O63:O72" si="15">J63*(56/(56+16))</f>
        <v>2.8054444444444449</v>
      </c>
      <c r="P63" s="41">
        <f t="shared" ref="P63:P72" si="16">N63/(N63+O63)</f>
        <v>0.84858105687724317</v>
      </c>
      <c r="Q63" s="41">
        <f t="shared" ref="Q63:Q72" si="17">O63/(N63+O63)</f>
        <v>0.15141894312275692</v>
      </c>
      <c r="R63" s="41">
        <f t="shared" ref="R63:R72" si="18">4/(J63/($S$6+$U$6)+G63/($T$6+$U$6)+3*E63/($V$6+$U$6*3))</f>
        <v>3.036013890575715</v>
      </c>
      <c r="S63" s="41">
        <f t="shared" ref="S63:S72" si="19">R63*J63/($S$6+$U$6)</f>
        <v>0.15242611913738943</v>
      </c>
      <c r="T63" s="41">
        <f t="shared" ref="T63:T72" si="20">R63*G63/($T$6+$U$6)</f>
        <v>0.86864313296480977</v>
      </c>
      <c r="U63" s="41"/>
      <c r="V63" s="41">
        <f t="shared" ref="V63:V72" si="21">R63*E63/($V$6+$U$6*3)</f>
        <v>0.99297691596593363</v>
      </c>
    </row>
    <row r="64" spans="1:22" ht="15" x14ac:dyDescent="0.15">
      <c r="A64" s="75"/>
      <c r="B64" s="38">
        <v>2</v>
      </c>
      <c r="C64" s="55">
        <v>2E-3</v>
      </c>
      <c r="D64" s="62">
        <v>0.05</v>
      </c>
      <c r="E64" s="41">
        <v>76.174000000000007</v>
      </c>
      <c r="F64" s="41">
        <v>1.2999999999999999E-2</v>
      </c>
      <c r="G64" s="41">
        <v>20.934999999999999</v>
      </c>
      <c r="H64" s="41">
        <v>4.0000000000000001E-3</v>
      </c>
      <c r="I64" s="41">
        <v>5.0000000000000001E-3</v>
      </c>
      <c r="J64" s="41">
        <v>2.843</v>
      </c>
      <c r="K64" s="39" t="s">
        <v>19</v>
      </c>
      <c r="L64" s="39" t="s">
        <v>19</v>
      </c>
      <c r="M64" s="41">
        <v>100.026</v>
      </c>
      <c r="N64" s="41">
        <f t="shared" si="14"/>
        <v>16.217253521126757</v>
      </c>
      <c r="O64" s="41">
        <f t="shared" si="15"/>
        <v>2.2112222222222222</v>
      </c>
      <c r="P64" s="41">
        <f t="shared" si="16"/>
        <v>0.88001057423209439</v>
      </c>
      <c r="Q64" s="41">
        <f t="shared" si="17"/>
        <v>0.11998942576790565</v>
      </c>
      <c r="R64" s="41">
        <f t="shared" si="18"/>
        <v>3.0293987232773163</v>
      </c>
      <c r="S64" s="41">
        <f t="shared" si="19"/>
        <v>0.11987891223035203</v>
      </c>
      <c r="T64" s="41">
        <f t="shared" si="20"/>
        <v>0.89403924992332096</v>
      </c>
      <c r="U64" s="41"/>
      <c r="V64" s="41">
        <f t="shared" si="21"/>
        <v>0.9953606126154424</v>
      </c>
    </row>
    <row r="65" spans="1:22" ht="15" x14ac:dyDescent="0.15">
      <c r="A65" s="75"/>
      <c r="B65" s="38">
        <v>3</v>
      </c>
      <c r="C65" s="39" t="s">
        <v>19</v>
      </c>
      <c r="D65" s="55">
        <v>6.8000000000000005E-2</v>
      </c>
      <c r="E65" s="41">
        <v>76.039000000000001</v>
      </c>
      <c r="F65" s="41">
        <v>8.0000000000000002E-3</v>
      </c>
      <c r="G65" s="41">
        <v>17.901</v>
      </c>
      <c r="H65" s="41">
        <v>2.5000000000000001E-2</v>
      </c>
      <c r="I65" s="39" t="s">
        <v>19</v>
      </c>
      <c r="J65" s="41">
        <v>5.8789999999999996</v>
      </c>
      <c r="K65" s="39" t="s">
        <v>19</v>
      </c>
      <c r="L65" s="39" t="s">
        <v>19</v>
      </c>
      <c r="M65" s="41">
        <v>99.92</v>
      </c>
      <c r="N65" s="41">
        <f t="shared" si="14"/>
        <v>13.866971830985914</v>
      </c>
      <c r="O65" s="41">
        <f t="shared" si="15"/>
        <v>4.5725555555555557</v>
      </c>
      <c r="P65" s="41">
        <f t="shared" si="16"/>
        <v>0.75202425421744024</v>
      </c>
      <c r="Q65" s="41">
        <f t="shared" si="17"/>
        <v>0.24797574578255974</v>
      </c>
      <c r="R65" s="41">
        <f t="shared" si="18"/>
        <v>3.0345905450008122</v>
      </c>
      <c r="S65" s="41">
        <f t="shared" si="19"/>
        <v>0.24832077576498765</v>
      </c>
      <c r="T65" s="41">
        <f t="shared" si="20"/>
        <v>0.76578097954606961</v>
      </c>
      <c r="U65" s="41"/>
      <c r="V65" s="41">
        <f t="shared" si="21"/>
        <v>0.99529941489631413</v>
      </c>
    </row>
    <row r="66" spans="1:22" ht="15" x14ac:dyDescent="0.15">
      <c r="A66" s="75"/>
      <c r="B66" s="38">
        <v>4</v>
      </c>
      <c r="C66" s="39" t="s">
        <v>19</v>
      </c>
      <c r="D66" s="55">
        <v>5.0999999999999997E-2</v>
      </c>
      <c r="E66" s="41">
        <v>75.793999999999997</v>
      </c>
      <c r="F66" s="39" t="s">
        <v>19</v>
      </c>
      <c r="G66" s="41">
        <v>18.312999999999999</v>
      </c>
      <c r="H66" s="41">
        <v>2.4E-2</v>
      </c>
      <c r="I66" s="39" t="s">
        <v>19</v>
      </c>
      <c r="J66" s="41">
        <v>5.5119999999999996</v>
      </c>
      <c r="K66" s="39" t="s">
        <v>19</v>
      </c>
      <c r="L66" s="39" t="s">
        <v>19</v>
      </c>
      <c r="M66" s="41">
        <v>99.694000000000003</v>
      </c>
      <c r="N66" s="41">
        <f t="shared" si="14"/>
        <v>14.186126760563379</v>
      </c>
      <c r="O66" s="41">
        <f t="shared" si="15"/>
        <v>4.2871111111111109</v>
      </c>
      <c r="P66" s="41">
        <f t="shared" si="16"/>
        <v>0.76792854934842503</v>
      </c>
      <c r="Q66" s="41">
        <f t="shared" si="17"/>
        <v>0.23207145065157486</v>
      </c>
      <c r="R66" s="41">
        <f t="shared" si="18"/>
        <v>3.0402891207824432</v>
      </c>
      <c r="S66" s="41">
        <f t="shared" si="19"/>
        <v>0.23325641158277416</v>
      </c>
      <c r="T66" s="41">
        <f t="shared" si="20"/>
        <v>0.78487692838559397</v>
      </c>
      <c r="U66" s="41"/>
      <c r="V66" s="41">
        <f t="shared" si="21"/>
        <v>0.99395555334387731</v>
      </c>
    </row>
    <row r="67" spans="1:22" ht="15" x14ac:dyDescent="0.15">
      <c r="A67" s="75"/>
      <c r="B67" s="38">
        <v>5</v>
      </c>
      <c r="C67" s="39" t="s">
        <v>19</v>
      </c>
      <c r="D67" s="62">
        <v>0.05</v>
      </c>
      <c r="E67" s="41">
        <v>75.986999999999995</v>
      </c>
      <c r="F67" s="39" t="s">
        <v>19</v>
      </c>
      <c r="G67" s="41">
        <v>17.811</v>
      </c>
      <c r="H67" s="41">
        <v>2.5000000000000001E-2</v>
      </c>
      <c r="I67" s="39" t="s">
        <v>19</v>
      </c>
      <c r="J67" s="41">
        <v>5.8419999999999996</v>
      </c>
      <c r="K67" s="39" t="s">
        <v>19</v>
      </c>
      <c r="L67" s="39" t="s">
        <v>19</v>
      </c>
      <c r="M67" s="41">
        <v>99.715000000000003</v>
      </c>
      <c r="N67" s="41">
        <f t="shared" si="14"/>
        <v>13.797253521126759</v>
      </c>
      <c r="O67" s="41">
        <f t="shared" si="15"/>
        <v>4.5437777777777777</v>
      </c>
      <c r="P67" s="41">
        <f t="shared" si="16"/>
        <v>0.75226159839500595</v>
      </c>
      <c r="Q67" s="41">
        <f t="shared" si="17"/>
        <v>0.24773840160499405</v>
      </c>
      <c r="R67" s="41">
        <f t="shared" si="18"/>
        <v>3.0402567048688853</v>
      </c>
      <c r="S67" s="41">
        <f t="shared" si="19"/>
        <v>0.24721869146823711</v>
      </c>
      <c r="T67" s="41">
        <f t="shared" si="20"/>
        <v>0.76335356965222267</v>
      </c>
      <c r="U67" s="41"/>
      <c r="V67" s="41">
        <f t="shared" si="21"/>
        <v>0.99647591295984672</v>
      </c>
    </row>
    <row r="68" spans="1:22" ht="15" x14ac:dyDescent="0.15">
      <c r="A68" s="75"/>
      <c r="B68" s="38">
        <v>6</v>
      </c>
      <c r="C68" s="39" t="s">
        <v>19</v>
      </c>
      <c r="D68" s="55">
        <v>4.9000000000000002E-2</v>
      </c>
      <c r="E68" s="41">
        <v>75.816999999999993</v>
      </c>
      <c r="F68" s="41">
        <v>1.9E-2</v>
      </c>
      <c r="G68" s="41">
        <v>16.556999999999999</v>
      </c>
      <c r="H68" s="41">
        <v>3.5000000000000003E-2</v>
      </c>
      <c r="I68" s="41">
        <v>8.0000000000000002E-3</v>
      </c>
      <c r="J68" s="41">
        <v>7.3049999999999997</v>
      </c>
      <c r="K68" s="39" t="s">
        <v>19</v>
      </c>
      <c r="L68" s="39" t="s">
        <v>19</v>
      </c>
      <c r="M68" s="41">
        <v>99.79</v>
      </c>
      <c r="N68" s="41">
        <f t="shared" si="14"/>
        <v>12.825845070422533</v>
      </c>
      <c r="O68" s="41">
        <f t="shared" si="15"/>
        <v>5.6816666666666666</v>
      </c>
      <c r="P68" s="41">
        <f t="shared" si="16"/>
        <v>0.69300753405545268</v>
      </c>
      <c r="Q68" s="41">
        <f t="shared" si="17"/>
        <v>0.30699246594454738</v>
      </c>
      <c r="R68" s="41">
        <f t="shared" si="18"/>
        <v>3.0391338759272113</v>
      </c>
      <c r="S68" s="41">
        <f t="shared" si="19"/>
        <v>0.30901499030744778</v>
      </c>
      <c r="T68" s="41">
        <f t="shared" si="20"/>
        <v>0.70934687939618013</v>
      </c>
      <c r="U68" s="41"/>
      <c r="V68" s="41">
        <f t="shared" si="21"/>
        <v>0.99387937676545757</v>
      </c>
    </row>
    <row r="69" spans="1:22" ht="15" x14ac:dyDescent="0.15">
      <c r="A69" s="75"/>
      <c r="B69" s="38">
        <v>7</v>
      </c>
      <c r="C69" s="39" t="s">
        <v>19</v>
      </c>
      <c r="D69" s="55">
        <v>3.1E-2</v>
      </c>
      <c r="E69" s="41">
        <v>75.397000000000006</v>
      </c>
      <c r="F69" s="41">
        <v>7.0000000000000001E-3</v>
      </c>
      <c r="G69" s="41">
        <v>14.122</v>
      </c>
      <c r="H69" s="41">
        <v>1.2E-2</v>
      </c>
      <c r="I69" s="39" t="s">
        <v>19</v>
      </c>
      <c r="J69" s="41">
        <v>9.407</v>
      </c>
      <c r="K69" s="39" t="s">
        <v>19</v>
      </c>
      <c r="L69" s="39" t="s">
        <v>19</v>
      </c>
      <c r="M69" s="41">
        <v>98.977000000000004</v>
      </c>
      <c r="N69" s="41">
        <f t="shared" si="14"/>
        <v>10.939577464788732</v>
      </c>
      <c r="O69" s="41">
        <f t="shared" si="15"/>
        <v>7.3165555555555555</v>
      </c>
      <c r="P69" s="41">
        <f t="shared" si="16"/>
        <v>0.59922752822834247</v>
      </c>
      <c r="Q69" s="41">
        <f t="shared" si="17"/>
        <v>0.40077247177165753</v>
      </c>
      <c r="R69" s="41">
        <f t="shared" si="18"/>
        <v>3.0635818579415579</v>
      </c>
      <c r="S69" s="41">
        <f t="shared" si="19"/>
        <v>0.40113460466644729</v>
      </c>
      <c r="T69" s="41">
        <f t="shared" si="20"/>
        <v>0.60989191815062205</v>
      </c>
      <c r="U69" s="41"/>
      <c r="V69" s="41">
        <f t="shared" si="21"/>
        <v>0.99632449239431009</v>
      </c>
    </row>
    <row r="70" spans="1:22" ht="15" x14ac:dyDescent="0.15">
      <c r="A70" s="75"/>
      <c r="B70" s="38">
        <v>8</v>
      </c>
      <c r="C70" s="39" t="s">
        <v>19</v>
      </c>
      <c r="D70" s="39" t="s">
        <v>19</v>
      </c>
      <c r="E70" s="41">
        <v>76.070999999999998</v>
      </c>
      <c r="F70" s="39" t="s">
        <v>19</v>
      </c>
      <c r="G70" s="41">
        <v>4.4489999999999998</v>
      </c>
      <c r="H70" s="41">
        <v>8.9999999999999993E-3</v>
      </c>
      <c r="I70" s="41">
        <v>1.4999999999999999E-2</v>
      </c>
      <c r="J70" s="41">
        <v>18.776</v>
      </c>
      <c r="K70" s="39" t="s">
        <v>19</v>
      </c>
      <c r="L70" s="39" t="s">
        <v>19</v>
      </c>
      <c r="M70" s="41">
        <v>99.32</v>
      </c>
      <c r="N70" s="41">
        <f t="shared" si="14"/>
        <v>3.446408450704225</v>
      </c>
      <c r="O70" s="41">
        <f t="shared" si="15"/>
        <v>14.603555555555555</v>
      </c>
      <c r="P70" s="41">
        <f t="shared" si="16"/>
        <v>0.19093713702193535</v>
      </c>
      <c r="Q70" s="41">
        <f t="shared" si="17"/>
        <v>0.80906286297806462</v>
      </c>
      <c r="R70" s="41">
        <f t="shared" si="18"/>
        <v>3.0570990276467516</v>
      </c>
      <c r="S70" s="41">
        <f t="shared" si="19"/>
        <v>0.79895455908768176</v>
      </c>
      <c r="T70" s="41">
        <f t="shared" si="20"/>
        <v>0.19173398330913904</v>
      </c>
      <c r="U70" s="41"/>
      <c r="V70" s="41">
        <f t="shared" si="21"/>
        <v>1.0031038192010595</v>
      </c>
    </row>
    <row r="71" spans="1:22" ht="15" x14ac:dyDescent="0.15">
      <c r="A71" s="75"/>
      <c r="B71" s="38">
        <v>9</v>
      </c>
      <c r="C71" s="55">
        <v>7.0000000000000001E-3</v>
      </c>
      <c r="D71" s="39" t="s">
        <v>19</v>
      </c>
      <c r="E71" s="41">
        <v>75.581999999999994</v>
      </c>
      <c r="F71" s="39" t="s">
        <v>19</v>
      </c>
      <c r="G71" s="41">
        <v>3.1179999999999999</v>
      </c>
      <c r="H71" s="39" t="s">
        <v>19</v>
      </c>
      <c r="I71" s="41">
        <v>7.0000000000000001E-3</v>
      </c>
      <c r="J71" s="41">
        <v>20.195</v>
      </c>
      <c r="K71" s="41">
        <v>8.9999999999999993E-3</v>
      </c>
      <c r="L71" s="39" t="s">
        <v>19</v>
      </c>
      <c r="M71" s="41">
        <v>98.918000000000006</v>
      </c>
      <c r="N71" s="41">
        <f t="shared" si="14"/>
        <v>2.415352112676056</v>
      </c>
      <c r="O71" s="41">
        <f t="shared" si="15"/>
        <v>15.707222222222223</v>
      </c>
      <c r="P71" s="41">
        <f t="shared" si="16"/>
        <v>0.13327864287055846</v>
      </c>
      <c r="Q71" s="41">
        <f t="shared" si="17"/>
        <v>0.86672135712944154</v>
      </c>
      <c r="R71" s="41">
        <f t="shared" si="18"/>
        <v>3.069626217549219</v>
      </c>
      <c r="S71" s="41">
        <f t="shared" si="19"/>
        <v>0.86285704392025064</v>
      </c>
      <c r="T71" s="41">
        <f t="shared" si="20"/>
        <v>0.13492386971987066</v>
      </c>
      <c r="U71" s="41"/>
      <c r="V71" s="41">
        <f t="shared" si="21"/>
        <v>1.0007396954532928</v>
      </c>
    </row>
    <row r="72" spans="1:22" ht="15" x14ac:dyDescent="0.15">
      <c r="A72" s="76"/>
      <c r="B72" s="42">
        <v>10</v>
      </c>
      <c r="C72" s="43" t="s">
        <v>19</v>
      </c>
      <c r="D72" s="43" t="s">
        <v>19</v>
      </c>
      <c r="E72" s="45">
        <v>75.828000000000003</v>
      </c>
      <c r="F72" s="43" t="s">
        <v>19</v>
      </c>
      <c r="G72" s="45">
        <v>3.903</v>
      </c>
      <c r="H72" s="43" t="s">
        <v>19</v>
      </c>
      <c r="I72" s="45">
        <v>0</v>
      </c>
      <c r="J72" s="45">
        <v>19.347000000000001</v>
      </c>
      <c r="K72" s="45">
        <v>5.0000000000000001E-3</v>
      </c>
      <c r="L72" s="43" t="s">
        <v>19</v>
      </c>
      <c r="M72" s="45">
        <v>99.082999999999998</v>
      </c>
      <c r="N72" s="45">
        <f t="shared" si="14"/>
        <v>3.0234507042253522</v>
      </c>
      <c r="O72" s="45">
        <f t="shared" si="15"/>
        <v>15.047666666666668</v>
      </c>
      <c r="P72" s="45">
        <f t="shared" si="16"/>
        <v>0.16730845371495198</v>
      </c>
      <c r="Q72" s="45">
        <f t="shared" si="17"/>
        <v>0.83269154628504816</v>
      </c>
      <c r="R72" s="45">
        <f t="shared" si="18"/>
        <v>3.0638749100762741</v>
      </c>
      <c r="S72" s="45">
        <f t="shared" si="19"/>
        <v>0.82507638613169765</v>
      </c>
      <c r="T72" s="45">
        <f t="shared" si="20"/>
        <v>0.16857639559084397</v>
      </c>
      <c r="U72" s="45"/>
      <c r="V72" s="45">
        <f t="shared" si="21"/>
        <v>1.0021157394258196</v>
      </c>
    </row>
    <row r="73" spans="1:22" x14ac:dyDescent="0.15">
      <c r="A73" s="77" t="s">
        <v>28</v>
      </c>
      <c r="B73" s="46">
        <v>1</v>
      </c>
      <c r="C73" s="47">
        <v>3.0000000000000001E-3</v>
      </c>
      <c r="D73" s="47">
        <v>6.6000000000000003E-2</v>
      </c>
      <c r="E73" s="48">
        <v>76.307000000000002</v>
      </c>
      <c r="F73" s="47">
        <v>1.4999999999999999E-2</v>
      </c>
      <c r="G73" s="48">
        <v>19.181000000000001</v>
      </c>
      <c r="H73" s="47">
        <v>2.8000000000000001E-2</v>
      </c>
      <c r="I73" s="47">
        <v>0.01</v>
      </c>
      <c r="J73" s="48">
        <v>4.8550000000000004</v>
      </c>
      <c r="K73" s="47" t="s">
        <v>19</v>
      </c>
      <c r="L73" s="47" t="s">
        <v>19</v>
      </c>
      <c r="M73" s="48">
        <v>100.465</v>
      </c>
      <c r="N73" s="25">
        <f t="shared" ref="N73:N95" si="22">G73*(55/(55+16))</f>
        <v>14.858521126760564</v>
      </c>
      <c r="O73" s="25">
        <f t="shared" ref="O73:O95" si="23">J73*(56/(56+16))</f>
        <v>3.7761111111111116</v>
      </c>
      <c r="P73" s="25">
        <f t="shared" ref="P73:P95" si="24">N73/(N73+O73)</f>
        <v>0.7973605777184688</v>
      </c>
      <c r="Q73" s="64">
        <f t="shared" ref="Q73:Q95" si="25">O73/(N73+O73)</f>
        <v>0.20263942228153109</v>
      </c>
      <c r="R73" s="64">
        <f t="shared" ref="R73:R95" si="26">4/(J73/($S$6+$U$6)+G73/($T$6+$U$6)+3*E73/($V$6+$U$6*3))</f>
        <v>3.0179704433709467</v>
      </c>
      <c r="S73" s="64">
        <f t="shared" ref="S73:S95" si="27">R73*J73/($S$6+$U$6)</f>
        <v>0.20394530514122194</v>
      </c>
      <c r="T73" s="64">
        <f t="shared" ref="T73:T95" si="28">R73*G73/($T$6+$U$6)</f>
        <v>0.81604368769891789</v>
      </c>
      <c r="U73" s="64"/>
      <c r="V73" s="64">
        <f t="shared" ref="V73:V95" si="29">R73*E73/($V$6+$U$6*3)</f>
        <v>0.99333700238662004</v>
      </c>
    </row>
    <row r="74" spans="1:22" x14ac:dyDescent="0.15">
      <c r="A74" s="78"/>
      <c r="B74" s="49">
        <v>2</v>
      </c>
      <c r="C74" s="50">
        <v>8.9999999999999993E-3</v>
      </c>
      <c r="D74" s="50">
        <v>6.2E-2</v>
      </c>
      <c r="E74" s="51">
        <v>76.099000000000004</v>
      </c>
      <c r="F74" s="50">
        <v>1.4E-2</v>
      </c>
      <c r="G74" s="51">
        <v>19.384</v>
      </c>
      <c r="H74" s="50">
        <v>2.7E-2</v>
      </c>
      <c r="I74" s="50">
        <v>2.1999999999999999E-2</v>
      </c>
      <c r="J74" s="51">
        <v>4.5620000000000003</v>
      </c>
      <c r="K74" s="50" t="s">
        <v>19</v>
      </c>
      <c r="L74" s="50" t="s">
        <v>19</v>
      </c>
      <c r="M74" s="51">
        <v>100.181</v>
      </c>
      <c r="N74" s="29">
        <f t="shared" si="22"/>
        <v>15.015774647887323</v>
      </c>
      <c r="O74" s="29">
        <f t="shared" si="23"/>
        <v>3.5482222222222224</v>
      </c>
      <c r="P74" s="29">
        <f t="shared" si="24"/>
        <v>0.80886539428719029</v>
      </c>
      <c r="Q74" s="59">
        <f t="shared" si="25"/>
        <v>0.19113460571280977</v>
      </c>
      <c r="R74" s="59">
        <f t="shared" si="26"/>
        <v>3.0268957214951051</v>
      </c>
      <c r="S74" s="59">
        <f t="shared" si="27"/>
        <v>0.19220391795363106</v>
      </c>
      <c r="T74" s="59">
        <f t="shared" si="28"/>
        <v>0.82711908687231095</v>
      </c>
      <c r="U74" s="59"/>
      <c r="V74" s="59">
        <f t="shared" si="29"/>
        <v>0.99355899839135264</v>
      </c>
    </row>
    <row r="75" spans="1:22" x14ac:dyDescent="0.15">
      <c r="A75" s="78"/>
      <c r="B75" s="49">
        <v>3</v>
      </c>
      <c r="C75" s="50">
        <v>2E-3</v>
      </c>
      <c r="D75" s="63">
        <v>0.08</v>
      </c>
      <c r="E75" s="51">
        <v>76.501999999999995</v>
      </c>
      <c r="F75" s="50">
        <v>1.0999999999999999E-2</v>
      </c>
      <c r="G75" s="51">
        <v>19.754000000000001</v>
      </c>
      <c r="H75" s="50">
        <v>5.0000000000000001E-3</v>
      </c>
      <c r="I75" s="50">
        <v>1.4E-2</v>
      </c>
      <c r="J75" s="51">
        <v>4.2850000000000001</v>
      </c>
      <c r="K75" s="50" t="s">
        <v>19</v>
      </c>
      <c r="L75" s="51">
        <v>1.7999999999999999E-2</v>
      </c>
      <c r="M75" s="51">
        <v>100.67100000000001</v>
      </c>
      <c r="N75" s="29">
        <f t="shared" si="22"/>
        <v>15.302394366197184</v>
      </c>
      <c r="O75" s="29">
        <f t="shared" si="23"/>
        <v>3.3327777777777778</v>
      </c>
      <c r="P75" s="29">
        <f t="shared" si="24"/>
        <v>0.8211565875523551</v>
      </c>
      <c r="Q75" s="59">
        <f t="shared" si="25"/>
        <v>0.17884341244764493</v>
      </c>
      <c r="R75" s="59">
        <f t="shared" si="26"/>
        <v>3.011909651523117</v>
      </c>
      <c r="S75" s="59">
        <f t="shared" si="27"/>
        <v>0.17963967564134176</v>
      </c>
      <c r="T75" s="59">
        <f t="shared" si="28"/>
        <v>0.83873385195578698</v>
      </c>
      <c r="U75" s="59"/>
      <c r="V75" s="59">
        <f t="shared" si="29"/>
        <v>0.99387549080095716</v>
      </c>
    </row>
    <row r="76" spans="1:22" x14ac:dyDescent="0.15">
      <c r="A76" s="78"/>
      <c r="B76" s="49">
        <v>4</v>
      </c>
      <c r="C76" s="50" t="s">
        <v>19</v>
      </c>
      <c r="D76" s="63">
        <v>0.06</v>
      </c>
      <c r="E76" s="51">
        <v>76.155000000000001</v>
      </c>
      <c r="F76" s="50" t="s">
        <v>19</v>
      </c>
      <c r="G76" s="51">
        <v>8.1959999999999997</v>
      </c>
      <c r="H76" s="50">
        <v>1.7999999999999999E-2</v>
      </c>
      <c r="I76" s="50" t="s">
        <v>19</v>
      </c>
      <c r="J76" s="51">
        <v>15.343</v>
      </c>
      <c r="K76" s="50" t="s">
        <v>19</v>
      </c>
      <c r="L76" s="50" t="s">
        <v>19</v>
      </c>
      <c r="M76" s="51">
        <v>99.772000000000006</v>
      </c>
      <c r="N76" s="29">
        <f t="shared" si="22"/>
        <v>6.3490140845070417</v>
      </c>
      <c r="O76" s="29">
        <f t="shared" si="23"/>
        <v>11.933444444444445</v>
      </c>
      <c r="P76" s="29">
        <f t="shared" si="24"/>
        <v>0.34727353952166534</v>
      </c>
      <c r="Q76" s="59">
        <f t="shared" si="25"/>
        <v>0.65272646047833471</v>
      </c>
      <c r="R76" s="59">
        <f t="shared" si="26"/>
        <v>3.0428562551437408</v>
      </c>
      <c r="S76" s="59">
        <f t="shared" si="27"/>
        <v>0.64983218532752096</v>
      </c>
      <c r="T76" s="59">
        <f t="shared" si="28"/>
        <v>0.3515689959704823</v>
      </c>
      <c r="U76" s="59"/>
      <c r="V76" s="59">
        <f t="shared" si="29"/>
        <v>0.99953293956733225</v>
      </c>
    </row>
    <row r="77" spans="1:22" x14ac:dyDescent="0.15">
      <c r="A77" s="78"/>
      <c r="B77" s="49">
        <v>5</v>
      </c>
      <c r="C77" s="50" t="s">
        <v>19</v>
      </c>
      <c r="D77" s="50">
        <v>3.5000000000000003E-2</v>
      </c>
      <c r="E77" s="51">
        <v>76.507999999999996</v>
      </c>
      <c r="F77" s="50" t="s">
        <v>19</v>
      </c>
      <c r="G77" s="51">
        <v>9.1340000000000003</v>
      </c>
      <c r="H77" s="50">
        <v>1.2E-2</v>
      </c>
      <c r="I77" s="50" t="s">
        <v>19</v>
      </c>
      <c r="J77" s="51">
        <v>14.429</v>
      </c>
      <c r="K77" s="50" t="s">
        <v>19</v>
      </c>
      <c r="L77" s="50" t="s">
        <v>19</v>
      </c>
      <c r="M77" s="51">
        <v>100.11799999999999</v>
      </c>
      <c r="N77" s="29">
        <f t="shared" si="22"/>
        <v>7.0756338028169017</v>
      </c>
      <c r="O77" s="29">
        <f t="shared" si="23"/>
        <v>11.222555555555555</v>
      </c>
      <c r="P77" s="29">
        <f t="shared" si="24"/>
        <v>0.38668491533449995</v>
      </c>
      <c r="Q77" s="59">
        <f t="shared" si="25"/>
        <v>0.6133150846655</v>
      </c>
      <c r="R77" s="59">
        <f t="shared" si="26"/>
        <v>3.031168221013397</v>
      </c>
      <c r="S77" s="59">
        <f t="shared" si="27"/>
        <v>0.60877354074108214</v>
      </c>
      <c r="T77" s="59">
        <f t="shared" si="28"/>
        <v>0.39029971003476849</v>
      </c>
      <c r="U77" s="59"/>
      <c r="V77" s="59">
        <f t="shared" si="29"/>
        <v>1.0003089164080494</v>
      </c>
    </row>
    <row r="78" spans="1:22" x14ac:dyDescent="0.15">
      <c r="A78" s="78"/>
      <c r="B78" s="49">
        <v>6</v>
      </c>
      <c r="C78" s="50" t="s">
        <v>19</v>
      </c>
      <c r="D78" s="50">
        <v>3.6999999999999998E-2</v>
      </c>
      <c r="E78" s="51">
        <v>75.863</v>
      </c>
      <c r="F78" s="50">
        <v>1E-3</v>
      </c>
      <c r="G78" s="51">
        <v>19.099</v>
      </c>
      <c r="H78" s="50" t="s">
        <v>19</v>
      </c>
      <c r="I78" s="50">
        <v>1.6E-2</v>
      </c>
      <c r="J78" s="51">
        <v>4.8369999999999997</v>
      </c>
      <c r="K78" s="50">
        <v>5.0000000000000001E-3</v>
      </c>
      <c r="L78" s="51">
        <v>6.0000000000000001E-3</v>
      </c>
      <c r="M78" s="51">
        <v>99.864000000000004</v>
      </c>
      <c r="N78" s="29">
        <f t="shared" si="22"/>
        <v>14.795</v>
      </c>
      <c r="O78" s="29">
        <f t="shared" si="23"/>
        <v>3.762111111111111</v>
      </c>
      <c r="P78" s="29">
        <f t="shared" si="24"/>
        <v>0.79726849246170972</v>
      </c>
      <c r="Q78" s="59">
        <f t="shared" si="25"/>
        <v>0.2027315075382902</v>
      </c>
      <c r="R78" s="59">
        <f t="shared" si="26"/>
        <v>3.0343439646795494</v>
      </c>
      <c r="S78" s="59">
        <f t="shared" si="27"/>
        <v>0.20429154497459748</v>
      </c>
      <c r="T78" s="59">
        <f t="shared" si="28"/>
        <v>0.81696343771818247</v>
      </c>
      <c r="U78" s="59"/>
      <c r="V78" s="59">
        <f t="shared" si="29"/>
        <v>0.99291500576907343</v>
      </c>
    </row>
    <row r="79" spans="1:22" x14ac:dyDescent="0.15">
      <c r="A79" s="78"/>
      <c r="B79" s="49">
        <v>7</v>
      </c>
      <c r="C79" s="50">
        <v>7.0000000000000001E-3</v>
      </c>
      <c r="D79" s="50">
        <v>5.7000000000000002E-2</v>
      </c>
      <c r="E79" s="51">
        <v>76.652000000000001</v>
      </c>
      <c r="F79" s="50">
        <v>8.0000000000000002E-3</v>
      </c>
      <c r="G79" s="51">
        <v>19.257000000000001</v>
      </c>
      <c r="H79" s="50">
        <v>1.0999999999999999E-2</v>
      </c>
      <c r="I79" s="50">
        <v>1.4E-2</v>
      </c>
      <c r="J79" s="51">
        <v>4.5350000000000001</v>
      </c>
      <c r="K79" s="50" t="s">
        <v>19</v>
      </c>
      <c r="L79" s="50" t="s">
        <v>19</v>
      </c>
      <c r="M79" s="51">
        <v>100.541</v>
      </c>
      <c r="N79" s="29">
        <f t="shared" si="22"/>
        <v>14.917394366197184</v>
      </c>
      <c r="O79" s="29">
        <f t="shared" si="23"/>
        <v>3.5272222222222225</v>
      </c>
      <c r="P79" s="29">
        <f t="shared" si="24"/>
        <v>0.80876684504047558</v>
      </c>
      <c r="Q79" s="59">
        <f t="shared" si="25"/>
        <v>0.19123315495952439</v>
      </c>
      <c r="R79" s="59">
        <f t="shared" si="26"/>
        <v>3.0155095596809556</v>
      </c>
      <c r="S79" s="59">
        <f t="shared" si="27"/>
        <v>0.1903476400694997</v>
      </c>
      <c r="T79" s="59">
        <f t="shared" si="28"/>
        <v>0.81860901350178561</v>
      </c>
      <c r="U79" s="59"/>
      <c r="V79" s="59">
        <f t="shared" si="29"/>
        <v>0.99701444880957146</v>
      </c>
    </row>
    <row r="80" spans="1:22" x14ac:dyDescent="0.15">
      <c r="A80" s="78"/>
      <c r="B80" s="49">
        <v>8</v>
      </c>
      <c r="C80" s="50">
        <v>1.0999999999999999E-2</v>
      </c>
      <c r="D80" s="50">
        <v>4.7E-2</v>
      </c>
      <c r="E80" s="51">
        <v>76.463999999999999</v>
      </c>
      <c r="F80" s="50">
        <v>8.9999999999999993E-3</v>
      </c>
      <c r="G80" s="51">
        <v>19.7</v>
      </c>
      <c r="H80" s="50">
        <v>1.7999999999999999E-2</v>
      </c>
      <c r="I80" s="50">
        <v>2.4E-2</v>
      </c>
      <c r="J80" s="51">
        <v>4.3209999999999997</v>
      </c>
      <c r="K80" s="50" t="s">
        <v>19</v>
      </c>
      <c r="L80" s="50" t="s">
        <v>19</v>
      </c>
      <c r="M80" s="51">
        <v>100.59399999999999</v>
      </c>
      <c r="N80" s="29">
        <f t="shared" si="22"/>
        <v>15.260563380281688</v>
      </c>
      <c r="O80" s="29">
        <f t="shared" si="23"/>
        <v>3.3607777777777774</v>
      </c>
      <c r="P80" s="29">
        <f t="shared" si="24"/>
        <v>0.81952010066024672</v>
      </c>
      <c r="Q80" s="59">
        <f t="shared" si="25"/>
        <v>0.18047989933975331</v>
      </c>
      <c r="R80" s="59">
        <f t="shared" si="26"/>
        <v>3.0136158014093914</v>
      </c>
      <c r="S80" s="59">
        <f t="shared" si="27"/>
        <v>0.18125151547644872</v>
      </c>
      <c r="T80" s="59">
        <f t="shared" si="28"/>
        <v>0.83691488627606192</v>
      </c>
      <c r="U80" s="59"/>
      <c r="V80" s="59">
        <f t="shared" si="29"/>
        <v>0.99394453274916306</v>
      </c>
    </row>
    <row r="81" spans="1:22" x14ac:dyDescent="0.15">
      <c r="A81" s="78"/>
      <c r="B81" s="49">
        <v>9</v>
      </c>
      <c r="C81" s="50">
        <v>1.6E-2</v>
      </c>
      <c r="D81" s="50">
        <v>6.7000000000000004E-2</v>
      </c>
      <c r="E81" s="51">
        <v>76.134</v>
      </c>
      <c r="F81" s="50">
        <v>7.0000000000000001E-3</v>
      </c>
      <c r="G81" s="51">
        <v>19.131</v>
      </c>
      <c r="H81" s="50">
        <v>2.8000000000000001E-2</v>
      </c>
      <c r="I81" s="50" t="s">
        <v>19</v>
      </c>
      <c r="J81" s="51">
        <v>4.9989999999999997</v>
      </c>
      <c r="K81" s="50" t="s">
        <v>19</v>
      </c>
      <c r="L81" s="51">
        <v>4.2999999999999997E-2</v>
      </c>
      <c r="M81" s="51">
        <v>100.425</v>
      </c>
      <c r="N81" s="29">
        <f t="shared" si="22"/>
        <v>14.819788732394366</v>
      </c>
      <c r="O81" s="29">
        <f t="shared" si="23"/>
        <v>3.8881111111111109</v>
      </c>
      <c r="P81" s="29">
        <f t="shared" si="24"/>
        <v>0.79216741891736797</v>
      </c>
      <c r="Q81" s="59">
        <f t="shared" si="25"/>
        <v>0.20783258108263203</v>
      </c>
      <c r="R81" s="59">
        <f t="shared" si="26"/>
        <v>3.0201104381129755</v>
      </c>
      <c r="S81" s="59">
        <f t="shared" si="27"/>
        <v>0.21014325594519742</v>
      </c>
      <c r="T81" s="59">
        <f t="shared" si="28"/>
        <v>0.81449360406472415</v>
      </c>
      <c r="U81" s="59"/>
      <c r="V81" s="59">
        <f t="shared" si="29"/>
        <v>0.99178771333002624</v>
      </c>
    </row>
    <row r="82" spans="1:22" x14ac:dyDescent="0.15">
      <c r="A82" s="78"/>
      <c r="B82" s="49">
        <v>10</v>
      </c>
      <c r="C82" s="50">
        <v>3.0000000000000001E-3</v>
      </c>
      <c r="D82" s="50">
        <v>7.2999999999999995E-2</v>
      </c>
      <c r="E82" s="51">
        <v>76.027000000000001</v>
      </c>
      <c r="F82" s="50">
        <v>3.0000000000000001E-3</v>
      </c>
      <c r="G82" s="51">
        <v>18.881</v>
      </c>
      <c r="H82" s="50">
        <v>0.01</v>
      </c>
      <c r="I82" s="50">
        <v>3.0000000000000001E-3</v>
      </c>
      <c r="J82" s="51">
        <v>5.0620000000000003</v>
      </c>
      <c r="K82" s="50" t="s">
        <v>19</v>
      </c>
      <c r="L82" s="51">
        <v>3.4000000000000002E-2</v>
      </c>
      <c r="M82" s="51">
        <v>100.096</v>
      </c>
      <c r="N82" s="29">
        <f t="shared" si="22"/>
        <v>14.62612676056338</v>
      </c>
      <c r="O82" s="29">
        <f t="shared" si="23"/>
        <v>3.9371111111111112</v>
      </c>
      <c r="P82" s="29">
        <f t="shared" si="24"/>
        <v>0.78790816891277782</v>
      </c>
      <c r="Q82" s="59">
        <f t="shared" si="25"/>
        <v>0.21209183108722213</v>
      </c>
      <c r="R82" s="59">
        <f t="shared" si="26"/>
        <v>3.0293324277559428</v>
      </c>
      <c r="S82" s="59">
        <f t="shared" si="27"/>
        <v>0.21344135556623497</v>
      </c>
      <c r="T82" s="59">
        <f t="shared" si="28"/>
        <v>0.80630454584293043</v>
      </c>
      <c r="U82" s="59"/>
      <c r="V82" s="59">
        <f t="shared" si="29"/>
        <v>0.99341803286361141</v>
      </c>
    </row>
    <row r="83" spans="1:22" x14ac:dyDescent="0.15">
      <c r="A83" s="78"/>
      <c r="B83" s="49">
        <v>11</v>
      </c>
      <c r="C83" s="50">
        <v>0.01</v>
      </c>
      <c r="D83" s="50">
        <v>5.6000000000000001E-2</v>
      </c>
      <c r="E83" s="51">
        <v>76.17</v>
      </c>
      <c r="F83" s="50">
        <v>6.0000000000000001E-3</v>
      </c>
      <c r="G83" s="51">
        <v>18.853000000000002</v>
      </c>
      <c r="H83" s="50">
        <v>0.02</v>
      </c>
      <c r="I83" s="50">
        <v>1E-3</v>
      </c>
      <c r="J83" s="51">
        <v>5.0860000000000003</v>
      </c>
      <c r="K83" s="50" t="s">
        <v>19</v>
      </c>
      <c r="L83" s="51">
        <v>2.7E-2</v>
      </c>
      <c r="M83" s="51">
        <v>100.229</v>
      </c>
      <c r="N83" s="29">
        <f t="shared" si="22"/>
        <v>14.60443661971831</v>
      </c>
      <c r="O83" s="29">
        <f t="shared" si="23"/>
        <v>3.9557777777777781</v>
      </c>
      <c r="P83" s="29">
        <f t="shared" si="24"/>
        <v>0.78686788347060022</v>
      </c>
      <c r="Q83" s="59">
        <f t="shared" si="25"/>
        <v>0.21313211652939967</v>
      </c>
      <c r="R83" s="59">
        <f t="shared" si="26"/>
        <v>3.0252318510145892</v>
      </c>
      <c r="S83" s="59">
        <f t="shared" si="27"/>
        <v>0.21416303649936255</v>
      </c>
      <c r="T83" s="59">
        <f t="shared" si="28"/>
        <v>0.80401900400606252</v>
      </c>
      <c r="U83" s="59"/>
      <c r="V83" s="59">
        <f t="shared" si="29"/>
        <v>0.99393931983152506</v>
      </c>
    </row>
    <row r="84" spans="1:22" x14ac:dyDescent="0.15">
      <c r="A84" s="78"/>
      <c r="B84" s="49">
        <v>12</v>
      </c>
      <c r="C84" s="50">
        <v>5.0000000000000001E-3</v>
      </c>
      <c r="D84" s="50">
        <v>5.3999999999999999E-2</v>
      </c>
      <c r="E84" s="51">
        <v>76.346000000000004</v>
      </c>
      <c r="F84" s="50">
        <v>2.1000000000000001E-2</v>
      </c>
      <c r="G84" s="51">
        <v>19.22</v>
      </c>
      <c r="H84" s="50">
        <v>1.7999999999999999E-2</v>
      </c>
      <c r="I84" s="50">
        <v>7.0000000000000001E-3</v>
      </c>
      <c r="J84" s="51">
        <v>4.6609999999999996</v>
      </c>
      <c r="K84" s="50" t="s">
        <v>19</v>
      </c>
      <c r="L84" s="51">
        <v>6.0999999999999999E-2</v>
      </c>
      <c r="M84" s="51">
        <v>100.393</v>
      </c>
      <c r="N84" s="29">
        <f t="shared" si="22"/>
        <v>14.888732394366196</v>
      </c>
      <c r="O84" s="29">
        <f t="shared" si="23"/>
        <v>3.6252222222222219</v>
      </c>
      <c r="P84" s="29">
        <f t="shared" si="24"/>
        <v>0.80418974242412589</v>
      </c>
      <c r="Q84" s="59">
        <f t="shared" si="25"/>
        <v>0.19581025757587411</v>
      </c>
      <c r="R84" s="59">
        <f t="shared" si="26"/>
        <v>3.0217227554326542</v>
      </c>
      <c r="S84" s="59">
        <f t="shared" si="27"/>
        <v>0.19603933192850623</v>
      </c>
      <c r="T84" s="59">
        <f t="shared" si="28"/>
        <v>0.81871958723114324</v>
      </c>
      <c r="U84" s="59"/>
      <c r="V84" s="59">
        <f t="shared" si="29"/>
        <v>0.99508036028011682</v>
      </c>
    </row>
    <row r="85" spans="1:22" x14ac:dyDescent="0.15">
      <c r="A85" s="78"/>
      <c r="B85" s="49">
        <v>13</v>
      </c>
      <c r="C85" s="50" t="s">
        <v>19</v>
      </c>
      <c r="D85" s="50">
        <v>4.4999999999999998E-2</v>
      </c>
      <c r="E85" s="51">
        <v>76.799000000000007</v>
      </c>
      <c r="F85" s="50" t="s">
        <v>19</v>
      </c>
      <c r="G85" s="51">
        <v>18.658000000000001</v>
      </c>
      <c r="H85" s="50">
        <v>1.2E-2</v>
      </c>
      <c r="I85" s="50">
        <v>5.0000000000000001E-3</v>
      </c>
      <c r="J85" s="51">
        <v>5.0860000000000003</v>
      </c>
      <c r="K85" s="50">
        <v>6.0000000000000001E-3</v>
      </c>
      <c r="L85" s="50" t="s">
        <v>19</v>
      </c>
      <c r="M85" s="51">
        <v>100.611</v>
      </c>
      <c r="N85" s="29">
        <f t="shared" si="22"/>
        <v>14.453380281690141</v>
      </c>
      <c r="O85" s="29">
        <f t="shared" si="23"/>
        <v>3.9557777777777781</v>
      </c>
      <c r="P85" s="29">
        <f t="shared" si="24"/>
        <v>0.78511902798600264</v>
      </c>
      <c r="Q85" s="59">
        <f t="shared" si="25"/>
        <v>0.21488097201399725</v>
      </c>
      <c r="R85" s="59">
        <f t="shared" si="26"/>
        <v>3.0129486064155686</v>
      </c>
      <c r="S85" s="59">
        <f t="shared" si="27"/>
        <v>0.21329347770488258</v>
      </c>
      <c r="T85" s="59">
        <f t="shared" si="28"/>
        <v>0.79247212454010862</v>
      </c>
      <c r="U85" s="59"/>
      <c r="V85" s="59">
        <f t="shared" si="29"/>
        <v>0.99807813258500278</v>
      </c>
    </row>
    <row r="86" spans="1:22" x14ac:dyDescent="0.15">
      <c r="A86" s="78"/>
      <c r="B86" s="49">
        <v>14</v>
      </c>
      <c r="C86" s="50">
        <v>1.4E-2</v>
      </c>
      <c r="D86" s="50">
        <v>5.0999999999999997E-2</v>
      </c>
      <c r="E86" s="51">
        <v>76.5</v>
      </c>
      <c r="F86" s="50" t="s">
        <v>19</v>
      </c>
      <c r="G86" s="51">
        <v>19.719000000000001</v>
      </c>
      <c r="H86" s="50">
        <v>1.4999999999999999E-2</v>
      </c>
      <c r="I86" s="50">
        <v>3.5000000000000003E-2</v>
      </c>
      <c r="J86" s="51">
        <v>4.3049999999999997</v>
      </c>
      <c r="K86" s="50">
        <v>4.0000000000000001E-3</v>
      </c>
      <c r="L86" s="51">
        <v>3.7999999999999999E-2</v>
      </c>
      <c r="M86" s="51">
        <v>100.681</v>
      </c>
      <c r="N86" s="29">
        <f t="shared" si="22"/>
        <v>15.275281690140845</v>
      </c>
      <c r="O86" s="29">
        <f t="shared" si="23"/>
        <v>3.3483333333333332</v>
      </c>
      <c r="P86" s="29">
        <f t="shared" si="24"/>
        <v>0.82021034427994133</v>
      </c>
      <c r="Q86" s="59">
        <f t="shared" si="25"/>
        <v>0.17978965572005856</v>
      </c>
      <c r="R86" s="59">
        <f t="shared" si="26"/>
        <v>3.0124560760845962</v>
      </c>
      <c r="S86" s="59">
        <f t="shared" si="27"/>
        <v>0.18051087644819591</v>
      </c>
      <c r="T86" s="59">
        <f t="shared" si="28"/>
        <v>0.83739968372375706</v>
      </c>
      <c r="U86" s="59"/>
      <c r="V86" s="59">
        <f t="shared" si="29"/>
        <v>0.99402981327601547</v>
      </c>
    </row>
    <row r="87" spans="1:22" x14ac:dyDescent="0.15">
      <c r="A87" s="78"/>
      <c r="B87" s="49">
        <v>15</v>
      </c>
      <c r="C87" s="50">
        <v>1.2999999999999999E-2</v>
      </c>
      <c r="D87" s="50">
        <v>7.0999999999999994E-2</v>
      </c>
      <c r="E87" s="51">
        <v>76.227999999999994</v>
      </c>
      <c r="F87" s="50">
        <v>1.6E-2</v>
      </c>
      <c r="G87" s="51">
        <v>20.12</v>
      </c>
      <c r="H87" s="50">
        <v>2.5000000000000001E-2</v>
      </c>
      <c r="I87" s="50">
        <v>1E-3</v>
      </c>
      <c r="J87" s="51">
        <v>3.988</v>
      </c>
      <c r="K87" s="50">
        <v>2.1999999999999999E-2</v>
      </c>
      <c r="L87" s="51">
        <v>2.9000000000000001E-2</v>
      </c>
      <c r="M87" s="51">
        <v>100.51300000000001</v>
      </c>
      <c r="N87" s="29">
        <f t="shared" si="22"/>
        <v>15.585915492957747</v>
      </c>
      <c r="O87" s="29">
        <f t="shared" si="23"/>
        <v>3.101777777777778</v>
      </c>
      <c r="P87" s="29">
        <f t="shared" si="24"/>
        <v>0.83402029705640091</v>
      </c>
      <c r="Q87" s="59">
        <f t="shared" si="25"/>
        <v>0.16597970294359907</v>
      </c>
      <c r="R87" s="59">
        <f t="shared" si="26"/>
        <v>3.0176357239199381</v>
      </c>
      <c r="S87" s="59">
        <f t="shared" si="27"/>
        <v>0.1675064203968698</v>
      </c>
      <c r="T87" s="59">
        <f t="shared" si="28"/>
        <v>0.85589792020058864</v>
      </c>
      <c r="U87" s="59"/>
      <c r="V87" s="59">
        <f t="shared" si="29"/>
        <v>0.99219855313418059</v>
      </c>
    </row>
    <row r="88" spans="1:22" x14ac:dyDescent="0.15">
      <c r="A88" s="78"/>
      <c r="B88" s="49">
        <v>16</v>
      </c>
      <c r="C88" s="50">
        <v>4.0000000000000001E-3</v>
      </c>
      <c r="D88" s="50">
        <v>5.5E-2</v>
      </c>
      <c r="E88" s="51">
        <v>76.5</v>
      </c>
      <c r="F88" s="50">
        <v>8.0000000000000002E-3</v>
      </c>
      <c r="G88" s="51">
        <v>19.684000000000001</v>
      </c>
      <c r="H88" s="50">
        <v>4.1000000000000002E-2</v>
      </c>
      <c r="I88" s="50">
        <v>0.01</v>
      </c>
      <c r="J88" s="51">
        <v>4.3419999999999996</v>
      </c>
      <c r="K88" s="50" t="s">
        <v>19</v>
      </c>
      <c r="L88" s="51">
        <v>5.7000000000000002E-2</v>
      </c>
      <c r="M88" s="51">
        <v>100.70099999999999</v>
      </c>
      <c r="N88" s="29">
        <f t="shared" si="22"/>
        <v>15.248169014084507</v>
      </c>
      <c r="O88" s="29">
        <f t="shared" si="23"/>
        <v>3.3771111111111107</v>
      </c>
      <c r="P88" s="29">
        <f t="shared" si="24"/>
        <v>0.8186813251445989</v>
      </c>
      <c r="Q88" s="59">
        <f t="shared" si="25"/>
        <v>0.18131867485540124</v>
      </c>
      <c r="R88" s="59">
        <f t="shared" si="26"/>
        <v>3.012407051631071</v>
      </c>
      <c r="S88" s="59">
        <f t="shared" si="27"/>
        <v>0.1820593427173057</v>
      </c>
      <c r="T88" s="59">
        <f t="shared" si="28"/>
        <v>0.83589974772412146</v>
      </c>
      <c r="U88" s="59"/>
      <c r="V88" s="59">
        <f t="shared" si="29"/>
        <v>0.99401363651952424</v>
      </c>
    </row>
    <row r="89" spans="1:22" x14ac:dyDescent="0.15">
      <c r="A89" s="78"/>
      <c r="B89" s="49">
        <v>17</v>
      </c>
      <c r="C89" s="50" t="s">
        <v>19</v>
      </c>
      <c r="D89" s="50">
        <v>3.1E-2</v>
      </c>
      <c r="E89" s="51">
        <v>76.468999999999994</v>
      </c>
      <c r="F89" s="50" t="s">
        <v>19</v>
      </c>
      <c r="G89" s="51">
        <v>12.16</v>
      </c>
      <c r="H89" s="50">
        <v>1.2E-2</v>
      </c>
      <c r="I89" s="50">
        <v>2.7E-2</v>
      </c>
      <c r="J89" s="51">
        <v>11.4</v>
      </c>
      <c r="K89" s="50" t="s">
        <v>19</v>
      </c>
      <c r="L89" s="50" t="s">
        <v>19</v>
      </c>
      <c r="M89" s="51">
        <v>100.099</v>
      </c>
      <c r="N89" s="29">
        <f t="shared" si="22"/>
        <v>9.4197183098591548</v>
      </c>
      <c r="O89" s="29">
        <f t="shared" si="23"/>
        <v>8.8666666666666671</v>
      </c>
      <c r="P89" s="29">
        <f t="shared" si="24"/>
        <v>0.5151219512195121</v>
      </c>
      <c r="Q89" s="59">
        <f t="shared" si="25"/>
        <v>0.48487804878048779</v>
      </c>
      <c r="R89" s="59">
        <f t="shared" si="26"/>
        <v>3.0311863406278636</v>
      </c>
      <c r="S89" s="59">
        <f t="shared" si="27"/>
        <v>0.4809799605138585</v>
      </c>
      <c r="T89" s="59">
        <f t="shared" si="28"/>
        <v>0.51960508482223411</v>
      </c>
      <c r="U89" s="59"/>
      <c r="V89" s="59">
        <f t="shared" si="29"/>
        <v>0.99980498488796921</v>
      </c>
    </row>
    <row r="90" spans="1:22" x14ac:dyDescent="0.15">
      <c r="A90" s="78"/>
      <c r="B90" s="49">
        <v>18</v>
      </c>
      <c r="C90" s="50">
        <v>3.0000000000000001E-3</v>
      </c>
      <c r="D90" s="50">
        <v>1.4999999999999999E-2</v>
      </c>
      <c r="E90" s="51">
        <v>76.097999999999999</v>
      </c>
      <c r="F90" s="50" t="s">
        <v>19</v>
      </c>
      <c r="G90" s="51">
        <v>10.282999999999999</v>
      </c>
      <c r="H90" s="50">
        <v>1.9E-2</v>
      </c>
      <c r="I90" s="50">
        <v>3.0000000000000001E-3</v>
      </c>
      <c r="J90" s="51">
        <v>13.259</v>
      </c>
      <c r="K90" s="50">
        <v>2.1000000000000001E-2</v>
      </c>
      <c r="L90" s="50" t="s">
        <v>19</v>
      </c>
      <c r="M90" s="51">
        <v>99.700999999999993</v>
      </c>
      <c r="N90" s="29">
        <f t="shared" si="22"/>
        <v>7.9657042253521118</v>
      </c>
      <c r="O90" s="29">
        <f t="shared" si="23"/>
        <v>10.312555555555557</v>
      </c>
      <c r="P90" s="29">
        <f t="shared" si="24"/>
        <v>0.4358021125004794</v>
      </c>
      <c r="Q90" s="59">
        <f t="shared" si="25"/>
        <v>0.5641978874995206</v>
      </c>
      <c r="R90" s="59">
        <f t="shared" si="26"/>
        <v>3.0436073643255233</v>
      </c>
      <c r="S90" s="59">
        <f t="shared" si="27"/>
        <v>0.56170577979500191</v>
      </c>
      <c r="T90" s="59">
        <f t="shared" si="28"/>
        <v>0.44120014276554342</v>
      </c>
      <c r="U90" s="59"/>
      <c r="V90" s="59">
        <f t="shared" si="29"/>
        <v>0.99903135914648511</v>
      </c>
    </row>
    <row r="91" spans="1:22" x14ac:dyDescent="0.15">
      <c r="A91" s="78"/>
      <c r="B91" s="49">
        <v>19</v>
      </c>
      <c r="C91" s="50">
        <v>2E-3</v>
      </c>
      <c r="D91" s="50">
        <v>3.9E-2</v>
      </c>
      <c r="E91" s="51">
        <v>76.171000000000006</v>
      </c>
      <c r="F91" s="50" t="s">
        <v>19</v>
      </c>
      <c r="G91" s="51">
        <v>13.718999999999999</v>
      </c>
      <c r="H91" s="50">
        <v>1.6E-2</v>
      </c>
      <c r="I91" s="50" t="s">
        <v>19</v>
      </c>
      <c r="J91" s="51">
        <v>10.19</v>
      </c>
      <c r="K91" s="50" t="s">
        <v>19</v>
      </c>
      <c r="L91" s="50" t="s">
        <v>19</v>
      </c>
      <c r="M91" s="51">
        <v>100.137</v>
      </c>
      <c r="N91" s="29">
        <f t="shared" si="22"/>
        <v>10.627394366197182</v>
      </c>
      <c r="O91" s="29">
        <f t="shared" si="23"/>
        <v>7.9255555555555555</v>
      </c>
      <c r="P91" s="29">
        <f t="shared" si="24"/>
        <v>0.57281426463275809</v>
      </c>
      <c r="Q91" s="59">
        <f t="shared" si="25"/>
        <v>0.42718573536724186</v>
      </c>
      <c r="R91" s="59">
        <f t="shared" si="26"/>
        <v>3.0282511943184689</v>
      </c>
      <c r="S91" s="59">
        <f t="shared" si="27"/>
        <v>0.42951227200747727</v>
      </c>
      <c r="T91" s="59">
        <f t="shared" si="28"/>
        <v>0.58565456862927767</v>
      </c>
      <c r="U91" s="59"/>
      <c r="V91" s="59">
        <f t="shared" si="29"/>
        <v>0.99494438645441463</v>
      </c>
    </row>
    <row r="92" spans="1:22" x14ac:dyDescent="0.15">
      <c r="A92" s="78"/>
      <c r="B92" s="49">
        <v>20</v>
      </c>
      <c r="C92" s="50">
        <v>6.0000000000000001E-3</v>
      </c>
      <c r="D92" s="50">
        <v>3.9E-2</v>
      </c>
      <c r="E92" s="51">
        <v>76.281000000000006</v>
      </c>
      <c r="F92" s="50" t="s">
        <v>19</v>
      </c>
      <c r="G92" s="51">
        <v>13.009</v>
      </c>
      <c r="H92" s="50">
        <v>2.1000000000000001E-2</v>
      </c>
      <c r="I92" s="50">
        <v>1.0999999999999999E-2</v>
      </c>
      <c r="J92" s="51">
        <v>10.837999999999999</v>
      </c>
      <c r="K92" s="50" t="s">
        <v>19</v>
      </c>
      <c r="L92" s="50" t="s">
        <v>19</v>
      </c>
      <c r="M92" s="51">
        <v>100.205</v>
      </c>
      <c r="N92" s="29">
        <f t="shared" si="22"/>
        <v>10.077394366197183</v>
      </c>
      <c r="O92" s="29">
        <f t="shared" si="23"/>
        <v>8.4295555555555559</v>
      </c>
      <c r="P92" s="29">
        <f t="shared" si="24"/>
        <v>0.54451945938171009</v>
      </c>
      <c r="Q92" s="59">
        <f t="shared" si="25"/>
        <v>0.45548054061828991</v>
      </c>
      <c r="R92" s="59">
        <f t="shared" si="26"/>
        <v>3.0272563709745888</v>
      </c>
      <c r="S92" s="59">
        <f t="shared" si="27"/>
        <v>0.45667563816912465</v>
      </c>
      <c r="T92" s="59">
        <f t="shared" si="28"/>
        <v>0.5551627236845148</v>
      </c>
      <c r="U92" s="59"/>
      <c r="V92" s="59">
        <f t="shared" si="29"/>
        <v>0.99605387938212031</v>
      </c>
    </row>
    <row r="93" spans="1:22" x14ac:dyDescent="0.15">
      <c r="A93" s="78"/>
      <c r="B93" s="49">
        <v>21</v>
      </c>
      <c r="C93" s="50" t="s">
        <v>19</v>
      </c>
      <c r="D93" s="50">
        <v>3.1E-2</v>
      </c>
      <c r="E93" s="51">
        <v>76.543000000000006</v>
      </c>
      <c r="F93" s="50" t="s">
        <v>19</v>
      </c>
      <c r="G93" s="51">
        <v>11.553000000000001</v>
      </c>
      <c r="H93" s="50">
        <v>2.5000000000000001E-2</v>
      </c>
      <c r="I93" s="50">
        <v>4.1000000000000002E-2</v>
      </c>
      <c r="J93" s="51">
        <v>12.026999999999999</v>
      </c>
      <c r="K93" s="50" t="s">
        <v>19</v>
      </c>
      <c r="L93" s="50" t="s">
        <v>19</v>
      </c>
      <c r="M93" s="51">
        <v>100.22</v>
      </c>
      <c r="N93" s="29">
        <f t="shared" si="22"/>
        <v>8.9495070422535221</v>
      </c>
      <c r="O93" s="29">
        <f t="shared" si="23"/>
        <v>9.3543333333333329</v>
      </c>
      <c r="P93" s="29">
        <f t="shared" si="24"/>
        <v>0.48894149307541612</v>
      </c>
      <c r="Q93" s="59">
        <f t="shared" si="25"/>
        <v>0.51105850692458388</v>
      </c>
      <c r="R93" s="59">
        <f t="shared" si="26"/>
        <v>3.0285976881458851</v>
      </c>
      <c r="S93" s="59">
        <f t="shared" si="27"/>
        <v>0.5070005065883102</v>
      </c>
      <c r="T93" s="59">
        <f t="shared" si="28"/>
        <v>0.49324596601420151</v>
      </c>
      <c r="U93" s="59"/>
      <c r="V93" s="59">
        <f t="shared" si="29"/>
        <v>0.99991784246582949</v>
      </c>
    </row>
    <row r="94" spans="1:22" x14ac:dyDescent="0.15">
      <c r="A94" s="78"/>
      <c r="B94" s="49">
        <v>22</v>
      </c>
      <c r="C94" s="50">
        <v>2E-3</v>
      </c>
      <c r="D94" s="50">
        <v>4.0000000000000001E-3</v>
      </c>
      <c r="E94" s="51">
        <v>76.472999999999999</v>
      </c>
      <c r="F94" s="50" t="s">
        <v>19</v>
      </c>
      <c r="G94" s="51">
        <v>5.8220000000000001</v>
      </c>
      <c r="H94" s="50">
        <v>6.0000000000000001E-3</v>
      </c>
      <c r="I94" s="50">
        <v>2.5000000000000001E-2</v>
      </c>
      <c r="J94" s="51">
        <v>17.405999999999999</v>
      </c>
      <c r="K94" s="50">
        <v>3.0000000000000001E-3</v>
      </c>
      <c r="L94" s="51">
        <v>1.4E-2</v>
      </c>
      <c r="M94" s="51">
        <v>99.754999999999995</v>
      </c>
      <c r="N94" s="29">
        <f t="shared" si="22"/>
        <v>4.51</v>
      </c>
      <c r="O94" s="29">
        <f t="shared" si="23"/>
        <v>13.537999999999998</v>
      </c>
      <c r="P94" s="29">
        <f t="shared" si="24"/>
        <v>0.24988918439716312</v>
      </c>
      <c r="Q94" s="59">
        <f t="shared" si="25"/>
        <v>0.75011081560283688</v>
      </c>
      <c r="R94" s="59">
        <f t="shared" si="26"/>
        <v>3.0443299822445042</v>
      </c>
      <c r="S94" s="59">
        <f t="shared" si="27"/>
        <v>0.73756483034001219</v>
      </c>
      <c r="T94" s="59">
        <f t="shared" si="28"/>
        <v>0.24985676243184099</v>
      </c>
      <c r="U94" s="59"/>
      <c r="V94" s="59">
        <f t="shared" si="29"/>
        <v>1.0041928024093822</v>
      </c>
    </row>
    <row r="95" spans="1:22" x14ac:dyDescent="0.15">
      <c r="A95" s="79"/>
      <c r="B95" s="52">
        <v>23</v>
      </c>
      <c r="C95" s="53" t="s">
        <v>19</v>
      </c>
      <c r="D95" s="53">
        <v>3.3000000000000002E-2</v>
      </c>
      <c r="E95" s="54">
        <v>76.323999999999998</v>
      </c>
      <c r="F95" s="53" t="s">
        <v>19</v>
      </c>
      <c r="G95" s="54">
        <v>7.6520000000000001</v>
      </c>
      <c r="H95" s="53">
        <v>1.6E-2</v>
      </c>
      <c r="I95" s="53">
        <v>4.0000000000000001E-3</v>
      </c>
      <c r="J95" s="54">
        <v>15.762</v>
      </c>
      <c r="K95" s="53">
        <v>6.0000000000000001E-3</v>
      </c>
      <c r="L95" s="53" t="s">
        <v>19</v>
      </c>
      <c r="M95" s="54">
        <v>99.796999999999997</v>
      </c>
      <c r="N95" s="33">
        <f t="shared" si="22"/>
        <v>5.9276056338028171</v>
      </c>
      <c r="O95" s="33">
        <f t="shared" si="23"/>
        <v>12.259333333333334</v>
      </c>
      <c r="P95" s="33">
        <f t="shared" si="24"/>
        <v>0.32592651487498897</v>
      </c>
      <c r="Q95" s="65">
        <f t="shared" si="25"/>
        <v>0.67407348512501108</v>
      </c>
      <c r="R95" s="65">
        <f t="shared" si="26"/>
        <v>3.0420458816264322</v>
      </c>
      <c r="S95" s="65">
        <f t="shared" si="27"/>
        <v>0.66740057884020698</v>
      </c>
      <c r="T95" s="65">
        <f t="shared" si="28"/>
        <v>0.32814659608110663</v>
      </c>
      <c r="U95" s="65"/>
      <c r="V95" s="65">
        <f t="shared" si="29"/>
        <v>1.0014842750262289</v>
      </c>
    </row>
  </sheetData>
  <mergeCells count="16">
    <mergeCell ref="A63:A72"/>
    <mergeCell ref="A73:A95"/>
    <mergeCell ref="A17:A22"/>
    <mergeCell ref="A38:A47"/>
    <mergeCell ref="A48:A50"/>
    <mergeCell ref="A51:A56"/>
    <mergeCell ref="A57:A62"/>
    <mergeCell ref="A23:A31"/>
    <mergeCell ref="A32:A37"/>
    <mergeCell ref="A11:A16"/>
    <mergeCell ref="A4:V4"/>
    <mergeCell ref="B5:B6"/>
    <mergeCell ref="A7:A10"/>
    <mergeCell ref="A5:A6"/>
    <mergeCell ref="P5:P6"/>
    <mergeCell ref="Q5:Q6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9"/>
  <sheetViews>
    <sheetView workbookViewId="0">
      <pane xSplit="2" ySplit="6" topLeftCell="C7" activePane="bottomRight" state="frozen"/>
      <selection pane="topRight" activeCell="C1" sqref="C1"/>
      <selection pane="bottomLeft" activeCell="A2" sqref="A2"/>
      <selection pane="bottomRight" sqref="A1:A2"/>
    </sheetView>
  </sheetViews>
  <sheetFormatPr baseColWidth="10" defaultColWidth="8.83203125" defaultRowHeight="14" x14ac:dyDescent="0.2"/>
  <cols>
    <col min="1" max="16384" width="8.83203125" style="56"/>
  </cols>
  <sheetData>
    <row r="1" spans="1:12" x14ac:dyDescent="0.2">
      <c r="A1" s="56" t="s">
        <v>35</v>
      </c>
    </row>
    <row r="2" spans="1:12" x14ac:dyDescent="0.2">
      <c r="A2" s="56" t="s">
        <v>36</v>
      </c>
    </row>
    <row r="4" spans="1:12" ht="25" customHeight="1" x14ac:dyDescent="0.2">
      <c r="A4" s="69" t="s">
        <v>20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</row>
    <row r="5" spans="1:12" ht="29" customHeight="1" x14ac:dyDescent="0.2">
      <c r="A5" s="73" t="s">
        <v>17</v>
      </c>
      <c r="B5" s="73" t="s">
        <v>18</v>
      </c>
      <c r="C5" s="2" t="s">
        <v>0</v>
      </c>
      <c r="D5" s="2" t="s">
        <v>29</v>
      </c>
      <c r="E5" s="2" t="s">
        <v>30</v>
      </c>
      <c r="F5" s="2" t="s">
        <v>1</v>
      </c>
      <c r="G5" s="2" t="s">
        <v>2</v>
      </c>
      <c r="H5" s="2" t="s">
        <v>31</v>
      </c>
      <c r="I5" s="2" t="s">
        <v>3</v>
      </c>
      <c r="J5" s="2" t="s">
        <v>32</v>
      </c>
      <c r="K5" s="2" t="s">
        <v>33</v>
      </c>
      <c r="L5" s="58" t="s">
        <v>14</v>
      </c>
    </row>
    <row r="6" spans="1:12" ht="15" x14ac:dyDescent="0.2">
      <c r="A6" s="73"/>
      <c r="B6" s="73"/>
      <c r="C6" s="2" t="s">
        <v>15</v>
      </c>
      <c r="D6" s="2" t="s">
        <v>15</v>
      </c>
      <c r="E6" s="2" t="s">
        <v>15</v>
      </c>
      <c r="F6" s="2" t="s">
        <v>15</v>
      </c>
      <c r="G6" s="2" t="s">
        <v>15</v>
      </c>
      <c r="H6" s="2" t="s">
        <v>15</v>
      </c>
      <c r="I6" s="2" t="s">
        <v>15</v>
      </c>
      <c r="J6" s="2" t="s">
        <v>15</v>
      </c>
      <c r="K6" s="2" t="s">
        <v>15</v>
      </c>
      <c r="L6" s="2" t="s">
        <v>15</v>
      </c>
    </row>
    <row r="7" spans="1:12" ht="15" x14ac:dyDescent="0.2">
      <c r="A7" s="74" t="s">
        <v>16</v>
      </c>
      <c r="B7" s="2">
        <v>1</v>
      </c>
      <c r="C7" s="57" t="s">
        <v>19</v>
      </c>
      <c r="D7" s="57" t="s">
        <v>19</v>
      </c>
      <c r="E7" s="57">
        <v>79.88</v>
      </c>
      <c r="F7" s="57">
        <v>19.899999999999999</v>
      </c>
      <c r="G7" s="57" t="s">
        <v>19</v>
      </c>
      <c r="H7" s="57" t="s">
        <v>19</v>
      </c>
      <c r="I7" s="57" t="s">
        <v>19</v>
      </c>
      <c r="J7" s="57">
        <v>0.1</v>
      </c>
      <c r="K7" s="57">
        <v>0.13</v>
      </c>
      <c r="L7" s="57">
        <v>100.01</v>
      </c>
    </row>
    <row r="8" spans="1:12" ht="15" x14ac:dyDescent="0.2">
      <c r="A8" s="74"/>
      <c r="B8" s="2">
        <v>2</v>
      </c>
      <c r="C8" s="57">
        <v>0.09</v>
      </c>
      <c r="D8" s="57">
        <v>0.04</v>
      </c>
      <c r="E8" s="57">
        <v>78.69</v>
      </c>
      <c r="F8" s="57">
        <v>20.190000000000001</v>
      </c>
      <c r="G8" s="57" t="s">
        <v>19</v>
      </c>
      <c r="H8" s="57">
        <v>7.0000000000000007E-2</v>
      </c>
      <c r="I8" s="57">
        <v>0.04</v>
      </c>
      <c r="J8" s="57" t="s">
        <v>19</v>
      </c>
      <c r="K8" s="57" t="s">
        <v>19</v>
      </c>
      <c r="L8" s="57">
        <v>99.12</v>
      </c>
    </row>
    <row r="9" spans="1:12" ht="15" x14ac:dyDescent="0.2">
      <c r="A9" s="74"/>
      <c r="B9" s="2">
        <v>3</v>
      </c>
      <c r="C9" s="57">
        <v>0.05</v>
      </c>
      <c r="D9" s="57" t="s">
        <v>19</v>
      </c>
      <c r="E9" s="57">
        <v>79.17</v>
      </c>
      <c r="F9" s="57">
        <v>19.8</v>
      </c>
      <c r="G9" s="57" t="s">
        <v>19</v>
      </c>
      <c r="H9" s="57">
        <v>0.08</v>
      </c>
      <c r="I9" s="57" t="s">
        <v>19</v>
      </c>
      <c r="J9" s="57" t="s">
        <v>19</v>
      </c>
      <c r="K9" s="57">
        <v>0.12</v>
      </c>
      <c r="L9" s="57">
        <v>99.22</v>
      </c>
    </row>
  </sheetData>
  <mergeCells count="4">
    <mergeCell ref="A7:A9"/>
    <mergeCell ref="A5:A6"/>
    <mergeCell ref="B5:B6"/>
    <mergeCell ref="A4:L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Wolframite major element</vt:lpstr>
      <vt:lpstr>Scheelite major element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 Yong</dc:creator>
  <cp:lastModifiedBy>Christine Elrod</cp:lastModifiedBy>
  <dcterms:created xsi:type="dcterms:W3CDTF">2021-11-27T08:03:41Z</dcterms:created>
  <dcterms:modified xsi:type="dcterms:W3CDTF">2023-04-17T20:46:00Z</dcterms:modified>
</cp:coreProperties>
</file>