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Dec/Deposits 12 Dec/AM-20-127477/"/>
    </mc:Choice>
  </mc:AlternateContent>
  <xr:revisionPtr revIDLastSave="9" documentId="13_ncr:1_{F00B9AA4-B523-6744-898D-9DC2C3D38C62}" xr6:coauthVersionLast="45" xr6:coauthVersionMax="45" xr10:uidLastSave="{3946CC74-E733-4130-A146-316865BFA7D2}"/>
  <bookViews>
    <workbookView xWindow="40" yWindow="0" windowWidth="18587" windowHeight="13800" tabRatio="500" xr2:uid="{00000000-000D-0000-FFFF-FFFF00000000}"/>
  </bookViews>
  <sheets>
    <sheet name="1200ºC" sheetId="1" r:id="rId1"/>
    <sheet name="1100ºC" sheetId="2" r:id="rId2"/>
    <sheet name="1000ºC" sheetId="3" r:id="rId3"/>
    <sheet name="840ºC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3" l="1"/>
  <c r="F24" i="3" l="1"/>
  <c r="E24" i="3"/>
  <c r="E25" i="3"/>
  <c r="E19" i="5"/>
  <c r="F19" i="5"/>
  <c r="G19" i="5"/>
  <c r="H19" i="5"/>
  <c r="E20" i="5"/>
  <c r="F20" i="5"/>
  <c r="G20" i="5"/>
  <c r="H20" i="5"/>
  <c r="D20" i="5"/>
  <c r="D19" i="5"/>
  <c r="E11" i="5"/>
  <c r="F11" i="5"/>
  <c r="G11" i="5"/>
  <c r="H11" i="5"/>
  <c r="E12" i="5"/>
  <c r="F12" i="5"/>
  <c r="G12" i="5"/>
  <c r="H12" i="5"/>
  <c r="D12" i="5"/>
  <c r="D11" i="5"/>
  <c r="E24" i="5"/>
  <c r="F24" i="5"/>
  <c r="G24" i="5"/>
  <c r="H24" i="5"/>
  <c r="E25" i="5"/>
  <c r="F25" i="5"/>
  <c r="G25" i="5"/>
  <c r="H25" i="5"/>
  <c r="D25" i="5"/>
  <c r="D24" i="5"/>
  <c r="H33" i="5"/>
  <c r="G33" i="5"/>
  <c r="F33" i="5"/>
  <c r="E33" i="5"/>
  <c r="D33" i="5"/>
  <c r="H32" i="5"/>
  <c r="G32" i="5"/>
  <c r="F32" i="5"/>
  <c r="E32" i="5"/>
  <c r="D32" i="5"/>
  <c r="H24" i="3"/>
  <c r="F25" i="3"/>
  <c r="G25" i="3"/>
  <c r="H25" i="3"/>
  <c r="D25" i="3"/>
  <c r="D24" i="3"/>
  <c r="E32" i="3"/>
  <c r="F32" i="3"/>
  <c r="G32" i="3"/>
  <c r="H32" i="3"/>
  <c r="E33" i="3"/>
  <c r="F33" i="3"/>
  <c r="G33" i="3"/>
  <c r="H33" i="3"/>
  <c r="D33" i="3"/>
  <c r="D32" i="3"/>
  <c r="H17" i="3"/>
  <c r="G17" i="3"/>
  <c r="F17" i="3"/>
  <c r="E17" i="3"/>
  <c r="D17" i="3"/>
  <c r="H16" i="3"/>
  <c r="G16" i="3"/>
  <c r="F16" i="3"/>
  <c r="E16" i="3"/>
  <c r="D16" i="3"/>
  <c r="D28" i="2"/>
  <c r="E16" i="2"/>
  <c r="F16" i="2"/>
  <c r="G16" i="2"/>
  <c r="H16" i="2"/>
  <c r="E17" i="2"/>
  <c r="F17" i="2"/>
  <c r="G17" i="2"/>
  <c r="H17" i="2"/>
  <c r="D17" i="2"/>
  <c r="D16" i="2"/>
  <c r="D29" i="1"/>
  <c r="E16" i="1"/>
  <c r="F16" i="1"/>
  <c r="G16" i="1"/>
  <c r="H16" i="1"/>
  <c r="E17" i="1"/>
  <c r="F17" i="1"/>
  <c r="G17" i="1"/>
  <c r="H17" i="1"/>
  <c r="D17" i="1"/>
  <c r="D16" i="1"/>
  <c r="E28" i="2"/>
  <c r="F28" i="2"/>
  <c r="G28" i="2"/>
  <c r="H28" i="2"/>
  <c r="E29" i="2"/>
  <c r="F29" i="2"/>
  <c r="G29" i="2"/>
  <c r="H29" i="2"/>
  <c r="D29" i="2"/>
  <c r="E29" i="1"/>
  <c r="F29" i="1"/>
  <c r="G29" i="1"/>
  <c r="H29" i="1"/>
  <c r="E30" i="1"/>
  <c r="F30" i="1"/>
  <c r="G30" i="1"/>
  <c r="H30" i="1"/>
  <c r="D30" i="1"/>
</calcChain>
</file>

<file path=xl/sharedStrings.xml><?xml version="1.0" encoding="utf-8"?>
<sst xmlns="http://schemas.openxmlformats.org/spreadsheetml/2006/main" count="157" uniqueCount="102">
  <si>
    <t>Run product</t>
  </si>
  <si>
    <t>n</t>
  </si>
  <si>
    <t>Ars melt</t>
  </si>
  <si>
    <t>Sulf melt</t>
  </si>
  <si>
    <t>MSS</t>
  </si>
  <si>
    <t>T in °C</t>
  </si>
  <si>
    <t>SE</t>
  </si>
  <si>
    <t>Ave (n=9)</t>
  </si>
  <si>
    <t>Ave (n=5)</t>
  </si>
  <si>
    <t>Ni-Co ars</t>
  </si>
  <si>
    <t>Ave (n=10)</t>
  </si>
  <si>
    <t>ISS</t>
  </si>
  <si>
    <t>Os</t>
  </si>
  <si>
    <t>Ir</t>
  </si>
  <si>
    <t>Ru</t>
  </si>
  <si>
    <t>Pt</t>
  </si>
  <si>
    <t>Pd</t>
  </si>
  <si>
    <t>Sample-1200-Asmelt-1.csv</t>
  </si>
  <si>
    <t>Sample-1200-Asmelt-2.csv</t>
  </si>
  <si>
    <t>Sample-1200-Asmelt-3.csv</t>
  </si>
  <si>
    <t>Sample-1200-Asmelt-4.csv</t>
  </si>
  <si>
    <t>Sample-1200-Asmelt-5.csv</t>
  </si>
  <si>
    <t>Sample-1200-Asmelt-6.csv</t>
  </si>
  <si>
    <t>Sample-1200-Asmelt-7.csv</t>
  </si>
  <si>
    <t>Sample-1200-Asmelt-8.csv</t>
  </si>
  <si>
    <t>Sample-1200-Asmelt-9.csv</t>
  </si>
  <si>
    <t>Sample-1200-Asmelt-10.csv</t>
  </si>
  <si>
    <t>Sample-1200-Smelt-1.csv</t>
  </si>
  <si>
    <t>Sample-1200-Smelt-2.csv</t>
  </si>
  <si>
    <t>Sample-1200-Smelt-3.csv</t>
  </si>
  <si>
    <t>Sample-1200-Smelt-4.csv</t>
  </si>
  <si>
    <t>Sample-1200-Smelt-5.csv</t>
  </si>
  <si>
    <t>Sample-1200-Smelt-6.csv</t>
  </si>
  <si>
    <t>Sample-1200-Smelt-7.csv</t>
  </si>
  <si>
    <t>Sample-1200-Smelt-8.csv</t>
  </si>
  <si>
    <t>Sample-1200-Smelt-9.csv</t>
  </si>
  <si>
    <t>Sample-1200-Smelt-10.csv</t>
  </si>
  <si>
    <t>PGE abundances (ppm) for run products at 1200ºC obtained by LA-ICP-MS</t>
  </si>
  <si>
    <t>PGE abundances (ppm) for run products at 1100ºC obtained by LA-ICP-MS</t>
  </si>
  <si>
    <t>Sample-1100-Asmelt-1.csv</t>
  </si>
  <si>
    <t>Sample-1100-Asmelt-2.csv</t>
  </si>
  <si>
    <t>Sample-1100-Asmelt-3.csv</t>
  </si>
  <si>
    <t>Sample-1100-Asmelt-4.csv</t>
  </si>
  <si>
    <t>Sample-1100-Asmelt-5.csv</t>
  </si>
  <si>
    <t>Sample-1100-Asmelt-6.csv</t>
  </si>
  <si>
    <t>Sample-1100-Asmelt-7.csv</t>
  </si>
  <si>
    <t>Sample-1100-Asmelt-8.csv</t>
  </si>
  <si>
    <t>Sample-1100-Asmelt-9.csv</t>
  </si>
  <si>
    <t>Sample-1100-Asmelt-10.csv</t>
  </si>
  <si>
    <t>Sample-1100-Smelt-1.csv</t>
  </si>
  <si>
    <t>Sample-1100-Smelt-2.csv</t>
  </si>
  <si>
    <t>Sample-1100-Smelt-3.csv</t>
  </si>
  <si>
    <t>Sample-1100-Smelt-4.csv</t>
  </si>
  <si>
    <t>Sample-1100-Smelt-5.csv</t>
  </si>
  <si>
    <t>Sample-1100-Smelt-6.csv</t>
  </si>
  <si>
    <t>Sample-1100-Smelt-7.csv</t>
  </si>
  <si>
    <t>Sample-1100-Smelt-8.csv</t>
  </si>
  <si>
    <t>Sample-1100-Smelt-9.csv</t>
  </si>
  <si>
    <t>PGE abundances (ppm) for run products at 1000ºC obtained by LA-ICP-MS</t>
  </si>
  <si>
    <t>Sample-1000-Asmelt-1.csv</t>
  </si>
  <si>
    <t>Sample-1000-Asmelt-2.csv</t>
  </si>
  <si>
    <t>Sample-1000-Asmelt-3.csv</t>
  </si>
  <si>
    <t>Sample-1000-Asmelt-4.csv</t>
  </si>
  <si>
    <t>Sample-1000-Asmelt-5.csv</t>
  </si>
  <si>
    <t>Sample-1000-Asmelt-6.csv</t>
  </si>
  <si>
    <t>Sample-1000-Asmelt-7.csv</t>
  </si>
  <si>
    <t>Sample-1000-Asmelt-8.csv</t>
  </si>
  <si>
    <t>Sample-1000-Asmelt-9.csv</t>
  </si>
  <si>
    <t>Sample-1000-Asmelt-10.csv</t>
  </si>
  <si>
    <t>sample-1000-Smelt-1.csv</t>
  </si>
  <si>
    <t>sample-1000-Smelt-2.csv</t>
  </si>
  <si>
    <t>sample-1000-Smelt-3.csv</t>
  </si>
  <si>
    <t>sample-1000-Smelt-4.csv</t>
  </si>
  <si>
    <t>sample-1000-Smelt-5.csv</t>
  </si>
  <si>
    <t>sample-1000-mss-1.csv</t>
  </si>
  <si>
    <t>sample-1000-mss-2.csv</t>
  </si>
  <si>
    <t>sample-1000-mss-3.csv</t>
  </si>
  <si>
    <t>sample-1000-mss-4.csv</t>
  </si>
  <si>
    <t>sample-1000-mss-5.csv</t>
  </si>
  <si>
    <t>PGE abundances (ppm) for run products at 840ºC obtained by LA-ICP-MS</t>
  </si>
  <si>
    <t>sample-840-mss-1.csv</t>
  </si>
  <si>
    <t>sample-840-mss-2.csv</t>
  </si>
  <si>
    <t>sample-840-mss-3.csv</t>
  </si>
  <si>
    <t>sample-840-mss-4.csv</t>
  </si>
  <si>
    <t>sample-840-mss-5.csv</t>
  </si>
  <si>
    <t>Sample-840-iss-1.csv</t>
  </si>
  <si>
    <t>Sample-840-iss-2.csv</t>
  </si>
  <si>
    <t>Ave (n=2)</t>
  </si>
  <si>
    <t>sample-840-CoAs-1.csv</t>
  </si>
  <si>
    <t>sample-840-CoAs-2.csv</t>
  </si>
  <si>
    <t>sample-840-CoAs-3.csv</t>
  </si>
  <si>
    <t>sample-840-CoAs-4.csv</t>
  </si>
  <si>
    <t>sample-840-CoAs-5.csv</t>
  </si>
  <si>
    <t>Ars sulf</t>
  </si>
  <si>
    <t>sample-840-melt-1.csv</t>
  </si>
  <si>
    <t>sample-840-melt-2.csv</t>
  </si>
  <si>
    <t>sample-840-melt-3.csv</t>
  </si>
  <si>
    <t>sample-840-melt-4.csv</t>
  </si>
  <si>
    <t>sample-840-melt-5.csv</t>
  </si>
  <si>
    <t>Appendix 2</t>
  </si>
  <si>
    <t>American Mineralogist: December 2020 Deposit AM-20-127477 </t>
  </si>
  <si>
    <t>PIÑA ET AL.: PGE PARTITIONING BETWEEN ARSENIDE AND SULFIDE MELTS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</si>
</sst>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9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9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/>
    <xf numFmtId="0" fontId="3" fillId="0" borderId="2" xfId="0" applyFont="1" applyBorder="1"/>
    <xf numFmtId="0" fontId="3" fillId="0" borderId="0" xfId="0" applyFont="1" applyBorder="1"/>
    <xf numFmtId="0" fontId="2" fillId="0" borderId="0" xfId="0" applyFont="1"/>
    <xf numFmtId="2" fontId="0" fillId="0" borderId="0" xfId="0" applyNumberFormat="1"/>
    <xf numFmtId="0" fontId="0" fillId="0" borderId="3" xfId="0" applyBorder="1"/>
    <xf numFmtId="164" fontId="0" fillId="0" borderId="0" xfId="0" applyNumberFormat="1"/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2" fontId="2" fillId="0" borderId="0" xfId="0" applyNumberFormat="1" applyFont="1" applyBorder="1"/>
    <xf numFmtId="164" fontId="2" fillId="0" borderId="0" xfId="0" applyNumberFormat="1" applyFont="1" applyBorder="1"/>
    <xf numFmtId="2" fontId="2" fillId="0" borderId="3" xfId="0" applyNumberFormat="1" applyFont="1" applyBorder="1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left" vertical="center"/>
    </xf>
  </cellXfs>
  <cellStyles count="2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zoomScale="79" zoomScaleNormal="79" zoomScalePageLayoutView="150" workbookViewId="0">
      <selection sqref="A1:A2"/>
    </sheetView>
  </sheetViews>
  <sheetFormatPr defaultColWidth="10.6640625" defaultRowHeight="15.7" x14ac:dyDescent="0.55000000000000004"/>
  <cols>
    <col min="2" max="2" width="9.6640625" customWidth="1"/>
    <col min="3" max="3" width="11" customWidth="1"/>
    <col min="4" max="8" width="11.83203125" customWidth="1"/>
  </cols>
  <sheetData>
    <row r="1" spans="1:8" x14ac:dyDescent="0.55000000000000004">
      <c r="A1" s="24" t="s">
        <v>100</v>
      </c>
    </row>
    <row r="2" spans="1:8" x14ac:dyDescent="0.55000000000000004">
      <c r="A2" s="24" t="s">
        <v>101</v>
      </c>
    </row>
    <row r="3" spans="1:8" x14ac:dyDescent="0.55000000000000004">
      <c r="A3" t="s">
        <v>99</v>
      </c>
    </row>
    <row r="4" spans="1:8" x14ac:dyDescent="0.55000000000000004">
      <c r="A4" t="s">
        <v>37</v>
      </c>
    </row>
    <row r="5" spans="1:8" x14ac:dyDescent="0.55000000000000004">
      <c r="A5" s="1" t="s">
        <v>0</v>
      </c>
      <c r="B5" s="1" t="s">
        <v>5</v>
      </c>
      <c r="C5" s="1" t="s">
        <v>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</row>
    <row r="6" spans="1:8" x14ac:dyDescent="0.55000000000000004">
      <c r="A6" s="8" t="s">
        <v>2</v>
      </c>
      <c r="B6" s="3">
        <v>1200</v>
      </c>
      <c r="C6" t="s">
        <v>17</v>
      </c>
      <c r="D6" s="16">
        <v>254</v>
      </c>
      <c r="E6" s="16">
        <v>285</v>
      </c>
      <c r="F6" s="16">
        <v>271</v>
      </c>
      <c r="G6" s="16">
        <v>574</v>
      </c>
      <c r="H6" s="16">
        <v>659</v>
      </c>
    </row>
    <row r="7" spans="1:8" x14ac:dyDescent="0.55000000000000004">
      <c r="A7" s="2"/>
      <c r="B7" s="4"/>
      <c r="C7" t="s">
        <v>18</v>
      </c>
      <c r="D7" s="16">
        <v>276</v>
      </c>
      <c r="E7" s="16">
        <v>314</v>
      </c>
      <c r="F7" s="16">
        <v>280</v>
      </c>
      <c r="G7" s="16">
        <v>292</v>
      </c>
      <c r="H7" s="16">
        <v>298</v>
      </c>
    </row>
    <row r="8" spans="1:8" x14ac:dyDescent="0.55000000000000004">
      <c r="A8" s="2"/>
      <c r="B8" s="4"/>
      <c r="C8" t="s">
        <v>19</v>
      </c>
      <c r="D8" s="16">
        <v>374</v>
      </c>
      <c r="E8" s="16">
        <v>425</v>
      </c>
      <c r="F8" s="16">
        <v>383</v>
      </c>
      <c r="G8" s="16">
        <v>500</v>
      </c>
      <c r="H8" s="16">
        <v>576</v>
      </c>
    </row>
    <row r="9" spans="1:8" x14ac:dyDescent="0.55000000000000004">
      <c r="A9" s="2"/>
      <c r="B9" s="4"/>
      <c r="C9" t="s">
        <v>20</v>
      </c>
      <c r="D9" s="16">
        <v>311</v>
      </c>
      <c r="E9" s="16">
        <v>358</v>
      </c>
      <c r="F9" s="16">
        <v>320</v>
      </c>
      <c r="G9" s="16">
        <v>537</v>
      </c>
      <c r="H9" s="16">
        <v>633</v>
      </c>
    </row>
    <row r="10" spans="1:8" x14ac:dyDescent="0.55000000000000004">
      <c r="A10" s="2"/>
      <c r="B10" s="4"/>
      <c r="C10" t="s">
        <v>21</v>
      </c>
      <c r="D10" s="16">
        <v>322</v>
      </c>
      <c r="E10" s="16">
        <v>315</v>
      </c>
      <c r="F10" s="16">
        <v>321</v>
      </c>
      <c r="G10" s="16">
        <v>428</v>
      </c>
      <c r="H10" s="16">
        <v>664</v>
      </c>
    </row>
    <row r="11" spans="1:8" x14ac:dyDescent="0.55000000000000004">
      <c r="A11" s="2"/>
      <c r="B11" s="4"/>
      <c r="C11" t="s">
        <v>22</v>
      </c>
      <c r="D11" s="16">
        <v>314</v>
      </c>
      <c r="E11" s="16">
        <v>253</v>
      </c>
      <c r="F11" s="16">
        <v>310</v>
      </c>
      <c r="G11" s="16">
        <v>343</v>
      </c>
      <c r="H11" s="16">
        <v>681</v>
      </c>
    </row>
    <row r="12" spans="1:8" x14ac:dyDescent="0.55000000000000004">
      <c r="A12" s="2"/>
      <c r="B12" s="4"/>
      <c r="C12" t="s">
        <v>23</v>
      </c>
      <c r="D12" s="16">
        <v>462</v>
      </c>
      <c r="E12" s="16">
        <v>491</v>
      </c>
      <c r="F12" s="16">
        <v>450</v>
      </c>
      <c r="G12" s="16">
        <v>637</v>
      </c>
      <c r="H12" s="16">
        <v>828</v>
      </c>
    </row>
    <row r="13" spans="1:8" x14ac:dyDescent="0.55000000000000004">
      <c r="A13" s="2"/>
      <c r="B13" s="4"/>
      <c r="C13" t="s">
        <v>24</v>
      </c>
      <c r="D13" s="16">
        <v>406</v>
      </c>
      <c r="E13" s="16">
        <v>433</v>
      </c>
      <c r="F13" s="16">
        <v>405</v>
      </c>
      <c r="G13" s="16">
        <v>523</v>
      </c>
      <c r="H13" s="16">
        <v>746</v>
      </c>
    </row>
    <row r="14" spans="1:8" x14ac:dyDescent="0.55000000000000004">
      <c r="A14" s="2"/>
      <c r="B14" s="4"/>
      <c r="C14" t="s">
        <v>25</v>
      </c>
      <c r="D14" s="16">
        <v>397</v>
      </c>
      <c r="E14" s="16">
        <v>394</v>
      </c>
      <c r="F14" s="16">
        <v>402</v>
      </c>
      <c r="G14" s="16">
        <v>539</v>
      </c>
      <c r="H14" s="16">
        <v>869</v>
      </c>
    </row>
    <row r="15" spans="1:8" x14ac:dyDescent="0.55000000000000004">
      <c r="A15" s="2"/>
      <c r="B15" s="4"/>
      <c r="C15" t="s">
        <v>26</v>
      </c>
      <c r="D15" s="16">
        <v>380</v>
      </c>
      <c r="E15" s="16">
        <v>379</v>
      </c>
      <c r="F15" s="16">
        <v>374</v>
      </c>
      <c r="G15" s="16">
        <v>461</v>
      </c>
      <c r="H15" s="16">
        <v>776</v>
      </c>
    </row>
    <row r="16" spans="1:8" x14ac:dyDescent="0.55000000000000004">
      <c r="A16" s="5" t="s">
        <v>10</v>
      </c>
      <c r="B16" s="6"/>
      <c r="C16" s="6"/>
      <c r="D16" s="18">
        <f>(D6+D7+D8+D9+D10+D11+D12+D13+D14+D15)/10</f>
        <v>349.6</v>
      </c>
      <c r="E16" s="18">
        <f t="shared" ref="E16:H16" si="0">(E6+E7+E8+E9+E10+E11+E12+E13+E14+E15)/10</f>
        <v>364.7</v>
      </c>
      <c r="F16" s="18">
        <f t="shared" si="0"/>
        <v>351.6</v>
      </c>
      <c r="G16" s="18">
        <f t="shared" si="0"/>
        <v>483.4</v>
      </c>
      <c r="H16" s="18">
        <f t="shared" si="0"/>
        <v>673</v>
      </c>
    </row>
    <row r="17" spans="1:8" x14ac:dyDescent="0.55000000000000004">
      <c r="A17" s="5" t="s">
        <v>6</v>
      </c>
      <c r="B17" s="6"/>
      <c r="C17" s="6"/>
      <c r="D17" s="18">
        <f>STDEV(D6:D15)/SQRT(10)</f>
        <v>20.454936921057548</v>
      </c>
      <c r="E17" s="18">
        <f t="shared" ref="E17:H17" si="1">STDEV(E6:E15)/SQRT(10)</f>
        <v>23.388054880881224</v>
      </c>
      <c r="F17" s="18">
        <f t="shared" si="1"/>
        <v>18.812052873977688</v>
      </c>
      <c r="G17" s="18">
        <f t="shared" si="1"/>
        <v>33.254306320969732</v>
      </c>
      <c r="H17" s="18">
        <f t="shared" si="1"/>
        <v>50.591391450412672</v>
      </c>
    </row>
    <row r="18" spans="1:8" x14ac:dyDescent="0.55000000000000004">
      <c r="A18" s="2"/>
      <c r="B18" s="4"/>
      <c r="C18" s="4"/>
      <c r="D18" s="4"/>
      <c r="E18" s="4"/>
      <c r="F18" s="4"/>
      <c r="G18" s="4"/>
      <c r="H18" s="4"/>
    </row>
    <row r="19" spans="1:8" x14ac:dyDescent="0.55000000000000004">
      <c r="A19" s="9" t="s">
        <v>3</v>
      </c>
      <c r="B19" s="4">
        <v>1200</v>
      </c>
      <c r="C19" t="s">
        <v>27</v>
      </c>
      <c r="D19" s="15">
        <v>7.4</v>
      </c>
      <c r="E19" s="15">
        <v>2.44</v>
      </c>
      <c r="F19" s="15">
        <v>11</v>
      </c>
      <c r="G19" s="15">
        <v>3.39</v>
      </c>
      <c r="H19" s="15">
        <v>40.700000000000003</v>
      </c>
    </row>
    <row r="20" spans="1:8" x14ac:dyDescent="0.55000000000000004">
      <c r="A20" s="2"/>
      <c r="B20" s="4"/>
      <c r="C20" t="s">
        <v>28</v>
      </c>
      <c r="D20" s="15">
        <v>1.64</v>
      </c>
      <c r="E20" s="15">
        <v>0.32</v>
      </c>
      <c r="F20" s="15">
        <v>4.0999999999999996</v>
      </c>
      <c r="G20" s="15">
        <v>0.91</v>
      </c>
      <c r="H20" s="15">
        <v>8.1999999999999993</v>
      </c>
    </row>
    <row r="21" spans="1:8" x14ac:dyDescent="0.55000000000000004">
      <c r="A21" s="2"/>
      <c r="B21" s="4"/>
      <c r="C21" t="s">
        <v>29</v>
      </c>
      <c r="D21" s="15">
        <v>9.1999999999999993</v>
      </c>
      <c r="E21" s="15">
        <v>3.47</v>
      </c>
      <c r="F21" s="15">
        <v>9.3000000000000007</v>
      </c>
      <c r="G21" s="15">
        <v>7</v>
      </c>
      <c r="H21" s="15">
        <v>71</v>
      </c>
    </row>
    <row r="22" spans="1:8" x14ac:dyDescent="0.55000000000000004">
      <c r="A22" s="2"/>
      <c r="B22" s="4"/>
      <c r="C22" t="s">
        <v>30</v>
      </c>
      <c r="D22" s="15">
        <v>5.03</v>
      </c>
      <c r="E22" s="15">
        <v>1.94</v>
      </c>
      <c r="F22" s="15">
        <v>5.7</v>
      </c>
      <c r="G22" s="15">
        <v>3.19</v>
      </c>
      <c r="H22" s="15">
        <v>21.7</v>
      </c>
    </row>
    <row r="23" spans="1:8" x14ac:dyDescent="0.55000000000000004">
      <c r="A23" s="2"/>
      <c r="B23" s="4"/>
      <c r="C23" t="s">
        <v>31</v>
      </c>
      <c r="D23" s="15">
        <v>8.1</v>
      </c>
      <c r="E23" s="15">
        <v>2.9</v>
      </c>
      <c r="F23" s="15">
        <v>10.4</v>
      </c>
      <c r="G23" s="15">
        <v>4.5999999999999996</v>
      </c>
      <c r="H23" s="15">
        <v>29</v>
      </c>
    </row>
    <row r="24" spans="1:8" x14ac:dyDescent="0.55000000000000004">
      <c r="A24" s="2"/>
      <c r="B24" s="2"/>
      <c r="C24" t="s">
        <v>32</v>
      </c>
      <c r="D24" s="15">
        <v>6.14</v>
      </c>
      <c r="E24" s="15">
        <v>1.79</v>
      </c>
      <c r="F24" s="15">
        <v>6.8</v>
      </c>
      <c r="G24" s="15">
        <v>3.2</v>
      </c>
      <c r="H24" s="15">
        <v>27.4</v>
      </c>
    </row>
    <row r="25" spans="1:8" x14ac:dyDescent="0.55000000000000004">
      <c r="A25" s="2"/>
      <c r="B25" s="2"/>
      <c r="C25" t="s">
        <v>33</v>
      </c>
      <c r="D25" s="15">
        <v>9.3000000000000007</v>
      </c>
      <c r="E25" s="15">
        <v>3.65</v>
      </c>
      <c r="F25" s="15">
        <v>9.5</v>
      </c>
      <c r="G25" s="15">
        <v>6.4</v>
      </c>
      <c r="H25" s="15">
        <v>25.4</v>
      </c>
    </row>
    <row r="26" spans="1:8" x14ac:dyDescent="0.55000000000000004">
      <c r="A26" s="2"/>
      <c r="B26" s="2"/>
      <c r="C26" t="s">
        <v>34</v>
      </c>
      <c r="D26" s="15">
        <v>2.13</v>
      </c>
      <c r="E26" s="15">
        <v>0.185</v>
      </c>
      <c r="F26" s="15">
        <v>3.3</v>
      </c>
      <c r="G26" s="15">
        <v>0.51</v>
      </c>
      <c r="H26" s="15">
        <v>12.9</v>
      </c>
    </row>
    <row r="27" spans="1:8" x14ac:dyDescent="0.55000000000000004">
      <c r="A27" s="2"/>
      <c r="B27" s="2"/>
      <c r="C27" t="s">
        <v>35</v>
      </c>
      <c r="D27" s="15">
        <v>8</v>
      </c>
      <c r="E27" s="15">
        <v>2.64</v>
      </c>
      <c r="F27" s="15">
        <v>10.9</v>
      </c>
      <c r="G27" s="15">
        <v>4.47</v>
      </c>
      <c r="H27" s="15">
        <v>17.7</v>
      </c>
    </row>
    <row r="28" spans="1:8" x14ac:dyDescent="0.55000000000000004">
      <c r="A28" s="2"/>
      <c r="B28" s="2"/>
      <c r="C28" t="s">
        <v>36</v>
      </c>
      <c r="D28" s="15">
        <v>4.0999999999999996</v>
      </c>
      <c r="E28" s="15">
        <v>2</v>
      </c>
      <c r="F28" s="15">
        <v>5.4</v>
      </c>
      <c r="G28" s="15">
        <v>2.1</v>
      </c>
      <c r="H28" s="15">
        <v>13.8</v>
      </c>
    </row>
    <row r="29" spans="1:8" x14ac:dyDescent="0.55000000000000004">
      <c r="A29" s="5" t="s">
        <v>10</v>
      </c>
      <c r="B29" s="5"/>
      <c r="C29" s="5"/>
      <c r="D29" s="17">
        <f>(D19+D20+D21+D22+D23+D24+D25+D26+D27+D28)/10</f>
        <v>6.104000000000001</v>
      </c>
      <c r="E29" s="17">
        <f t="shared" ref="E29:H29" si="2">(E19+E20+E21+E22+E23+E24+E25+E26+E27+E28)/10</f>
        <v>2.1334999999999997</v>
      </c>
      <c r="F29" s="17">
        <f t="shared" si="2"/>
        <v>7.6400000000000006</v>
      </c>
      <c r="G29" s="17">
        <f t="shared" si="2"/>
        <v>3.5770000000000004</v>
      </c>
      <c r="H29" s="17">
        <f t="shared" si="2"/>
        <v>26.78</v>
      </c>
    </row>
    <row r="30" spans="1:8" x14ac:dyDescent="0.55000000000000004">
      <c r="A30" s="7" t="s">
        <v>6</v>
      </c>
      <c r="B30" s="7"/>
      <c r="C30" s="7"/>
      <c r="D30" s="19">
        <f>STDEV(D19:D28)/SQRT(10)</f>
        <v>0.88159476707460793</v>
      </c>
      <c r="E30" s="19">
        <f t="shared" ref="E30:H30" si="3">STDEV(E19:E28)/SQRT(10)</f>
        <v>0.36942451491775996</v>
      </c>
      <c r="F30" s="19">
        <f t="shared" si="3"/>
        <v>0.92258092087120169</v>
      </c>
      <c r="G30" s="19">
        <f t="shared" si="3"/>
        <v>0.67130064468578843</v>
      </c>
      <c r="H30" s="19">
        <f t="shared" si="3"/>
        <v>5.7455257954922336</v>
      </c>
    </row>
  </sheetData>
  <phoneticPr fontId="1" type="noConversion"/>
  <pageMargins left="0.75" right="0.75" top="1" bottom="1" header="0.5" footer="0.5"/>
  <pageSetup paperSize="9" scale="9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9"/>
  <sheetViews>
    <sheetView zoomScale="80" zoomScaleNormal="80" zoomScalePageLayoutView="150" workbookViewId="0">
      <selection sqref="A1:A2"/>
    </sheetView>
  </sheetViews>
  <sheetFormatPr defaultColWidth="10.6640625" defaultRowHeight="15.7" x14ac:dyDescent="0.55000000000000004"/>
  <cols>
    <col min="2" max="2" width="9.6640625" customWidth="1"/>
    <col min="3" max="3" width="7.5" customWidth="1"/>
    <col min="4" max="8" width="11.83203125" customWidth="1"/>
  </cols>
  <sheetData>
    <row r="1" spans="1:8" x14ac:dyDescent="0.55000000000000004">
      <c r="A1" s="24" t="s">
        <v>100</v>
      </c>
    </row>
    <row r="2" spans="1:8" x14ac:dyDescent="0.55000000000000004">
      <c r="A2" s="24" t="s">
        <v>101</v>
      </c>
    </row>
    <row r="3" spans="1:8" x14ac:dyDescent="0.55000000000000004">
      <c r="A3" s="23" t="s">
        <v>99</v>
      </c>
    </row>
    <row r="4" spans="1:8" x14ac:dyDescent="0.55000000000000004">
      <c r="A4" t="s">
        <v>38</v>
      </c>
    </row>
    <row r="5" spans="1:8" x14ac:dyDescent="0.55000000000000004">
      <c r="A5" s="1" t="s">
        <v>0</v>
      </c>
      <c r="B5" s="1" t="s">
        <v>5</v>
      </c>
      <c r="C5" s="1" t="s">
        <v>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</row>
    <row r="6" spans="1:8" x14ac:dyDescent="0.55000000000000004">
      <c r="A6" s="8" t="s">
        <v>2</v>
      </c>
      <c r="B6" s="3">
        <v>1100</v>
      </c>
      <c r="C6" t="s">
        <v>39</v>
      </c>
      <c r="D6" s="14">
        <v>578</v>
      </c>
      <c r="E6" s="14">
        <v>661</v>
      </c>
      <c r="F6" s="14">
        <v>636</v>
      </c>
      <c r="G6" s="14">
        <v>694</v>
      </c>
      <c r="H6" s="14">
        <v>623</v>
      </c>
    </row>
    <row r="7" spans="1:8" x14ac:dyDescent="0.55000000000000004">
      <c r="A7" s="2"/>
      <c r="B7" s="4"/>
      <c r="C7" t="s">
        <v>40</v>
      </c>
      <c r="D7" s="14">
        <v>464</v>
      </c>
      <c r="E7" s="14">
        <v>514</v>
      </c>
      <c r="F7" s="14">
        <v>497</v>
      </c>
      <c r="G7" s="14">
        <v>534</v>
      </c>
      <c r="H7" s="14">
        <v>497</v>
      </c>
    </row>
    <row r="8" spans="1:8" x14ac:dyDescent="0.55000000000000004">
      <c r="A8" s="2"/>
      <c r="B8" s="4"/>
      <c r="C8" t="s">
        <v>41</v>
      </c>
      <c r="D8" s="14">
        <v>597</v>
      </c>
      <c r="E8" s="14">
        <v>682</v>
      </c>
      <c r="F8" s="14">
        <v>647</v>
      </c>
      <c r="G8" s="14">
        <v>747</v>
      </c>
      <c r="H8" s="14">
        <v>723</v>
      </c>
    </row>
    <row r="9" spans="1:8" x14ac:dyDescent="0.55000000000000004">
      <c r="A9" s="2"/>
      <c r="B9" s="4"/>
      <c r="C9" t="s">
        <v>42</v>
      </c>
      <c r="D9" s="14">
        <v>488</v>
      </c>
      <c r="E9" s="14">
        <v>544</v>
      </c>
      <c r="F9" s="14">
        <v>515</v>
      </c>
      <c r="G9" s="14">
        <v>571</v>
      </c>
      <c r="H9" s="14">
        <v>552</v>
      </c>
    </row>
    <row r="10" spans="1:8" x14ac:dyDescent="0.55000000000000004">
      <c r="A10" s="2"/>
      <c r="B10" s="4"/>
      <c r="C10" t="s">
        <v>43</v>
      </c>
      <c r="D10" s="14">
        <v>657</v>
      </c>
      <c r="E10" s="14">
        <v>750</v>
      </c>
      <c r="F10" s="14">
        <v>688</v>
      </c>
      <c r="G10" s="14">
        <v>843</v>
      </c>
      <c r="H10" s="14">
        <v>783</v>
      </c>
    </row>
    <row r="11" spans="1:8" x14ac:dyDescent="0.55000000000000004">
      <c r="A11" s="2"/>
      <c r="B11" s="4"/>
      <c r="C11" t="s">
        <v>44</v>
      </c>
      <c r="D11" s="14">
        <v>572</v>
      </c>
      <c r="E11" s="14">
        <v>641</v>
      </c>
      <c r="F11" s="14">
        <v>613</v>
      </c>
      <c r="G11" s="14">
        <v>821</v>
      </c>
      <c r="H11" s="14">
        <v>845</v>
      </c>
    </row>
    <row r="12" spans="1:8" x14ac:dyDescent="0.55000000000000004">
      <c r="A12" s="2"/>
      <c r="B12" s="4"/>
      <c r="C12" t="s">
        <v>45</v>
      </c>
      <c r="D12" s="14">
        <v>549</v>
      </c>
      <c r="E12" s="14">
        <v>631</v>
      </c>
      <c r="F12" s="14">
        <v>597</v>
      </c>
      <c r="G12" s="14">
        <v>686</v>
      </c>
      <c r="H12" s="14">
        <v>649</v>
      </c>
    </row>
    <row r="13" spans="1:8" x14ac:dyDescent="0.55000000000000004">
      <c r="A13" s="2"/>
      <c r="B13" s="4"/>
      <c r="C13" t="s">
        <v>46</v>
      </c>
      <c r="D13" s="14">
        <v>523</v>
      </c>
      <c r="E13" s="14">
        <v>590</v>
      </c>
      <c r="F13" s="14">
        <v>547</v>
      </c>
      <c r="G13" s="14">
        <v>727</v>
      </c>
      <c r="H13" s="14">
        <v>693</v>
      </c>
    </row>
    <row r="14" spans="1:8" x14ac:dyDescent="0.55000000000000004">
      <c r="A14" s="2"/>
      <c r="B14" s="4"/>
      <c r="C14" t="s">
        <v>47</v>
      </c>
      <c r="D14" s="14">
        <v>470</v>
      </c>
      <c r="E14" s="14">
        <v>539</v>
      </c>
      <c r="F14" s="14">
        <v>500</v>
      </c>
      <c r="G14" s="14">
        <v>674</v>
      </c>
      <c r="H14" s="14">
        <v>655</v>
      </c>
    </row>
    <row r="15" spans="1:8" x14ac:dyDescent="0.55000000000000004">
      <c r="A15" s="2"/>
      <c r="B15" s="4"/>
      <c r="C15" t="s">
        <v>48</v>
      </c>
      <c r="D15" s="14">
        <v>539</v>
      </c>
      <c r="E15" s="14">
        <v>631</v>
      </c>
      <c r="F15" s="14">
        <v>583</v>
      </c>
      <c r="G15" s="14">
        <v>649</v>
      </c>
      <c r="H15" s="14">
        <v>595</v>
      </c>
    </row>
    <row r="16" spans="1:8" x14ac:dyDescent="0.55000000000000004">
      <c r="A16" s="5" t="s">
        <v>10</v>
      </c>
      <c r="B16" s="6"/>
      <c r="C16" s="6"/>
      <c r="D16" s="18">
        <f>(D6+D7+D8+D9+D10+D11+D12+D13+D14+D15)/10</f>
        <v>543.70000000000005</v>
      </c>
      <c r="E16" s="18">
        <f t="shared" ref="E16:H16" si="0">(E6+E7+E8+E9+E10+E11+E12+E13+E14+E15)/10</f>
        <v>618.29999999999995</v>
      </c>
      <c r="F16" s="18">
        <f t="shared" si="0"/>
        <v>582.29999999999995</v>
      </c>
      <c r="G16" s="18">
        <f t="shared" si="0"/>
        <v>694.6</v>
      </c>
      <c r="H16" s="18">
        <f t="shared" si="0"/>
        <v>661.5</v>
      </c>
    </row>
    <row r="17" spans="1:8" x14ac:dyDescent="0.55000000000000004">
      <c r="A17" s="5" t="s">
        <v>6</v>
      </c>
      <c r="B17" s="6"/>
      <c r="C17" s="6"/>
      <c r="D17" s="18">
        <f>STDEV(D6:D15)/SQRT(10)</f>
        <v>19.154372868877775</v>
      </c>
      <c r="E17" s="18">
        <f t="shared" ref="E17:H17" si="1">STDEV(E6:E15)/SQRT(10)</f>
        <v>22.986010238113696</v>
      </c>
      <c r="F17" s="18">
        <f t="shared" si="1"/>
        <v>20.876914416540501</v>
      </c>
      <c r="G17" s="18">
        <f t="shared" si="1"/>
        <v>30.811686094727175</v>
      </c>
      <c r="H17" s="18">
        <f t="shared" si="1"/>
        <v>33.059290171851337</v>
      </c>
    </row>
    <row r="18" spans="1:8" x14ac:dyDescent="0.55000000000000004">
      <c r="A18" s="2"/>
      <c r="B18" s="4"/>
      <c r="C18" s="4"/>
      <c r="D18" s="4"/>
      <c r="E18" s="4"/>
      <c r="F18" s="4"/>
      <c r="G18" s="4"/>
      <c r="H18" s="4"/>
    </row>
    <row r="19" spans="1:8" x14ac:dyDescent="0.55000000000000004">
      <c r="A19" s="9" t="s">
        <v>3</v>
      </c>
      <c r="B19" s="4">
        <v>1100</v>
      </c>
      <c r="C19" t="s">
        <v>49</v>
      </c>
      <c r="D19" s="15">
        <v>4.95</v>
      </c>
      <c r="E19" s="15">
        <v>1.48</v>
      </c>
      <c r="F19" s="15">
        <v>8.4</v>
      </c>
      <c r="G19" s="15">
        <v>3</v>
      </c>
      <c r="H19" s="15">
        <v>18</v>
      </c>
    </row>
    <row r="20" spans="1:8" x14ac:dyDescent="0.55000000000000004">
      <c r="A20" s="2"/>
      <c r="B20" s="4"/>
      <c r="C20" t="s">
        <v>50</v>
      </c>
      <c r="D20" s="15">
        <v>8</v>
      </c>
      <c r="E20" s="15">
        <v>2.76</v>
      </c>
      <c r="F20" s="15">
        <v>8.1</v>
      </c>
      <c r="G20" s="15">
        <v>4.9000000000000004</v>
      </c>
      <c r="H20" s="15">
        <v>27.8</v>
      </c>
    </row>
    <row r="21" spans="1:8" x14ac:dyDescent="0.55000000000000004">
      <c r="A21" s="2"/>
      <c r="B21" s="4"/>
      <c r="C21" t="s">
        <v>51</v>
      </c>
      <c r="D21" s="15">
        <v>6.6</v>
      </c>
      <c r="E21" s="15">
        <v>1.6</v>
      </c>
      <c r="F21" s="15">
        <v>5.2</v>
      </c>
      <c r="G21" s="15">
        <v>3.18</v>
      </c>
      <c r="H21" s="15">
        <v>15.8</v>
      </c>
    </row>
    <row r="22" spans="1:8" x14ac:dyDescent="0.55000000000000004">
      <c r="A22" s="2"/>
      <c r="B22" s="4"/>
      <c r="C22" t="s">
        <v>52</v>
      </c>
      <c r="D22" s="15">
        <v>7.8</v>
      </c>
      <c r="E22" s="15">
        <v>3.16</v>
      </c>
      <c r="F22" s="15">
        <v>9.8000000000000007</v>
      </c>
      <c r="G22" s="15">
        <v>4.9000000000000004</v>
      </c>
      <c r="H22" s="15">
        <v>22.7</v>
      </c>
    </row>
    <row r="23" spans="1:8" x14ac:dyDescent="0.55000000000000004">
      <c r="A23" s="2"/>
      <c r="B23" s="4"/>
      <c r="C23" t="s">
        <v>53</v>
      </c>
      <c r="D23" s="15">
        <v>1.57</v>
      </c>
      <c r="E23" s="15">
        <v>0.124</v>
      </c>
      <c r="F23" s="15">
        <v>4.5999999999999996</v>
      </c>
      <c r="G23" s="15">
        <v>0.19</v>
      </c>
      <c r="H23" s="15">
        <v>4.8</v>
      </c>
    </row>
    <row r="24" spans="1:8" x14ac:dyDescent="0.55000000000000004">
      <c r="A24" s="2"/>
      <c r="B24" s="2"/>
      <c r="C24" t="s">
        <v>54</v>
      </c>
      <c r="D24" s="15">
        <v>5.55</v>
      </c>
      <c r="E24" s="15">
        <v>2.0499999999999998</v>
      </c>
      <c r="F24" s="15">
        <v>5</v>
      </c>
      <c r="G24" s="15">
        <v>3.33</v>
      </c>
      <c r="H24" s="15">
        <v>18</v>
      </c>
    </row>
    <row r="25" spans="1:8" x14ac:dyDescent="0.55000000000000004">
      <c r="A25" s="2"/>
      <c r="B25" s="2"/>
      <c r="C25" t="s">
        <v>55</v>
      </c>
      <c r="D25" s="15">
        <v>6</v>
      </c>
      <c r="E25" s="15">
        <v>2.23</v>
      </c>
      <c r="F25" s="15">
        <v>5.2</v>
      </c>
      <c r="G25" s="15">
        <v>3.51</v>
      </c>
      <c r="H25" s="15">
        <v>21.1</v>
      </c>
    </row>
    <row r="26" spans="1:8" x14ac:dyDescent="0.55000000000000004">
      <c r="A26" s="2"/>
      <c r="B26" s="2"/>
      <c r="C26" t="s">
        <v>56</v>
      </c>
      <c r="D26" s="15">
        <v>3.27</v>
      </c>
      <c r="E26" s="15">
        <v>0.76</v>
      </c>
      <c r="F26" s="15">
        <v>3</v>
      </c>
      <c r="G26" s="15">
        <v>1.5</v>
      </c>
      <c r="H26" s="15">
        <v>9.1999999999999993</v>
      </c>
    </row>
    <row r="27" spans="1:8" x14ac:dyDescent="0.55000000000000004">
      <c r="A27" s="2"/>
      <c r="B27" s="2"/>
      <c r="C27" t="s">
        <v>57</v>
      </c>
      <c r="D27" s="15">
        <v>6.9</v>
      </c>
      <c r="E27" s="15">
        <v>2.08</v>
      </c>
      <c r="F27" s="15">
        <v>7.6</v>
      </c>
      <c r="G27" s="15">
        <v>3.5</v>
      </c>
      <c r="H27" s="15">
        <v>19</v>
      </c>
    </row>
    <row r="28" spans="1:8" x14ac:dyDescent="0.55000000000000004">
      <c r="A28" s="5" t="s">
        <v>7</v>
      </c>
      <c r="B28" s="5"/>
      <c r="C28" s="5"/>
      <c r="D28" s="17">
        <f>(D19+D20+D21+D22+D23+D24+D25+D26+D27)/9</f>
        <v>5.6266666666666669</v>
      </c>
      <c r="E28" s="17">
        <f t="shared" ref="E28:H28" si="2">(E19+E20+E21+E22+E23+E24+E25+E26+E27)/9</f>
        <v>1.8048888888888888</v>
      </c>
      <c r="F28" s="17">
        <f t="shared" si="2"/>
        <v>6.3222222222222229</v>
      </c>
      <c r="G28" s="17">
        <f t="shared" si="2"/>
        <v>3.112222222222222</v>
      </c>
      <c r="H28" s="17">
        <f t="shared" si="2"/>
        <v>17.377777777777776</v>
      </c>
    </row>
    <row r="29" spans="1:8" x14ac:dyDescent="0.55000000000000004">
      <c r="A29" s="7" t="s">
        <v>6</v>
      </c>
      <c r="B29" s="7"/>
      <c r="C29" s="7"/>
      <c r="D29" s="19">
        <f>STDEV(D19:D27)/SQRT(9)</f>
        <v>0.7025588152524237</v>
      </c>
      <c r="E29" s="19">
        <f t="shared" ref="E29:H29" si="3">STDEV(E19:E27)/SQRT(9)</f>
        <v>0.31468151644182002</v>
      </c>
      <c r="F29" s="19">
        <f t="shared" si="3"/>
        <v>0.74045364806871605</v>
      </c>
      <c r="G29" s="19">
        <f t="shared" si="3"/>
        <v>0.49866705040587361</v>
      </c>
      <c r="H29" s="19">
        <f t="shared" si="3"/>
        <v>2.3027023845049874</v>
      </c>
    </row>
  </sheetData>
  <phoneticPr fontId="1" type="noConversion"/>
  <pageMargins left="0.75" right="0.75" top="1" bottom="1" header="0.5" footer="0.5"/>
  <pageSetup paperSize="9" scale="9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3"/>
  <sheetViews>
    <sheetView zoomScale="84" zoomScaleNormal="84" zoomScalePageLayoutView="150" workbookViewId="0">
      <selection sqref="A1:A2"/>
    </sheetView>
  </sheetViews>
  <sheetFormatPr defaultColWidth="10.6640625" defaultRowHeight="15.7" x14ac:dyDescent="0.55000000000000004"/>
  <cols>
    <col min="2" max="2" width="9.6640625" customWidth="1"/>
    <col min="3" max="3" width="7.5" customWidth="1"/>
    <col min="4" max="8" width="11.83203125" customWidth="1"/>
  </cols>
  <sheetData>
    <row r="1" spans="1:8" x14ac:dyDescent="0.55000000000000004">
      <c r="A1" s="24" t="s">
        <v>100</v>
      </c>
    </row>
    <row r="2" spans="1:8" x14ac:dyDescent="0.55000000000000004">
      <c r="A2" s="24" t="s">
        <v>101</v>
      </c>
    </row>
    <row r="3" spans="1:8" x14ac:dyDescent="0.55000000000000004">
      <c r="A3" s="23" t="s">
        <v>99</v>
      </c>
    </row>
    <row r="4" spans="1:8" x14ac:dyDescent="0.55000000000000004">
      <c r="A4" t="s">
        <v>58</v>
      </c>
    </row>
    <row r="5" spans="1:8" x14ac:dyDescent="0.55000000000000004">
      <c r="A5" s="1" t="s">
        <v>0</v>
      </c>
      <c r="B5" s="1" t="s">
        <v>5</v>
      </c>
      <c r="C5" s="1" t="s">
        <v>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</row>
    <row r="6" spans="1:8" x14ac:dyDescent="0.55000000000000004">
      <c r="A6" s="8" t="s">
        <v>2</v>
      </c>
      <c r="B6" s="3">
        <v>1000</v>
      </c>
      <c r="C6" t="s">
        <v>59</v>
      </c>
      <c r="D6" s="14">
        <v>364</v>
      </c>
      <c r="E6" s="14">
        <v>376</v>
      </c>
      <c r="F6" s="14">
        <v>360</v>
      </c>
      <c r="G6" s="14">
        <v>348</v>
      </c>
      <c r="H6" s="14">
        <v>467</v>
      </c>
    </row>
    <row r="7" spans="1:8" x14ac:dyDescent="0.55000000000000004">
      <c r="A7" s="2"/>
      <c r="B7" s="4"/>
      <c r="C7" t="s">
        <v>60</v>
      </c>
      <c r="D7" s="14">
        <v>343</v>
      </c>
      <c r="E7" s="14">
        <v>355</v>
      </c>
      <c r="F7" s="14">
        <v>342</v>
      </c>
      <c r="G7" s="14">
        <v>297</v>
      </c>
      <c r="H7" s="14">
        <v>379</v>
      </c>
    </row>
    <row r="8" spans="1:8" x14ac:dyDescent="0.55000000000000004">
      <c r="A8" s="2"/>
      <c r="B8" s="4"/>
      <c r="C8" t="s">
        <v>61</v>
      </c>
      <c r="D8" s="14">
        <v>374</v>
      </c>
      <c r="E8" s="14">
        <v>383</v>
      </c>
      <c r="F8" s="14">
        <v>363</v>
      </c>
      <c r="G8" s="14">
        <v>376</v>
      </c>
      <c r="H8" s="14">
        <v>470</v>
      </c>
    </row>
    <row r="9" spans="1:8" x14ac:dyDescent="0.55000000000000004">
      <c r="A9" s="2"/>
      <c r="B9" s="4"/>
      <c r="C9" t="s">
        <v>62</v>
      </c>
      <c r="D9" s="14">
        <v>392</v>
      </c>
      <c r="E9" s="14">
        <v>411</v>
      </c>
      <c r="F9" s="14">
        <v>381</v>
      </c>
      <c r="G9" s="14">
        <v>382</v>
      </c>
      <c r="H9" s="14">
        <v>430</v>
      </c>
    </row>
    <row r="10" spans="1:8" x14ac:dyDescent="0.55000000000000004">
      <c r="A10" s="2"/>
      <c r="B10" s="4"/>
      <c r="C10" t="s">
        <v>63</v>
      </c>
      <c r="D10" s="14">
        <v>372</v>
      </c>
      <c r="E10" s="14">
        <v>369</v>
      </c>
      <c r="F10" s="14">
        <v>349</v>
      </c>
      <c r="G10" s="14">
        <v>379</v>
      </c>
      <c r="H10" s="14">
        <v>517</v>
      </c>
    </row>
    <row r="11" spans="1:8" x14ac:dyDescent="0.55000000000000004">
      <c r="A11" s="2"/>
      <c r="B11" s="4"/>
      <c r="C11" t="s">
        <v>64</v>
      </c>
      <c r="D11" s="14">
        <v>369</v>
      </c>
      <c r="E11" s="14">
        <v>374</v>
      </c>
      <c r="F11" s="14">
        <v>344</v>
      </c>
      <c r="G11" s="14">
        <v>258</v>
      </c>
      <c r="H11" s="14">
        <v>283</v>
      </c>
    </row>
    <row r="12" spans="1:8" x14ac:dyDescent="0.55000000000000004">
      <c r="A12" s="2"/>
      <c r="B12" s="4"/>
      <c r="C12" t="s">
        <v>65</v>
      </c>
      <c r="D12" s="14">
        <v>435</v>
      </c>
      <c r="E12" s="14">
        <v>454</v>
      </c>
      <c r="F12" s="14">
        <v>428</v>
      </c>
      <c r="G12" s="14">
        <v>309</v>
      </c>
      <c r="H12" s="14">
        <v>336</v>
      </c>
    </row>
    <row r="13" spans="1:8" x14ac:dyDescent="0.55000000000000004">
      <c r="A13" s="2"/>
      <c r="B13" s="4"/>
      <c r="C13" t="s">
        <v>66</v>
      </c>
      <c r="D13" s="14">
        <v>424</v>
      </c>
      <c r="E13" s="14">
        <v>433</v>
      </c>
      <c r="F13" s="14">
        <v>404</v>
      </c>
      <c r="G13" s="14">
        <v>361</v>
      </c>
      <c r="H13" s="14">
        <v>445</v>
      </c>
    </row>
    <row r="14" spans="1:8" x14ac:dyDescent="0.55000000000000004">
      <c r="A14" s="2"/>
      <c r="B14" s="4"/>
      <c r="C14" t="s">
        <v>67</v>
      </c>
      <c r="D14" s="14">
        <v>364</v>
      </c>
      <c r="E14" s="14">
        <v>377</v>
      </c>
      <c r="F14" s="14">
        <v>350</v>
      </c>
      <c r="G14" s="14">
        <v>400</v>
      </c>
      <c r="H14" s="14">
        <v>547</v>
      </c>
    </row>
    <row r="15" spans="1:8" x14ac:dyDescent="0.55000000000000004">
      <c r="A15" s="2"/>
      <c r="B15" s="4"/>
      <c r="C15" t="s">
        <v>68</v>
      </c>
      <c r="D15" s="14">
        <v>445</v>
      </c>
      <c r="E15" s="14">
        <v>462</v>
      </c>
      <c r="F15" s="14">
        <v>418</v>
      </c>
      <c r="G15" s="14">
        <v>425</v>
      </c>
      <c r="H15" s="14">
        <v>537</v>
      </c>
    </row>
    <row r="16" spans="1:8" x14ac:dyDescent="0.55000000000000004">
      <c r="A16" s="5" t="s">
        <v>10</v>
      </c>
      <c r="B16" s="6"/>
      <c r="C16" s="6"/>
      <c r="D16" s="18">
        <f>(D6+D7+D8+D9+D10+D11+D12+D13+D14+D15)/10</f>
        <v>388.2</v>
      </c>
      <c r="E16" s="18">
        <f t="shared" ref="E16:H16" si="0">(E6+E7+E8+E9+E10+E11+E12+E13+E14+E15)/10</f>
        <v>399.4</v>
      </c>
      <c r="F16" s="18">
        <f t="shared" si="0"/>
        <v>373.9</v>
      </c>
      <c r="G16" s="18">
        <f t="shared" si="0"/>
        <v>353.5</v>
      </c>
      <c r="H16" s="18">
        <f t="shared" si="0"/>
        <v>441.1</v>
      </c>
    </row>
    <row r="17" spans="1:8" x14ac:dyDescent="0.55000000000000004">
      <c r="A17" s="5" t="s">
        <v>6</v>
      </c>
      <c r="B17" s="6"/>
      <c r="C17" s="6"/>
      <c r="D17" s="18">
        <f>STDEV(D6:D15)/SQRT(10)</f>
        <v>10.933943072428679</v>
      </c>
      <c r="E17" s="18">
        <f t="shared" ref="E17:H17" si="1">STDEV(E6:E15)/SQRT(10)</f>
        <v>12.028854198689638</v>
      </c>
      <c r="F17" s="18">
        <f t="shared" si="1"/>
        <v>10.134046027569092</v>
      </c>
      <c r="G17" s="18">
        <f t="shared" si="1"/>
        <v>16.200994482506999</v>
      </c>
      <c r="H17" s="18">
        <f t="shared" si="1"/>
        <v>27.429687890637339</v>
      </c>
    </row>
    <row r="18" spans="1:8" x14ac:dyDescent="0.55000000000000004">
      <c r="A18" s="2"/>
      <c r="B18" s="4"/>
      <c r="C18" s="4"/>
      <c r="D18" s="4"/>
      <c r="E18" s="4"/>
      <c r="F18" s="4"/>
      <c r="G18" s="4"/>
      <c r="H18" s="4"/>
    </row>
    <row r="19" spans="1:8" x14ac:dyDescent="0.55000000000000004">
      <c r="A19" s="9" t="s">
        <v>3</v>
      </c>
      <c r="B19" s="4">
        <v>1000</v>
      </c>
      <c r="C19" t="s">
        <v>69</v>
      </c>
      <c r="D19" s="15">
        <v>0.43</v>
      </c>
      <c r="E19" s="15">
        <v>0.115</v>
      </c>
      <c r="F19" s="15"/>
      <c r="G19" s="15">
        <v>0.18</v>
      </c>
      <c r="H19" s="15">
        <v>3.1</v>
      </c>
    </row>
    <row r="20" spans="1:8" x14ac:dyDescent="0.55000000000000004">
      <c r="A20" s="2"/>
      <c r="B20" s="4"/>
      <c r="C20" t="s">
        <v>70</v>
      </c>
      <c r="D20" s="15">
        <v>2.9</v>
      </c>
      <c r="E20" s="15">
        <v>2.9</v>
      </c>
      <c r="F20" s="15">
        <v>3.9</v>
      </c>
      <c r="G20" s="15">
        <v>1.4</v>
      </c>
      <c r="H20" s="15">
        <v>7.5</v>
      </c>
    </row>
    <row r="21" spans="1:8" x14ac:dyDescent="0.55000000000000004">
      <c r="A21" s="2"/>
      <c r="B21" s="4"/>
      <c r="C21" t="s">
        <v>71</v>
      </c>
      <c r="D21" s="15">
        <v>1.01</v>
      </c>
      <c r="E21" s="15">
        <v>0.43</v>
      </c>
      <c r="F21" s="15">
        <v>2.1</v>
      </c>
      <c r="G21" s="15">
        <v>1</v>
      </c>
      <c r="H21" s="15">
        <v>8.1999999999999993</v>
      </c>
    </row>
    <row r="22" spans="1:8" x14ac:dyDescent="0.55000000000000004">
      <c r="A22" s="2"/>
      <c r="B22" s="4"/>
      <c r="C22" t="s">
        <v>72</v>
      </c>
      <c r="D22" s="15">
        <v>3.21</v>
      </c>
      <c r="E22" s="15">
        <v>0.42</v>
      </c>
      <c r="F22" s="15">
        <v>4.5</v>
      </c>
      <c r="G22" s="15">
        <v>4.9000000000000002E-2</v>
      </c>
      <c r="H22" s="15">
        <v>2.8</v>
      </c>
    </row>
    <row r="23" spans="1:8" x14ac:dyDescent="0.55000000000000004">
      <c r="A23" s="2"/>
      <c r="B23" s="4"/>
      <c r="C23" t="s">
        <v>73</v>
      </c>
      <c r="D23" s="15">
        <v>2.3E-2</v>
      </c>
      <c r="E23" s="15">
        <v>7.1000000000000004E-3</v>
      </c>
      <c r="F23" s="15"/>
      <c r="G23" s="15">
        <v>2.1000000000000001E-2</v>
      </c>
      <c r="H23" s="15">
        <v>4.0999999999999996</v>
      </c>
    </row>
    <row r="24" spans="1:8" x14ac:dyDescent="0.55000000000000004">
      <c r="A24" s="5" t="s">
        <v>8</v>
      </c>
      <c r="B24" s="5"/>
      <c r="C24" s="5"/>
      <c r="D24" s="17">
        <f>(D19+D20+D21+D22+D23)/5</f>
        <v>1.5145999999999999</v>
      </c>
      <c r="E24" s="17">
        <f t="shared" ref="E24:H24" si="2">(E19+E20+E21+E22+E23)/5</f>
        <v>0.77442</v>
      </c>
      <c r="F24" s="17">
        <f>(F19+F20+F21+F22+F23)/5</f>
        <v>2.1</v>
      </c>
      <c r="G24" s="17">
        <f>(G19+G20+G21+G22+G23)/5</f>
        <v>0.53</v>
      </c>
      <c r="H24" s="17">
        <f t="shared" si="2"/>
        <v>5.1399999999999988</v>
      </c>
    </row>
    <row r="25" spans="1:8" x14ac:dyDescent="0.55000000000000004">
      <c r="A25" s="5" t="s">
        <v>6</v>
      </c>
      <c r="B25" s="5"/>
      <c r="C25" s="5"/>
      <c r="D25" s="17">
        <f>STDEV(D19:D23)/SQRT(5)</f>
        <v>0.64998319978288677</v>
      </c>
      <c r="E25" s="17">
        <f t="shared" ref="E25:H25" si="3">STDEV(E19:E23)/SQRT(5)</f>
        <v>0.5378635388274613</v>
      </c>
      <c r="F25" s="17">
        <f t="shared" si="3"/>
        <v>0.55856960175075743</v>
      </c>
      <c r="G25" s="17">
        <f t="shared" si="3"/>
        <v>0.28202322599388863</v>
      </c>
      <c r="H25" s="17">
        <f t="shared" si="3"/>
        <v>1.1325193155085709</v>
      </c>
    </row>
    <row r="26" spans="1:8" x14ac:dyDescent="0.55000000000000004">
      <c r="A26" s="2"/>
      <c r="B26" s="2"/>
      <c r="C26" s="2"/>
      <c r="D26" s="2"/>
      <c r="E26" s="2"/>
      <c r="F26" s="2"/>
      <c r="G26" s="2"/>
      <c r="H26" s="2"/>
    </row>
    <row r="27" spans="1:8" x14ac:dyDescent="0.55000000000000004">
      <c r="A27" s="9" t="s">
        <v>4</v>
      </c>
      <c r="B27" s="20">
        <v>1000</v>
      </c>
      <c r="C27" t="s">
        <v>74</v>
      </c>
      <c r="D27" s="15">
        <v>6.69</v>
      </c>
      <c r="E27" s="15">
        <v>0.83</v>
      </c>
      <c r="F27" s="15">
        <v>12.8</v>
      </c>
      <c r="G27" s="15">
        <v>0.08</v>
      </c>
      <c r="H27" s="15">
        <v>1.3</v>
      </c>
    </row>
    <row r="28" spans="1:8" x14ac:dyDescent="0.55000000000000004">
      <c r="C28" t="s">
        <v>75</v>
      </c>
      <c r="D28" s="15">
        <v>7.27</v>
      </c>
      <c r="E28" s="15">
        <v>0.76</v>
      </c>
      <c r="F28" s="15">
        <v>14.6</v>
      </c>
      <c r="G28" s="15">
        <v>0</v>
      </c>
      <c r="H28" s="15">
        <v>2.6</v>
      </c>
    </row>
    <row r="29" spans="1:8" x14ac:dyDescent="0.55000000000000004">
      <c r="C29" t="s">
        <v>76</v>
      </c>
      <c r="D29" s="15">
        <v>6.61</v>
      </c>
      <c r="E29" s="15">
        <v>0.74</v>
      </c>
      <c r="F29" s="15">
        <v>12.9</v>
      </c>
      <c r="G29" s="15">
        <v>0</v>
      </c>
      <c r="H29" s="15">
        <v>0</v>
      </c>
    </row>
    <row r="30" spans="1:8" x14ac:dyDescent="0.55000000000000004">
      <c r="C30" t="s">
        <v>77</v>
      </c>
      <c r="D30" s="15">
        <v>7.03</v>
      </c>
      <c r="E30" s="15">
        <v>0.83</v>
      </c>
      <c r="F30" s="15">
        <v>14.4</v>
      </c>
      <c r="G30" s="15">
        <v>2.7E-2</v>
      </c>
      <c r="H30" s="15">
        <v>0.9</v>
      </c>
    </row>
    <row r="31" spans="1:8" x14ac:dyDescent="0.55000000000000004">
      <c r="C31" t="s">
        <v>78</v>
      </c>
      <c r="D31" s="15">
        <v>7.23</v>
      </c>
      <c r="E31" s="15">
        <v>0.77</v>
      </c>
      <c r="F31" s="15">
        <v>11.3</v>
      </c>
      <c r="G31" s="15">
        <v>7.0000000000000007E-2</v>
      </c>
      <c r="H31" s="15">
        <v>0</v>
      </c>
    </row>
    <row r="32" spans="1:8" x14ac:dyDescent="0.55000000000000004">
      <c r="A32" s="10" t="s">
        <v>8</v>
      </c>
      <c r="D32" s="17">
        <f>(D27+D28+D29+D30+D31)/5</f>
        <v>6.9659999999999993</v>
      </c>
      <c r="E32" s="17">
        <f t="shared" ref="E32:H32" si="4">(E27+E28+E29+E30+E31)/5</f>
        <v>0.78600000000000003</v>
      </c>
      <c r="F32" s="17">
        <f t="shared" si="4"/>
        <v>13.2</v>
      </c>
      <c r="G32" s="17">
        <f t="shared" si="4"/>
        <v>3.5400000000000001E-2</v>
      </c>
      <c r="H32" s="17">
        <f t="shared" si="4"/>
        <v>0.96000000000000019</v>
      </c>
    </row>
    <row r="33" spans="1:8" x14ac:dyDescent="0.55000000000000004">
      <c r="A33" s="7" t="s">
        <v>6</v>
      </c>
      <c r="B33" s="12"/>
      <c r="C33" s="12"/>
      <c r="D33" s="19">
        <f>STDEV(D27:D31)/SQRT(5)</f>
        <v>0.13585286158193347</v>
      </c>
      <c r="E33" s="19">
        <f t="shared" ref="E33:H33" si="5">STDEV(E27:E31)/SQRT(5)</f>
        <v>1.8601075237738265E-2</v>
      </c>
      <c r="F33" s="19">
        <f t="shared" si="5"/>
        <v>0.60249481325568255</v>
      </c>
      <c r="G33" s="19">
        <f t="shared" si="5"/>
        <v>1.6975276139138358E-2</v>
      </c>
      <c r="H33" s="19">
        <f t="shared" si="5"/>
        <v>0.48228622207149979</v>
      </c>
    </row>
  </sheetData>
  <phoneticPr fontId="1" type="noConversion"/>
  <pageMargins left="0.75" right="0.75" top="1" bottom="1" header="0.5" footer="0.5"/>
  <pageSetup paperSize="9" scale="9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3"/>
  <sheetViews>
    <sheetView zoomScale="90" zoomScaleNormal="90" zoomScalePageLayoutView="150" workbookViewId="0">
      <selection sqref="A1:A2"/>
    </sheetView>
  </sheetViews>
  <sheetFormatPr defaultColWidth="10.6640625" defaultRowHeight="15.7" x14ac:dyDescent="0.55000000000000004"/>
  <cols>
    <col min="2" max="2" width="9.6640625" customWidth="1"/>
    <col min="3" max="3" width="7.5" customWidth="1"/>
    <col min="4" max="8" width="11.83203125" customWidth="1"/>
  </cols>
  <sheetData>
    <row r="1" spans="1:8" x14ac:dyDescent="0.55000000000000004">
      <c r="A1" s="24" t="s">
        <v>100</v>
      </c>
    </row>
    <row r="2" spans="1:8" x14ac:dyDescent="0.55000000000000004">
      <c r="A2" s="24" t="s">
        <v>101</v>
      </c>
    </row>
    <row r="3" spans="1:8" x14ac:dyDescent="0.55000000000000004">
      <c r="A3" s="23" t="s">
        <v>99</v>
      </c>
    </row>
    <row r="4" spans="1:8" x14ac:dyDescent="0.55000000000000004">
      <c r="A4" t="s">
        <v>79</v>
      </c>
    </row>
    <row r="5" spans="1:8" x14ac:dyDescent="0.55000000000000004">
      <c r="A5" s="1" t="s">
        <v>0</v>
      </c>
      <c r="B5" s="1" t="s">
        <v>5</v>
      </c>
      <c r="C5" s="1" t="s">
        <v>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</row>
    <row r="6" spans="1:8" x14ac:dyDescent="0.55000000000000004">
      <c r="A6" s="8" t="s">
        <v>9</v>
      </c>
      <c r="B6" s="3">
        <v>840</v>
      </c>
      <c r="C6" t="s">
        <v>88</v>
      </c>
      <c r="D6" s="14">
        <v>712</v>
      </c>
      <c r="E6" s="13">
        <v>769</v>
      </c>
      <c r="F6" s="13">
        <v>744</v>
      </c>
      <c r="G6" s="15">
        <v>335</v>
      </c>
      <c r="H6" s="14">
        <v>183</v>
      </c>
    </row>
    <row r="7" spans="1:8" x14ac:dyDescent="0.55000000000000004">
      <c r="A7" s="2"/>
      <c r="B7" s="4"/>
      <c r="C7" t="s">
        <v>89</v>
      </c>
      <c r="D7" s="14">
        <v>661</v>
      </c>
      <c r="E7" s="13">
        <v>740</v>
      </c>
      <c r="F7" s="13">
        <v>730</v>
      </c>
      <c r="G7" s="15">
        <v>327</v>
      </c>
      <c r="H7" s="14">
        <v>163.69999999999999</v>
      </c>
    </row>
    <row r="8" spans="1:8" x14ac:dyDescent="0.55000000000000004">
      <c r="A8" s="2"/>
      <c r="B8" s="4"/>
      <c r="C8" t="s">
        <v>90</v>
      </c>
      <c r="D8" s="14">
        <v>619</v>
      </c>
      <c r="E8" s="13">
        <v>654</v>
      </c>
      <c r="F8" s="13">
        <v>630</v>
      </c>
      <c r="G8" s="15">
        <v>276</v>
      </c>
      <c r="H8" s="14">
        <v>136.1</v>
      </c>
    </row>
    <row r="9" spans="1:8" x14ac:dyDescent="0.55000000000000004">
      <c r="A9" s="2"/>
      <c r="B9" s="4"/>
      <c r="C9" t="s">
        <v>91</v>
      </c>
      <c r="D9" s="14">
        <v>245</v>
      </c>
      <c r="E9" s="13">
        <v>248</v>
      </c>
      <c r="F9" s="13">
        <v>248</v>
      </c>
      <c r="G9" s="15">
        <v>119</v>
      </c>
      <c r="H9" s="14">
        <v>66</v>
      </c>
    </row>
    <row r="10" spans="1:8" x14ac:dyDescent="0.55000000000000004">
      <c r="A10" s="2"/>
      <c r="B10" s="4"/>
      <c r="C10" t="s">
        <v>92</v>
      </c>
      <c r="D10" s="14">
        <v>738</v>
      </c>
      <c r="E10" s="13">
        <v>762</v>
      </c>
      <c r="F10" s="13">
        <v>743</v>
      </c>
      <c r="G10" s="15">
        <v>337</v>
      </c>
      <c r="H10" s="14">
        <v>187</v>
      </c>
    </row>
    <row r="11" spans="1:8" x14ac:dyDescent="0.55000000000000004">
      <c r="A11" s="5" t="s">
        <v>8</v>
      </c>
      <c r="B11" s="6"/>
      <c r="C11" s="6"/>
      <c r="D11" s="18">
        <f>(D6+D7+D8+D9+D10)/5</f>
        <v>595</v>
      </c>
      <c r="E11" s="18">
        <f t="shared" ref="E11:H11" si="0">(E6+E7+E8+E9+E10)/5</f>
        <v>634.6</v>
      </c>
      <c r="F11" s="18">
        <f t="shared" si="0"/>
        <v>619</v>
      </c>
      <c r="G11" s="18">
        <f t="shared" si="0"/>
        <v>278.8</v>
      </c>
      <c r="H11" s="18">
        <f t="shared" si="0"/>
        <v>147.16</v>
      </c>
    </row>
    <row r="12" spans="1:8" x14ac:dyDescent="0.55000000000000004">
      <c r="A12" s="5" t="s">
        <v>6</v>
      </c>
      <c r="B12" s="6"/>
      <c r="C12" s="6"/>
      <c r="D12" s="18">
        <f>STDEV(D6:D10)/SQRT(5)</f>
        <v>89.880476189214747</v>
      </c>
      <c r="E12" s="18">
        <f t="shared" ref="E12:H12" si="1">STDEV(E6:E10)/SQRT(5)</f>
        <v>98.802631543901697</v>
      </c>
      <c r="F12" s="18">
        <f t="shared" si="1"/>
        <v>95.153560101553737</v>
      </c>
      <c r="G12" s="18">
        <f t="shared" si="1"/>
        <v>41.480597874186905</v>
      </c>
      <c r="H12" s="18">
        <f t="shared" si="1"/>
        <v>22.197490849192857</v>
      </c>
    </row>
    <row r="13" spans="1:8" x14ac:dyDescent="0.55000000000000004">
      <c r="A13" s="5"/>
      <c r="B13" s="6"/>
      <c r="C13" s="6"/>
      <c r="D13" s="18"/>
      <c r="E13" s="18"/>
      <c r="F13" s="18"/>
      <c r="G13" s="18"/>
      <c r="H13" s="18"/>
    </row>
    <row r="14" spans="1:8" x14ac:dyDescent="0.55000000000000004">
      <c r="A14" s="9" t="s">
        <v>93</v>
      </c>
      <c r="B14" s="21">
        <v>840</v>
      </c>
      <c r="C14" t="s">
        <v>94</v>
      </c>
      <c r="D14" s="14">
        <v>39</v>
      </c>
      <c r="E14" s="15">
        <v>51.1</v>
      </c>
      <c r="F14" s="13">
        <v>52.3</v>
      </c>
      <c r="G14" s="15">
        <v>410</v>
      </c>
      <c r="H14" s="14">
        <v>580</v>
      </c>
    </row>
    <row r="15" spans="1:8" x14ac:dyDescent="0.55000000000000004">
      <c r="A15" s="5"/>
      <c r="B15" s="6"/>
      <c r="C15" t="s">
        <v>95</v>
      </c>
      <c r="D15" s="14">
        <v>175</v>
      </c>
      <c r="E15" s="15">
        <v>185</v>
      </c>
      <c r="F15" s="13">
        <v>189</v>
      </c>
      <c r="G15" s="15">
        <v>212</v>
      </c>
      <c r="H15" s="14">
        <v>263</v>
      </c>
    </row>
    <row r="16" spans="1:8" x14ac:dyDescent="0.55000000000000004">
      <c r="A16" s="5"/>
      <c r="B16" s="6"/>
      <c r="C16" t="s">
        <v>96</v>
      </c>
      <c r="D16" s="14">
        <v>449</v>
      </c>
      <c r="E16" s="15">
        <v>492</v>
      </c>
      <c r="F16" s="13">
        <v>470</v>
      </c>
      <c r="G16" s="15">
        <v>410</v>
      </c>
      <c r="H16" s="14">
        <v>370</v>
      </c>
    </row>
    <row r="17" spans="1:8" x14ac:dyDescent="0.55000000000000004">
      <c r="A17" s="5"/>
      <c r="B17" s="6"/>
      <c r="C17" t="s">
        <v>97</v>
      </c>
      <c r="D17" s="14">
        <v>34.700000000000003</v>
      </c>
      <c r="E17" s="15">
        <v>51</v>
      </c>
      <c r="F17" s="13">
        <v>53</v>
      </c>
      <c r="G17" s="15">
        <v>930</v>
      </c>
      <c r="H17" s="14">
        <v>1420</v>
      </c>
    </row>
    <row r="18" spans="1:8" x14ac:dyDescent="0.55000000000000004">
      <c r="A18" s="5"/>
      <c r="B18" s="6"/>
      <c r="C18" t="s">
        <v>98</v>
      </c>
      <c r="D18" s="14">
        <v>35.4</v>
      </c>
      <c r="E18" s="15">
        <v>49.1</v>
      </c>
      <c r="F18" s="13">
        <v>48.3</v>
      </c>
      <c r="G18" s="15">
        <v>429</v>
      </c>
      <c r="H18" s="14">
        <v>600</v>
      </c>
    </row>
    <row r="19" spans="1:8" x14ac:dyDescent="0.55000000000000004">
      <c r="A19" s="5" t="s">
        <v>8</v>
      </c>
      <c r="B19" s="6"/>
      <c r="D19" s="22">
        <f>(D14+D15+D16+D17+D18)/5</f>
        <v>146.62</v>
      </c>
      <c r="E19" s="22">
        <f t="shared" ref="E19:H19" si="2">(E14+E15+E16+E17+E18)/5</f>
        <v>165.64000000000001</v>
      </c>
      <c r="F19" s="22">
        <f t="shared" si="2"/>
        <v>162.51999999999998</v>
      </c>
      <c r="G19" s="22">
        <f t="shared" si="2"/>
        <v>478.2</v>
      </c>
      <c r="H19" s="22">
        <f t="shared" si="2"/>
        <v>646.6</v>
      </c>
    </row>
    <row r="20" spans="1:8" x14ac:dyDescent="0.55000000000000004">
      <c r="A20" s="5" t="s">
        <v>6</v>
      </c>
      <c r="B20" s="6"/>
      <c r="D20" s="22">
        <f>STDEV(D14:D18)/SQRT(5)</f>
        <v>80.22378948915339</v>
      </c>
      <c r="E20" s="22">
        <f t="shared" ref="E20:H20" si="3">STDEV(E14:E18)/SQRT(5)</f>
        <v>85.653071165020108</v>
      </c>
      <c r="F20" s="22">
        <f t="shared" si="3"/>
        <v>81.373960208410665</v>
      </c>
      <c r="G20" s="22">
        <f t="shared" si="3"/>
        <v>119.73069781806169</v>
      </c>
      <c r="H20" s="22">
        <f t="shared" si="3"/>
        <v>203.52041666624012</v>
      </c>
    </row>
    <row r="21" spans="1:8" x14ac:dyDescent="0.55000000000000004">
      <c r="A21" s="2"/>
      <c r="B21" s="4"/>
      <c r="C21" s="4"/>
      <c r="D21" s="4"/>
      <c r="E21" s="4"/>
      <c r="F21" s="4"/>
      <c r="G21" s="4"/>
      <c r="H21" s="4"/>
    </row>
    <row r="22" spans="1:8" x14ac:dyDescent="0.55000000000000004">
      <c r="A22" s="9" t="s">
        <v>11</v>
      </c>
      <c r="B22" s="4">
        <v>840</v>
      </c>
      <c r="C22" t="s">
        <v>85</v>
      </c>
      <c r="D22" s="15">
        <v>1.4</v>
      </c>
      <c r="E22" s="15">
        <v>2</v>
      </c>
      <c r="F22">
        <v>0.1</v>
      </c>
      <c r="G22" s="15">
        <v>0.09</v>
      </c>
      <c r="H22" s="15">
        <v>6.1</v>
      </c>
    </row>
    <row r="23" spans="1:8" x14ac:dyDescent="0.55000000000000004">
      <c r="A23" s="2"/>
      <c r="B23" s="4"/>
      <c r="C23" t="s">
        <v>86</v>
      </c>
      <c r="D23" s="15">
        <v>0.4</v>
      </c>
      <c r="E23" s="15">
        <v>0.23499999999999999</v>
      </c>
      <c r="F23">
        <v>1.27</v>
      </c>
      <c r="G23" s="15">
        <v>0.13800000000000001</v>
      </c>
      <c r="H23" s="15">
        <v>1.2</v>
      </c>
    </row>
    <row r="24" spans="1:8" x14ac:dyDescent="0.55000000000000004">
      <c r="A24" s="5" t="s">
        <v>87</v>
      </c>
      <c r="B24" s="5"/>
      <c r="C24" s="5"/>
      <c r="D24" s="17">
        <f>(D22+D23)/2</f>
        <v>0.89999999999999991</v>
      </c>
      <c r="E24" s="17">
        <f t="shared" ref="E24:H24" si="4">(E22+E23)/2</f>
        <v>1.1174999999999999</v>
      </c>
      <c r="F24" s="17">
        <f t="shared" si="4"/>
        <v>0.68500000000000005</v>
      </c>
      <c r="G24" s="17">
        <f t="shared" si="4"/>
        <v>0.114</v>
      </c>
      <c r="H24" s="17">
        <f t="shared" si="4"/>
        <v>3.65</v>
      </c>
    </row>
    <row r="25" spans="1:8" x14ac:dyDescent="0.55000000000000004">
      <c r="A25" s="5" t="s">
        <v>6</v>
      </c>
      <c r="B25" s="5"/>
      <c r="C25" s="5"/>
      <c r="D25" s="17">
        <f>STDEV(D22:D23)/SQRT(2)</f>
        <v>0.5</v>
      </c>
      <c r="E25" s="17">
        <f t="shared" ref="E25:H25" si="5">STDEV(E22:E23)/SQRT(2)</f>
        <v>0.88250000000000006</v>
      </c>
      <c r="F25" s="17">
        <f t="shared" si="5"/>
        <v>0.58499999999999985</v>
      </c>
      <c r="G25" s="17">
        <f t="shared" si="5"/>
        <v>2.4E-2</v>
      </c>
      <c r="H25" s="17">
        <f t="shared" si="5"/>
        <v>2.4499999999999993</v>
      </c>
    </row>
    <row r="26" spans="1:8" x14ac:dyDescent="0.55000000000000004">
      <c r="A26" s="2"/>
      <c r="B26" s="2"/>
      <c r="C26" s="2"/>
      <c r="D26" s="2"/>
      <c r="E26" s="2"/>
      <c r="F26" s="2"/>
      <c r="G26" s="2"/>
      <c r="H26" s="2"/>
    </row>
    <row r="27" spans="1:8" x14ac:dyDescent="0.55000000000000004">
      <c r="A27" s="9" t="s">
        <v>4</v>
      </c>
      <c r="B27" s="20">
        <v>840</v>
      </c>
      <c r="C27" t="s">
        <v>80</v>
      </c>
      <c r="D27" s="15">
        <v>2</v>
      </c>
      <c r="E27" s="15">
        <v>0.42</v>
      </c>
      <c r="F27" s="11">
        <v>3.8</v>
      </c>
      <c r="G27" s="15">
        <v>2.37</v>
      </c>
      <c r="H27" s="15">
        <v>2.2999999999999998</v>
      </c>
    </row>
    <row r="28" spans="1:8" x14ac:dyDescent="0.55000000000000004">
      <c r="C28" t="s">
        <v>81</v>
      </c>
      <c r="D28" s="15">
        <v>5.8</v>
      </c>
      <c r="E28" s="15">
        <v>0.67</v>
      </c>
      <c r="F28" s="11">
        <v>6.6</v>
      </c>
      <c r="G28" s="15">
        <v>3.01</v>
      </c>
      <c r="H28" s="15">
        <v>2.1</v>
      </c>
    </row>
    <row r="29" spans="1:8" x14ac:dyDescent="0.55000000000000004">
      <c r="C29" t="s">
        <v>82</v>
      </c>
      <c r="D29" s="15">
        <v>6.95</v>
      </c>
      <c r="E29" s="15">
        <v>1.06</v>
      </c>
      <c r="F29" s="11">
        <v>6.4</v>
      </c>
      <c r="G29" s="15">
        <v>3.25</v>
      </c>
      <c r="H29" s="15">
        <v>4.0999999999999996</v>
      </c>
    </row>
    <row r="30" spans="1:8" x14ac:dyDescent="0.55000000000000004">
      <c r="C30" t="s">
        <v>83</v>
      </c>
      <c r="D30" s="15">
        <v>6.7</v>
      </c>
      <c r="E30" s="15">
        <v>1.18</v>
      </c>
      <c r="F30" s="11">
        <v>8.4</v>
      </c>
      <c r="G30" s="15">
        <v>4.25</v>
      </c>
      <c r="H30" s="15">
        <v>5</v>
      </c>
    </row>
    <row r="31" spans="1:8" x14ac:dyDescent="0.55000000000000004">
      <c r="C31" t="s">
        <v>84</v>
      </c>
      <c r="D31" s="15">
        <v>6.08</v>
      </c>
      <c r="E31" s="15">
        <v>0.68</v>
      </c>
      <c r="F31" s="11">
        <v>7.1</v>
      </c>
      <c r="G31" s="15">
        <v>2.84</v>
      </c>
      <c r="H31" s="15">
        <v>3.4</v>
      </c>
    </row>
    <row r="32" spans="1:8" x14ac:dyDescent="0.55000000000000004">
      <c r="A32" s="10" t="s">
        <v>8</v>
      </c>
      <c r="D32" s="17">
        <f>(D27+D28+D29+D30+D31)/5</f>
        <v>5.5060000000000002</v>
      </c>
      <c r="E32" s="17">
        <f t="shared" ref="E32:H32" si="6">(E27+E28+E29+E30+E31)/5</f>
        <v>0.80199999999999994</v>
      </c>
      <c r="F32" s="17">
        <f t="shared" si="6"/>
        <v>6.4599999999999991</v>
      </c>
      <c r="G32" s="17">
        <f t="shared" si="6"/>
        <v>3.1439999999999997</v>
      </c>
      <c r="H32" s="17">
        <f t="shared" si="6"/>
        <v>3.38</v>
      </c>
    </row>
    <row r="33" spans="1:8" x14ac:dyDescent="0.55000000000000004">
      <c r="A33" s="7" t="s">
        <v>6</v>
      </c>
      <c r="B33" s="12"/>
      <c r="C33" s="12"/>
      <c r="D33" s="19">
        <f>STDEV(D27:D31)/SQRT(5)</f>
        <v>0.90051984986450917</v>
      </c>
      <c r="E33" s="19">
        <f t="shared" ref="E33:H33" si="7">STDEV(E27:E31)/SQRT(5)</f>
        <v>0.13922643427165707</v>
      </c>
      <c r="F33" s="19">
        <f t="shared" si="7"/>
        <v>0.75073297516493986</v>
      </c>
      <c r="G33" s="19">
        <f t="shared" si="7"/>
        <v>0.31176273029340801</v>
      </c>
      <c r="H33" s="19">
        <f t="shared" si="7"/>
        <v>0.54534392817743926</v>
      </c>
    </row>
  </sheetData>
  <phoneticPr fontId="1" type="noConversion"/>
  <pageMargins left="0.75" right="0.75" top="1" bottom="1" header="0.5" footer="0.5"/>
  <pageSetup paperSize="9" scale="9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1200ºC</vt:lpstr>
      <vt:lpstr>1100ºC</vt:lpstr>
      <vt:lpstr>1000ºC</vt:lpstr>
      <vt:lpstr>840ºC</vt:lpstr>
    </vt:vector>
  </TitlesOfParts>
  <Company>UCM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Rubén Piña</dc:creator>
  <cp:lastModifiedBy>Christine Elrod</cp:lastModifiedBy>
  <cp:lastPrinted>2018-05-10T08:47:16Z</cp:lastPrinted>
  <dcterms:created xsi:type="dcterms:W3CDTF">2018-02-22T10:30:42Z</dcterms:created>
  <dcterms:modified xsi:type="dcterms:W3CDTF">2020-10-05T16:41:14Z</dcterms:modified>
</cp:coreProperties>
</file>