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016"/>
  <workbookPr filterPrivacy="1"/>
  <mc:AlternateContent xmlns:mc="http://schemas.openxmlformats.org/markup-compatibility/2006">
    <mc:Choice Requires="x15">
      <x15ac:absPath xmlns:x15ac="http://schemas.microsoft.com/office/spreadsheetml/2010/11/ac" url="/Volumes/newactivefiles/17-06 June/5_5861R Kovacs-SC25/_crx/"/>
    </mc:Choice>
  </mc:AlternateContent>
  <bookViews>
    <workbookView xWindow="100" yWindow="460" windowWidth="18080" windowHeight="14300"/>
  </bookViews>
  <sheets>
    <sheet name="Description" sheetId="9" r:id="rId1"/>
    <sheet name="E-1" sheetId="1" r:id="rId2"/>
    <sheet name="E-2" sheetId="2" r:id="rId3"/>
    <sheet name="E-3" sheetId="3" r:id="rId4"/>
    <sheet name="E-4" sheetId="4" r:id="rId5"/>
    <sheet name="BG-1" sheetId="5" r:id="rId6"/>
    <sheet name="BG-2" sheetId="6" r:id="rId7"/>
    <sheet name="BG-3" sheetId="7" r:id="rId8"/>
    <sheet name="BG-4" sheetId="8" r:id="rId9"/>
    <sheet name="Rel. variance" sheetId="10" r:id="rId10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7" i="4" l="1"/>
  <c r="M11" i="4"/>
  <c r="M15" i="4"/>
  <c r="M19" i="4"/>
  <c r="M23" i="4"/>
  <c r="M27" i="4"/>
  <c r="L5" i="4"/>
  <c r="M5" i="4"/>
  <c r="L6" i="4"/>
  <c r="M6" i="4"/>
  <c r="L7" i="4"/>
  <c r="L8" i="4"/>
  <c r="M8" i="4"/>
  <c r="L9" i="4"/>
  <c r="M9" i="4"/>
  <c r="L10" i="4"/>
  <c r="M10" i="4"/>
  <c r="L11" i="4"/>
  <c r="F5" i="10"/>
  <c r="L12" i="4"/>
  <c r="M12" i="4"/>
  <c r="L13" i="4"/>
  <c r="M13" i="4"/>
  <c r="L14" i="4"/>
  <c r="M14" i="4"/>
  <c r="L15" i="4"/>
  <c r="L16" i="4"/>
  <c r="D6" i="10"/>
  <c r="L17" i="4"/>
  <c r="M17" i="4"/>
  <c r="L18" i="4"/>
  <c r="M18" i="4"/>
  <c r="L19" i="4"/>
  <c r="L20" i="4"/>
  <c r="M20" i="4"/>
  <c r="L21" i="4"/>
  <c r="M21" i="4"/>
  <c r="L22" i="4"/>
  <c r="M22" i="4"/>
  <c r="L23" i="4"/>
  <c r="L24" i="4"/>
  <c r="M24" i="4"/>
  <c r="L25" i="4"/>
  <c r="M25" i="4"/>
  <c r="L26" i="4"/>
  <c r="M26" i="4"/>
  <c r="L27" i="4"/>
  <c r="L28" i="4"/>
  <c r="M28" i="4"/>
  <c r="L4" i="4"/>
  <c r="M4" i="4"/>
  <c r="M16" i="4"/>
  <c r="H32" i="10"/>
  <c r="H31" i="10"/>
  <c r="H30" i="10"/>
  <c r="H29" i="10"/>
  <c r="H28" i="10"/>
  <c r="H27" i="10"/>
  <c r="H36" i="10"/>
  <c r="H35" i="10"/>
  <c r="H34" i="10"/>
  <c r="H40" i="10"/>
  <c r="H39" i="10"/>
  <c r="H38" i="10"/>
  <c r="H42" i="10"/>
  <c r="H8" i="10"/>
  <c r="H7" i="10"/>
  <c r="H6" i="10"/>
  <c r="H12" i="10"/>
  <c r="H11" i="10"/>
  <c r="H10" i="10"/>
  <c r="H5" i="10"/>
  <c r="I5" i="10"/>
  <c r="H4" i="10"/>
  <c r="F32" i="10"/>
  <c r="E32" i="10"/>
  <c r="D32" i="10"/>
  <c r="F31" i="10"/>
  <c r="I31" i="10"/>
  <c r="E31" i="10"/>
  <c r="D31" i="10"/>
  <c r="F30" i="10"/>
  <c r="E30" i="10"/>
  <c r="D30" i="10"/>
  <c r="F29" i="10"/>
  <c r="I29" i="10"/>
  <c r="E29" i="10"/>
  <c r="D29" i="10"/>
  <c r="G29" i="10"/>
  <c r="F28" i="10"/>
  <c r="E28" i="10"/>
  <c r="D28" i="10"/>
  <c r="G28" i="10"/>
  <c r="F27" i="10"/>
  <c r="I27" i="10"/>
  <c r="E27" i="10"/>
  <c r="D27" i="10"/>
  <c r="F36" i="10"/>
  <c r="E36" i="10"/>
  <c r="D36" i="10"/>
  <c r="F35" i="10"/>
  <c r="I35" i="10"/>
  <c r="E35" i="10"/>
  <c r="D35" i="10"/>
  <c r="F34" i="10"/>
  <c r="E34" i="10"/>
  <c r="D34" i="10"/>
  <c r="F40" i="10"/>
  <c r="E40" i="10"/>
  <c r="D40" i="10"/>
  <c r="G40" i="10"/>
  <c r="F39" i="10"/>
  <c r="E39" i="10"/>
  <c r="D39" i="10"/>
  <c r="G39" i="10"/>
  <c r="F38" i="10"/>
  <c r="I38" i="10"/>
  <c r="E38" i="10"/>
  <c r="D38" i="10"/>
  <c r="G38" i="10"/>
  <c r="F42" i="10"/>
  <c r="E42" i="10"/>
  <c r="D42" i="10"/>
  <c r="G42" i="10"/>
  <c r="F8" i="10"/>
  <c r="E8" i="10"/>
  <c r="D8" i="10"/>
  <c r="F7" i="10"/>
  <c r="E7" i="10"/>
  <c r="D7" i="10"/>
  <c r="F6" i="10"/>
  <c r="E6" i="10"/>
  <c r="E5" i="10"/>
  <c r="D5" i="10"/>
  <c r="F4" i="10"/>
  <c r="E4" i="10"/>
  <c r="D4" i="10"/>
  <c r="F12" i="10"/>
  <c r="E12" i="10"/>
  <c r="D12" i="10"/>
  <c r="E11" i="10"/>
  <c r="F11" i="10"/>
  <c r="I11" i="10"/>
  <c r="D11" i="10"/>
  <c r="F10" i="10"/>
  <c r="E10" i="10"/>
  <c r="D10" i="10"/>
  <c r="G11" i="10"/>
  <c r="H4" i="1"/>
  <c r="I39" i="10"/>
  <c r="I36" i="10"/>
  <c r="I30" i="10"/>
  <c r="I4" i="10"/>
  <c r="I42" i="10"/>
  <c r="I34" i="10"/>
  <c r="I28" i="10"/>
  <c r="I32" i="10"/>
  <c r="I12" i="10"/>
  <c r="G12" i="10"/>
  <c r="I7" i="10"/>
  <c r="I40" i="10"/>
  <c r="G10" i="10"/>
  <c r="G31" i="10"/>
  <c r="I6" i="10"/>
  <c r="G34" i="10"/>
  <c r="G35" i="10"/>
  <c r="I8" i="10"/>
  <c r="I10" i="10"/>
  <c r="G6" i="10"/>
  <c r="G7" i="10"/>
  <c r="G8" i="10"/>
  <c r="G32" i="10"/>
  <c r="G30" i="10"/>
  <c r="G27" i="10"/>
  <c r="G36" i="10"/>
  <c r="G5" i="10"/>
  <c r="G4" i="10"/>
  <c r="H42" i="2"/>
  <c r="L42" i="2"/>
  <c r="M42" i="2"/>
  <c r="H41" i="2"/>
  <c r="L41" i="2"/>
  <c r="M41" i="2"/>
  <c r="H40" i="2"/>
  <c r="L40" i="2"/>
  <c r="M40" i="2"/>
  <c r="H39" i="2"/>
  <c r="L39" i="2"/>
  <c r="M39" i="2"/>
  <c r="H38" i="2"/>
  <c r="L38" i="2"/>
  <c r="H37" i="2"/>
  <c r="L37" i="2"/>
  <c r="M37" i="2"/>
  <c r="H36" i="2"/>
  <c r="L36" i="2"/>
  <c r="M36" i="2"/>
  <c r="H35" i="2"/>
  <c r="L35" i="2"/>
  <c r="M35" i="2"/>
  <c r="H34" i="2"/>
  <c r="L34" i="2"/>
  <c r="H33" i="2"/>
  <c r="L33" i="2"/>
  <c r="M33" i="2"/>
  <c r="H32" i="2"/>
  <c r="L32" i="2"/>
  <c r="M32" i="2"/>
  <c r="H31" i="2"/>
  <c r="L31" i="2"/>
  <c r="M31" i="2"/>
  <c r="H30" i="2"/>
  <c r="L30" i="2"/>
  <c r="M30" i="2"/>
  <c r="H29" i="2"/>
  <c r="L29" i="2"/>
  <c r="H28" i="2"/>
  <c r="L28" i="2"/>
  <c r="M28" i="2"/>
  <c r="H27" i="2"/>
  <c r="L27" i="2"/>
  <c r="M27" i="2"/>
  <c r="H26" i="2"/>
  <c r="L26" i="2"/>
  <c r="M26" i="2"/>
  <c r="H25" i="2"/>
  <c r="L25" i="2"/>
  <c r="M25" i="2"/>
  <c r="H24" i="2"/>
  <c r="L24" i="2"/>
  <c r="M24" i="2"/>
  <c r="H23" i="2"/>
  <c r="L23" i="2"/>
  <c r="M23" i="2"/>
  <c r="H22" i="2"/>
  <c r="L22" i="2"/>
  <c r="H21" i="2"/>
  <c r="L21" i="2"/>
  <c r="M21" i="2"/>
  <c r="H20" i="2"/>
  <c r="L20" i="2"/>
  <c r="M20" i="2"/>
  <c r="L19" i="2"/>
  <c r="M19" i="2"/>
  <c r="H19" i="2"/>
  <c r="H18" i="2"/>
  <c r="L18" i="2"/>
  <c r="M18" i="2"/>
  <c r="H17" i="2"/>
  <c r="L17" i="2"/>
  <c r="H16" i="2"/>
  <c r="L16" i="2"/>
  <c r="M16" i="2"/>
  <c r="H15" i="2"/>
  <c r="L15" i="2"/>
  <c r="M15" i="2"/>
  <c r="H14" i="2"/>
  <c r="L14" i="2"/>
  <c r="M14" i="2"/>
  <c r="H13" i="2"/>
  <c r="L13" i="2"/>
  <c r="M13" i="2"/>
  <c r="H12" i="2"/>
  <c r="L12" i="2"/>
  <c r="M12" i="2"/>
  <c r="H11" i="2"/>
  <c r="L11" i="2"/>
  <c r="H10" i="2"/>
  <c r="L10" i="2"/>
  <c r="M10" i="2"/>
  <c r="H9" i="2"/>
  <c r="L9" i="2"/>
  <c r="M9" i="2"/>
  <c r="H8" i="2"/>
  <c r="L8" i="2"/>
  <c r="M8" i="2"/>
  <c r="L7" i="2"/>
  <c r="M7" i="2"/>
  <c r="H7" i="2"/>
  <c r="H6" i="2"/>
  <c r="L6" i="2"/>
  <c r="M6" i="2"/>
  <c r="H5" i="2"/>
  <c r="L5" i="2"/>
  <c r="H4" i="2"/>
  <c r="L4" i="2"/>
  <c r="M4" i="2"/>
  <c r="M22" i="2"/>
  <c r="F17" i="10"/>
  <c r="E17" i="10"/>
  <c r="H17" i="10"/>
  <c r="D17" i="10"/>
  <c r="G17" i="10"/>
  <c r="M17" i="2"/>
  <c r="E16" i="10"/>
  <c r="D16" i="10"/>
  <c r="G16" i="10"/>
  <c r="H16" i="10"/>
  <c r="F16" i="10"/>
  <c r="M38" i="2"/>
  <c r="H20" i="10"/>
  <c r="F20" i="10"/>
  <c r="I20" i="10"/>
  <c r="E20" i="10"/>
  <c r="D20" i="10"/>
  <c r="G20" i="10"/>
  <c r="M5" i="2"/>
  <c r="F14" i="10"/>
  <c r="H14" i="10"/>
  <c r="I14" i="10"/>
  <c r="E14" i="10"/>
  <c r="D14" i="10"/>
  <c r="M11" i="2"/>
  <c r="H15" i="10"/>
  <c r="F15" i="10"/>
  <c r="I15" i="10"/>
  <c r="D15" i="10"/>
  <c r="E15" i="10"/>
  <c r="G15" i="10"/>
  <c r="M29" i="2"/>
  <c r="F18" i="10"/>
  <c r="H18" i="10"/>
  <c r="E18" i="10"/>
  <c r="D18" i="10"/>
  <c r="G18" i="10"/>
  <c r="M34" i="2"/>
  <c r="D19" i="10"/>
  <c r="E19" i="10"/>
  <c r="G19" i="10"/>
  <c r="H19" i="10"/>
  <c r="F19" i="10"/>
  <c r="H27" i="1"/>
  <c r="L27" i="1"/>
  <c r="M27" i="1"/>
  <c r="H26" i="1"/>
  <c r="L26" i="1"/>
  <c r="M26" i="1"/>
  <c r="H25" i="1"/>
  <c r="L25" i="1"/>
  <c r="M25" i="1"/>
  <c r="H24" i="1"/>
  <c r="L24" i="1"/>
  <c r="M24" i="1"/>
  <c r="H23" i="1"/>
  <c r="L23" i="1"/>
  <c r="H22" i="1"/>
  <c r="L22" i="1"/>
  <c r="M22" i="1"/>
  <c r="H21" i="1"/>
  <c r="L21" i="1"/>
  <c r="M21" i="1"/>
  <c r="H20" i="1"/>
  <c r="L20" i="1"/>
  <c r="M20" i="1"/>
  <c r="H19" i="1"/>
  <c r="L19" i="1"/>
  <c r="M19" i="1"/>
  <c r="H18" i="1"/>
  <c r="L18" i="1"/>
  <c r="M18" i="1"/>
  <c r="H17" i="1"/>
  <c r="L17" i="1"/>
  <c r="H16" i="1"/>
  <c r="L16" i="1"/>
  <c r="M16" i="1"/>
  <c r="H15" i="1"/>
  <c r="L15" i="1"/>
  <c r="M15" i="1"/>
  <c r="H14" i="1"/>
  <c r="L14" i="1"/>
  <c r="M14" i="1"/>
  <c r="H13" i="1"/>
  <c r="L13" i="1"/>
  <c r="M13" i="1"/>
  <c r="H12" i="1"/>
  <c r="L12" i="1"/>
  <c r="M12" i="1"/>
  <c r="H11" i="1"/>
  <c r="L11" i="1"/>
  <c r="H10" i="1"/>
  <c r="L10" i="1"/>
  <c r="M10" i="1"/>
  <c r="H9" i="1"/>
  <c r="L9" i="1"/>
  <c r="M9" i="1"/>
  <c r="H8" i="1"/>
  <c r="L8" i="1"/>
  <c r="M8" i="1"/>
  <c r="H7" i="1"/>
  <c r="L7" i="1"/>
  <c r="M7" i="1"/>
  <c r="H6" i="1"/>
  <c r="L6" i="1"/>
  <c r="M6" i="1"/>
  <c r="H5" i="1"/>
  <c r="L5" i="1"/>
  <c r="L4" i="1"/>
  <c r="M4" i="1"/>
  <c r="M23" i="1"/>
  <c r="F25" i="10"/>
  <c r="E25" i="10"/>
  <c r="D25" i="10"/>
  <c r="H25" i="10"/>
  <c r="M5" i="1"/>
  <c r="H22" i="10"/>
  <c r="F22" i="10"/>
  <c r="I22" i="10"/>
  <c r="E22" i="10"/>
  <c r="D22" i="10"/>
  <c r="G22" i="10"/>
  <c r="I18" i="10"/>
  <c r="G14" i="10"/>
  <c r="M17" i="1"/>
  <c r="H24" i="10"/>
  <c r="E24" i="10"/>
  <c r="D24" i="10"/>
  <c r="F24" i="10"/>
  <c r="I17" i="10"/>
  <c r="M11" i="1"/>
  <c r="F23" i="10"/>
  <c r="H23" i="10"/>
  <c r="E23" i="10"/>
  <c r="D23" i="10"/>
  <c r="I19" i="10"/>
  <c r="I16" i="10"/>
  <c r="I23" i="10"/>
  <c r="G24" i="10"/>
  <c r="G25" i="10"/>
  <c r="G23" i="10"/>
  <c r="I25" i="10"/>
  <c r="I24" i="10"/>
</calcChain>
</file>

<file path=xl/sharedStrings.xml><?xml version="1.0" encoding="utf-8"?>
<sst xmlns="http://schemas.openxmlformats.org/spreadsheetml/2006/main" count="716" uniqueCount="230">
  <si>
    <t>Sample</t>
  </si>
  <si>
    <t>Type</t>
  </si>
  <si>
    <t>Baseline correction</t>
  </si>
  <si>
    <r>
      <t xml:space="preserve">A </t>
    </r>
    <r>
      <rPr>
        <b/>
        <sz val="8"/>
        <color theme="1"/>
        <rFont val="Calibri"/>
        <family val="2"/>
        <charset val="238"/>
        <scheme val="minor"/>
      </rPr>
      <t>3480</t>
    </r>
  </si>
  <si>
    <r>
      <t xml:space="preserve">A </t>
    </r>
    <r>
      <rPr>
        <b/>
        <sz val="8"/>
        <color theme="1"/>
        <rFont val="Calibri"/>
        <family val="2"/>
        <charset val="238"/>
        <scheme val="minor"/>
      </rPr>
      <t>3378</t>
    </r>
  </si>
  <si>
    <r>
      <t xml:space="preserve">A </t>
    </r>
    <r>
      <rPr>
        <b/>
        <sz val="8"/>
        <color theme="1"/>
        <rFont val="Calibri"/>
        <family val="2"/>
        <charset val="238"/>
        <scheme val="minor"/>
      </rPr>
      <t>3315</t>
    </r>
  </si>
  <si>
    <r>
      <t xml:space="preserve">A </t>
    </r>
    <r>
      <rPr>
        <b/>
        <sz val="8"/>
        <color theme="1"/>
        <rFont val="Calibri"/>
        <family val="2"/>
        <charset val="238"/>
        <scheme val="minor"/>
      </rPr>
      <t>3200</t>
    </r>
  </si>
  <si>
    <r>
      <t>A</t>
    </r>
    <r>
      <rPr>
        <b/>
        <sz val="8"/>
        <color theme="1"/>
        <rFont val="Calibri"/>
        <family val="2"/>
        <charset val="238"/>
        <scheme val="minor"/>
      </rPr>
      <t>tot</t>
    </r>
  </si>
  <si>
    <r>
      <t xml:space="preserve">A </t>
    </r>
    <r>
      <rPr>
        <b/>
        <sz val="8"/>
        <color theme="1"/>
        <rFont val="Calibri"/>
        <family val="2"/>
        <charset val="238"/>
        <scheme val="minor"/>
      </rPr>
      <t>3500-3000</t>
    </r>
  </si>
  <si>
    <r>
      <t xml:space="preserve">A </t>
    </r>
    <r>
      <rPr>
        <b/>
        <sz val="8"/>
        <color theme="1"/>
        <rFont val="Calibri"/>
        <family val="2"/>
        <charset val="238"/>
        <scheme val="minor"/>
      </rPr>
      <t>SiO</t>
    </r>
  </si>
  <si>
    <r>
      <t>T (</t>
    </r>
    <r>
      <rPr>
        <b/>
        <sz val="11"/>
        <color theme="1"/>
        <rFont val="Calibri"/>
        <family val="2"/>
        <charset val="238"/>
      </rPr>
      <t>μ</t>
    </r>
    <r>
      <rPr>
        <b/>
        <sz val="7.7"/>
        <color theme="1"/>
        <rFont val="Calibri"/>
        <family val="2"/>
        <charset val="238"/>
      </rPr>
      <t>m</t>
    </r>
    <r>
      <rPr>
        <b/>
        <sz val="11"/>
        <color theme="1"/>
        <rFont val="Calibri"/>
        <family val="2"/>
        <charset val="238"/>
        <scheme val="minor"/>
      </rPr>
      <t>)</t>
    </r>
  </si>
  <si>
    <t>Hydroxyl defect  (wt ppm)</t>
  </si>
  <si>
    <r>
      <t>Hydroxyl defect  (H / 10</t>
    </r>
    <r>
      <rPr>
        <b/>
        <vertAlign val="superscript"/>
        <sz val="10"/>
        <rFont val="Arial"/>
        <family val="2"/>
        <charset val="238"/>
      </rPr>
      <t>6</t>
    </r>
    <r>
      <rPr>
        <b/>
        <sz val="10"/>
        <rFont val="Arial"/>
        <family val="2"/>
        <charset val="238"/>
      </rPr>
      <t xml:space="preserve"> Si)</t>
    </r>
  </si>
  <si>
    <t>c.r.</t>
  </si>
  <si>
    <t>EA2_av</t>
  </si>
  <si>
    <t>average</t>
  </si>
  <si>
    <t>EA2_1</t>
  </si>
  <si>
    <t>transect</t>
  </si>
  <si>
    <t>EA2_2</t>
  </si>
  <si>
    <t>EA2_3</t>
  </si>
  <si>
    <t>EA2_4</t>
  </si>
  <si>
    <t>EA2_5</t>
  </si>
  <si>
    <t>EA6_av</t>
  </si>
  <si>
    <t>EA6_1</t>
  </si>
  <si>
    <t>EA6_2</t>
  </si>
  <si>
    <t>EA6_3</t>
  </si>
  <si>
    <t>EA6_4</t>
  </si>
  <si>
    <t>EA6_5</t>
  </si>
  <si>
    <t>EA10_av</t>
  </si>
  <si>
    <t>EA10_1</t>
  </si>
  <si>
    <t>EA10_2</t>
  </si>
  <si>
    <t>EA10_3</t>
  </si>
  <si>
    <t>EA10_4</t>
  </si>
  <si>
    <t>EA10_5</t>
  </si>
  <si>
    <t>EA15_av</t>
  </si>
  <si>
    <t>EA15_1</t>
  </si>
  <si>
    <t>EA15_2</t>
  </si>
  <si>
    <t>EA15_3</t>
  </si>
  <si>
    <t>EA15_4</t>
  </si>
  <si>
    <t>EA15_5</t>
  </si>
  <si>
    <t>EB1_av</t>
  </si>
  <si>
    <t>EB1_1</t>
  </si>
  <si>
    <t>EB1_2</t>
  </si>
  <si>
    <t>EB1_3</t>
  </si>
  <si>
    <t>EB1_4</t>
  </si>
  <si>
    <t>EB1_5</t>
  </si>
  <si>
    <t>EB6_av</t>
  </si>
  <si>
    <t>EB6_1</t>
  </si>
  <si>
    <t>EB6_2</t>
  </si>
  <si>
    <t>EB6_3</t>
  </si>
  <si>
    <t>EB6_4</t>
  </si>
  <si>
    <t>EB6_5</t>
  </si>
  <si>
    <t>EB10_av</t>
  </si>
  <si>
    <t>a.c. + c.r.</t>
  </si>
  <si>
    <t>EB10_1</t>
  </si>
  <si>
    <t>EB10_2</t>
  </si>
  <si>
    <t>EB10_3</t>
  </si>
  <si>
    <t>EB10_4</t>
  </si>
  <si>
    <t>EB12_av</t>
  </si>
  <si>
    <t>EB12_1</t>
  </si>
  <si>
    <t>EB12_2</t>
  </si>
  <si>
    <t>EB12_3</t>
  </si>
  <si>
    <t>EB12_4</t>
  </si>
  <si>
    <t>EB12_5</t>
  </si>
  <si>
    <t>EB12_6</t>
  </si>
  <si>
    <t>EB15_av</t>
  </si>
  <si>
    <t>EB15_2</t>
  </si>
  <si>
    <t>EB15_3</t>
  </si>
  <si>
    <t>EB15_4</t>
  </si>
  <si>
    <t>EB15_5</t>
  </si>
  <si>
    <t>EB16_av</t>
  </si>
  <si>
    <t>EB16_1</t>
  </si>
  <si>
    <t>EB16_2</t>
  </si>
  <si>
    <t>EB16_3</t>
  </si>
  <si>
    <t>EB25_av</t>
  </si>
  <si>
    <t>EB25_1</t>
  </si>
  <si>
    <t>EB25_2</t>
  </si>
  <si>
    <t>EB25_3</t>
  </si>
  <si>
    <t>EB25_4</t>
  </si>
  <si>
    <t>EB25_5</t>
  </si>
  <si>
    <t>EC11_av</t>
  </si>
  <si>
    <t>EC11_1</t>
  </si>
  <si>
    <t>EC11_2</t>
  </si>
  <si>
    <t>EC11_3</t>
  </si>
  <si>
    <t>EC11_4</t>
  </si>
  <si>
    <t>EC11_5</t>
  </si>
  <si>
    <t>EC13_av</t>
  </si>
  <si>
    <t>EC13_1</t>
  </si>
  <si>
    <t>EC13_2</t>
  </si>
  <si>
    <t>EC13_3</t>
  </si>
  <si>
    <t>EC13_4</t>
  </si>
  <si>
    <t>EC13_5</t>
  </si>
  <si>
    <t>EC25_av</t>
  </si>
  <si>
    <t>EC25_2</t>
  </si>
  <si>
    <t>EC25_3</t>
  </si>
  <si>
    <t>EC25_4</t>
  </si>
  <si>
    <t>EC25_5</t>
  </si>
  <si>
    <t>EE1_av</t>
  </si>
  <si>
    <t>EE1_1</t>
  </si>
  <si>
    <t>EE1_2</t>
  </si>
  <si>
    <t>EE1_3</t>
  </si>
  <si>
    <t>EE1_4</t>
  </si>
  <si>
    <t>EE1_5</t>
  </si>
  <si>
    <t>EE12_av</t>
  </si>
  <si>
    <t>EE12_1</t>
  </si>
  <si>
    <t>EE12_3</t>
  </si>
  <si>
    <t>EE12_4</t>
  </si>
  <si>
    <t>EE12_5</t>
  </si>
  <si>
    <t>EEN15_av</t>
  </si>
  <si>
    <t>EEN15_1</t>
  </si>
  <si>
    <t>EEN15_2</t>
  </si>
  <si>
    <t>EEN15_3</t>
  </si>
  <si>
    <t>EEN15_4</t>
  </si>
  <si>
    <t>EEN15_5</t>
  </si>
  <si>
    <t>EEN21_av</t>
  </si>
  <si>
    <t>EEN21_1</t>
  </si>
  <si>
    <t>EEN21_2</t>
  </si>
  <si>
    <t>EEN21_4</t>
  </si>
  <si>
    <t>EEN24_av</t>
  </si>
  <si>
    <t>EEN24_1</t>
  </si>
  <si>
    <t>EEN24_2</t>
  </si>
  <si>
    <t>EEN24_3</t>
  </si>
  <si>
    <t>BGA14_av</t>
  </si>
  <si>
    <t>BGA14_1</t>
  </si>
  <si>
    <t>BGA14_2</t>
  </si>
  <si>
    <t>BGA14_3</t>
  </si>
  <si>
    <t>BGA14_4</t>
  </si>
  <si>
    <t>LOWER1_av</t>
  </si>
  <si>
    <t>LOWER1_1</t>
  </si>
  <si>
    <t>LOWER1_2</t>
  </si>
  <si>
    <t>LOWER1_3</t>
  </si>
  <si>
    <t>LOW16_av</t>
  </si>
  <si>
    <t>LOW16_1</t>
  </si>
  <si>
    <t>LOW16_2</t>
  </si>
  <si>
    <t>LOw16_3</t>
  </si>
  <si>
    <t>LOW16_4</t>
  </si>
  <si>
    <t>LOW20_av</t>
  </si>
  <si>
    <t>LOW20_1</t>
  </si>
  <si>
    <t>LOW20_2</t>
  </si>
  <si>
    <t>LOW20_3</t>
  </si>
  <si>
    <t>LOW20_4</t>
  </si>
  <si>
    <t>LOW20_5</t>
  </si>
  <si>
    <t>BGB20_av</t>
  </si>
  <si>
    <t>BGB20_1</t>
  </si>
  <si>
    <t>BGB20_2</t>
  </si>
  <si>
    <t>BGB20_3</t>
  </si>
  <si>
    <t>BGB20_4</t>
  </si>
  <si>
    <t>BGB21_av</t>
  </si>
  <si>
    <t>BGB21_1</t>
  </si>
  <si>
    <t>BGB21_2</t>
  </si>
  <si>
    <t>BGB21_3</t>
  </si>
  <si>
    <t>BGB21_4</t>
  </si>
  <si>
    <t>BGB21_5</t>
  </si>
  <si>
    <t>BGB21_6</t>
  </si>
  <si>
    <t>BGB29_av</t>
  </si>
  <si>
    <t>BGB29_1</t>
  </si>
  <si>
    <t>BGB29_2</t>
  </si>
  <si>
    <t>BGB29_3</t>
  </si>
  <si>
    <t>BGB29_4</t>
  </si>
  <si>
    <t>BGB29_5</t>
  </si>
  <si>
    <t>UPM1_av</t>
  </si>
  <si>
    <t>UPM1_1</t>
  </si>
  <si>
    <t>UPM1_2</t>
  </si>
  <si>
    <t>UPM1_3</t>
  </si>
  <si>
    <t>UPM5_av</t>
  </si>
  <si>
    <t>UPM5_1_re</t>
  </si>
  <si>
    <t>UPM5_2</t>
  </si>
  <si>
    <t>UPM5_3</t>
  </si>
  <si>
    <t>UPM5_4</t>
  </si>
  <si>
    <t>UPM5_5</t>
  </si>
  <si>
    <t>UPM11_av</t>
  </si>
  <si>
    <t>UPM11_1</t>
  </si>
  <si>
    <t>UPM11_2</t>
  </si>
  <si>
    <t>UPM11_3</t>
  </si>
  <si>
    <t>UPM11_4</t>
  </si>
  <si>
    <t>UPM11_5</t>
  </si>
  <si>
    <t>UPM14_av</t>
  </si>
  <si>
    <t>UPM14_1</t>
  </si>
  <si>
    <t>UPM14_2</t>
  </si>
  <si>
    <t>UPM14_3</t>
  </si>
  <si>
    <t>UPM14_4</t>
  </si>
  <si>
    <t>UPM19_av</t>
  </si>
  <si>
    <t>UPM19_1</t>
  </si>
  <si>
    <t>UPM19_2</t>
  </si>
  <si>
    <t>UPM19_3</t>
  </si>
  <si>
    <t>UPM19_4</t>
  </si>
  <si>
    <t>UPM19_5</t>
  </si>
  <si>
    <t>UPM26_av</t>
  </si>
  <si>
    <t>UPM26_1</t>
  </si>
  <si>
    <t>UPM26_2</t>
  </si>
  <si>
    <t>UPM26_3</t>
  </si>
  <si>
    <t xml:space="preserve">Average type values are averages from transect values. Sample names also indicate this difference. </t>
  </si>
  <si>
    <t>performed on E1_1 sample.</t>
  </si>
  <si>
    <t>Table columns</t>
  </si>
  <si>
    <t xml:space="preserve">Baseline correction - the type of the applied baseline correction method; c.r. - concave rubberband </t>
  </si>
  <si>
    <r>
      <t xml:space="preserve">A </t>
    </r>
    <r>
      <rPr>
        <vertAlign val="subscript"/>
        <sz val="11"/>
        <color theme="1"/>
        <rFont val="Calibri"/>
        <family val="2"/>
        <charset val="238"/>
        <scheme val="minor"/>
      </rPr>
      <t>3483 - 3197</t>
    </r>
    <r>
      <rPr>
        <sz val="11"/>
        <color theme="1"/>
        <rFont val="Calibri"/>
        <family val="2"/>
        <charset val="238"/>
        <scheme val="minor"/>
      </rPr>
      <t xml:space="preserve"> - Integrated area (cm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charset val="238"/>
        <scheme val="minor"/>
      </rPr>
      <t xml:space="preserve">) of main absorption bands.  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</si>
  <si>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tot</t>
    </r>
    <r>
      <rPr>
        <sz val="11"/>
        <color theme="1"/>
        <rFont val="Calibri"/>
        <family val="2"/>
        <charset val="238"/>
        <scheme val="minor"/>
      </rPr>
      <t xml:space="preserve"> - Total integrated area (cm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charset val="238"/>
        <scheme val="minor"/>
      </rPr>
      <t xml:space="preserve">) of bands are associated with structural hydroxyl absorption. </t>
    </r>
  </si>
  <si>
    <r>
      <t>A</t>
    </r>
    <r>
      <rPr>
        <vertAlign val="subscript"/>
        <sz val="11"/>
        <color theme="1"/>
        <rFont val="Calibri"/>
        <family val="2"/>
        <charset val="238"/>
        <scheme val="minor"/>
      </rPr>
      <t>3500-3000</t>
    </r>
    <r>
      <rPr>
        <sz val="11"/>
        <color theme="1"/>
        <rFont val="Calibri"/>
        <family val="2"/>
        <charset val="238"/>
        <scheme val="minor"/>
      </rPr>
      <t xml:space="preserve"> - Integrated area (cm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charset val="238"/>
        <scheme val="minor"/>
      </rPr>
      <t>) of spectra between 3500 and 3000 cm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charset val="238"/>
        <scheme val="minor"/>
      </rPr>
      <t xml:space="preserve">, which is known to be </t>
    </r>
  </si>
  <si>
    <t xml:space="preserve">related to the presence of molecular water presumably in inclusions. </t>
  </si>
  <si>
    <t>T - Thickness in micrometer.</t>
  </si>
  <si>
    <t xml:space="preserve">Concentration of hydroxyl defects was determined by using using the Beer-lambert law and the calibration factors of </t>
  </si>
  <si>
    <t xml:space="preserve">_1-5 suffixes after sample codes refer to transect points. For example EA1_av is the averaged value </t>
  </si>
  <si>
    <t xml:space="preserve">from 5 measurements (EA1_1, EA1_2, EA1_3, EA1_4, EA1_5) of the transect analysis, </t>
  </si>
  <si>
    <r>
      <t>with 2 iterations and 64 baseline points, a.c. - atmospheric compensation baseline correction of OPUS</t>
    </r>
    <r>
      <rPr>
        <sz val="11"/>
        <color theme="1"/>
        <rFont val="Calibri"/>
        <family val="2"/>
        <charset val="238"/>
      </rPr>
      <t>®</t>
    </r>
    <r>
      <rPr>
        <sz val="11"/>
        <color theme="1"/>
        <rFont val="Calibri"/>
        <family val="2"/>
        <charset val="238"/>
        <scheme val="minor"/>
      </rPr>
      <t xml:space="preserve"> software.</t>
    </r>
  </si>
  <si>
    <r>
      <t>Hydroxyl defect - Structural hydroxyl concentrations expressed in water equivalent (in wt.% ppm and H/10</t>
    </r>
    <r>
      <rPr>
        <vertAlign val="superscript"/>
        <sz val="11"/>
        <color theme="1"/>
        <rFont val="Calibri"/>
        <family val="2"/>
        <charset val="238"/>
        <scheme val="minor"/>
      </rPr>
      <t>6</t>
    </r>
    <r>
      <rPr>
        <sz val="11"/>
        <color theme="1"/>
        <rFont val="Calibri"/>
        <family val="2"/>
        <charset val="238"/>
        <scheme val="minor"/>
      </rPr>
      <t>Si).</t>
    </r>
  </si>
  <si>
    <r>
      <t xml:space="preserve">A </t>
    </r>
    <r>
      <rPr>
        <vertAlign val="subscript"/>
        <sz val="11"/>
        <color theme="1"/>
        <rFont val="Calibri"/>
        <family val="2"/>
        <charset val="238"/>
        <scheme val="minor"/>
      </rPr>
      <t>Si-O</t>
    </r>
    <r>
      <rPr>
        <sz val="11"/>
        <color theme="1"/>
        <rFont val="Calibri"/>
        <family val="2"/>
        <charset val="238"/>
        <scheme val="minor"/>
      </rPr>
      <t xml:space="preserve"> - Integrated area (cm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charset val="238"/>
        <scheme val="minor"/>
      </rPr>
      <t>) of silica overtones (between 2110 and 1440 cm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charset val="238"/>
        <scheme val="minor"/>
      </rPr>
      <t xml:space="preserve">). </t>
    </r>
  </si>
  <si>
    <r>
      <t xml:space="preserve">Thickness values highlighted by yellow were determined by using the following equation: y = 3.3089 x, where x = sample thickness and y = A </t>
    </r>
    <r>
      <rPr>
        <vertAlign val="subscript"/>
        <sz val="11"/>
        <color theme="1"/>
        <rFont val="Calibri"/>
        <family val="2"/>
        <charset val="238"/>
        <scheme val="minor"/>
      </rPr>
      <t>Si-O</t>
    </r>
    <r>
      <rPr>
        <sz val="11"/>
        <color theme="1"/>
        <rFont val="Calibri"/>
        <family val="2"/>
        <charset val="238"/>
        <scheme val="minor"/>
      </rPr>
      <t>. (R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= 0.8582)</t>
    </r>
  </si>
  <si>
    <r>
      <t>Thomas et al. (2009) for natural quartz (HQV, ε = 94 000 l/mol·cm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scheme val="minor"/>
      </rPr>
      <t xml:space="preserve">, k ≈ 0.072). </t>
    </r>
  </si>
  <si>
    <t>Max</t>
  </si>
  <si>
    <t>Min</t>
  </si>
  <si>
    <t>Aver</t>
  </si>
  <si>
    <t>Range</t>
  </si>
  <si>
    <t>Std</t>
  </si>
  <si>
    <t>Std%</t>
  </si>
  <si>
    <t>Phenocryst fragment</t>
  </si>
  <si>
    <t>E-4</t>
  </si>
  <si>
    <t>E-3</t>
  </si>
  <si>
    <t>E-2</t>
  </si>
  <si>
    <t>E-1</t>
  </si>
  <si>
    <t>BG-4</t>
  </si>
  <si>
    <t>BG-3</t>
  </si>
  <si>
    <t>BG-2</t>
  </si>
  <si>
    <t>BG-1</t>
  </si>
  <si>
    <t xml:space="preserve">In the table two types of data are presented. The description in the Type column discriminate </t>
  </si>
  <si>
    <t xml:space="preserve">individual and average subtypes. Individual values are from single measurements </t>
  </si>
  <si>
    <t xml:space="preserve">on an individual sample. Transect values represent data from measurements along transects. </t>
  </si>
  <si>
    <t xml:space="preserve">Results of FTIR analyses along transects </t>
  </si>
  <si>
    <t>Data are presented separately for the two sites and eight samples</t>
  </si>
  <si>
    <t>American Mineralogist: June 2017 Deposit AM-17-65861</t>
  </si>
  <si>
    <t>Biró et al.: Hydrogen loss from quartz in ignimbrites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</si>
</sst>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8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7.7"/>
      <color theme="1"/>
      <name val="Calibri"/>
      <family val="2"/>
      <charset val="238"/>
    </font>
    <font>
      <b/>
      <vertAlign val="superscript"/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000000"/>
      <name val="Lucida Grande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164" fontId="0" fillId="0" borderId="0" xfId="0" applyNumberFormat="1"/>
    <xf numFmtId="1" fontId="0" fillId="0" borderId="0" xfId="0" applyNumberFormat="1"/>
    <xf numFmtId="0" fontId="2" fillId="3" borderId="0" xfId="0" applyFont="1" applyFill="1" applyAlignment="1">
      <alignment horizontal="left" vertical="top"/>
    </xf>
    <xf numFmtId="0" fontId="0" fillId="3" borderId="0" xfId="0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1" fontId="0" fillId="3" borderId="0" xfId="0" applyNumberFormat="1" applyFill="1" applyAlignment="1">
      <alignment horizontal="center" vertical="center"/>
    </xf>
    <xf numFmtId="165" fontId="0" fillId="3" borderId="0" xfId="0" applyNumberForma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3" borderId="0" xfId="0" applyFont="1" applyFill="1"/>
    <xf numFmtId="165" fontId="0" fillId="0" borderId="0" xfId="0" applyNumberFormat="1"/>
    <xf numFmtId="165" fontId="3" fillId="0" borderId="0" xfId="1" applyNumberFormat="1" applyFont="1" applyFill="1" applyBorder="1" applyAlignment="1">
      <alignment horizontal="center" vertical="center" wrapText="1"/>
    </xf>
    <xf numFmtId="165" fontId="3" fillId="3" borderId="0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0" borderId="0" xfId="0" applyFill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165" fontId="0" fillId="0" borderId="0" xfId="0" applyNumberFormat="1" applyFill="1" applyAlignment="1">
      <alignment horizontal="center" vertical="center"/>
    </xf>
    <xf numFmtId="0" fontId="0" fillId="3" borderId="0" xfId="0" applyFill="1"/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9" fillId="0" borderId="0" xfId="0" applyFont="1"/>
    <xf numFmtId="0" fontId="0" fillId="0" borderId="0" xfId="0" applyFont="1"/>
    <xf numFmtId="0" fontId="13" fillId="0" borderId="0" xfId="0" applyFont="1"/>
    <xf numFmtId="0" fontId="15" fillId="0" borderId="0" xfId="0" applyFont="1" applyAlignment="1">
      <alignment horizontal="left" vertical="top"/>
    </xf>
    <xf numFmtId="0" fontId="16" fillId="0" borderId="0" xfId="0" applyFont="1"/>
    <xf numFmtId="0" fontId="15" fillId="0" borderId="0" xfId="0" applyFont="1"/>
    <xf numFmtId="0" fontId="15" fillId="0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Fill="1" applyAlignment="1">
      <alignment horizontal="left"/>
    </xf>
    <xf numFmtId="165" fontId="2" fillId="0" borderId="0" xfId="0" applyNumberFormat="1" applyFont="1" applyAlignment="1">
      <alignment horizontal="center" vertical="center"/>
    </xf>
    <xf numFmtId="0" fontId="0" fillId="0" borderId="0" xfId="0" applyFill="1"/>
    <xf numFmtId="165" fontId="2" fillId="4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7" fillId="0" borderId="0" xfId="0" applyFont="1" applyAlignment="1">
      <alignment vertical="center"/>
    </xf>
  </cellXfs>
  <cellStyles count="2">
    <cellStyle name="Normal" xfId="0" builtinId="0"/>
    <cellStyle name="Normá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showGridLines="0" tabSelected="1" topLeftCell="A16" workbookViewId="0">
      <selection activeCell="A28" sqref="A28:A29"/>
    </sheetView>
  </sheetViews>
  <sheetFormatPr baseColWidth="10" defaultColWidth="8.83203125" defaultRowHeight="15" x14ac:dyDescent="0.2"/>
  <sheetData>
    <row r="1" spans="1:2" x14ac:dyDescent="0.2">
      <c r="A1" t="s">
        <v>226</v>
      </c>
    </row>
    <row r="2" spans="1:2" ht="19" x14ac:dyDescent="0.25">
      <c r="A2" t="s">
        <v>227</v>
      </c>
      <c r="B2" s="35"/>
    </row>
    <row r="4" spans="1:2" x14ac:dyDescent="0.2">
      <c r="A4" t="s">
        <v>223</v>
      </c>
      <c r="B4" s="22"/>
    </row>
    <row r="5" spans="1:2" x14ac:dyDescent="0.2">
      <c r="A5" t="s">
        <v>224</v>
      </c>
      <c r="B5" s="22"/>
    </row>
    <row r="6" spans="1:2" x14ac:dyDescent="0.2">
      <c r="A6" t="s">
        <v>225</v>
      </c>
    </row>
    <row r="7" spans="1:2" x14ac:dyDescent="0.2">
      <c r="A7" t="s">
        <v>191</v>
      </c>
    </row>
    <row r="8" spans="1:2" x14ac:dyDescent="0.2">
      <c r="A8" t="s">
        <v>201</v>
      </c>
    </row>
    <row r="9" spans="1:2" x14ac:dyDescent="0.2">
      <c r="A9" t="s">
        <v>202</v>
      </c>
    </row>
    <row r="10" spans="1:2" x14ac:dyDescent="0.2">
      <c r="A10" t="s">
        <v>192</v>
      </c>
    </row>
    <row r="12" spans="1:2" x14ac:dyDescent="0.2">
      <c r="A12" s="22" t="s">
        <v>193</v>
      </c>
    </row>
    <row r="14" spans="1:2" x14ac:dyDescent="0.2">
      <c r="A14" s="36" t="s">
        <v>194</v>
      </c>
    </row>
    <row r="15" spans="1:2" x14ac:dyDescent="0.2">
      <c r="A15" t="s">
        <v>203</v>
      </c>
    </row>
    <row r="16" spans="1:2" ht="18" x14ac:dyDescent="0.25">
      <c r="A16" t="s">
        <v>195</v>
      </c>
    </row>
    <row r="17" spans="1:2" ht="18" x14ac:dyDescent="0.25">
      <c r="A17" t="s">
        <v>196</v>
      </c>
    </row>
    <row r="18" spans="1:2" ht="18" x14ac:dyDescent="0.25">
      <c r="A18" t="s">
        <v>197</v>
      </c>
    </row>
    <row r="19" spans="1:2" x14ac:dyDescent="0.2">
      <c r="A19" s="36" t="s">
        <v>198</v>
      </c>
    </row>
    <row r="20" spans="1:2" ht="18" x14ac:dyDescent="0.25">
      <c r="A20" t="s">
        <v>205</v>
      </c>
    </row>
    <row r="21" spans="1:2" x14ac:dyDescent="0.2">
      <c r="A21" s="36" t="s">
        <v>199</v>
      </c>
      <c r="B21" s="22"/>
    </row>
    <row r="22" spans="1:2" ht="17" x14ac:dyDescent="0.2">
      <c r="A22" t="s">
        <v>204</v>
      </c>
    </row>
    <row r="24" spans="1:2" ht="16" x14ac:dyDescent="0.2">
      <c r="A24" s="37" t="s">
        <v>200</v>
      </c>
    </row>
    <row r="25" spans="1:2" ht="19" x14ac:dyDescent="0.2">
      <c r="A25" s="37" t="s">
        <v>207</v>
      </c>
    </row>
    <row r="27" spans="1:2" ht="18" x14ac:dyDescent="0.25">
      <c r="A27" t="s">
        <v>206</v>
      </c>
    </row>
    <row r="28" spans="1:2" ht="16" x14ac:dyDescent="0.2">
      <c r="A28" s="52" t="s">
        <v>228</v>
      </c>
    </row>
    <row r="29" spans="1:2" ht="16" x14ac:dyDescent="0.2">
      <c r="A29" s="52" t="s">
        <v>229</v>
      </c>
    </row>
    <row r="34" spans="2:2" x14ac:dyDescent="0.2">
      <c r="B34" s="22"/>
    </row>
    <row r="36" spans="2:2" x14ac:dyDescent="0.2">
      <c r="B36" s="36"/>
    </row>
    <row r="41" spans="2:2" x14ac:dyDescent="0.2">
      <c r="B41" s="36"/>
    </row>
    <row r="43" spans="2:2" x14ac:dyDescent="0.2">
      <c r="B43" s="36"/>
    </row>
    <row r="46" spans="2:2" ht="16" x14ac:dyDescent="0.2">
      <c r="B46" s="37"/>
    </row>
    <row r="47" spans="2:2" ht="16" x14ac:dyDescent="0.2">
      <c r="B47" s="37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="85" zoomScaleNormal="85" zoomScalePageLayoutView="85" workbookViewId="0">
      <pane ySplit="3" topLeftCell="A4" activePane="bottomLeft" state="frozen"/>
      <selection pane="bottomLeft" sqref="A1:A2"/>
    </sheetView>
  </sheetViews>
  <sheetFormatPr baseColWidth="10" defaultColWidth="8.83203125" defaultRowHeight="15" x14ac:dyDescent="0.2"/>
  <cols>
    <col min="2" max="3" width="11.5" customWidth="1"/>
    <col min="8" max="8" width="8.83203125" style="8"/>
    <col min="9" max="9" width="8.83203125" style="44"/>
  </cols>
  <sheetData>
    <row r="1" spans="1:9" ht="16" x14ac:dyDescent="0.2">
      <c r="A1" s="52" t="s">
        <v>228</v>
      </c>
    </row>
    <row r="2" spans="1:9" ht="16" x14ac:dyDescent="0.2">
      <c r="A2" s="52" t="s">
        <v>229</v>
      </c>
    </row>
    <row r="3" spans="1:9" ht="30" customHeight="1" x14ac:dyDescent="0.2">
      <c r="B3" s="21" t="s">
        <v>0</v>
      </c>
      <c r="C3" s="21" t="s">
        <v>214</v>
      </c>
      <c r="D3" s="21" t="s">
        <v>208</v>
      </c>
      <c r="E3" s="21" t="s">
        <v>209</v>
      </c>
      <c r="F3" s="21" t="s">
        <v>210</v>
      </c>
      <c r="G3" s="21" t="s">
        <v>211</v>
      </c>
      <c r="H3" s="47" t="s">
        <v>212</v>
      </c>
      <c r="I3" s="47" t="s">
        <v>213</v>
      </c>
    </row>
    <row r="4" spans="1:9" x14ac:dyDescent="0.2">
      <c r="B4" s="50" t="s">
        <v>215</v>
      </c>
      <c r="C4" s="40" t="s">
        <v>97</v>
      </c>
      <c r="D4" s="8">
        <f>+MAX('E-4'!L5:L9)</f>
        <v>4.0307142857142848</v>
      </c>
      <c r="E4" s="8">
        <f>+MIN('E-4'!L5:L9)</f>
        <v>2.6324999999999994</v>
      </c>
      <c r="F4" s="8">
        <f>+AVERAGE('E-4'!L5:L9)</f>
        <v>3.3344999999999994</v>
      </c>
      <c r="G4" s="8">
        <f>+D4-E4</f>
        <v>1.3982142857142854</v>
      </c>
      <c r="H4" s="8">
        <f>+STDEV('E-4'!L5:L9)</f>
        <v>0.51714850529669987</v>
      </c>
      <c r="I4" s="46">
        <f>+H4/F4*100</f>
        <v>15.509026999451192</v>
      </c>
    </row>
    <row r="5" spans="1:9" x14ac:dyDescent="0.2">
      <c r="B5" s="51"/>
      <c r="C5" s="40" t="s">
        <v>103</v>
      </c>
      <c r="D5" s="8">
        <f>+MAX('E-4'!L11:L14)</f>
        <v>3.1640624999999996</v>
      </c>
      <c r="E5" s="8">
        <f>+MIN('E-4'!L11:L14)</f>
        <v>2.0334374999999998</v>
      </c>
      <c r="F5" s="8">
        <f>+AVERAGE('E-4'!L11:L14)</f>
        <v>2.6978906249999999</v>
      </c>
      <c r="G5" s="8">
        <f>+D5-E5</f>
        <v>1.1306249999999998</v>
      </c>
      <c r="H5" s="8">
        <f>+STDEV('E-4'!L11:L14)</f>
        <v>0.53164619876762176</v>
      </c>
      <c r="I5" s="46">
        <f>+H5/F5*100</f>
        <v>19.705995263155703</v>
      </c>
    </row>
    <row r="6" spans="1:9" x14ac:dyDescent="0.2">
      <c r="B6" s="51"/>
      <c r="C6" s="40" t="s">
        <v>108</v>
      </c>
      <c r="D6" s="8">
        <f>+MAX('E-4'!L16:L20)</f>
        <v>3.3627272727272723</v>
      </c>
      <c r="E6" s="8">
        <f>+MIN('E-4'!L16:L20)</f>
        <v>2.9454545454545449</v>
      </c>
      <c r="F6" s="8">
        <f>+AVERAGE('E-4'!L16:L20)</f>
        <v>3.1172727272727272</v>
      </c>
      <c r="G6" s="8">
        <f>+D6-E6</f>
        <v>0.41727272727272746</v>
      </c>
      <c r="H6" s="8">
        <f>+STDEV('E-4'!L16:L20)</f>
        <v>0.15426578974062113</v>
      </c>
      <c r="I6" s="44">
        <f>+H6/F6*100</f>
        <v>4.9487421614080853</v>
      </c>
    </row>
    <row r="7" spans="1:9" x14ac:dyDescent="0.2">
      <c r="B7" s="51"/>
      <c r="C7" s="40" t="s">
        <v>114</v>
      </c>
      <c r="D7" s="8">
        <f>+MAX('E-4'!L22:L24)</f>
        <v>2.846117647058823</v>
      </c>
      <c r="E7" s="8">
        <f>+MIN('E-4'!L22:L24)</f>
        <v>2.3124705882352941</v>
      </c>
      <c r="F7" s="8">
        <f>+AVERAGE('E-4'!L22:L24)</f>
        <v>2.6089411764705885</v>
      </c>
      <c r="G7" s="8">
        <f>+D7-E7</f>
        <v>0.53364705882352892</v>
      </c>
      <c r="H7" s="8">
        <f>+STDEV('E-4'!L22:L24)</f>
        <v>0.27171978238326372</v>
      </c>
      <c r="I7" s="46">
        <f>+H7/F7*100</f>
        <v>10.414944761263262</v>
      </c>
    </row>
    <row r="8" spans="1:9" x14ac:dyDescent="0.2">
      <c r="B8" s="51"/>
      <c r="C8" s="40" t="s">
        <v>118</v>
      </c>
      <c r="D8" s="8">
        <f>+MAX('E-4'!L26:L28)</f>
        <v>3.6173493975903606</v>
      </c>
      <c r="E8" s="8">
        <f>+MIN('E-4'!L26:L28)</f>
        <v>3.2269879518072289</v>
      </c>
      <c r="F8" s="8">
        <f>+AVERAGE('E-4'!L26:L28)</f>
        <v>3.4178313253012043</v>
      </c>
      <c r="G8" s="8">
        <f>+D8-E8</f>
        <v>0.3903614457831317</v>
      </c>
      <c r="H8" s="8">
        <f>+STDEV('E-4'!L26:L28)</f>
        <v>0.19532524769692358</v>
      </c>
      <c r="I8" s="44">
        <f>+H8/F8*100</f>
        <v>5.7148884513693803</v>
      </c>
    </row>
    <row r="9" spans="1:9" x14ac:dyDescent="0.2">
      <c r="B9" s="48"/>
      <c r="H9"/>
      <c r="I9"/>
    </row>
    <row r="10" spans="1:9" x14ac:dyDescent="0.2">
      <c r="B10" s="49" t="s">
        <v>216</v>
      </c>
      <c r="C10" s="40" t="s">
        <v>80</v>
      </c>
      <c r="D10" s="8">
        <f>+MAX('E-3'!L5:L9)</f>
        <v>7.3865284974093255</v>
      </c>
      <c r="E10" s="8">
        <f>+MIN('E-3'!L5:L9)</f>
        <v>5.8420725388601031</v>
      </c>
      <c r="F10" s="8">
        <f>+AVERAGE('E-3'!L5:L9)</f>
        <v>6.5986321243523323</v>
      </c>
      <c r="G10" s="8">
        <f>+D10-E10</f>
        <v>1.5444559585492224</v>
      </c>
      <c r="H10" s="8">
        <f>+STDEV('E-3'!L5:L9)</f>
        <v>0.59792436489531542</v>
      </c>
      <c r="I10" s="44">
        <f>+H10/F10*100</f>
        <v>9.0613380716992591</v>
      </c>
    </row>
    <row r="11" spans="1:9" x14ac:dyDescent="0.2">
      <c r="B11" s="49"/>
      <c r="C11" s="40" t="s">
        <v>86</v>
      </c>
      <c r="D11" s="8">
        <f>+MAX('E-3'!L11:L15)</f>
        <v>6.1527272727272715</v>
      </c>
      <c r="E11" s="8">
        <f>+MIN('E-3'!L11:L15)</f>
        <v>5.3672727272727272</v>
      </c>
      <c r="F11" s="8">
        <f>+AVERAGE('E-3'!L11:L15)</f>
        <v>5.8429090909090906</v>
      </c>
      <c r="G11" s="8">
        <f>+D11-E11</f>
        <v>0.7854545454545443</v>
      </c>
      <c r="H11" s="8">
        <f>+STDEV('E-3'!L11:L15)</f>
        <v>0.29661896419034839</v>
      </c>
      <c r="I11" s="44">
        <f>+H11/F11*100</f>
        <v>5.0765630540419346</v>
      </c>
    </row>
    <row r="12" spans="1:9" x14ac:dyDescent="0.2">
      <c r="B12" s="49"/>
      <c r="C12" s="40" t="s">
        <v>92</v>
      </c>
      <c r="D12" s="8">
        <f>+MAX('E-3'!L17:L20)</f>
        <v>7.7759999999999998</v>
      </c>
      <c r="E12" s="8">
        <f>+MIN('E-3'!L17:L20)</f>
        <v>5.7517714285714279</v>
      </c>
      <c r="F12" s="8">
        <f>+AVERAGE('E-3'!L17:L20)</f>
        <v>6.4645714285714284</v>
      </c>
      <c r="G12" s="8">
        <f>+D12-E12</f>
        <v>2.0242285714285719</v>
      </c>
      <c r="H12" s="8">
        <f>+STDEV('E-3'!L17:L20)</f>
        <v>0.8989337684167874</v>
      </c>
      <c r="I12" s="46">
        <f>+H12/F12*100</f>
        <v>13.905543133822839</v>
      </c>
    </row>
    <row r="13" spans="1:9" x14ac:dyDescent="0.2">
      <c r="B13" s="48"/>
      <c r="H13"/>
      <c r="I13"/>
    </row>
    <row r="14" spans="1:9" x14ac:dyDescent="0.2">
      <c r="B14" s="49" t="s">
        <v>217</v>
      </c>
      <c r="C14" s="40" t="s">
        <v>40</v>
      </c>
      <c r="D14" s="8">
        <f>+MAX('E-2'!L5:L9)</f>
        <v>11.789556650246304</v>
      </c>
      <c r="E14" s="8">
        <f>+MIN('E-2'!L5:L9)</f>
        <v>8.2782266009852208</v>
      </c>
      <c r="F14" s="8">
        <f>+AVERAGE('E-2'!L5:L9)</f>
        <v>9.6933990147783256</v>
      </c>
      <c r="G14" s="8">
        <f t="shared" ref="G14:G20" si="0">+D14-E14</f>
        <v>3.5113300492610833</v>
      </c>
      <c r="H14" s="8">
        <f>+STDEV('E-2'!L5:L9)</f>
        <v>1.2936942774083968</v>
      </c>
      <c r="I14" s="46">
        <f t="shared" ref="I14:I20" si="1">+H14/F14*100</f>
        <v>13.346136638304698</v>
      </c>
    </row>
    <row r="15" spans="1:9" x14ac:dyDescent="0.2">
      <c r="B15" s="49"/>
      <c r="C15" s="40" t="s">
        <v>46</v>
      </c>
      <c r="D15" s="8">
        <f>+MAX('E-2'!L11:L15)</f>
        <v>12.303041474654375</v>
      </c>
      <c r="E15" s="8">
        <f>+MIN('E-2'!L11:L15)</f>
        <v>11.20811059907834</v>
      </c>
      <c r="F15" s="8">
        <f>+AVERAGE('E-2'!L11:L15)</f>
        <v>11.765529953917049</v>
      </c>
      <c r="G15" s="8">
        <f t="shared" si="0"/>
        <v>1.0949308755760345</v>
      </c>
      <c r="H15" s="8">
        <f>+STDEV('E-2'!L11:L15)</f>
        <v>0.4902240987686412</v>
      </c>
      <c r="I15" s="44">
        <f t="shared" si="1"/>
        <v>4.1666129846147131</v>
      </c>
    </row>
    <row r="16" spans="1:9" x14ac:dyDescent="0.2">
      <c r="B16" s="49"/>
      <c r="C16" s="40" t="s">
        <v>52</v>
      </c>
      <c r="D16" s="8">
        <f>+MAX('E-2'!L17:L20)</f>
        <v>12.239999999999998</v>
      </c>
      <c r="E16" s="8">
        <f>+MIN('E-2'!L17:L20)</f>
        <v>8.5129411764705871</v>
      </c>
      <c r="F16" s="8">
        <f>+AVERAGE('E-2'!L17:L20)</f>
        <v>9.6282352941176477</v>
      </c>
      <c r="G16" s="8">
        <f t="shared" si="0"/>
        <v>3.7270588235294113</v>
      </c>
      <c r="H16" s="8">
        <f>+STDEV('E-2'!L17:L20)</f>
        <v>1.7497910898537155</v>
      </c>
      <c r="I16" s="46">
        <f t="shared" si="1"/>
        <v>18.173538934208921</v>
      </c>
    </row>
    <row r="17" spans="2:9" x14ac:dyDescent="0.2">
      <c r="B17" s="49"/>
      <c r="C17" s="40" t="s">
        <v>58</v>
      </c>
      <c r="D17" s="8">
        <f>+MAX('E-2'!L22:L27)</f>
        <v>13.299775280898874</v>
      </c>
      <c r="E17" s="8">
        <f>+MIN('E-2'!L22:L27)</f>
        <v>11.5523595505618</v>
      </c>
      <c r="F17" s="8">
        <f>+AVERAGE('E-2'!L22:L27)</f>
        <v>12.424044943820222</v>
      </c>
      <c r="G17" s="8">
        <f t="shared" si="0"/>
        <v>1.7474157303370745</v>
      </c>
      <c r="H17" s="8">
        <f>+STDEV('E-2'!L22:L27)</f>
        <v>0.60894207706940484</v>
      </c>
      <c r="I17" s="44">
        <f t="shared" si="1"/>
        <v>4.9013190134368871</v>
      </c>
    </row>
    <row r="18" spans="2:9" x14ac:dyDescent="0.2">
      <c r="B18" s="49"/>
      <c r="C18" s="40" t="s">
        <v>65</v>
      </c>
      <c r="D18" s="8">
        <f>+MAX('E-2'!L29:L32)</f>
        <v>11.406575342465752</v>
      </c>
      <c r="E18" s="8">
        <f>+MIN('E-2'!L29:L32)</f>
        <v>9.3057534246575333</v>
      </c>
      <c r="F18" s="8">
        <f>+AVERAGE('E-2'!L29:L32)</f>
        <v>10.581780821917807</v>
      </c>
      <c r="G18" s="8">
        <f t="shared" si="0"/>
        <v>2.1008219178082186</v>
      </c>
      <c r="H18" s="8">
        <f>+STDEV('E-2'!L29:L32)</f>
        <v>0.98346475655129284</v>
      </c>
      <c r="I18" s="44">
        <f t="shared" si="1"/>
        <v>9.2939437425718001</v>
      </c>
    </row>
    <row r="19" spans="2:9" x14ac:dyDescent="0.2">
      <c r="B19" s="49"/>
      <c r="C19" s="40" t="s">
        <v>70</v>
      </c>
      <c r="D19" s="8">
        <f>+MAX('E-2'!L34:L36)</f>
        <v>9.5849999999999991</v>
      </c>
      <c r="E19" s="8">
        <f>+MIN('E-2'!L34:L36)</f>
        <v>8.627727272727272</v>
      </c>
      <c r="F19" s="8">
        <f>+AVERAGE('E-2'!L34:L36)</f>
        <v>9.1268181818181802</v>
      </c>
      <c r="G19" s="8">
        <f t="shared" si="0"/>
        <v>0.95727272727272705</v>
      </c>
      <c r="H19" s="8">
        <f>+STDEV('E-2'!L34:L36)</f>
        <v>0.47994576139840778</v>
      </c>
      <c r="I19" s="44">
        <f t="shared" si="1"/>
        <v>5.2586317798520712</v>
      </c>
    </row>
    <row r="20" spans="2:9" x14ac:dyDescent="0.2">
      <c r="B20" s="49"/>
      <c r="C20" s="40" t="s">
        <v>74</v>
      </c>
      <c r="D20" s="8">
        <f>+MAX('E-2'!L38:L42)</f>
        <v>17.623636363636361</v>
      </c>
      <c r="E20" s="8">
        <f>+MIN('E-2'!L38:L42)</f>
        <v>15.917727272727275</v>
      </c>
      <c r="F20" s="8">
        <f>+AVERAGE('E-2'!L38:L42)</f>
        <v>16.492090909090908</v>
      </c>
      <c r="G20" s="8">
        <f t="shared" si="0"/>
        <v>1.7059090909090866</v>
      </c>
      <c r="H20" s="8">
        <f>+STDEV('E-2'!L38:L42)</f>
        <v>0.68608826504904963</v>
      </c>
      <c r="I20" s="44">
        <f t="shared" si="1"/>
        <v>4.160104797087059</v>
      </c>
    </row>
    <row r="21" spans="2:9" x14ac:dyDescent="0.2">
      <c r="B21" s="48"/>
      <c r="H21"/>
      <c r="I21"/>
    </row>
    <row r="22" spans="2:9" x14ac:dyDescent="0.2">
      <c r="B22" s="49" t="s">
        <v>218</v>
      </c>
      <c r="C22" s="38" t="s">
        <v>14</v>
      </c>
      <c r="D22" s="8">
        <f>+MAX('E-1'!L5:L9)</f>
        <v>11.459093655589124</v>
      </c>
      <c r="E22" s="8">
        <f>+MIN('E-1'!L5:L9)</f>
        <v>10.604229607250755</v>
      </c>
      <c r="F22" s="8">
        <f>+AVERAGE('E-1'!L5:L9)</f>
        <v>10.972277945619334</v>
      </c>
      <c r="G22" s="8">
        <f>+D22-E22</f>
        <v>0.85486404833836893</v>
      </c>
      <c r="H22" s="8">
        <f>+STDEV('E-1'!L5:L9)</f>
        <v>0.36253073104960148</v>
      </c>
      <c r="I22" s="44">
        <f>+H22/F22*100</f>
        <v>3.3040607688428212</v>
      </c>
    </row>
    <row r="23" spans="2:9" x14ac:dyDescent="0.2">
      <c r="B23" s="49"/>
      <c r="C23" s="38" t="s">
        <v>22</v>
      </c>
      <c r="D23" s="8">
        <f>+MAX('E-1'!L11:L15)</f>
        <v>15.661487603305781</v>
      </c>
      <c r="E23" s="8">
        <f>+MIN('E-1'!L11:L15)</f>
        <v>14.126280991735536</v>
      </c>
      <c r="F23" s="8">
        <f>+AVERAGE('E-1'!L11:L15)</f>
        <v>14.782016528925618</v>
      </c>
      <c r="G23" s="8">
        <f>+D23-E23</f>
        <v>1.5352066115702456</v>
      </c>
      <c r="H23" s="8">
        <f>+STDEV('E-1'!L11:L15)</f>
        <v>0.6415748672015682</v>
      </c>
      <c r="I23" s="44">
        <f>+H23/F23*100</f>
        <v>4.3402391408920913</v>
      </c>
    </row>
    <row r="24" spans="2:9" x14ac:dyDescent="0.2">
      <c r="B24" s="49"/>
      <c r="C24" s="38" t="s">
        <v>28</v>
      </c>
      <c r="D24" s="8">
        <f>+MAX('E-1'!L17:L21)</f>
        <v>9.5517280453257793</v>
      </c>
      <c r="E24" s="8">
        <f>+MIN('E-1'!L17:L21)</f>
        <v>9.0193767705382406</v>
      </c>
      <c r="F24" s="8">
        <f>+AVERAGE('E-1'!L17:L21)</f>
        <v>9.280045325779037</v>
      </c>
      <c r="G24" s="8">
        <f>+D24-E24</f>
        <v>0.53235127478753874</v>
      </c>
      <c r="H24" s="8">
        <f>+STDEV('E-1'!L17:L21)</f>
        <v>0.26342191864648423</v>
      </c>
      <c r="I24" s="44">
        <f>+H24/F24*100</f>
        <v>2.8385843969395768</v>
      </c>
    </row>
    <row r="25" spans="2:9" x14ac:dyDescent="0.2">
      <c r="B25" s="49"/>
      <c r="C25" s="38" t="s">
        <v>34</v>
      </c>
      <c r="D25" s="8">
        <f>+MAX('E-1'!L23:L27)</f>
        <v>11.655131964809385</v>
      </c>
      <c r="E25" s="8">
        <f>+MIN('E-1'!L23:L27)</f>
        <v>10.052551319648092</v>
      </c>
      <c r="F25" s="8">
        <f>+AVERAGE('E-1'!L23:L27)</f>
        <v>10.569431085043988</v>
      </c>
      <c r="G25" s="8">
        <f>+D25-E25</f>
        <v>1.6025806451612929</v>
      </c>
      <c r="H25" s="8">
        <f>+STDEV('E-1'!L23:L27)</f>
        <v>0.62788966136887092</v>
      </c>
      <c r="I25" s="44">
        <f>+H25/F25*100</f>
        <v>5.9406192851510307</v>
      </c>
    </row>
    <row r="26" spans="2:9" x14ac:dyDescent="0.2">
      <c r="C26" s="39"/>
      <c r="D26" s="8"/>
      <c r="E26" s="8"/>
      <c r="F26" s="8"/>
      <c r="G26" s="8"/>
    </row>
    <row r="27" spans="2:9" x14ac:dyDescent="0.2">
      <c r="B27" s="49" t="s">
        <v>219</v>
      </c>
      <c r="C27" s="42" t="s">
        <v>160</v>
      </c>
      <c r="D27" s="8">
        <f>+MAX('BG-4'!L5:L7)</f>
        <v>2.6682352941176473</v>
      </c>
      <c r="E27" s="8">
        <f>+MIN('BG-4'!L5:L7)</f>
        <v>2.1811764705882357</v>
      </c>
      <c r="F27" s="8">
        <f>+AVERAGE('BG-4'!L5:L7)</f>
        <v>2.375294117647059</v>
      </c>
      <c r="G27" s="8">
        <f t="shared" ref="G27:G32" si="2">+D27-E27</f>
        <v>0.48705882352941154</v>
      </c>
      <c r="H27" s="8">
        <f>+STDEV('BG-4'!L5:L7)</f>
        <v>0.25813008710437474</v>
      </c>
      <c r="I27" s="46">
        <f t="shared" ref="I27:I32" si="3">+H27/F27*100</f>
        <v>10.867289452140589</v>
      </c>
    </row>
    <row r="28" spans="2:9" x14ac:dyDescent="0.2">
      <c r="B28" s="49"/>
      <c r="C28" s="42" t="s">
        <v>165</v>
      </c>
      <c r="D28" s="8">
        <f>+MAX('BG-4'!L9:L13)</f>
        <v>3.4679999999999995</v>
      </c>
      <c r="E28" s="8">
        <f>+MIN('BG-4'!L9:L13)</f>
        <v>2.7120000000000006</v>
      </c>
      <c r="F28" s="8">
        <f>+AVERAGE('BG-4'!L9:L13)</f>
        <v>2.9807999999999999</v>
      </c>
      <c r="G28" s="8">
        <f t="shared" si="2"/>
        <v>0.7559999999999989</v>
      </c>
      <c r="H28" s="8">
        <f>+STDEV('BG-4'!L9:L13)</f>
        <v>0.2947459923391661</v>
      </c>
      <c r="I28" s="44">
        <f t="shared" si="3"/>
        <v>9.8881505749854437</v>
      </c>
    </row>
    <row r="29" spans="2:9" x14ac:dyDescent="0.2">
      <c r="B29" s="49"/>
      <c r="C29" s="43" t="s">
        <v>170</v>
      </c>
      <c r="D29" s="8">
        <f>+MAX('BG-4'!L15:L19)</f>
        <v>3.0256764101116795</v>
      </c>
      <c r="E29" s="8">
        <f>+MIN('BG-4'!L15:L19)</f>
        <v>2.6951576585420578</v>
      </c>
      <c r="F29" s="8">
        <f>+AVERAGE('BG-4'!L15:L19)</f>
        <v>2.815419550714791</v>
      </c>
      <c r="G29" s="8">
        <f t="shared" si="2"/>
        <v>0.33051875156962174</v>
      </c>
      <c r="H29" s="8">
        <f>+STDEV('BG-4'!L15:L19)</f>
        <v>0.13702533334395622</v>
      </c>
      <c r="I29" s="44">
        <f t="shared" si="3"/>
        <v>4.8669596440490599</v>
      </c>
    </row>
    <row r="30" spans="2:9" x14ac:dyDescent="0.2">
      <c r="B30" s="49"/>
      <c r="C30" s="42" t="s">
        <v>176</v>
      </c>
      <c r="D30" s="8">
        <f>+MAX('BG-4'!L21:L24)</f>
        <v>3.1885714285714282</v>
      </c>
      <c r="E30" s="8">
        <f>+MIN('BG-4'!L21:L24)</f>
        <v>2.838857142857143</v>
      </c>
      <c r="F30" s="8">
        <f>+AVERAGE('BG-4'!L21:L24)</f>
        <v>2.9777142857142853</v>
      </c>
      <c r="G30" s="8">
        <f t="shared" si="2"/>
        <v>0.3497142857142852</v>
      </c>
      <c r="H30" s="8">
        <f>+STDEV('BG-4'!L21:L24)</f>
        <v>0.14893581688438928</v>
      </c>
      <c r="I30" s="44">
        <f t="shared" si="3"/>
        <v>5.001682585831535</v>
      </c>
    </row>
    <row r="31" spans="2:9" x14ac:dyDescent="0.2">
      <c r="B31" s="49"/>
      <c r="C31" s="42" t="s">
        <v>181</v>
      </c>
      <c r="D31" s="8">
        <f>+MAX('BG-4'!L26:L30)</f>
        <v>3.3334615384615378</v>
      </c>
      <c r="E31" s="8">
        <f>+MIN('BG-4'!L26:L30)</f>
        <v>3.1050000000000004</v>
      </c>
      <c r="F31" s="8">
        <f>+AVERAGE('BG-4'!L26:L30)</f>
        <v>3.2649230769230764</v>
      </c>
      <c r="G31" s="8">
        <f t="shared" si="2"/>
        <v>0.22846153846153738</v>
      </c>
      <c r="H31" s="8">
        <f>+STDEV('BG-4'!L26:L30)</f>
        <v>9.1596781680368486E-2</v>
      </c>
      <c r="I31" s="44">
        <f t="shared" si="3"/>
        <v>2.8054805434096468</v>
      </c>
    </row>
    <row r="32" spans="2:9" x14ac:dyDescent="0.2">
      <c r="B32" s="49"/>
      <c r="C32" s="42" t="s">
        <v>187</v>
      </c>
      <c r="D32" s="8">
        <f>+MAX('BG-4'!L32:L34)</f>
        <v>3.7990588235294123</v>
      </c>
      <c r="E32" s="8">
        <f>+MIN('BG-4'!L32:L34)</f>
        <v>3.6211764705882357</v>
      </c>
      <c r="F32" s="8">
        <f>+AVERAGE('BG-4'!L32:L34)</f>
        <v>3.6974117647058828</v>
      </c>
      <c r="G32" s="8">
        <f t="shared" si="2"/>
        <v>0.1778823529411766</v>
      </c>
      <c r="H32" s="8">
        <f>+STDEV('BG-4'!L32:L34)</f>
        <v>9.1623420647085063E-2</v>
      </c>
      <c r="I32" s="44">
        <f t="shared" si="3"/>
        <v>2.4780421137209587</v>
      </c>
    </row>
    <row r="33" spans="2:9" x14ac:dyDescent="0.2">
      <c r="B33" s="5"/>
      <c r="H33"/>
      <c r="I33"/>
    </row>
    <row r="34" spans="2:9" x14ac:dyDescent="0.2">
      <c r="B34" s="49" t="s">
        <v>220</v>
      </c>
      <c r="C34" s="40" t="s">
        <v>142</v>
      </c>
      <c r="D34" s="8">
        <f>+MAX('BG-3'!L5:L8)</f>
        <v>2.7859090909090907</v>
      </c>
      <c r="E34" s="8">
        <f>+MIN('BG-3'!L5:L8)</f>
        <v>2.601818181818182</v>
      </c>
      <c r="F34" s="8">
        <f>+AVERAGE('BG-3'!L5:L8)</f>
        <v>2.696931818181818</v>
      </c>
      <c r="G34" s="8">
        <f>+D34-E34</f>
        <v>0.18409090909090864</v>
      </c>
      <c r="H34" s="8">
        <f>+STDEV('BG-3'!L5:L8)</f>
        <v>9.6310287548128731E-2</v>
      </c>
      <c r="I34" s="44">
        <f>+H34/F34*100</f>
        <v>3.5711057616969319</v>
      </c>
    </row>
    <row r="35" spans="2:9" x14ac:dyDescent="0.2">
      <c r="B35" s="49"/>
      <c r="C35" s="40" t="s">
        <v>147</v>
      </c>
      <c r="D35" s="8">
        <f>+MAX('BG-3'!L10:L15)</f>
        <v>2.4507692307692306</v>
      </c>
      <c r="E35" s="8">
        <f>+MIN('BG-3'!L10:L15)</f>
        <v>2.1876923076923074</v>
      </c>
      <c r="F35" s="8">
        <f>+AVERAGE('BG-3'!L10:L15)</f>
        <v>2.3284615384615379</v>
      </c>
      <c r="G35" s="8">
        <f>+D35-E35</f>
        <v>0.26307692307692321</v>
      </c>
      <c r="H35" s="8">
        <f>+STDEV('BG-3'!L10:L15)</f>
        <v>0.1037692022580791</v>
      </c>
      <c r="I35" s="44">
        <f>+H35/F35*100</f>
        <v>4.4565564233730708</v>
      </c>
    </row>
    <row r="36" spans="2:9" x14ac:dyDescent="0.2">
      <c r="B36" s="49"/>
      <c r="C36" s="40" t="s">
        <v>154</v>
      </c>
      <c r="D36" s="8">
        <f>+MAX('BG-3'!L17:L21)</f>
        <v>3.3287671232876712</v>
      </c>
      <c r="E36" s="8">
        <f>+MIN('BG-3'!L17:L21)</f>
        <v>2.4263013698630131</v>
      </c>
      <c r="F36" s="8">
        <f>+AVERAGE('BG-3'!L17:L21)</f>
        <v>2.8080000000000003</v>
      </c>
      <c r="G36" s="8">
        <f>+D36-E36</f>
        <v>0.90246575342465807</v>
      </c>
      <c r="H36" s="8">
        <f>+STDEV('BG-3'!L17:L21)</f>
        <v>0.35265618907087942</v>
      </c>
      <c r="I36" s="46">
        <f>+H36/F36*100</f>
        <v>12.558981092267786</v>
      </c>
    </row>
    <row r="37" spans="2:9" x14ac:dyDescent="0.2">
      <c r="B37" s="5"/>
      <c r="H37"/>
      <c r="I37"/>
    </row>
    <row r="38" spans="2:9" x14ac:dyDescent="0.2">
      <c r="B38" s="49" t="s">
        <v>221</v>
      </c>
      <c r="C38" s="40" t="s">
        <v>127</v>
      </c>
      <c r="D38" s="8">
        <f>+MAX('BG-2'!L5:L7)</f>
        <v>14.433644859813082</v>
      </c>
      <c r="E38" s="8">
        <f>+MIN('BG-2'!L5:L7)</f>
        <v>11.102803738317757</v>
      </c>
      <c r="F38" s="8">
        <f>+AVERAGE('BG-2'!L5:L7)</f>
        <v>13.188785046728972</v>
      </c>
      <c r="G38" s="8">
        <f>+D38-E38</f>
        <v>3.3308411214953253</v>
      </c>
      <c r="H38" s="8">
        <f>+STDEV('BG-2'!L5:L7)</f>
        <v>1.8177567690939915</v>
      </c>
      <c r="I38" s="46">
        <f>+H38/F38*100</f>
        <v>13.782594550244976</v>
      </c>
    </row>
    <row r="39" spans="2:9" x14ac:dyDescent="0.2">
      <c r="B39" s="49"/>
      <c r="C39" s="41" t="s">
        <v>131</v>
      </c>
      <c r="D39" s="8">
        <f>+MAX('BG-2'!L9:L12)</f>
        <v>10.583999999999998</v>
      </c>
      <c r="E39" s="8">
        <f>+MIN('BG-2'!L9:L12)</f>
        <v>8.7578181818181822</v>
      </c>
      <c r="F39" s="8">
        <f>+AVERAGE('BG-2'!L9:L12)</f>
        <v>9.8672727272727272</v>
      </c>
      <c r="G39" s="8">
        <f>+D39-E39</f>
        <v>1.8261818181818157</v>
      </c>
      <c r="H39" s="8">
        <f>+STDEV('BG-2'!L9:L12)</f>
        <v>0.82293311337611652</v>
      </c>
      <c r="I39" s="44">
        <f>+H39/F39*100</f>
        <v>8.3400260246335751</v>
      </c>
    </row>
    <row r="40" spans="2:9" x14ac:dyDescent="0.2">
      <c r="B40" s="49"/>
      <c r="C40" s="40" t="s">
        <v>136</v>
      </c>
      <c r="D40" s="8">
        <f>+MAX('BG-2'!L14:L18)</f>
        <v>9.3311999999999991</v>
      </c>
      <c r="E40" s="8">
        <f>+MIN('BG-2'!L14:L18)</f>
        <v>7.9271999999999991</v>
      </c>
      <c r="F40" s="8">
        <f>+AVERAGE('BG-2'!L14:L18)</f>
        <v>8.3635199999999994</v>
      </c>
      <c r="G40" s="8">
        <f>+D40-E40</f>
        <v>1.4039999999999999</v>
      </c>
      <c r="H40" s="8">
        <f>+STDEV('BG-2'!L14:L18)</f>
        <v>0.55646731440399999</v>
      </c>
      <c r="I40" s="44">
        <f>+H40/F40*100</f>
        <v>6.65350611230678</v>
      </c>
    </row>
    <row r="41" spans="2:9" x14ac:dyDescent="0.2">
      <c r="B41" s="5"/>
      <c r="H41"/>
      <c r="I41"/>
    </row>
    <row r="42" spans="2:9" x14ac:dyDescent="0.2">
      <c r="B42" s="5" t="s">
        <v>222</v>
      </c>
      <c r="C42" s="40" t="s">
        <v>122</v>
      </c>
      <c r="D42" s="8">
        <f>+MAX('BG-1'!L5:L8)</f>
        <v>13.062481751824816</v>
      </c>
      <c r="E42" s="8">
        <f>+MIN('BG-1'!L5:L8)</f>
        <v>12.155912408759121</v>
      </c>
      <c r="F42" s="8">
        <f>+AVERAGE('BG-1'!L5:L8)</f>
        <v>12.684087591240875</v>
      </c>
      <c r="G42" s="8">
        <f>+D42-E42</f>
        <v>0.90656934306569426</v>
      </c>
      <c r="H42" s="8">
        <f>+STDEV('BG-1'!L4:L8)</f>
        <v>0.32925977359552844</v>
      </c>
      <c r="I42" s="44">
        <f>+H42/F42*100</f>
        <v>2.5958491001189721</v>
      </c>
    </row>
  </sheetData>
  <mergeCells count="7">
    <mergeCell ref="B34:B36"/>
    <mergeCell ref="B38:B40"/>
    <mergeCell ref="B4:B8"/>
    <mergeCell ref="B10:B12"/>
    <mergeCell ref="B14:B20"/>
    <mergeCell ref="B22:B25"/>
    <mergeCell ref="B27:B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zoomScale="70" zoomScaleNormal="70" zoomScalePageLayoutView="70" workbookViewId="0">
      <selection sqref="A1:A2"/>
    </sheetView>
  </sheetViews>
  <sheetFormatPr baseColWidth="10" defaultColWidth="8.83203125" defaultRowHeight="15" x14ac:dyDescent="0.2"/>
  <cols>
    <col min="2" max="3" width="10.6640625" customWidth="1"/>
    <col min="4" max="11" width="8.6640625" customWidth="1"/>
    <col min="12" max="15" width="16.6640625" customWidth="1"/>
  </cols>
  <sheetData>
    <row r="1" spans="1:13" ht="16" x14ac:dyDescent="0.2">
      <c r="A1" s="52" t="s">
        <v>228</v>
      </c>
    </row>
    <row r="2" spans="1:13" ht="16" x14ac:dyDescent="0.2">
      <c r="A2" s="52" t="s">
        <v>229</v>
      </c>
    </row>
    <row r="3" spans="1:13" ht="27" customHeight="1" x14ac:dyDescent="0.2">
      <c r="A3" s="18" t="s">
        <v>0</v>
      </c>
      <c r="B3" s="18" t="s">
        <v>1</v>
      </c>
      <c r="C3" s="19" t="s">
        <v>2</v>
      </c>
      <c r="D3" s="20" t="s">
        <v>3</v>
      </c>
      <c r="E3" s="20" t="s">
        <v>4</v>
      </c>
      <c r="F3" s="20" t="s">
        <v>5</v>
      </c>
      <c r="G3" s="20" t="s">
        <v>6</v>
      </c>
      <c r="H3" s="20" t="s">
        <v>7</v>
      </c>
      <c r="I3" s="21" t="s">
        <v>8</v>
      </c>
      <c r="J3" s="20" t="s">
        <v>9</v>
      </c>
      <c r="K3" s="20" t="s">
        <v>10</v>
      </c>
      <c r="L3" s="19" t="s">
        <v>11</v>
      </c>
      <c r="M3" s="19" t="s">
        <v>12</v>
      </c>
    </row>
    <row r="4" spans="1:13" x14ac:dyDescent="0.2">
      <c r="A4" s="2" t="s">
        <v>14</v>
      </c>
      <c r="B4" s="5" t="s">
        <v>15</v>
      </c>
      <c r="C4" s="4" t="s">
        <v>13</v>
      </c>
      <c r="D4" s="5">
        <v>1.4E-2</v>
      </c>
      <c r="E4" s="5">
        <v>1.399</v>
      </c>
      <c r="F4" s="5">
        <v>0.26800000000000002</v>
      </c>
      <c r="G4" s="5">
        <v>0.124</v>
      </c>
      <c r="H4" s="6">
        <f t="shared" ref="H4:H27" si="0">+SUM(D4:F4)</f>
        <v>1.681</v>
      </c>
      <c r="I4" s="5">
        <v>3.419</v>
      </c>
      <c r="J4" s="5">
        <v>1070.952</v>
      </c>
      <c r="K4" s="7">
        <v>331</v>
      </c>
      <c r="L4" s="8">
        <f t="shared" ref="L4:L27" si="1">+H4*3*10000/K4*0.072</f>
        <v>10.969667673716012</v>
      </c>
      <c r="M4" s="8">
        <f t="shared" ref="M4:M9" si="2">+L4/6.67</f>
        <v>1.6446278371388323</v>
      </c>
    </row>
    <row r="5" spans="1:13" x14ac:dyDescent="0.2">
      <c r="A5" s="12" t="s">
        <v>16</v>
      </c>
      <c r="B5" s="13" t="s">
        <v>17</v>
      </c>
      <c r="C5" s="14" t="s">
        <v>13</v>
      </c>
      <c r="D5" s="13">
        <v>1.4E-2</v>
      </c>
      <c r="E5" s="13">
        <v>1.359</v>
      </c>
      <c r="F5" s="13">
        <v>0.255</v>
      </c>
      <c r="G5" s="13">
        <v>0.113</v>
      </c>
      <c r="H5" s="15">
        <f t="shared" si="0"/>
        <v>1.6280000000000001</v>
      </c>
      <c r="I5" s="13">
        <v>2.15</v>
      </c>
      <c r="J5" s="13">
        <v>1082.7809999999999</v>
      </c>
      <c r="K5" s="16">
        <v>331</v>
      </c>
      <c r="L5" s="17">
        <f t="shared" si="1"/>
        <v>10.623806646525678</v>
      </c>
      <c r="M5" s="17">
        <f t="shared" si="2"/>
        <v>1.5927746096740147</v>
      </c>
    </row>
    <row r="6" spans="1:13" x14ac:dyDescent="0.2">
      <c r="A6" s="12" t="s">
        <v>18</v>
      </c>
      <c r="B6" s="13" t="s">
        <v>17</v>
      </c>
      <c r="C6" s="14" t="s">
        <v>13</v>
      </c>
      <c r="D6" s="13">
        <v>1.4E-2</v>
      </c>
      <c r="E6" s="13">
        <v>1.4139999999999999</v>
      </c>
      <c r="F6" s="13">
        <v>0.27900000000000003</v>
      </c>
      <c r="G6" s="13">
        <v>0.13100000000000001</v>
      </c>
      <c r="H6" s="15">
        <f t="shared" si="0"/>
        <v>1.7069999999999999</v>
      </c>
      <c r="I6" s="13">
        <v>4.3209999999999997</v>
      </c>
      <c r="J6" s="13">
        <v>1077.857</v>
      </c>
      <c r="K6" s="16">
        <v>331</v>
      </c>
      <c r="L6" s="17">
        <f t="shared" si="1"/>
        <v>11.139335347432024</v>
      </c>
      <c r="M6" s="17">
        <f t="shared" si="2"/>
        <v>1.6700652694800635</v>
      </c>
    </row>
    <row r="7" spans="1:13" ht="13" customHeight="1" x14ac:dyDescent="0.2">
      <c r="A7" s="12" t="s">
        <v>19</v>
      </c>
      <c r="B7" s="13" t="s">
        <v>17</v>
      </c>
      <c r="C7" s="14" t="s">
        <v>13</v>
      </c>
      <c r="D7" s="13">
        <v>1.4E-2</v>
      </c>
      <c r="E7" s="13">
        <v>1.4470000000000001</v>
      </c>
      <c r="F7" s="13">
        <v>0.29499999999999998</v>
      </c>
      <c r="G7" s="13">
        <v>0.13500000000000001</v>
      </c>
      <c r="H7" s="15">
        <f t="shared" si="0"/>
        <v>1.756</v>
      </c>
      <c r="I7" s="13">
        <v>6.1769999999999996</v>
      </c>
      <c r="J7" s="13">
        <v>1068.5709999999999</v>
      </c>
      <c r="K7" s="16">
        <v>331</v>
      </c>
      <c r="L7" s="17">
        <f t="shared" si="1"/>
        <v>11.459093655589124</v>
      </c>
      <c r="M7" s="17">
        <f t="shared" si="2"/>
        <v>1.7180050458154608</v>
      </c>
    </row>
    <row r="8" spans="1:13" x14ac:dyDescent="0.2">
      <c r="A8" s="12" t="s">
        <v>20</v>
      </c>
      <c r="B8" s="13" t="s">
        <v>17</v>
      </c>
      <c r="C8" s="14" t="s">
        <v>13</v>
      </c>
      <c r="D8" s="13">
        <v>1.4999999999999999E-2</v>
      </c>
      <c r="E8" s="13">
        <v>1.359</v>
      </c>
      <c r="F8" s="13">
        <v>0.251</v>
      </c>
      <c r="G8" s="13">
        <v>0.125</v>
      </c>
      <c r="H8" s="15">
        <f t="shared" si="0"/>
        <v>1.625</v>
      </c>
      <c r="I8" s="13">
        <v>1.7829999999999999</v>
      </c>
      <c r="J8" s="13">
        <v>1072.175</v>
      </c>
      <c r="K8" s="16">
        <v>331</v>
      </c>
      <c r="L8" s="17">
        <f t="shared" si="1"/>
        <v>10.604229607250755</v>
      </c>
      <c r="M8" s="17">
        <f t="shared" si="2"/>
        <v>1.5898395213269498</v>
      </c>
    </row>
    <row r="9" spans="1:13" x14ac:dyDescent="0.2">
      <c r="A9" s="12" t="s">
        <v>21</v>
      </c>
      <c r="B9" s="13" t="s">
        <v>17</v>
      </c>
      <c r="C9" s="14" t="s">
        <v>13</v>
      </c>
      <c r="D9" s="13">
        <v>1.4999999999999999E-2</v>
      </c>
      <c r="E9" s="13">
        <v>1.4139999999999999</v>
      </c>
      <c r="F9" s="13">
        <v>0.26200000000000001</v>
      </c>
      <c r="G9" s="13">
        <v>0.11600000000000001</v>
      </c>
      <c r="H9" s="15">
        <f t="shared" si="0"/>
        <v>1.6909999999999998</v>
      </c>
      <c r="I9" s="13">
        <v>2.6659999999999999</v>
      </c>
      <c r="J9" s="13">
        <v>1053.377</v>
      </c>
      <c r="K9" s="16">
        <v>331</v>
      </c>
      <c r="L9" s="17">
        <f t="shared" si="1"/>
        <v>11.034924471299091</v>
      </c>
      <c r="M9" s="17">
        <f t="shared" si="2"/>
        <v>1.6544114649623824</v>
      </c>
    </row>
    <row r="10" spans="1:13" x14ac:dyDescent="0.2">
      <c r="A10" s="2" t="s">
        <v>22</v>
      </c>
      <c r="B10" s="5" t="s">
        <v>15</v>
      </c>
      <c r="C10" s="4" t="s">
        <v>13</v>
      </c>
      <c r="D10" s="5">
        <v>2.1000000000000001E-2</v>
      </c>
      <c r="E10" s="5">
        <v>2.11</v>
      </c>
      <c r="F10" s="5">
        <v>0.35299999999999998</v>
      </c>
      <c r="G10" s="5">
        <v>0.10199999999999999</v>
      </c>
      <c r="H10" s="6">
        <f t="shared" si="0"/>
        <v>2.484</v>
      </c>
      <c r="I10" s="5">
        <v>4.41</v>
      </c>
      <c r="J10" s="5">
        <v>1133.7639999999999</v>
      </c>
      <c r="K10" s="7">
        <v>363</v>
      </c>
      <c r="L10" s="8">
        <f t="shared" si="1"/>
        <v>14.780826446280992</v>
      </c>
      <c r="M10" s="8">
        <f t="shared" ref="M10:M27" si="3">+L10/6.67</f>
        <v>2.2160159589626676</v>
      </c>
    </row>
    <row r="11" spans="1:13" x14ac:dyDescent="0.2">
      <c r="A11" s="12" t="s">
        <v>23</v>
      </c>
      <c r="B11" s="13" t="s">
        <v>17</v>
      </c>
      <c r="C11" s="14" t="s">
        <v>13</v>
      </c>
      <c r="D11" s="13">
        <v>0.02</v>
      </c>
      <c r="E11" s="13">
        <v>2.0990000000000002</v>
      </c>
      <c r="F11" s="13">
        <v>0.35699999999999998</v>
      </c>
      <c r="G11" s="13">
        <v>0.106</v>
      </c>
      <c r="H11" s="15">
        <f t="shared" si="0"/>
        <v>2.476</v>
      </c>
      <c r="I11" s="13">
        <v>3.8</v>
      </c>
      <c r="J11" s="13">
        <v>1127.614</v>
      </c>
      <c r="K11" s="16">
        <v>363</v>
      </c>
      <c r="L11" s="17">
        <f t="shared" si="1"/>
        <v>14.733223140495866</v>
      </c>
      <c r="M11" s="17">
        <f t="shared" si="3"/>
        <v>2.2088790315586007</v>
      </c>
    </row>
    <row r="12" spans="1:13" x14ac:dyDescent="0.2">
      <c r="A12" s="12" t="s">
        <v>24</v>
      </c>
      <c r="B12" s="13" t="s">
        <v>17</v>
      </c>
      <c r="C12" s="14" t="s">
        <v>13</v>
      </c>
      <c r="D12" s="13">
        <v>2.1999999999999999E-2</v>
      </c>
      <c r="E12" s="13">
        <v>2.242</v>
      </c>
      <c r="F12" s="13">
        <v>0.36799999999999999</v>
      </c>
      <c r="G12" s="13">
        <v>0.09</v>
      </c>
      <c r="H12" s="15">
        <f t="shared" si="0"/>
        <v>2.6319999999999997</v>
      </c>
      <c r="I12" s="13">
        <v>4.2939999999999996</v>
      </c>
      <c r="J12" s="13">
        <v>1137.806</v>
      </c>
      <c r="K12" s="16">
        <v>363</v>
      </c>
      <c r="L12" s="17">
        <f t="shared" si="1"/>
        <v>15.661487603305781</v>
      </c>
      <c r="M12" s="17">
        <f t="shared" si="3"/>
        <v>2.3480491159378984</v>
      </c>
    </row>
    <row r="13" spans="1:13" x14ac:dyDescent="0.2">
      <c r="A13" s="12" t="s">
        <v>25</v>
      </c>
      <c r="B13" s="13" t="s">
        <v>17</v>
      </c>
      <c r="C13" s="14" t="s">
        <v>13</v>
      </c>
      <c r="D13" s="13">
        <v>0.02</v>
      </c>
      <c r="E13" s="13">
        <v>2.0339999999999998</v>
      </c>
      <c r="F13" s="13">
        <v>0.33800000000000002</v>
      </c>
      <c r="G13" s="13">
        <v>0.111</v>
      </c>
      <c r="H13" s="15">
        <f t="shared" si="0"/>
        <v>2.3919999999999999</v>
      </c>
      <c r="I13" s="13">
        <v>2.9249999999999998</v>
      </c>
      <c r="J13" s="13">
        <v>1135.472</v>
      </c>
      <c r="K13" s="16">
        <v>363</v>
      </c>
      <c r="L13" s="17">
        <f t="shared" si="1"/>
        <v>14.233388429752065</v>
      </c>
      <c r="M13" s="17">
        <f t="shared" si="3"/>
        <v>2.1339412938159019</v>
      </c>
    </row>
    <row r="14" spans="1:13" x14ac:dyDescent="0.2">
      <c r="A14" s="12" t="s">
        <v>26</v>
      </c>
      <c r="B14" s="13" t="s">
        <v>17</v>
      </c>
      <c r="C14" s="14" t="s">
        <v>13</v>
      </c>
      <c r="D14" s="13">
        <v>2.3E-2</v>
      </c>
      <c r="E14" s="13">
        <v>2.1549999999999998</v>
      </c>
      <c r="F14" s="13">
        <v>0.36899999999999999</v>
      </c>
      <c r="G14" s="13">
        <v>0.111</v>
      </c>
      <c r="H14" s="15">
        <f t="shared" si="0"/>
        <v>2.5469999999999997</v>
      </c>
      <c r="I14" s="13">
        <v>8.11</v>
      </c>
      <c r="J14" s="13">
        <v>1141.739</v>
      </c>
      <c r="K14" s="16">
        <v>363</v>
      </c>
      <c r="L14" s="17">
        <f t="shared" si="1"/>
        <v>15.155702479338839</v>
      </c>
      <c r="M14" s="17">
        <f t="shared" si="3"/>
        <v>2.2722192622696911</v>
      </c>
    </row>
    <row r="15" spans="1:13" x14ac:dyDescent="0.2">
      <c r="A15" s="12" t="s">
        <v>27</v>
      </c>
      <c r="B15" s="13" t="s">
        <v>17</v>
      </c>
      <c r="C15" s="14" t="s">
        <v>13</v>
      </c>
      <c r="D15" s="13">
        <v>0.02</v>
      </c>
      <c r="E15" s="13">
        <v>2.02</v>
      </c>
      <c r="F15" s="13">
        <v>0.33400000000000002</v>
      </c>
      <c r="G15" s="13">
        <v>0.09</v>
      </c>
      <c r="H15" s="15">
        <f t="shared" si="0"/>
        <v>2.3740000000000001</v>
      </c>
      <c r="I15" s="13">
        <v>2.919</v>
      </c>
      <c r="J15" s="13">
        <v>1126.1890000000001</v>
      </c>
      <c r="K15" s="16">
        <v>363</v>
      </c>
      <c r="L15" s="17">
        <f t="shared" si="1"/>
        <v>14.126280991735536</v>
      </c>
      <c r="M15" s="17">
        <f t="shared" si="3"/>
        <v>2.1178832071567522</v>
      </c>
    </row>
    <row r="16" spans="1:13" x14ac:dyDescent="0.2">
      <c r="A16" s="2" t="s">
        <v>28</v>
      </c>
      <c r="B16" s="5" t="s">
        <v>15</v>
      </c>
      <c r="C16" s="4" t="s">
        <v>13</v>
      </c>
      <c r="D16" s="5">
        <v>1.4E-2</v>
      </c>
      <c r="E16" s="5">
        <v>1.2589999999999999</v>
      </c>
      <c r="F16" s="5">
        <v>0.24399999999999999</v>
      </c>
      <c r="G16" s="5">
        <v>0.126</v>
      </c>
      <c r="H16" s="6">
        <f t="shared" si="0"/>
        <v>1.5169999999999999</v>
      </c>
      <c r="I16" s="5">
        <v>2.71</v>
      </c>
      <c r="J16" s="5">
        <v>1104.742</v>
      </c>
      <c r="K16" s="7">
        <v>353</v>
      </c>
      <c r="L16" s="8">
        <f t="shared" si="1"/>
        <v>9.2824929178470246</v>
      </c>
      <c r="M16" s="8">
        <f t="shared" si="3"/>
        <v>1.3916780986277397</v>
      </c>
    </row>
    <row r="17" spans="1:15" x14ac:dyDescent="0.2">
      <c r="A17" s="12" t="s">
        <v>29</v>
      </c>
      <c r="B17" s="13" t="s">
        <v>17</v>
      </c>
      <c r="C17" s="14" t="s">
        <v>13</v>
      </c>
      <c r="D17" s="13">
        <v>1.4E-2</v>
      </c>
      <c r="E17" s="13">
        <v>1.22</v>
      </c>
      <c r="F17" s="13">
        <v>0.24099999999999999</v>
      </c>
      <c r="G17" s="13">
        <v>0.127</v>
      </c>
      <c r="H17" s="15">
        <f t="shared" si="0"/>
        <v>1.4750000000000001</v>
      </c>
      <c r="I17" s="13">
        <v>2.46</v>
      </c>
      <c r="J17" s="13">
        <v>1093.797</v>
      </c>
      <c r="K17" s="16">
        <v>353</v>
      </c>
      <c r="L17" s="17">
        <f t="shared" si="1"/>
        <v>9.0254957507082167</v>
      </c>
      <c r="M17" s="17">
        <f t="shared" si="3"/>
        <v>1.3531477887118766</v>
      </c>
    </row>
    <row r="18" spans="1:15" x14ac:dyDescent="0.2">
      <c r="A18" s="12" t="s">
        <v>30</v>
      </c>
      <c r="B18" s="13" t="s">
        <v>17</v>
      </c>
      <c r="C18" s="14" t="s">
        <v>13</v>
      </c>
      <c r="D18" s="13">
        <v>1.2999999999999999E-2</v>
      </c>
      <c r="E18" s="13">
        <v>1.212</v>
      </c>
      <c r="F18" s="13">
        <v>0.249</v>
      </c>
      <c r="G18" s="13">
        <v>0.14000000000000001</v>
      </c>
      <c r="H18" s="15">
        <f t="shared" si="0"/>
        <v>1.4739999999999998</v>
      </c>
      <c r="I18" s="13">
        <v>3.6469999999999998</v>
      </c>
      <c r="J18" s="13">
        <v>1105.492</v>
      </c>
      <c r="K18" s="16">
        <v>353</v>
      </c>
      <c r="L18" s="17">
        <f t="shared" si="1"/>
        <v>9.0193767705382406</v>
      </c>
      <c r="M18" s="17">
        <f t="shared" si="3"/>
        <v>1.3522304003805459</v>
      </c>
    </row>
    <row r="19" spans="1:15" x14ac:dyDescent="0.2">
      <c r="A19" s="12" t="s">
        <v>31</v>
      </c>
      <c r="B19" s="13" t="s">
        <v>17</v>
      </c>
      <c r="C19" s="14" t="s">
        <v>13</v>
      </c>
      <c r="D19" s="13">
        <v>1.4999999999999999E-2</v>
      </c>
      <c r="E19" s="13">
        <v>1.2569999999999999</v>
      </c>
      <c r="F19" s="13">
        <v>0.24099999999999999</v>
      </c>
      <c r="G19" s="13">
        <v>0.122</v>
      </c>
      <c r="H19" s="15">
        <f t="shared" si="0"/>
        <v>1.5129999999999999</v>
      </c>
      <c r="I19" s="13">
        <v>2.4790000000000001</v>
      </c>
      <c r="J19" s="13">
        <v>1108.8610000000001</v>
      </c>
      <c r="K19" s="16">
        <v>353</v>
      </c>
      <c r="L19" s="17">
        <f t="shared" si="1"/>
        <v>9.2580169971671378</v>
      </c>
      <c r="M19" s="17">
        <f t="shared" si="3"/>
        <v>1.3880085453024196</v>
      </c>
    </row>
    <row r="20" spans="1:15" x14ac:dyDescent="0.2">
      <c r="A20" s="12" t="s">
        <v>32</v>
      </c>
      <c r="B20" s="13" t="s">
        <v>17</v>
      </c>
      <c r="C20" s="14" t="s">
        <v>13</v>
      </c>
      <c r="D20" s="13">
        <v>1.4999999999999999E-2</v>
      </c>
      <c r="E20" s="13">
        <v>1.3009999999999999</v>
      </c>
      <c r="F20" s="13">
        <v>0.24399999999999999</v>
      </c>
      <c r="G20" s="13">
        <v>0.13</v>
      </c>
      <c r="H20" s="15">
        <f t="shared" si="0"/>
        <v>1.5599999999999998</v>
      </c>
      <c r="I20" s="13">
        <v>2.9609999999999999</v>
      </c>
      <c r="J20" s="13">
        <v>1114.451</v>
      </c>
      <c r="K20" s="16">
        <v>353</v>
      </c>
      <c r="L20" s="17">
        <f t="shared" si="1"/>
        <v>9.5456090651558068</v>
      </c>
      <c r="M20" s="17">
        <f t="shared" si="3"/>
        <v>1.4311257968749336</v>
      </c>
    </row>
    <row r="21" spans="1:15" x14ac:dyDescent="0.2">
      <c r="A21" s="12" t="s">
        <v>33</v>
      </c>
      <c r="B21" s="13" t="s">
        <v>17</v>
      </c>
      <c r="C21" s="14" t="s">
        <v>13</v>
      </c>
      <c r="D21" s="13">
        <v>1.4999999999999999E-2</v>
      </c>
      <c r="E21" s="13">
        <v>1.304</v>
      </c>
      <c r="F21" s="13">
        <v>0.24199999999999999</v>
      </c>
      <c r="G21" s="13">
        <v>0.111</v>
      </c>
      <c r="H21" s="15">
        <f t="shared" si="0"/>
        <v>1.5609999999999999</v>
      </c>
      <c r="I21" s="13">
        <v>2.004</v>
      </c>
      <c r="J21" s="13">
        <v>1101.1099999999999</v>
      </c>
      <c r="K21" s="16">
        <v>353</v>
      </c>
      <c r="L21" s="17">
        <f t="shared" si="1"/>
        <v>9.5517280453257793</v>
      </c>
      <c r="M21" s="17">
        <f t="shared" si="3"/>
        <v>1.4320431852062638</v>
      </c>
    </row>
    <row r="22" spans="1:15" x14ac:dyDescent="0.2">
      <c r="A22" s="2" t="s">
        <v>34</v>
      </c>
      <c r="B22" s="5" t="s">
        <v>15</v>
      </c>
      <c r="C22" s="4" t="s">
        <v>13</v>
      </c>
      <c r="D22" s="5">
        <v>1.7000000000000001E-2</v>
      </c>
      <c r="E22" s="5">
        <v>1.3839999999999999</v>
      </c>
      <c r="F22" s="5">
        <v>0.26700000000000002</v>
      </c>
      <c r="G22" s="5">
        <v>0.107</v>
      </c>
      <c r="H22" s="6">
        <f t="shared" si="0"/>
        <v>1.6679999999999997</v>
      </c>
      <c r="I22" s="5">
        <v>2.6219999999999999</v>
      </c>
      <c r="J22" s="5">
        <v>1078.1759999999999</v>
      </c>
      <c r="K22" s="7">
        <v>341</v>
      </c>
      <c r="L22" s="8">
        <f t="shared" si="1"/>
        <v>10.565630498533721</v>
      </c>
      <c r="M22" s="8">
        <f t="shared" si="3"/>
        <v>1.5840525485058052</v>
      </c>
    </row>
    <row r="23" spans="1:15" x14ac:dyDescent="0.2">
      <c r="A23" s="12" t="s">
        <v>35</v>
      </c>
      <c r="B23" s="13" t="s">
        <v>17</v>
      </c>
      <c r="C23" s="14" t="s">
        <v>13</v>
      </c>
      <c r="D23" s="13">
        <v>1.7000000000000001E-2</v>
      </c>
      <c r="E23" s="13">
        <v>1.3129999999999999</v>
      </c>
      <c r="F23" s="13">
        <v>0.25700000000000001</v>
      </c>
      <c r="G23" s="13">
        <v>0.11600000000000001</v>
      </c>
      <c r="H23" s="15">
        <f t="shared" si="0"/>
        <v>1.5869999999999997</v>
      </c>
      <c r="I23" s="13">
        <v>2.2349999999999999</v>
      </c>
      <c r="J23" s="13">
        <v>1045.499</v>
      </c>
      <c r="K23" s="16">
        <v>341</v>
      </c>
      <c r="L23" s="17">
        <f t="shared" si="1"/>
        <v>10.052551319648092</v>
      </c>
      <c r="M23" s="17">
        <f t="shared" si="3"/>
        <v>1.5071291333805237</v>
      </c>
    </row>
    <row r="24" spans="1:15" x14ac:dyDescent="0.2">
      <c r="A24" s="12" t="s">
        <v>36</v>
      </c>
      <c r="B24" s="13" t="s">
        <v>17</v>
      </c>
      <c r="C24" s="14" t="s">
        <v>13</v>
      </c>
      <c r="D24" s="13">
        <v>1.7000000000000001E-2</v>
      </c>
      <c r="E24" s="13">
        <v>1.3819999999999999</v>
      </c>
      <c r="F24" s="13">
        <v>0.25900000000000001</v>
      </c>
      <c r="G24" s="13">
        <v>0.107</v>
      </c>
      <c r="H24" s="15">
        <f t="shared" si="0"/>
        <v>1.6579999999999999</v>
      </c>
      <c r="I24" s="13">
        <v>2.42</v>
      </c>
      <c r="J24" s="13">
        <v>1081.8900000000001</v>
      </c>
      <c r="K24" s="16">
        <v>341</v>
      </c>
      <c r="L24" s="17">
        <f t="shared" si="1"/>
        <v>10.502287390029325</v>
      </c>
      <c r="M24" s="17">
        <f t="shared" si="3"/>
        <v>1.5745558305891043</v>
      </c>
    </row>
    <row r="25" spans="1:15" x14ac:dyDescent="0.2">
      <c r="A25" s="12" t="s">
        <v>37</v>
      </c>
      <c r="B25" s="13" t="s">
        <v>17</v>
      </c>
      <c r="C25" s="14" t="s">
        <v>13</v>
      </c>
      <c r="D25" s="13">
        <v>1.7000000000000001E-2</v>
      </c>
      <c r="E25" s="13">
        <v>1.337</v>
      </c>
      <c r="F25" s="13">
        <v>0.27800000000000002</v>
      </c>
      <c r="G25" s="13">
        <v>0.108</v>
      </c>
      <c r="H25" s="15">
        <f t="shared" si="0"/>
        <v>1.6319999999999999</v>
      </c>
      <c r="I25" s="13">
        <v>2.5640000000000001</v>
      </c>
      <c r="J25" s="13">
        <v>1079.779</v>
      </c>
      <c r="K25" s="16">
        <v>341</v>
      </c>
      <c r="L25" s="17">
        <f t="shared" si="1"/>
        <v>10.337595307917887</v>
      </c>
      <c r="M25" s="17">
        <f t="shared" si="3"/>
        <v>1.5498643640056802</v>
      </c>
    </row>
    <row r="26" spans="1:15" x14ac:dyDescent="0.2">
      <c r="A26" s="12" t="s">
        <v>38</v>
      </c>
      <c r="B26" s="13" t="s">
        <v>17</v>
      </c>
      <c r="C26" s="14" t="s">
        <v>13</v>
      </c>
      <c r="D26" s="13">
        <v>1.7000000000000001E-2</v>
      </c>
      <c r="E26" s="13">
        <v>1.351</v>
      </c>
      <c r="F26" s="13">
        <v>0.25800000000000001</v>
      </c>
      <c r="G26" s="13">
        <v>0.12</v>
      </c>
      <c r="H26" s="15">
        <f t="shared" si="0"/>
        <v>1.6259999999999999</v>
      </c>
      <c r="I26" s="13">
        <v>2.254</v>
      </c>
      <c r="J26" s="13">
        <v>1087.902</v>
      </c>
      <c r="K26" s="16">
        <v>341</v>
      </c>
      <c r="L26" s="17">
        <f t="shared" si="1"/>
        <v>10.299589442815249</v>
      </c>
      <c r="M26" s="17">
        <f t="shared" si="3"/>
        <v>1.5441663332556594</v>
      </c>
    </row>
    <row r="27" spans="1:15" x14ac:dyDescent="0.2">
      <c r="A27" s="12" t="s">
        <v>39</v>
      </c>
      <c r="B27" s="13" t="s">
        <v>17</v>
      </c>
      <c r="C27" s="14" t="s">
        <v>13</v>
      </c>
      <c r="D27" s="13">
        <v>1.7999999999999999E-2</v>
      </c>
      <c r="E27" s="13">
        <v>1.538</v>
      </c>
      <c r="F27" s="13">
        <v>0.28399999999999997</v>
      </c>
      <c r="G27" s="13">
        <v>8.5999999999999993E-2</v>
      </c>
      <c r="H27" s="15">
        <f t="shared" si="0"/>
        <v>1.84</v>
      </c>
      <c r="I27" s="13">
        <v>3.6360000000000001</v>
      </c>
      <c r="J27" s="13">
        <v>1095.809</v>
      </c>
      <c r="K27" s="16">
        <v>341</v>
      </c>
      <c r="L27" s="17">
        <f t="shared" si="1"/>
        <v>11.655131964809385</v>
      </c>
      <c r="M27" s="17">
        <f t="shared" si="3"/>
        <v>1.7473960966730713</v>
      </c>
    </row>
    <row r="32" spans="1:15" x14ac:dyDescent="0.2">
      <c r="C32" s="2"/>
      <c r="D32" s="3"/>
      <c r="E32" s="4"/>
      <c r="F32" s="5"/>
      <c r="G32" s="5"/>
      <c r="H32" s="5"/>
      <c r="I32" s="5"/>
      <c r="J32" s="6"/>
      <c r="K32" s="5"/>
      <c r="L32" s="5"/>
      <c r="M32" s="7"/>
      <c r="N32" s="8"/>
      <c r="O32" s="8"/>
    </row>
    <row r="33" spans="3:15" x14ac:dyDescent="0.2">
      <c r="C33" s="2"/>
      <c r="D33" s="3"/>
      <c r="E33" s="4"/>
      <c r="F33" s="5"/>
      <c r="G33" s="5"/>
      <c r="H33" s="5"/>
      <c r="I33" s="5"/>
      <c r="J33" s="6"/>
      <c r="K33" s="5"/>
      <c r="L33" s="5"/>
      <c r="M33" s="7"/>
      <c r="N33" s="8"/>
      <c r="O33" s="8"/>
    </row>
    <row r="34" spans="3:15" x14ac:dyDescent="0.2">
      <c r="C34" s="2"/>
      <c r="D34" s="3"/>
      <c r="E34" s="4"/>
      <c r="F34" s="5"/>
      <c r="G34" s="5"/>
      <c r="H34" s="5"/>
      <c r="I34" s="5"/>
      <c r="J34" s="6"/>
      <c r="K34" s="5"/>
      <c r="L34" s="5"/>
      <c r="M34" s="7"/>
      <c r="N34" s="8"/>
      <c r="O34" s="8"/>
    </row>
    <row r="41" spans="3:15" x14ac:dyDescent="0.2">
      <c r="C41" s="2"/>
      <c r="D41" s="3"/>
      <c r="E41" s="4"/>
      <c r="F41" s="5"/>
      <c r="G41" s="5"/>
      <c r="H41" s="5"/>
      <c r="I41" s="5"/>
      <c r="J41" s="6"/>
      <c r="K41" s="5"/>
      <c r="L41" s="5"/>
      <c r="M41" s="7"/>
      <c r="N41" s="8"/>
      <c r="O41" s="8"/>
    </row>
    <row r="54" spans="3:13" x14ac:dyDescent="0.2">
      <c r="C54" s="1"/>
      <c r="D54" s="5"/>
      <c r="E54" s="5"/>
      <c r="J54" s="10"/>
      <c r="M54" s="11"/>
    </row>
  </sheetData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zoomScale="70" zoomScaleNormal="70" zoomScalePageLayoutView="70" workbookViewId="0">
      <selection sqref="A1:A2"/>
    </sheetView>
  </sheetViews>
  <sheetFormatPr baseColWidth="10" defaultColWidth="8.83203125" defaultRowHeight="15" x14ac:dyDescent="0.2"/>
  <cols>
    <col min="2" max="3" width="10.6640625" customWidth="1"/>
    <col min="4" max="11" width="8.6640625" customWidth="1"/>
    <col min="12" max="13" width="16.6640625" customWidth="1"/>
  </cols>
  <sheetData>
    <row r="1" spans="1:13" ht="16" x14ac:dyDescent="0.2">
      <c r="A1" s="52" t="s">
        <v>228</v>
      </c>
    </row>
    <row r="2" spans="1:13" ht="16" x14ac:dyDescent="0.2">
      <c r="A2" s="52" t="s">
        <v>229</v>
      </c>
    </row>
    <row r="3" spans="1:13" ht="27" customHeight="1" x14ac:dyDescent="0.2">
      <c r="A3" s="18" t="s">
        <v>0</v>
      </c>
      <c r="B3" s="18" t="s">
        <v>1</v>
      </c>
      <c r="C3" s="19" t="s">
        <v>2</v>
      </c>
      <c r="D3" s="20" t="s">
        <v>3</v>
      </c>
      <c r="E3" s="20" t="s">
        <v>4</v>
      </c>
      <c r="F3" s="20" t="s">
        <v>5</v>
      </c>
      <c r="G3" s="20" t="s">
        <v>6</v>
      </c>
      <c r="H3" s="20" t="s">
        <v>7</v>
      </c>
      <c r="I3" s="21" t="s">
        <v>8</v>
      </c>
      <c r="J3" s="20" t="s">
        <v>9</v>
      </c>
      <c r="K3" s="20" t="s">
        <v>10</v>
      </c>
      <c r="L3" s="19" t="s">
        <v>11</v>
      </c>
      <c r="M3" s="19" t="s">
        <v>12</v>
      </c>
    </row>
    <row r="4" spans="1:13" x14ac:dyDescent="0.2">
      <c r="A4" s="22" t="s">
        <v>40</v>
      </c>
      <c r="B4" s="5" t="s">
        <v>15</v>
      </c>
      <c r="C4" s="4" t="s">
        <v>13</v>
      </c>
      <c r="D4" s="5">
        <v>1.0999999999999999E-2</v>
      </c>
      <c r="E4" s="5">
        <v>0.753</v>
      </c>
      <c r="F4" s="5">
        <v>0.14699999999999999</v>
      </c>
      <c r="G4" s="5">
        <v>0.10199999999999999</v>
      </c>
      <c r="H4" s="5">
        <f>+SUM(D4:F4)</f>
        <v>0.91100000000000003</v>
      </c>
      <c r="I4" s="5">
        <v>1.125</v>
      </c>
      <c r="J4" s="5">
        <v>698.79</v>
      </c>
      <c r="K4" s="5">
        <v>203</v>
      </c>
      <c r="L4" s="8">
        <f t="shared" ref="L4:L42" si="0">+H4*3*10000/K4*0.072</f>
        <v>9.6933990147783256</v>
      </c>
      <c r="M4" s="8">
        <f>+L4/6.67</f>
        <v>1.4532832106114431</v>
      </c>
    </row>
    <row r="5" spans="1:13" x14ac:dyDescent="0.2">
      <c r="A5" s="23" t="s">
        <v>41</v>
      </c>
      <c r="B5" s="13" t="s">
        <v>17</v>
      </c>
      <c r="C5" s="14" t="s">
        <v>13</v>
      </c>
      <c r="D5" s="13">
        <v>0.01</v>
      </c>
      <c r="E5" s="13">
        <v>0.63300000000000001</v>
      </c>
      <c r="F5" s="13">
        <v>0.13500000000000001</v>
      </c>
      <c r="G5" s="13">
        <v>9.6000000000000002E-2</v>
      </c>
      <c r="H5" s="13">
        <f t="shared" ref="H5:H42" si="1">+SUM(D5:F5)</f>
        <v>0.77800000000000002</v>
      </c>
      <c r="I5" s="13">
        <v>0.79</v>
      </c>
      <c r="J5" s="13">
        <v>693.14</v>
      </c>
      <c r="K5" s="13">
        <v>203</v>
      </c>
      <c r="L5" s="17">
        <f t="shared" si="0"/>
        <v>8.2782266009852208</v>
      </c>
      <c r="M5" s="17">
        <f t="shared" ref="M5:M42" si="2">+L5/6.67</f>
        <v>1.2411134334310676</v>
      </c>
    </row>
    <row r="6" spans="1:13" x14ac:dyDescent="0.2">
      <c r="A6" s="23" t="s">
        <v>42</v>
      </c>
      <c r="B6" s="13" t="s">
        <v>17</v>
      </c>
      <c r="C6" s="14" t="s">
        <v>13</v>
      </c>
      <c r="D6" s="13">
        <v>0.01</v>
      </c>
      <c r="E6" s="13">
        <v>0.71</v>
      </c>
      <c r="F6" s="13">
        <v>0.14299999999999999</v>
      </c>
      <c r="G6" s="13">
        <v>9.7000000000000003E-2</v>
      </c>
      <c r="H6" s="13">
        <f t="shared" si="1"/>
        <v>0.86299999999999999</v>
      </c>
      <c r="I6" s="13">
        <v>0.98099999999999998</v>
      </c>
      <c r="J6" s="13">
        <v>699.38699999999994</v>
      </c>
      <c r="K6" s="13">
        <v>203</v>
      </c>
      <c r="L6" s="17">
        <f t="shared" si="0"/>
        <v>9.1826600985221667</v>
      </c>
      <c r="M6" s="17">
        <f t="shared" si="2"/>
        <v>1.3767106594486007</v>
      </c>
    </row>
    <row r="7" spans="1:13" x14ac:dyDescent="0.2">
      <c r="A7" s="23" t="s">
        <v>43</v>
      </c>
      <c r="B7" s="13" t="s">
        <v>17</v>
      </c>
      <c r="C7" s="14" t="s">
        <v>13</v>
      </c>
      <c r="D7" s="13">
        <v>1.0999999999999999E-2</v>
      </c>
      <c r="E7" s="13">
        <v>0.73399999999999999</v>
      </c>
      <c r="F7" s="13">
        <v>0.14799999999999999</v>
      </c>
      <c r="G7" s="13">
        <v>9.9000000000000005E-2</v>
      </c>
      <c r="H7" s="13">
        <f t="shared" si="1"/>
        <v>0.89300000000000002</v>
      </c>
      <c r="I7" s="13">
        <v>1.147</v>
      </c>
      <c r="J7" s="13">
        <v>700.46299999999997</v>
      </c>
      <c r="K7" s="13">
        <v>203</v>
      </c>
      <c r="L7" s="17">
        <f t="shared" si="0"/>
        <v>9.501871921182266</v>
      </c>
      <c r="M7" s="17">
        <f t="shared" si="2"/>
        <v>1.4245685039253773</v>
      </c>
    </row>
    <row r="8" spans="1:13" x14ac:dyDescent="0.2">
      <c r="A8" s="23" t="s">
        <v>44</v>
      </c>
      <c r="B8" s="13" t="s">
        <v>17</v>
      </c>
      <c r="C8" s="14" t="s">
        <v>13</v>
      </c>
      <c r="D8" s="13">
        <v>1.2E-2</v>
      </c>
      <c r="E8" s="13">
        <v>0.76400000000000001</v>
      </c>
      <c r="F8" s="13">
        <v>0.13700000000000001</v>
      </c>
      <c r="G8" s="13">
        <v>0.11600000000000001</v>
      </c>
      <c r="H8" s="13">
        <f t="shared" si="1"/>
        <v>0.91300000000000003</v>
      </c>
      <c r="I8" s="13">
        <v>1.151</v>
      </c>
      <c r="J8" s="13">
        <v>700.97900000000004</v>
      </c>
      <c r="K8" s="13">
        <v>203</v>
      </c>
      <c r="L8" s="17">
        <f t="shared" si="0"/>
        <v>9.7146798029556631</v>
      </c>
      <c r="M8" s="17">
        <f t="shared" si="2"/>
        <v>1.4564737335765612</v>
      </c>
    </row>
    <row r="9" spans="1:13" x14ac:dyDescent="0.2">
      <c r="A9" s="23" t="s">
        <v>45</v>
      </c>
      <c r="B9" s="13" t="s">
        <v>17</v>
      </c>
      <c r="C9" s="14" t="s">
        <v>13</v>
      </c>
      <c r="D9" s="13">
        <v>1.2E-2</v>
      </c>
      <c r="E9" s="13">
        <v>0.92200000000000004</v>
      </c>
      <c r="F9" s="13">
        <v>0.17399999999999999</v>
      </c>
      <c r="G9" s="13">
        <v>0.105</v>
      </c>
      <c r="H9" s="13">
        <f t="shared" si="1"/>
        <v>1.1080000000000001</v>
      </c>
      <c r="I9" s="13">
        <v>1.556</v>
      </c>
      <c r="J9" s="13">
        <v>699.98</v>
      </c>
      <c r="K9" s="13">
        <v>203</v>
      </c>
      <c r="L9" s="17">
        <f t="shared" si="0"/>
        <v>11.789556650246304</v>
      </c>
      <c r="M9" s="17">
        <f t="shared" si="2"/>
        <v>1.7675497226756078</v>
      </c>
    </row>
    <row r="10" spans="1:13" x14ac:dyDescent="0.2">
      <c r="A10" s="22" t="s">
        <v>46</v>
      </c>
      <c r="B10" s="5" t="s">
        <v>15</v>
      </c>
      <c r="C10" s="4" t="s">
        <v>13</v>
      </c>
      <c r="D10" s="5">
        <v>1.4999999999999999E-2</v>
      </c>
      <c r="E10" s="5">
        <v>0.98699999999999999</v>
      </c>
      <c r="F10" s="5">
        <v>0.18</v>
      </c>
      <c r="G10" s="5">
        <v>0.109</v>
      </c>
      <c r="H10" s="5">
        <f t="shared" si="1"/>
        <v>1.1819999999999999</v>
      </c>
      <c r="I10" s="5">
        <v>1.4550000000000001</v>
      </c>
      <c r="J10" s="5">
        <v>761.87199999999996</v>
      </c>
      <c r="K10" s="5">
        <v>217</v>
      </c>
      <c r="L10" s="8">
        <f t="shared" si="0"/>
        <v>11.765529953917049</v>
      </c>
      <c r="M10" s="8">
        <f t="shared" si="2"/>
        <v>1.7639475193278935</v>
      </c>
    </row>
    <row r="11" spans="1:13" x14ac:dyDescent="0.2">
      <c r="A11" s="23" t="s">
        <v>47</v>
      </c>
      <c r="B11" s="13" t="s">
        <v>17</v>
      </c>
      <c r="C11" s="14" t="s">
        <v>13</v>
      </c>
      <c r="D11" s="13">
        <v>1.4999999999999999E-2</v>
      </c>
      <c r="E11" s="13">
        <v>0.96899999999999997</v>
      </c>
      <c r="F11" s="13">
        <v>0.183</v>
      </c>
      <c r="G11" s="13">
        <v>0.10199999999999999</v>
      </c>
      <c r="H11" s="13">
        <f t="shared" si="1"/>
        <v>1.167</v>
      </c>
      <c r="I11" s="13">
        <v>1.4850000000000001</v>
      </c>
      <c r="J11" s="13">
        <v>769.673</v>
      </c>
      <c r="K11" s="13">
        <v>217</v>
      </c>
      <c r="L11" s="17">
        <f t="shared" si="0"/>
        <v>11.61622119815668</v>
      </c>
      <c r="M11" s="17">
        <f t="shared" si="2"/>
        <v>1.7415623985242399</v>
      </c>
    </row>
    <row r="12" spans="1:13" x14ac:dyDescent="0.2">
      <c r="A12" s="23" t="s">
        <v>48</v>
      </c>
      <c r="B12" s="13" t="s">
        <v>17</v>
      </c>
      <c r="C12" s="14" t="s">
        <v>13</v>
      </c>
      <c r="D12" s="13">
        <v>1.7000000000000001E-2</v>
      </c>
      <c r="E12" s="13">
        <v>1.0329999999999999</v>
      </c>
      <c r="F12" s="13">
        <v>0.186</v>
      </c>
      <c r="G12" s="13">
        <v>9.2999999999999999E-2</v>
      </c>
      <c r="H12" s="13">
        <f t="shared" si="1"/>
        <v>1.2359999999999998</v>
      </c>
      <c r="I12" s="13">
        <v>1.6060000000000001</v>
      </c>
      <c r="J12" s="13">
        <v>760.00900000000001</v>
      </c>
      <c r="K12" s="13">
        <v>217</v>
      </c>
      <c r="L12" s="17">
        <f t="shared" si="0"/>
        <v>12.303041474654375</v>
      </c>
      <c r="M12" s="17">
        <f t="shared" si="2"/>
        <v>1.8445339542210457</v>
      </c>
    </row>
    <row r="13" spans="1:13" x14ac:dyDescent="0.2">
      <c r="A13" s="23" t="s">
        <v>49</v>
      </c>
      <c r="B13" s="13" t="s">
        <v>17</v>
      </c>
      <c r="C13" s="14" t="s">
        <v>13</v>
      </c>
      <c r="D13" s="13">
        <v>1.4999999999999999E-2</v>
      </c>
      <c r="E13" s="13">
        <v>1.036</v>
      </c>
      <c r="F13" s="13">
        <v>0.18</v>
      </c>
      <c r="G13" s="13">
        <v>9.5000000000000001E-2</v>
      </c>
      <c r="H13" s="13">
        <f t="shared" si="1"/>
        <v>1.2309999999999999</v>
      </c>
      <c r="I13" s="13">
        <v>1.147</v>
      </c>
      <c r="J13" s="13">
        <v>759.54499999999996</v>
      </c>
      <c r="K13" s="13">
        <v>217</v>
      </c>
      <c r="L13" s="17">
        <f t="shared" si="0"/>
        <v>12.253271889400919</v>
      </c>
      <c r="M13" s="17">
        <f t="shared" si="2"/>
        <v>1.8370722472864947</v>
      </c>
    </row>
    <row r="14" spans="1:13" x14ac:dyDescent="0.2">
      <c r="A14" s="23" t="s">
        <v>50</v>
      </c>
      <c r="B14" s="13" t="s">
        <v>17</v>
      </c>
      <c r="C14" s="14" t="s">
        <v>13</v>
      </c>
      <c r="D14" s="13">
        <v>1.4E-2</v>
      </c>
      <c r="E14" s="13">
        <v>0.96</v>
      </c>
      <c r="F14" s="13">
        <v>0.17599999999999999</v>
      </c>
      <c r="G14" s="13">
        <v>0.13100000000000001</v>
      </c>
      <c r="H14" s="13">
        <f t="shared" si="1"/>
        <v>1.1499999999999999</v>
      </c>
      <c r="I14" s="13">
        <v>1.5760000000000001</v>
      </c>
      <c r="J14" s="13">
        <v>764.98500000000001</v>
      </c>
      <c r="K14" s="13">
        <v>217</v>
      </c>
      <c r="L14" s="17">
        <f t="shared" si="0"/>
        <v>11.447004608294931</v>
      </c>
      <c r="M14" s="17">
        <f t="shared" si="2"/>
        <v>1.7161925949467662</v>
      </c>
    </row>
    <row r="15" spans="1:13" x14ac:dyDescent="0.2">
      <c r="A15" s="23" t="s">
        <v>51</v>
      </c>
      <c r="B15" s="13" t="s">
        <v>17</v>
      </c>
      <c r="C15" s="14" t="s">
        <v>13</v>
      </c>
      <c r="D15" s="13">
        <v>1.4E-2</v>
      </c>
      <c r="E15" s="13">
        <v>0.93799999999999994</v>
      </c>
      <c r="F15" s="13">
        <v>0.17399999999999999</v>
      </c>
      <c r="G15" s="13">
        <v>0.124</v>
      </c>
      <c r="H15" s="13">
        <f t="shared" si="1"/>
        <v>1.1259999999999999</v>
      </c>
      <c r="I15" s="13">
        <v>1.4590000000000001</v>
      </c>
      <c r="J15" s="13">
        <v>755.15099999999995</v>
      </c>
      <c r="K15" s="13">
        <v>217</v>
      </c>
      <c r="L15" s="17">
        <f t="shared" si="0"/>
        <v>11.20811059907834</v>
      </c>
      <c r="M15" s="17">
        <f t="shared" si="2"/>
        <v>1.6803764016609206</v>
      </c>
    </row>
    <row r="16" spans="1:13" x14ac:dyDescent="0.2">
      <c r="A16" s="22" t="s">
        <v>52</v>
      </c>
      <c r="B16" s="5" t="s">
        <v>15</v>
      </c>
      <c r="C16" s="4" t="s">
        <v>53</v>
      </c>
      <c r="D16" s="5">
        <v>8.0000000000000002E-3</v>
      </c>
      <c r="E16" s="5">
        <v>0.55400000000000005</v>
      </c>
      <c r="F16" s="5">
        <v>0.12</v>
      </c>
      <c r="G16" s="5">
        <v>0.109</v>
      </c>
      <c r="H16" s="5">
        <f t="shared" si="1"/>
        <v>0.68200000000000005</v>
      </c>
      <c r="I16" s="5">
        <v>2.2999999999999998</v>
      </c>
      <c r="J16" s="5">
        <v>520.85400000000004</v>
      </c>
      <c r="K16" s="5">
        <v>153</v>
      </c>
      <c r="L16" s="8">
        <f t="shared" si="0"/>
        <v>9.6282352941176477</v>
      </c>
      <c r="M16" s="8">
        <f t="shared" si="2"/>
        <v>1.4435135373489727</v>
      </c>
    </row>
    <row r="17" spans="1:13" x14ac:dyDescent="0.2">
      <c r="A17" s="23" t="s">
        <v>54</v>
      </c>
      <c r="B17" s="13" t="s">
        <v>17</v>
      </c>
      <c r="C17" s="14" t="s">
        <v>53</v>
      </c>
      <c r="D17" s="13">
        <v>5.0000000000000001E-3</v>
      </c>
      <c r="E17" s="13">
        <v>0.46899999999999997</v>
      </c>
      <c r="F17" s="13">
        <v>0.129</v>
      </c>
      <c r="G17" s="13">
        <v>0.13300000000000001</v>
      </c>
      <c r="H17" s="13">
        <f t="shared" si="1"/>
        <v>0.60299999999999998</v>
      </c>
      <c r="I17" s="13">
        <v>2.5569999999999999</v>
      </c>
      <c r="J17" s="13">
        <v>511.21499999999997</v>
      </c>
      <c r="K17" s="13">
        <v>153</v>
      </c>
      <c r="L17" s="17">
        <f t="shared" si="0"/>
        <v>8.5129411764705871</v>
      </c>
      <c r="M17" s="17">
        <f t="shared" si="2"/>
        <v>1.2763030249581091</v>
      </c>
    </row>
    <row r="18" spans="1:13" x14ac:dyDescent="0.2">
      <c r="A18" s="23" t="s">
        <v>55</v>
      </c>
      <c r="B18" s="13" t="s">
        <v>17</v>
      </c>
      <c r="C18" s="14" t="s">
        <v>53</v>
      </c>
      <c r="D18" s="13">
        <v>8.0000000000000002E-3</v>
      </c>
      <c r="E18" s="13">
        <v>0.51</v>
      </c>
      <c r="F18" s="13">
        <v>0.112</v>
      </c>
      <c r="G18" s="13">
        <v>0.107</v>
      </c>
      <c r="H18" s="13">
        <f t="shared" si="1"/>
        <v>0.63</v>
      </c>
      <c r="I18" s="13">
        <v>0.68500000000000005</v>
      </c>
      <c r="J18" s="13">
        <v>510.95299999999997</v>
      </c>
      <c r="K18" s="13">
        <v>153</v>
      </c>
      <c r="L18" s="17">
        <f t="shared" si="0"/>
        <v>8.8941176470588221</v>
      </c>
      <c r="M18" s="17">
        <f t="shared" si="2"/>
        <v>1.3334509215980244</v>
      </c>
    </row>
    <row r="19" spans="1:13" x14ac:dyDescent="0.2">
      <c r="A19" s="23" t="s">
        <v>56</v>
      </c>
      <c r="B19" s="13" t="s">
        <v>17</v>
      </c>
      <c r="C19" s="14" t="s">
        <v>53</v>
      </c>
      <c r="D19" s="13">
        <v>8.0000000000000002E-3</v>
      </c>
      <c r="E19" s="13">
        <v>0.52500000000000002</v>
      </c>
      <c r="F19" s="13">
        <v>9.5000000000000001E-2</v>
      </c>
      <c r="G19" s="13">
        <v>7.2999999999999995E-2</v>
      </c>
      <c r="H19" s="13">
        <f t="shared" si="1"/>
        <v>0.628</v>
      </c>
      <c r="I19" s="13">
        <v>0.70799999999999996</v>
      </c>
      <c r="J19" s="13">
        <v>521.07500000000005</v>
      </c>
      <c r="K19" s="13">
        <v>153</v>
      </c>
      <c r="L19" s="17">
        <f t="shared" si="0"/>
        <v>8.8658823529411759</v>
      </c>
      <c r="M19" s="17">
        <f t="shared" si="2"/>
        <v>1.3292177440691417</v>
      </c>
    </row>
    <row r="20" spans="1:13" x14ac:dyDescent="0.2">
      <c r="A20" s="23" t="s">
        <v>57</v>
      </c>
      <c r="B20" s="13" t="s">
        <v>17</v>
      </c>
      <c r="C20" s="14" t="s">
        <v>53</v>
      </c>
      <c r="D20" s="13">
        <v>0.01</v>
      </c>
      <c r="E20" s="13">
        <v>0.71299999999999997</v>
      </c>
      <c r="F20" s="13">
        <v>0.14399999999999999</v>
      </c>
      <c r="G20" s="13">
        <v>0.125</v>
      </c>
      <c r="H20" s="13">
        <f t="shared" si="1"/>
        <v>0.86699999999999999</v>
      </c>
      <c r="I20" s="13">
        <v>5.2489999999999997</v>
      </c>
      <c r="J20" s="13">
        <v>540.17100000000005</v>
      </c>
      <c r="K20" s="13">
        <v>153</v>
      </c>
      <c r="L20" s="17">
        <f t="shared" si="0"/>
        <v>12.239999999999998</v>
      </c>
      <c r="M20" s="17">
        <f t="shared" si="2"/>
        <v>1.8350824587706145</v>
      </c>
    </row>
    <row r="21" spans="1:13" x14ac:dyDescent="0.2">
      <c r="A21" s="22" t="s">
        <v>58</v>
      </c>
      <c r="B21" s="5" t="s">
        <v>15</v>
      </c>
      <c r="C21" s="4" t="s">
        <v>53</v>
      </c>
      <c r="D21" s="5">
        <v>0.01</v>
      </c>
      <c r="E21" s="5">
        <v>0.86299999999999999</v>
      </c>
      <c r="F21" s="5">
        <v>0.15</v>
      </c>
      <c r="G21" s="5">
        <v>8.7999999999999995E-2</v>
      </c>
      <c r="H21" s="5">
        <f t="shared" si="1"/>
        <v>1.0229999999999999</v>
      </c>
      <c r="I21" s="5">
        <v>1.2769999999999999</v>
      </c>
      <c r="J21" s="5">
        <v>561.34799999999996</v>
      </c>
      <c r="K21" s="5">
        <v>178</v>
      </c>
      <c r="L21" s="8">
        <f t="shared" si="0"/>
        <v>12.413932584269663</v>
      </c>
      <c r="M21" s="8">
        <f t="shared" si="2"/>
        <v>1.8611593079864561</v>
      </c>
    </row>
    <row r="22" spans="1:13" x14ac:dyDescent="0.2">
      <c r="A22" s="23" t="s">
        <v>59</v>
      </c>
      <c r="B22" s="13" t="s">
        <v>17</v>
      </c>
      <c r="C22" s="14" t="s">
        <v>53</v>
      </c>
      <c r="D22" s="13">
        <v>1.2E-2</v>
      </c>
      <c r="E22" s="13">
        <v>0.92900000000000005</v>
      </c>
      <c r="F22" s="13">
        <v>0.155</v>
      </c>
      <c r="G22" s="13">
        <v>8.1000000000000003E-2</v>
      </c>
      <c r="H22" s="13">
        <f t="shared" si="1"/>
        <v>1.0960000000000001</v>
      </c>
      <c r="I22" s="13">
        <v>1.7869999999999999</v>
      </c>
      <c r="J22" s="13">
        <v>463.03699999999998</v>
      </c>
      <c r="K22" s="13">
        <v>178</v>
      </c>
      <c r="L22" s="17">
        <f t="shared" si="0"/>
        <v>13.299775280898874</v>
      </c>
      <c r="M22" s="17">
        <f t="shared" si="2"/>
        <v>1.9939693074810907</v>
      </c>
    </row>
    <row r="23" spans="1:13" x14ac:dyDescent="0.2">
      <c r="A23" s="23" t="s">
        <v>60</v>
      </c>
      <c r="B23" s="13" t="s">
        <v>17</v>
      </c>
      <c r="C23" s="14" t="s">
        <v>13</v>
      </c>
      <c r="D23" s="13">
        <v>1.0999999999999999E-2</v>
      </c>
      <c r="E23" s="13">
        <v>0.85499999999999998</v>
      </c>
      <c r="F23" s="13">
        <v>0.152</v>
      </c>
      <c r="G23" s="13">
        <v>8.5999999999999993E-2</v>
      </c>
      <c r="H23" s="13">
        <f t="shared" si="1"/>
        <v>1.018</v>
      </c>
      <c r="I23" s="13">
        <v>1.1100000000000001</v>
      </c>
      <c r="J23" s="13">
        <v>598.38199999999995</v>
      </c>
      <c r="K23" s="13">
        <v>178</v>
      </c>
      <c r="L23" s="17">
        <f t="shared" si="0"/>
        <v>12.353258426966294</v>
      </c>
      <c r="M23" s="17">
        <f t="shared" si="2"/>
        <v>1.8520627326786048</v>
      </c>
    </row>
    <row r="24" spans="1:13" x14ac:dyDescent="0.2">
      <c r="A24" s="23" t="s">
        <v>61</v>
      </c>
      <c r="B24" s="13" t="s">
        <v>17</v>
      </c>
      <c r="C24" s="14" t="s">
        <v>13</v>
      </c>
      <c r="D24" s="13">
        <v>1.0999999999999999E-2</v>
      </c>
      <c r="E24" s="13">
        <v>0.89</v>
      </c>
      <c r="F24" s="13">
        <v>0.158</v>
      </c>
      <c r="G24" s="13">
        <v>8.6999999999999994E-2</v>
      </c>
      <c r="H24" s="13">
        <f t="shared" si="1"/>
        <v>1.0589999999999999</v>
      </c>
      <c r="I24" s="13">
        <v>1.115</v>
      </c>
      <c r="J24" s="13">
        <v>619.52499999999998</v>
      </c>
      <c r="K24" s="13">
        <v>178</v>
      </c>
      <c r="L24" s="17">
        <f t="shared" si="0"/>
        <v>12.85078651685393</v>
      </c>
      <c r="M24" s="17">
        <f t="shared" si="2"/>
        <v>1.926654650202988</v>
      </c>
    </row>
    <row r="25" spans="1:13" x14ac:dyDescent="0.2">
      <c r="A25" s="23" t="s">
        <v>62</v>
      </c>
      <c r="B25" s="13" t="s">
        <v>17</v>
      </c>
      <c r="C25" s="14" t="s">
        <v>53</v>
      </c>
      <c r="D25" s="13">
        <v>7.0000000000000001E-3</v>
      </c>
      <c r="E25" s="13">
        <v>0.84299999999999997</v>
      </c>
      <c r="F25" s="13">
        <v>0.14299999999999999</v>
      </c>
      <c r="G25" s="13">
        <v>8.5000000000000006E-2</v>
      </c>
      <c r="H25" s="13">
        <f t="shared" si="1"/>
        <v>0.99299999999999999</v>
      </c>
      <c r="I25" s="13">
        <v>1.1819999999999999</v>
      </c>
      <c r="J25" s="13">
        <v>538.55999999999995</v>
      </c>
      <c r="K25" s="13">
        <v>178</v>
      </c>
      <c r="L25" s="17">
        <f t="shared" si="0"/>
        <v>12.049887640449437</v>
      </c>
      <c r="M25" s="17">
        <f t="shared" si="2"/>
        <v>1.806579856139346</v>
      </c>
    </row>
    <row r="26" spans="1:13" x14ac:dyDescent="0.2">
      <c r="A26" s="23" t="s">
        <v>63</v>
      </c>
      <c r="B26" s="13" t="s">
        <v>17</v>
      </c>
      <c r="C26" s="14" t="s">
        <v>13</v>
      </c>
      <c r="D26" s="13">
        <v>1.0999999999999999E-2</v>
      </c>
      <c r="E26" s="13">
        <v>0.85799999999999998</v>
      </c>
      <c r="F26" s="13">
        <v>0.156</v>
      </c>
      <c r="G26" s="13">
        <v>0.105</v>
      </c>
      <c r="H26" s="13">
        <f t="shared" si="1"/>
        <v>1.0249999999999999</v>
      </c>
      <c r="I26" s="13">
        <v>1.371</v>
      </c>
      <c r="J26" s="13">
        <v>605.22199999999998</v>
      </c>
      <c r="K26" s="13">
        <v>178</v>
      </c>
      <c r="L26" s="17">
        <f t="shared" si="0"/>
        <v>12.438202247191009</v>
      </c>
      <c r="M26" s="17">
        <f t="shared" si="2"/>
        <v>1.8647979381095967</v>
      </c>
    </row>
    <row r="27" spans="1:13" x14ac:dyDescent="0.2">
      <c r="A27" s="23" t="s">
        <v>64</v>
      </c>
      <c r="B27" s="13" t="s">
        <v>17</v>
      </c>
      <c r="C27" s="14" t="s">
        <v>53</v>
      </c>
      <c r="D27" s="13">
        <v>8.9999999999999993E-3</v>
      </c>
      <c r="E27" s="13">
        <v>0.80500000000000005</v>
      </c>
      <c r="F27" s="13">
        <v>0.13800000000000001</v>
      </c>
      <c r="G27" s="13">
        <v>8.3000000000000004E-2</v>
      </c>
      <c r="H27" s="13">
        <f t="shared" si="1"/>
        <v>0.95200000000000007</v>
      </c>
      <c r="I27" s="13">
        <v>1.0960000000000001</v>
      </c>
      <c r="J27" s="13">
        <v>543.35900000000004</v>
      </c>
      <c r="K27" s="13">
        <v>178</v>
      </c>
      <c r="L27" s="17">
        <f t="shared" si="0"/>
        <v>11.5523595505618</v>
      </c>
      <c r="M27" s="17">
        <f t="shared" si="2"/>
        <v>1.7319879386149626</v>
      </c>
    </row>
    <row r="28" spans="1:13" x14ac:dyDescent="0.2">
      <c r="A28" s="22" t="s">
        <v>65</v>
      </c>
      <c r="B28" s="5" t="s">
        <v>15</v>
      </c>
      <c r="C28" s="4" t="s">
        <v>53</v>
      </c>
      <c r="D28" s="5">
        <v>0.01</v>
      </c>
      <c r="E28" s="5">
        <v>0.59</v>
      </c>
      <c r="F28" s="5">
        <v>0.115</v>
      </c>
      <c r="G28" s="5">
        <v>8.5000000000000006E-2</v>
      </c>
      <c r="H28" s="5">
        <f t="shared" si="1"/>
        <v>0.71499999999999997</v>
      </c>
      <c r="I28" s="5">
        <v>0.77300000000000002</v>
      </c>
      <c r="J28" s="5">
        <v>528.98800000000006</v>
      </c>
      <c r="K28" s="5">
        <v>146</v>
      </c>
      <c r="L28" s="8">
        <f t="shared" si="0"/>
        <v>10.578082191780821</v>
      </c>
      <c r="M28" s="8">
        <f t="shared" si="2"/>
        <v>1.5859193690825819</v>
      </c>
    </row>
    <row r="29" spans="1:13" x14ac:dyDescent="0.2">
      <c r="A29" s="23" t="s">
        <v>66</v>
      </c>
      <c r="B29" s="13" t="s">
        <v>17</v>
      </c>
      <c r="C29" s="14" t="s">
        <v>53</v>
      </c>
      <c r="D29" s="13">
        <v>1.0999999999999999E-2</v>
      </c>
      <c r="E29" s="13">
        <v>0.629</v>
      </c>
      <c r="F29" s="13">
        <v>0.124</v>
      </c>
      <c r="G29" s="13">
        <v>8.6999999999999994E-2</v>
      </c>
      <c r="H29" s="13">
        <f t="shared" si="1"/>
        <v>0.76400000000000001</v>
      </c>
      <c r="I29" s="13">
        <v>0.90900000000000003</v>
      </c>
      <c r="J29" s="13">
        <v>536.22900000000004</v>
      </c>
      <c r="K29" s="13">
        <v>146</v>
      </c>
      <c r="L29" s="17">
        <f t="shared" si="0"/>
        <v>11.303013698630133</v>
      </c>
      <c r="M29" s="17">
        <f t="shared" si="2"/>
        <v>1.6946047524183108</v>
      </c>
    </row>
    <row r="30" spans="1:13" x14ac:dyDescent="0.2">
      <c r="A30" s="23" t="s">
        <v>67</v>
      </c>
      <c r="B30" s="13" t="s">
        <v>17</v>
      </c>
      <c r="C30" s="14" t="s">
        <v>53</v>
      </c>
      <c r="D30" s="13">
        <v>1.2E-2</v>
      </c>
      <c r="E30" s="13">
        <v>0.63600000000000001</v>
      </c>
      <c r="F30" s="13">
        <v>0.123</v>
      </c>
      <c r="G30" s="13">
        <v>8.5000000000000006E-2</v>
      </c>
      <c r="H30" s="13">
        <f t="shared" si="1"/>
        <v>0.77100000000000002</v>
      </c>
      <c r="I30" s="13">
        <v>0.97799999999999998</v>
      </c>
      <c r="J30" s="13">
        <v>533.27099999999996</v>
      </c>
      <c r="K30" s="13">
        <v>146</v>
      </c>
      <c r="L30" s="17">
        <f t="shared" si="0"/>
        <v>11.406575342465752</v>
      </c>
      <c r="M30" s="17">
        <f t="shared" si="2"/>
        <v>1.7101312357519869</v>
      </c>
    </row>
    <row r="31" spans="1:13" x14ac:dyDescent="0.2">
      <c r="A31" s="23" t="s">
        <v>68</v>
      </c>
      <c r="B31" s="13" t="s">
        <v>17</v>
      </c>
      <c r="C31" s="14" t="s">
        <v>53</v>
      </c>
      <c r="D31" s="13">
        <v>8.0000000000000002E-3</v>
      </c>
      <c r="E31" s="13">
        <v>0.51600000000000001</v>
      </c>
      <c r="F31" s="13">
        <v>0.105</v>
      </c>
      <c r="G31" s="13">
        <v>7.2999999999999995E-2</v>
      </c>
      <c r="H31" s="13">
        <f t="shared" si="1"/>
        <v>0.629</v>
      </c>
      <c r="I31" s="13">
        <v>0.52400000000000002</v>
      </c>
      <c r="J31" s="13">
        <v>505.4</v>
      </c>
      <c r="K31" s="13">
        <v>146</v>
      </c>
      <c r="L31" s="17">
        <f t="shared" si="0"/>
        <v>9.3057534246575333</v>
      </c>
      <c r="M31" s="17">
        <f t="shared" si="2"/>
        <v>1.3951654309831385</v>
      </c>
    </row>
    <row r="32" spans="1:13" x14ac:dyDescent="0.2">
      <c r="A32" s="23" t="s">
        <v>69</v>
      </c>
      <c r="B32" s="13" t="s">
        <v>17</v>
      </c>
      <c r="C32" s="14" t="s">
        <v>53</v>
      </c>
      <c r="D32" s="13">
        <v>8.0000000000000002E-3</v>
      </c>
      <c r="E32" s="13">
        <v>0.57999999999999996</v>
      </c>
      <c r="F32" s="13">
        <v>0.109</v>
      </c>
      <c r="G32" s="13">
        <v>9.6000000000000002E-2</v>
      </c>
      <c r="H32" s="13">
        <f t="shared" si="1"/>
        <v>0.69699999999999995</v>
      </c>
      <c r="I32" s="13">
        <v>0.68</v>
      </c>
      <c r="J32" s="13">
        <v>541.05200000000002</v>
      </c>
      <c r="K32" s="13">
        <v>146</v>
      </c>
      <c r="L32" s="17">
        <f t="shared" si="0"/>
        <v>10.311780821917806</v>
      </c>
      <c r="M32" s="17">
        <f t="shared" si="2"/>
        <v>1.5459941262245587</v>
      </c>
    </row>
    <row r="33" spans="1:13" x14ac:dyDescent="0.2">
      <c r="A33" s="22" t="s">
        <v>70</v>
      </c>
      <c r="B33" s="5" t="s">
        <v>15</v>
      </c>
      <c r="C33" s="4" t="s">
        <v>53</v>
      </c>
      <c r="D33" s="5">
        <v>0.01</v>
      </c>
      <c r="E33" s="5">
        <v>0.62</v>
      </c>
      <c r="F33" s="5">
        <v>0.113</v>
      </c>
      <c r="G33" s="5">
        <v>9.1999999999999998E-2</v>
      </c>
      <c r="H33" s="5">
        <f t="shared" si="1"/>
        <v>0.74299999999999999</v>
      </c>
      <c r="I33" s="5">
        <v>0.75900000000000001</v>
      </c>
      <c r="J33" s="5">
        <v>460.77699999999999</v>
      </c>
      <c r="K33" s="5">
        <v>176</v>
      </c>
      <c r="L33" s="8">
        <f t="shared" si="0"/>
        <v>9.1186363636363623</v>
      </c>
      <c r="M33" s="8">
        <f t="shared" si="2"/>
        <v>1.3671118985961563</v>
      </c>
    </row>
    <row r="34" spans="1:13" x14ac:dyDescent="0.2">
      <c r="A34" s="23" t="s">
        <v>71</v>
      </c>
      <c r="B34" s="13" t="s">
        <v>17</v>
      </c>
      <c r="C34" s="14" t="s">
        <v>53</v>
      </c>
      <c r="D34" s="13">
        <v>1.0999999999999999E-2</v>
      </c>
      <c r="E34" s="13">
        <v>0.58499999999999996</v>
      </c>
      <c r="F34" s="13">
        <v>0.107</v>
      </c>
      <c r="G34" s="13">
        <v>0.1</v>
      </c>
      <c r="H34" s="13">
        <f t="shared" si="1"/>
        <v>0.70299999999999996</v>
      </c>
      <c r="I34" s="13">
        <v>0.68500000000000005</v>
      </c>
      <c r="J34" s="13">
        <v>449.42899999999997</v>
      </c>
      <c r="K34" s="13">
        <v>176</v>
      </c>
      <c r="L34" s="17">
        <f t="shared" si="0"/>
        <v>8.627727272727272</v>
      </c>
      <c r="M34" s="17">
        <f t="shared" si="2"/>
        <v>1.2935123347417199</v>
      </c>
    </row>
    <row r="35" spans="1:13" x14ac:dyDescent="0.2">
      <c r="A35" s="23" t="s">
        <v>72</v>
      </c>
      <c r="B35" s="13" t="s">
        <v>17</v>
      </c>
      <c r="C35" s="14" t="s">
        <v>53</v>
      </c>
      <c r="D35" s="13">
        <v>8.0000000000000002E-3</v>
      </c>
      <c r="E35" s="13">
        <v>0.624</v>
      </c>
      <c r="F35" s="13">
        <v>0.115</v>
      </c>
      <c r="G35" s="13">
        <v>8.4000000000000005E-2</v>
      </c>
      <c r="H35" s="13">
        <f t="shared" si="1"/>
        <v>0.747</v>
      </c>
      <c r="I35" s="13">
        <v>0.74199999999999999</v>
      </c>
      <c r="J35" s="13">
        <v>460.38499999999999</v>
      </c>
      <c r="K35" s="13">
        <v>176</v>
      </c>
      <c r="L35" s="17">
        <f t="shared" si="0"/>
        <v>9.1677272727272712</v>
      </c>
      <c r="M35" s="17">
        <f t="shared" si="2"/>
        <v>1.3744718549816</v>
      </c>
    </row>
    <row r="36" spans="1:13" x14ac:dyDescent="0.2">
      <c r="A36" s="23" t="s">
        <v>73</v>
      </c>
      <c r="B36" s="13" t="s">
        <v>17</v>
      </c>
      <c r="C36" s="14" t="s">
        <v>53</v>
      </c>
      <c r="D36" s="13">
        <v>1.2E-2</v>
      </c>
      <c r="E36" s="13">
        <v>0.65200000000000002</v>
      </c>
      <c r="F36" s="13">
        <v>0.11700000000000001</v>
      </c>
      <c r="G36" s="13">
        <v>9.1999999999999998E-2</v>
      </c>
      <c r="H36" s="13">
        <f t="shared" si="1"/>
        <v>0.78100000000000003</v>
      </c>
      <c r="I36" s="13">
        <v>0.85</v>
      </c>
      <c r="J36" s="13">
        <v>472.517</v>
      </c>
      <c r="K36" s="13">
        <v>176</v>
      </c>
      <c r="L36" s="17">
        <f t="shared" si="0"/>
        <v>9.5849999999999991</v>
      </c>
      <c r="M36" s="17">
        <f t="shared" si="2"/>
        <v>1.4370314842578709</v>
      </c>
    </row>
    <row r="37" spans="1:13" x14ac:dyDescent="0.2">
      <c r="A37" s="22" t="s">
        <v>74</v>
      </c>
      <c r="B37" s="5" t="s">
        <v>15</v>
      </c>
      <c r="C37" s="4" t="s">
        <v>13</v>
      </c>
      <c r="D37" s="5">
        <v>1.2E-2</v>
      </c>
      <c r="E37" s="5">
        <v>1.137</v>
      </c>
      <c r="F37" s="5">
        <v>0.19400000000000001</v>
      </c>
      <c r="G37" s="5">
        <v>8.5999999999999993E-2</v>
      </c>
      <c r="H37" s="5">
        <f t="shared" si="1"/>
        <v>1.343</v>
      </c>
      <c r="I37" s="5">
        <v>2.9689999999999999</v>
      </c>
      <c r="J37" s="5">
        <v>616.52700000000004</v>
      </c>
      <c r="K37" s="5">
        <v>176</v>
      </c>
      <c r="L37" s="8">
        <f t="shared" si="0"/>
        <v>16.482272727272726</v>
      </c>
      <c r="M37" s="8">
        <f t="shared" si="2"/>
        <v>2.4711053564127026</v>
      </c>
    </row>
    <row r="38" spans="1:13" x14ac:dyDescent="0.2">
      <c r="A38" s="23" t="s">
        <v>75</v>
      </c>
      <c r="B38" s="13" t="s">
        <v>17</v>
      </c>
      <c r="C38" s="14" t="s">
        <v>13</v>
      </c>
      <c r="D38" s="13">
        <v>1.2E-2</v>
      </c>
      <c r="E38" s="13">
        <v>1.1060000000000001</v>
      </c>
      <c r="F38" s="13">
        <v>0.19600000000000001</v>
      </c>
      <c r="G38" s="13">
        <v>9.4E-2</v>
      </c>
      <c r="H38" s="13">
        <f t="shared" si="1"/>
        <v>1.3140000000000001</v>
      </c>
      <c r="I38" s="13">
        <v>3.29</v>
      </c>
      <c r="J38" s="13">
        <v>595.99099999999999</v>
      </c>
      <c r="K38" s="13">
        <v>176</v>
      </c>
      <c r="L38" s="17">
        <f t="shared" si="0"/>
        <v>16.126363636363635</v>
      </c>
      <c r="M38" s="17">
        <f t="shared" si="2"/>
        <v>2.4177456726182363</v>
      </c>
    </row>
    <row r="39" spans="1:13" x14ac:dyDescent="0.2">
      <c r="A39" s="23" t="s">
        <v>76</v>
      </c>
      <c r="B39" s="13" t="s">
        <v>17</v>
      </c>
      <c r="C39" s="14" t="s">
        <v>13</v>
      </c>
      <c r="D39" s="13">
        <v>1.2E-2</v>
      </c>
      <c r="E39" s="13">
        <v>1.1259999999999999</v>
      </c>
      <c r="F39" s="13">
        <v>0.17799999999999999</v>
      </c>
      <c r="G39" s="13">
        <v>4.8000000000000001E-2</v>
      </c>
      <c r="H39" s="13">
        <f t="shared" si="1"/>
        <v>1.3159999999999998</v>
      </c>
      <c r="I39" s="13">
        <v>1.39</v>
      </c>
      <c r="J39" s="13">
        <v>620.4</v>
      </c>
      <c r="K39" s="13">
        <v>176</v>
      </c>
      <c r="L39" s="17">
        <f t="shared" si="0"/>
        <v>16.150909090909089</v>
      </c>
      <c r="M39" s="17">
        <f t="shared" si="2"/>
        <v>2.4214256508109577</v>
      </c>
    </row>
    <row r="40" spans="1:13" x14ac:dyDescent="0.2">
      <c r="A40" s="23" t="s">
        <v>77</v>
      </c>
      <c r="B40" s="13" t="s">
        <v>17</v>
      </c>
      <c r="C40" s="14" t="s">
        <v>13</v>
      </c>
      <c r="D40" s="13">
        <v>1.2E-2</v>
      </c>
      <c r="E40" s="13">
        <v>1.1379999999999999</v>
      </c>
      <c r="F40" s="13">
        <v>0.20599999999999999</v>
      </c>
      <c r="G40" s="13">
        <v>0.108</v>
      </c>
      <c r="H40" s="13">
        <f t="shared" si="1"/>
        <v>1.3559999999999999</v>
      </c>
      <c r="I40" s="13">
        <v>5.0090000000000003</v>
      </c>
      <c r="J40" s="13">
        <v>608.30600000000004</v>
      </c>
      <c r="K40" s="13">
        <v>176</v>
      </c>
      <c r="L40" s="17">
        <f t="shared" si="0"/>
        <v>16.641818181818177</v>
      </c>
      <c r="M40" s="17">
        <f t="shared" si="2"/>
        <v>2.495025214665394</v>
      </c>
    </row>
    <row r="41" spans="1:13" x14ac:dyDescent="0.2">
      <c r="A41" s="23" t="s">
        <v>78</v>
      </c>
      <c r="B41" s="13" t="s">
        <v>17</v>
      </c>
      <c r="C41" s="14" t="s">
        <v>13</v>
      </c>
      <c r="D41" s="13">
        <v>1.2E-2</v>
      </c>
      <c r="E41" s="13">
        <v>1.204</v>
      </c>
      <c r="F41" s="13">
        <v>0.22</v>
      </c>
      <c r="G41" s="13">
        <v>0.10299999999999999</v>
      </c>
      <c r="H41" s="13">
        <f t="shared" si="1"/>
        <v>1.4359999999999999</v>
      </c>
      <c r="I41" s="13">
        <v>3.726</v>
      </c>
      <c r="J41" s="13">
        <v>624.19299999999998</v>
      </c>
      <c r="K41" s="13">
        <v>176</v>
      </c>
      <c r="L41" s="17">
        <f t="shared" si="0"/>
        <v>17.623636363636361</v>
      </c>
      <c r="M41" s="17">
        <f t="shared" si="2"/>
        <v>2.6422243423742673</v>
      </c>
    </row>
    <row r="42" spans="1:13" x14ac:dyDescent="0.2">
      <c r="A42" s="23" t="s">
        <v>79</v>
      </c>
      <c r="B42" s="13" t="s">
        <v>17</v>
      </c>
      <c r="C42" s="14" t="s">
        <v>13</v>
      </c>
      <c r="D42" s="13">
        <v>1.4E-2</v>
      </c>
      <c r="E42" s="13">
        <v>1.1100000000000001</v>
      </c>
      <c r="F42" s="13">
        <v>0.17299999999999999</v>
      </c>
      <c r="G42" s="13">
        <v>7.6999999999999999E-2</v>
      </c>
      <c r="H42" s="13">
        <f t="shared" si="1"/>
        <v>1.2970000000000002</v>
      </c>
      <c r="I42" s="13">
        <v>1.429</v>
      </c>
      <c r="J42" s="13">
        <v>633.745</v>
      </c>
      <c r="K42" s="13">
        <v>176</v>
      </c>
      <c r="L42" s="17">
        <f t="shared" si="0"/>
        <v>15.917727272727275</v>
      </c>
      <c r="M42" s="17">
        <f t="shared" si="2"/>
        <v>2.386465857980101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zoomScale="70" zoomScaleNormal="70" zoomScalePageLayoutView="70" workbookViewId="0">
      <selection sqref="A1:A2"/>
    </sheetView>
  </sheetViews>
  <sheetFormatPr baseColWidth="10" defaultColWidth="8.83203125" defaultRowHeight="15" x14ac:dyDescent="0.2"/>
  <cols>
    <col min="2" max="3" width="10.6640625" customWidth="1"/>
    <col min="4" max="11" width="8.6640625" customWidth="1"/>
    <col min="12" max="13" width="16.6640625" customWidth="1"/>
  </cols>
  <sheetData>
    <row r="1" spans="1:15" ht="16" x14ac:dyDescent="0.2">
      <c r="A1" s="52" t="s">
        <v>228</v>
      </c>
    </row>
    <row r="2" spans="1:15" ht="16" x14ac:dyDescent="0.2">
      <c r="A2" s="52" t="s">
        <v>229</v>
      </c>
    </row>
    <row r="3" spans="1:15" ht="27" customHeight="1" x14ac:dyDescent="0.2">
      <c r="A3" s="18" t="s">
        <v>0</v>
      </c>
      <c r="B3" s="18" t="s">
        <v>1</v>
      </c>
      <c r="C3" s="19" t="s">
        <v>2</v>
      </c>
      <c r="D3" s="20" t="s">
        <v>3</v>
      </c>
      <c r="E3" s="20" t="s">
        <v>4</v>
      </c>
      <c r="F3" s="20" t="s">
        <v>5</v>
      </c>
      <c r="G3" s="20" t="s">
        <v>6</v>
      </c>
      <c r="H3" s="20" t="s">
        <v>7</v>
      </c>
      <c r="I3" s="21" t="s">
        <v>8</v>
      </c>
      <c r="J3" s="20" t="s">
        <v>9</v>
      </c>
      <c r="K3" s="20" t="s">
        <v>10</v>
      </c>
      <c r="L3" s="19" t="s">
        <v>11</v>
      </c>
      <c r="M3" s="19" t="s">
        <v>12</v>
      </c>
    </row>
    <row r="4" spans="1:15" x14ac:dyDescent="0.2">
      <c r="A4" s="22" t="s">
        <v>80</v>
      </c>
      <c r="B4" s="5" t="s">
        <v>15</v>
      </c>
      <c r="C4" s="4" t="s">
        <v>13</v>
      </c>
      <c r="D4" s="5">
        <v>2.4E-2</v>
      </c>
      <c r="E4" s="5">
        <v>0.45400000000000001</v>
      </c>
      <c r="F4" s="5">
        <v>0.111</v>
      </c>
      <c r="G4" s="5">
        <v>9.6000000000000002E-2</v>
      </c>
      <c r="H4" s="5">
        <v>0.58900000000000008</v>
      </c>
      <c r="I4" s="5">
        <v>0.60399999999999998</v>
      </c>
      <c r="J4" s="5">
        <v>695.40300000000002</v>
      </c>
      <c r="K4" s="5">
        <v>193</v>
      </c>
      <c r="L4" s="8">
        <v>6.591917098445597</v>
      </c>
      <c r="M4" s="8">
        <v>0.98829341805781068</v>
      </c>
    </row>
    <row r="5" spans="1:15" x14ac:dyDescent="0.2">
      <c r="A5" s="23" t="s">
        <v>81</v>
      </c>
      <c r="B5" s="13" t="s">
        <v>17</v>
      </c>
      <c r="C5" s="14" t="s">
        <v>13</v>
      </c>
      <c r="D5" s="13">
        <v>2.7E-2</v>
      </c>
      <c r="E5" s="13">
        <v>0.42399999999999999</v>
      </c>
      <c r="F5" s="13">
        <v>0.105</v>
      </c>
      <c r="G5" s="13">
        <v>0.09</v>
      </c>
      <c r="H5" s="13">
        <v>0.55600000000000005</v>
      </c>
      <c r="I5" s="13">
        <v>0.51400000000000001</v>
      </c>
      <c r="J5" s="13">
        <v>685.89700000000005</v>
      </c>
      <c r="K5" s="13">
        <v>193</v>
      </c>
      <c r="L5" s="17">
        <v>6.2225906735751311</v>
      </c>
      <c r="M5" s="17">
        <v>0.93292213996628648</v>
      </c>
      <c r="O5" s="24"/>
    </row>
    <row r="6" spans="1:15" x14ac:dyDescent="0.2">
      <c r="A6" s="23" t="s">
        <v>82</v>
      </c>
      <c r="B6" s="13" t="s">
        <v>17</v>
      </c>
      <c r="C6" s="14" t="s">
        <v>13</v>
      </c>
      <c r="D6" s="13">
        <v>1.7000000000000001E-2</v>
      </c>
      <c r="E6" s="13">
        <v>0.46400000000000002</v>
      </c>
      <c r="F6" s="13">
        <v>0.112</v>
      </c>
      <c r="G6" s="13">
        <v>9.6000000000000002E-2</v>
      </c>
      <c r="H6" s="13">
        <v>0.59300000000000008</v>
      </c>
      <c r="I6" s="13">
        <v>0.63500000000000001</v>
      </c>
      <c r="J6" s="13">
        <v>687.29700000000003</v>
      </c>
      <c r="K6" s="13">
        <v>193</v>
      </c>
      <c r="L6" s="17">
        <v>6.6366839378238351</v>
      </c>
      <c r="M6" s="17">
        <v>0.9950050881295105</v>
      </c>
    </row>
    <row r="7" spans="1:15" x14ac:dyDescent="0.2">
      <c r="A7" s="23" t="s">
        <v>83</v>
      </c>
      <c r="B7" s="13" t="s">
        <v>17</v>
      </c>
      <c r="C7" s="14" t="s">
        <v>13</v>
      </c>
      <c r="D7" s="13">
        <v>0.03</v>
      </c>
      <c r="E7" s="13">
        <v>0.51700000000000002</v>
      </c>
      <c r="F7" s="13">
        <v>0.113</v>
      </c>
      <c r="G7" s="13">
        <v>0.106</v>
      </c>
      <c r="H7" s="13">
        <v>0.66</v>
      </c>
      <c r="I7" s="13">
        <v>0.80700000000000005</v>
      </c>
      <c r="J7" s="13">
        <v>693.73900000000003</v>
      </c>
      <c r="K7" s="13">
        <v>193</v>
      </c>
      <c r="L7" s="17">
        <v>7.3865284974093255</v>
      </c>
      <c r="M7" s="17">
        <v>1.1074255618304836</v>
      </c>
    </row>
    <row r="8" spans="1:15" x14ac:dyDescent="0.2">
      <c r="A8" s="23" t="s">
        <v>84</v>
      </c>
      <c r="B8" s="13" t="s">
        <v>17</v>
      </c>
      <c r="C8" s="14" t="s">
        <v>13</v>
      </c>
      <c r="D8" s="13">
        <v>3.1E-2</v>
      </c>
      <c r="E8" s="13">
        <v>0.47299999999999998</v>
      </c>
      <c r="F8" s="13">
        <v>0.113</v>
      </c>
      <c r="G8" s="13">
        <v>9.6000000000000002E-2</v>
      </c>
      <c r="H8" s="13">
        <v>0.61699999999999999</v>
      </c>
      <c r="I8" s="13">
        <v>0.52600000000000002</v>
      </c>
      <c r="J8" s="13">
        <v>703.26499999999999</v>
      </c>
      <c r="K8" s="13">
        <v>193</v>
      </c>
      <c r="L8" s="17">
        <v>6.9052849740932638</v>
      </c>
      <c r="M8" s="17">
        <v>1.0352751085597098</v>
      </c>
    </row>
    <row r="9" spans="1:15" x14ac:dyDescent="0.2">
      <c r="A9" s="23" t="s">
        <v>85</v>
      </c>
      <c r="B9" s="13" t="s">
        <v>17</v>
      </c>
      <c r="C9" s="14" t="s">
        <v>13</v>
      </c>
      <c r="D9" s="13">
        <v>1.7000000000000001E-2</v>
      </c>
      <c r="E9" s="13">
        <v>0.39200000000000002</v>
      </c>
      <c r="F9" s="13">
        <v>0.113</v>
      </c>
      <c r="G9" s="13">
        <v>9.0999999999999998E-2</v>
      </c>
      <c r="H9" s="13">
        <v>0.52200000000000002</v>
      </c>
      <c r="I9" s="13">
        <v>0.53900000000000003</v>
      </c>
      <c r="J9" s="13">
        <v>706.81799999999998</v>
      </c>
      <c r="K9" s="13">
        <v>193</v>
      </c>
      <c r="L9" s="17">
        <v>5.8420725388601031</v>
      </c>
      <c r="M9" s="17">
        <v>0.87587294435683705</v>
      </c>
    </row>
    <row r="10" spans="1:15" x14ac:dyDescent="0.2">
      <c r="A10" s="22" t="s">
        <v>86</v>
      </c>
      <c r="B10" s="5" t="s">
        <v>15</v>
      </c>
      <c r="C10" s="4" t="s">
        <v>13</v>
      </c>
      <c r="D10" s="5">
        <v>3.3000000000000002E-2</v>
      </c>
      <c r="E10" s="5">
        <v>0.40500000000000003</v>
      </c>
      <c r="F10" s="5">
        <v>9.8000000000000004E-2</v>
      </c>
      <c r="G10" s="5">
        <v>0.124</v>
      </c>
      <c r="H10" s="5">
        <v>0.53600000000000003</v>
      </c>
      <c r="I10" s="5">
        <v>3.4990000000000001</v>
      </c>
      <c r="J10" s="5">
        <v>693.27800000000002</v>
      </c>
      <c r="K10" s="5">
        <v>198</v>
      </c>
      <c r="L10" s="8">
        <v>5.8472727272727276</v>
      </c>
      <c r="M10" s="8">
        <v>0.87665258279950942</v>
      </c>
    </row>
    <row r="11" spans="1:15" x14ac:dyDescent="0.2">
      <c r="A11" s="23" t="s">
        <v>87</v>
      </c>
      <c r="B11" s="13" t="s">
        <v>17</v>
      </c>
      <c r="C11" s="14" t="s">
        <v>13</v>
      </c>
      <c r="D11" s="13">
        <v>3.3000000000000002E-2</v>
      </c>
      <c r="E11" s="13">
        <v>0.41699999999999998</v>
      </c>
      <c r="F11" s="13">
        <v>0.114</v>
      </c>
      <c r="G11" s="13">
        <v>0.122</v>
      </c>
      <c r="H11" s="13">
        <v>0.56399999999999995</v>
      </c>
      <c r="I11" s="13">
        <v>7.2229999999999999</v>
      </c>
      <c r="J11" s="13">
        <v>682.6</v>
      </c>
      <c r="K11" s="13">
        <v>198</v>
      </c>
      <c r="L11" s="17">
        <v>6.1527272727272715</v>
      </c>
      <c r="M11" s="17">
        <v>0.92244786697560288</v>
      </c>
    </row>
    <row r="12" spans="1:15" x14ac:dyDescent="0.2">
      <c r="A12" s="23" t="s">
        <v>88</v>
      </c>
      <c r="B12" s="13" t="s">
        <v>17</v>
      </c>
      <c r="C12" s="14" t="s">
        <v>13</v>
      </c>
      <c r="D12" s="13">
        <v>3.9E-2</v>
      </c>
      <c r="E12" s="13">
        <v>0.40799999999999997</v>
      </c>
      <c r="F12" s="13">
        <v>9.0999999999999998E-2</v>
      </c>
      <c r="G12" s="13">
        <v>0.13500000000000001</v>
      </c>
      <c r="H12" s="13">
        <v>0.53799999999999992</v>
      </c>
      <c r="I12" s="13">
        <v>2.2530000000000001</v>
      </c>
      <c r="J12" s="13">
        <v>697.24599999999998</v>
      </c>
      <c r="K12" s="13">
        <v>198</v>
      </c>
      <c r="L12" s="17">
        <v>5.8690909090909074</v>
      </c>
      <c r="M12" s="17">
        <v>0.87992367452637288</v>
      </c>
    </row>
    <row r="13" spans="1:15" x14ac:dyDescent="0.2">
      <c r="A13" s="23" t="s">
        <v>89</v>
      </c>
      <c r="B13" s="13" t="s">
        <v>17</v>
      </c>
      <c r="C13" s="14" t="s">
        <v>13</v>
      </c>
      <c r="D13" s="13">
        <v>0.04</v>
      </c>
      <c r="E13" s="13">
        <v>0.36699999999999999</v>
      </c>
      <c r="F13" s="13">
        <v>8.5000000000000006E-2</v>
      </c>
      <c r="G13" s="13">
        <v>0.13</v>
      </c>
      <c r="H13" s="13">
        <v>0.49199999999999999</v>
      </c>
      <c r="I13" s="13">
        <v>1.63</v>
      </c>
      <c r="J13" s="13">
        <v>700.05700000000002</v>
      </c>
      <c r="K13" s="13">
        <v>198</v>
      </c>
      <c r="L13" s="17">
        <v>5.3672727272727272</v>
      </c>
      <c r="M13" s="17">
        <v>0.80468856480850481</v>
      </c>
    </row>
    <row r="14" spans="1:15" x14ac:dyDescent="0.2">
      <c r="A14" s="23" t="s">
        <v>90</v>
      </c>
      <c r="B14" s="13" t="s">
        <v>17</v>
      </c>
      <c r="C14" s="14" t="s">
        <v>13</v>
      </c>
      <c r="D14" s="13">
        <v>2.9000000000000001E-2</v>
      </c>
      <c r="E14" s="13">
        <v>0.40400000000000003</v>
      </c>
      <c r="F14" s="13">
        <v>0.1</v>
      </c>
      <c r="G14" s="13">
        <v>9.6000000000000002E-2</v>
      </c>
      <c r="H14" s="13">
        <v>0.53300000000000003</v>
      </c>
      <c r="I14" s="13">
        <v>1.7</v>
      </c>
      <c r="J14" s="13">
        <v>700.58699999999999</v>
      </c>
      <c r="K14" s="13">
        <v>198</v>
      </c>
      <c r="L14" s="17">
        <v>5.8145454545454536</v>
      </c>
      <c r="M14" s="17">
        <v>0.87174594520921345</v>
      </c>
    </row>
    <row r="15" spans="1:15" x14ac:dyDescent="0.2">
      <c r="A15" s="23" t="s">
        <v>91</v>
      </c>
      <c r="B15" s="13" t="s">
        <v>17</v>
      </c>
      <c r="C15" s="14" t="s">
        <v>13</v>
      </c>
      <c r="D15" s="13">
        <v>2.1999999999999999E-2</v>
      </c>
      <c r="E15" s="13">
        <v>0.42899999999999999</v>
      </c>
      <c r="F15" s="13">
        <v>0.1</v>
      </c>
      <c r="G15" s="13">
        <v>0.13800000000000001</v>
      </c>
      <c r="H15" s="13">
        <v>0.55100000000000005</v>
      </c>
      <c r="I15" s="13">
        <v>4.6879999999999997</v>
      </c>
      <c r="J15" s="13">
        <v>685.89700000000005</v>
      </c>
      <c r="K15" s="13">
        <v>198</v>
      </c>
      <c r="L15" s="17">
        <v>6.0109090909090908</v>
      </c>
      <c r="M15" s="17">
        <v>0.90118577075098816</v>
      </c>
    </row>
    <row r="16" spans="1:15" x14ac:dyDescent="0.2">
      <c r="A16" s="22" t="s">
        <v>92</v>
      </c>
      <c r="B16" s="5" t="s">
        <v>15</v>
      </c>
      <c r="C16" s="4" t="s">
        <v>13</v>
      </c>
      <c r="D16" s="5">
        <v>1.9E-2</v>
      </c>
      <c r="E16" s="5">
        <v>0.41399999999999998</v>
      </c>
      <c r="F16" s="5">
        <v>9.0999999999999998E-2</v>
      </c>
      <c r="G16" s="5">
        <v>7.6999999999999999E-2</v>
      </c>
      <c r="H16" s="5">
        <v>0.52400000000000002</v>
      </c>
      <c r="I16" s="5">
        <v>0.57599999999999996</v>
      </c>
      <c r="J16" s="5">
        <v>638.6</v>
      </c>
      <c r="K16" s="5">
        <v>175</v>
      </c>
      <c r="L16" s="8">
        <v>6.4676571428571421</v>
      </c>
      <c r="M16" s="8">
        <v>0.96966373955879193</v>
      </c>
    </row>
    <row r="17" spans="1:13" x14ac:dyDescent="0.2">
      <c r="A17" s="23" t="s">
        <v>93</v>
      </c>
      <c r="B17" s="13" t="s">
        <v>17</v>
      </c>
      <c r="C17" s="14" t="s">
        <v>13</v>
      </c>
      <c r="D17" s="13">
        <v>2.1999999999999999E-2</v>
      </c>
      <c r="E17" s="13">
        <v>0.38900000000000001</v>
      </c>
      <c r="F17" s="13">
        <v>8.1000000000000003E-2</v>
      </c>
      <c r="G17" s="13">
        <v>8.5000000000000006E-2</v>
      </c>
      <c r="H17" s="13">
        <v>0.49200000000000005</v>
      </c>
      <c r="I17" s="13">
        <v>0.50900000000000001</v>
      </c>
      <c r="J17" s="13">
        <v>647.51800000000003</v>
      </c>
      <c r="K17" s="13">
        <v>175</v>
      </c>
      <c r="L17" s="17">
        <v>6.0726857142857158</v>
      </c>
      <c r="M17" s="17">
        <v>0.91044763332619427</v>
      </c>
    </row>
    <row r="18" spans="1:13" x14ac:dyDescent="0.2">
      <c r="A18" s="23" t="s">
        <v>94</v>
      </c>
      <c r="B18" s="13" t="s">
        <v>17</v>
      </c>
      <c r="C18" s="14" t="s">
        <v>13</v>
      </c>
      <c r="D18" s="13">
        <v>2.1000000000000001E-2</v>
      </c>
      <c r="E18" s="13">
        <v>0.51200000000000001</v>
      </c>
      <c r="F18" s="13">
        <v>9.7000000000000003E-2</v>
      </c>
      <c r="G18" s="13">
        <v>8.1000000000000003E-2</v>
      </c>
      <c r="H18" s="13">
        <v>0.63</v>
      </c>
      <c r="I18" s="13">
        <v>1.0249999999999999</v>
      </c>
      <c r="J18" s="13">
        <v>644.57299999999998</v>
      </c>
      <c r="K18" s="13">
        <v>175</v>
      </c>
      <c r="L18" s="17">
        <v>7.7759999999999998</v>
      </c>
      <c r="M18" s="17">
        <v>1.1658170914542729</v>
      </c>
    </row>
    <row r="19" spans="1:13" x14ac:dyDescent="0.2">
      <c r="A19" s="23" t="s">
        <v>95</v>
      </c>
      <c r="B19" s="13" t="s">
        <v>17</v>
      </c>
      <c r="C19" s="14" t="s">
        <v>13</v>
      </c>
      <c r="D19" s="13">
        <v>1.4E-2</v>
      </c>
      <c r="E19" s="13">
        <v>0.38600000000000001</v>
      </c>
      <c r="F19" s="13">
        <v>0.107</v>
      </c>
      <c r="G19" s="13">
        <v>7.2999999999999995E-2</v>
      </c>
      <c r="H19" s="13">
        <v>0.50700000000000001</v>
      </c>
      <c r="I19" s="13">
        <v>0.39200000000000002</v>
      </c>
      <c r="J19" s="13">
        <v>630.73099999999999</v>
      </c>
      <c r="K19" s="13">
        <v>175</v>
      </c>
      <c r="L19" s="17">
        <v>6.2578285714285711</v>
      </c>
      <c r="M19" s="17">
        <v>0.93820518312272427</v>
      </c>
    </row>
    <row r="20" spans="1:13" x14ac:dyDescent="0.2">
      <c r="A20" s="23" t="s">
        <v>96</v>
      </c>
      <c r="B20" s="13" t="s">
        <v>17</v>
      </c>
      <c r="C20" s="14" t="s">
        <v>13</v>
      </c>
      <c r="D20" s="13">
        <v>1.7999999999999999E-2</v>
      </c>
      <c r="E20" s="13">
        <v>0.36799999999999999</v>
      </c>
      <c r="F20" s="13">
        <v>0.08</v>
      </c>
      <c r="G20" s="13">
        <v>6.9000000000000006E-2</v>
      </c>
      <c r="H20" s="13">
        <v>0.46600000000000003</v>
      </c>
      <c r="I20" s="13">
        <v>0.379</v>
      </c>
      <c r="J20" s="13">
        <v>631.57799999999997</v>
      </c>
      <c r="K20" s="13">
        <v>175</v>
      </c>
      <c r="L20" s="17">
        <v>5.7517714285714279</v>
      </c>
      <c r="M20" s="17">
        <v>0.86233454701220813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70" zoomScaleNormal="70" zoomScalePageLayoutView="70" workbookViewId="0">
      <selection sqref="A1:A2"/>
    </sheetView>
  </sheetViews>
  <sheetFormatPr baseColWidth="10" defaultColWidth="8.83203125" defaultRowHeight="15" x14ac:dyDescent="0.2"/>
  <cols>
    <col min="1" max="1" width="10.83203125" customWidth="1"/>
    <col min="2" max="3" width="10.6640625" customWidth="1"/>
    <col min="4" max="11" width="8.6640625" customWidth="1"/>
    <col min="12" max="13" width="16.6640625" customWidth="1"/>
  </cols>
  <sheetData>
    <row r="1" spans="1:13" ht="16" x14ac:dyDescent="0.2">
      <c r="A1" s="52" t="s">
        <v>228</v>
      </c>
    </row>
    <row r="2" spans="1:13" ht="16" x14ac:dyDescent="0.2">
      <c r="A2" s="52" t="s">
        <v>229</v>
      </c>
    </row>
    <row r="3" spans="1:13" ht="27" customHeight="1" x14ac:dyDescent="0.2">
      <c r="A3" s="18" t="s">
        <v>0</v>
      </c>
      <c r="B3" s="18" t="s">
        <v>1</v>
      </c>
      <c r="C3" s="19" t="s">
        <v>2</v>
      </c>
      <c r="D3" s="20" t="s">
        <v>3</v>
      </c>
      <c r="E3" s="20" t="s">
        <v>4</v>
      </c>
      <c r="F3" s="20" t="s">
        <v>5</v>
      </c>
      <c r="G3" s="20" t="s">
        <v>6</v>
      </c>
      <c r="H3" s="20" t="s">
        <v>7</v>
      </c>
      <c r="I3" s="21" t="s">
        <v>8</v>
      </c>
      <c r="J3" s="20" t="s">
        <v>9</v>
      </c>
      <c r="K3" s="20" t="s">
        <v>10</v>
      </c>
      <c r="L3" s="19" t="s">
        <v>11</v>
      </c>
      <c r="M3" s="19" t="s">
        <v>12</v>
      </c>
    </row>
    <row r="4" spans="1:13" x14ac:dyDescent="0.2">
      <c r="A4" s="22" t="s">
        <v>97</v>
      </c>
      <c r="B4" s="5" t="s">
        <v>15</v>
      </c>
      <c r="C4" s="4" t="s">
        <v>13</v>
      </c>
      <c r="D4" s="5">
        <v>2.1999999999999999E-2</v>
      </c>
      <c r="E4" s="5">
        <v>0.23899999999999999</v>
      </c>
      <c r="F4" s="5">
        <v>8.5000000000000006E-2</v>
      </c>
      <c r="G4" s="5">
        <v>0.11600000000000001</v>
      </c>
      <c r="H4" s="5">
        <v>0.34600000000000003</v>
      </c>
      <c r="I4" s="5">
        <v>0.55000000000000004</v>
      </c>
      <c r="J4" s="5">
        <v>768.34900000000005</v>
      </c>
      <c r="K4" s="5">
        <v>224</v>
      </c>
      <c r="L4" s="25">
        <f>+H4*3*10000/K4*0.072</f>
        <v>3.3364285714285713</v>
      </c>
      <c r="M4" s="25">
        <f>+L4/6.67</f>
        <v>0.50021417862497319</v>
      </c>
    </row>
    <row r="5" spans="1:13" x14ac:dyDescent="0.2">
      <c r="A5" s="23" t="s">
        <v>98</v>
      </c>
      <c r="B5" s="13" t="s">
        <v>17</v>
      </c>
      <c r="C5" s="14" t="s">
        <v>13</v>
      </c>
      <c r="D5" s="13">
        <v>2.4E-2</v>
      </c>
      <c r="E5" s="13">
        <v>0.23899999999999999</v>
      </c>
      <c r="F5" s="13">
        <v>8.6999999999999994E-2</v>
      </c>
      <c r="G5" s="13">
        <v>0.10299999999999999</v>
      </c>
      <c r="H5" s="13">
        <v>0.35</v>
      </c>
      <c r="I5" s="13">
        <v>0.437</v>
      </c>
      <c r="J5" s="13">
        <v>764.62400000000002</v>
      </c>
      <c r="K5" s="13">
        <v>224</v>
      </c>
      <c r="L5" s="26">
        <f t="shared" ref="L5:L28" si="0">+H5*3*10000/K5*0.072</f>
        <v>3.3749999999999991</v>
      </c>
      <c r="M5" s="26">
        <f t="shared" ref="M5:M28" si="1">+L5/6.67</f>
        <v>0.5059970014992502</v>
      </c>
    </row>
    <row r="6" spans="1:13" x14ac:dyDescent="0.2">
      <c r="A6" s="23" t="s">
        <v>99</v>
      </c>
      <c r="B6" s="13" t="s">
        <v>17</v>
      </c>
      <c r="C6" s="14" t="s">
        <v>13</v>
      </c>
      <c r="D6" s="13">
        <v>1.7999999999999999E-2</v>
      </c>
      <c r="E6" s="13">
        <v>0.223</v>
      </c>
      <c r="F6" s="13">
        <v>8.1000000000000003E-2</v>
      </c>
      <c r="G6" s="13">
        <v>0.11799999999999999</v>
      </c>
      <c r="H6" s="13">
        <v>0.32200000000000001</v>
      </c>
      <c r="I6" s="13">
        <v>0.48199999999999998</v>
      </c>
      <c r="J6" s="13">
        <v>768.553</v>
      </c>
      <c r="K6" s="13">
        <v>224</v>
      </c>
      <c r="L6" s="26">
        <f t="shared" si="0"/>
        <v>3.105</v>
      </c>
      <c r="M6" s="26">
        <f t="shared" si="1"/>
        <v>0.46551724137931033</v>
      </c>
    </row>
    <row r="7" spans="1:13" x14ac:dyDescent="0.2">
      <c r="A7" s="23" t="s">
        <v>100</v>
      </c>
      <c r="B7" s="13" t="s">
        <v>17</v>
      </c>
      <c r="C7" s="14" t="s">
        <v>13</v>
      </c>
      <c r="D7" s="13">
        <v>1.7000000000000001E-2</v>
      </c>
      <c r="E7" s="13">
        <v>0.26300000000000001</v>
      </c>
      <c r="F7" s="13">
        <v>8.5999999999999993E-2</v>
      </c>
      <c r="G7" s="13">
        <v>0.109</v>
      </c>
      <c r="H7" s="13">
        <v>0.36599999999999999</v>
      </c>
      <c r="I7" s="13">
        <v>0.33300000000000002</v>
      </c>
      <c r="J7" s="13">
        <v>768.09</v>
      </c>
      <c r="K7" s="13">
        <v>224</v>
      </c>
      <c r="L7" s="26">
        <f t="shared" si="0"/>
        <v>3.529285714285713</v>
      </c>
      <c r="M7" s="26">
        <f t="shared" si="1"/>
        <v>0.52912829299635877</v>
      </c>
    </row>
    <row r="8" spans="1:13" x14ac:dyDescent="0.2">
      <c r="A8" s="23" t="s">
        <v>101</v>
      </c>
      <c r="B8" s="13" t="s">
        <v>17</v>
      </c>
      <c r="C8" s="14" t="s">
        <v>13</v>
      </c>
      <c r="D8" s="13">
        <v>3.1E-2</v>
      </c>
      <c r="E8" s="13">
        <v>0.28799999999999998</v>
      </c>
      <c r="F8" s="13">
        <v>9.9000000000000005E-2</v>
      </c>
      <c r="G8" s="13">
        <v>0.111</v>
      </c>
      <c r="H8" s="13">
        <v>0.41799999999999993</v>
      </c>
      <c r="I8" s="13">
        <v>1.0169999999999999</v>
      </c>
      <c r="J8" s="13">
        <v>774.19500000000005</v>
      </c>
      <c r="K8" s="13">
        <v>224</v>
      </c>
      <c r="L8" s="26">
        <f t="shared" si="0"/>
        <v>4.0307142857142848</v>
      </c>
      <c r="M8" s="26">
        <f t="shared" si="1"/>
        <v>0.60430499036196172</v>
      </c>
    </row>
    <row r="9" spans="1:13" x14ac:dyDescent="0.2">
      <c r="A9" s="23" t="s">
        <v>102</v>
      </c>
      <c r="B9" s="13" t="s">
        <v>17</v>
      </c>
      <c r="C9" s="14" t="s">
        <v>13</v>
      </c>
      <c r="D9" s="13">
        <v>0.02</v>
      </c>
      <c r="E9" s="13">
        <v>0.18</v>
      </c>
      <c r="F9" s="13">
        <v>7.2999999999999995E-2</v>
      </c>
      <c r="G9" s="13">
        <v>0.13800000000000001</v>
      </c>
      <c r="H9" s="13">
        <v>0.27299999999999996</v>
      </c>
      <c r="I9" s="13">
        <v>0.48199999999999998</v>
      </c>
      <c r="J9" s="13">
        <v>766.28</v>
      </c>
      <c r="K9" s="13">
        <v>224</v>
      </c>
      <c r="L9" s="26">
        <f t="shared" si="0"/>
        <v>2.6324999999999994</v>
      </c>
      <c r="M9" s="26">
        <f t="shared" si="1"/>
        <v>0.39467766116941522</v>
      </c>
    </row>
    <row r="10" spans="1:13" x14ac:dyDescent="0.2">
      <c r="A10" s="22" t="s">
        <v>103</v>
      </c>
      <c r="B10" s="5" t="s">
        <v>15</v>
      </c>
      <c r="C10" s="4" t="s">
        <v>13</v>
      </c>
      <c r="D10" s="5">
        <v>1.9E-2</v>
      </c>
      <c r="E10" s="5">
        <v>0.21299999999999999</v>
      </c>
      <c r="F10" s="5">
        <v>8.7999999999999995E-2</v>
      </c>
      <c r="G10" s="5">
        <v>0.11899999999999999</v>
      </c>
      <c r="H10" s="5">
        <v>0.31999999999999995</v>
      </c>
      <c r="I10" s="5">
        <v>0.57399999999999995</v>
      </c>
      <c r="J10" s="5">
        <v>883.33500000000004</v>
      </c>
      <c r="K10" s="5">
        <v>256</v>
      </c>
      <c r="L10" s="25">
        <f t="shared" si="0"/>
        <v>2.6999999999999993</v>
      </c>
      <c r="M10" s="25">
        <f t="shared" si="1"/>
        <v>0.40479760119940017</v>
      </c>
    </row>
    <row r="11" spans="1:13" x14ac:dyDescent="0.2">
      <c r="A11" s="23" t="s">
        <v>104</v>
      </c>
      <c r="B11" s="13" t="s">
        <v>17</v>
      </c>
      <c r="C11" s="14" t="s">
        <v>13</v>
      </c>
      <c r="D11" s="13">
        <v>2.1999999999999999E-2</v>
      </c>
      <c r="E11" s="13">
        <v>0.24399999999999999</v>
      </c>
      <c r="F11" s="13">
        <v>0.1</v>
      </c>
      <c r="G11" s="13">
        <v>0.122</v>
      </c>
      <c r="H11" s="13">
        <v>0.36599999999999999</v>
      </c>
      <c r="I11" s="13">
        <v>0.34200000000000003</v>
      </c>
      <c r="J11" s="13">
        <v>892.4</v>
      </c>
      <c r="K11" s="13">
        <v>256</v>
      </c>
      <c r="L11" s="26">
        <f t="shared" si="0"/>
        <v>3.0881249999999993</v>
      </c>
      <c r="M11" s="26">
        <f t="shared" si="1"/>
        <v>0.46298725637181398</v>
      </c>
    </row>
    <row r="12" spans="1:13" x14ac:dyDescent="0.2">
      <c r="A12" s="23" t="s">
        <v>105</v>
      </c>
      <c r="B12" s="13" t="s">
        <v>17</v>
      </c>
      <c r="C12" s="14" t="s">
        <v>13</v>
      </c>
      <c r="D12" s="13">
        <v>1.6E-2</v>
      </c>
      <c r="E12" s="13">
        <v>0.151</v>
      </c>
      <c r="F12" s="13">
        <v>7.3999999999999996E-2</v>
      </c>
      <c r="G12" s="13">
        <v>0.115</v>
      </c>
      <c r="H12" s="13">
        <v>0.24099999999999999</v>
      </c>
      <c r="I12" s="13">
        <v>0.17299999999999999</v>
      </c>
      <c r="J12" s="13">
        <v>894.54300000000001</v>
      </c>
      <c r="K12" s="13">
        <v>256</v>
      </c>
      <c r="L12" s="26">
        <f t="shared" si="0"/>
        <v>2.0334374999999998</v>
      </c>
      <c r="M12" s="26">
        <f t="shared" si="1"/>
        <v>0.30486319340329832</v>
      </c>
    </row>
    <row r="13" spans="1:13" x14ac:dyDescent="0.2">
      <c r="A13" s="23" t="s">
        <v>106</v>
      </c>
      <c r="B13" s="13" t="s">
        <v>17</v>
      </c>
      <c r="C13" s="14" t="s">
        <v>13</v>
      </c>
      <c r="D13" s="13">
        <v>0.02</v>
      </c>
      <c r="E13" s="13">
        <v>0.26200000000000001</v>
      </c>
      <c r="F13" s="13">
        <v>9.2999999999999999E-2</v>
      </c>
      <c r="G13" s="13">
        <v>0.13</v>
      </c>
      <c r="H13" s="13">
        <v>0.375</v>
      </c>
      <c r="I13" s="13">
        <v>1.5389999999999999</v>
      </c>
      <c r="J13" s="13">
        <v>877.04100000000005</v>
      </c>
      <c r="K13" s="13">
        <v>256</v>
      </c>
      <c r="L13" s="26">
        <f t="shared" si="0"/>
        <v>3.1640624999999996</v>
      </c>
      <c r="M13" s="26">
        <f t="shared" si="1"/>
        <v>0.47437218890554717</v>
      </c>
    </row>
    <row r="14" spans="1:13" x14ac:dyDescent="0.2">
      <c r="A14" s="23" t="s">
        <v>107</v>
      </c>
      <c r="B14" s="13" t="s">
        <v>17</v>
      </c>
      <c r="C14" s="14" t="s">
        <v>13</v>
      </c>
      <c r="D14" s="13">
        <v>1.7000000000000001E-2</v>
      </c>
      <c r="E14" s="13">
        <v>0.19500000000000001</v>
      </c>
      <c r="F14" s="13">
        <v>8.5000000000000006E-2</v>
      </c>
      <c r="G14" s="13">
        <v>0.109</v>
      </c>
      <c r="H14" s="13">
        <v>0.29700000000000004</v>
      </c>
      <c r="I14" s="13">
        <v>0.24</v>
      </c>
      <c r="J14" s="13">
        <v>869.35400000000004</v>
      </c>
      <c r="K14" s="13">
        <v>256</v>
      </c>
      <c r="L14" s="26">
        <f t="shared" si="0"/>
        <v>2.5059375000000004</v>
      </c>
      <c r="M14" s="26">
        <f t="shared" si="1"/>
        <v>0.37570277361319349</v>
      </c>
    </row>
    <row r="15" spans="1:13" x14ac:dyDescent="0.2">
      <c r="A15" s="22" t="s">
        <v>108</v>
      </c>
      <c r="B15" s="5" t="s">
        <v>15</v>
      </c>
      <c r="C15" s="4" t="s">
        <v>13</v>
      </c>
      <c r="D15" s="5">
        <v>7.0000000000000001E-3</v>
      </c>
      <c r="E15" s="5">
        <v>8.1000000000000003E-2</v>
      </c>
      <c r="F15" s="5">
        <v>3.7999999999999999E-2</v>
      </c>
      <c r="G15" s="5">
        <v>7.1999999999999995E-2</v>
      </c>
      <c r="H15" s="5">
        <v>0.126</v>
      </c>
      <c r="I15" s="5">
        <v>7.0000000000000007E-2</v>
      </c>
      <c r="J15" s="5">
        <v>315.55599999999998</v>
      </c>
      <c r="K15" s="5">
        <v>88</v>
      </c>
      <c r="L15" s="25">
        <f t="shared" si="0"/>
        <v>3.0927272727272723</v>
      </c>
      <c r="M15" s="25">
        <f t="shared" si="1"/>
        <v>0.46367725228294937</v>
      </c>
    </row>
    <row r="16" spans="1:13" x14ac:dyDescent="0.2">
      <c r="A16" s="23" t="s">
        <v>109</v>
      </c>
      <c r="B16" s="13" t="s">
        <v>17</v>
      </c>
      <c r="C16" s="14" t="s">
        <v>13</v>
      </c>
      <c r="D16" s="13">
        <v>7.0000000000000001E-3</v>
      </c>
      <c r="E16" s="13">
        <v>8.5999999999999993E-2</v>
      </c>
      <c r="F16" s="13">
        <v>3.4000000000000002E-2</v>
      </c>
      <c r="G16" s="13">
        <v>7.0000000000000007E-2</v>
      </c>
      <c r="H16" s="13">
        <v>0.127</v>
      </c>
      <c r="I16" s="13">
        <v>0.09</v>
      </c>
      <c r="J16" s="13">
        <v>311.68099999999998</v>
      </c>
      <c r="K16" s="13">
        <v>88</v>
      </c>
      <c r="L16" s="26">
        <f t="shared" si="0"/>
        <v>3.1172727272727272</v>
      </c>
      <c r="M16" s="26">
        <f t="shared" si="1"/>
        <v>0.46735723047567124</v>
      </c>
    </row>
    <row r="17" spans="1:13" x14ac:dyDescent="0.2">
      <c r="A17" s="23" t="s">
        <v>110</v>
      </c>
      <c r="B17" s="13" t="s">
        <v>17</v>
      </c>
      <c r="C17" s="14" t="s">
        <v>13</v>
      </c>
      <c r="D17" s="13">
        <v>6.0000000000000001E-3</v>
      </c>
      <c r="E17" s="13">
        <v>8.3000000000000004E-2</v>
      </c>
      <c r="F17" s="13">
        <v>3.7999999999999999E-2</v>
      </c>
      <c r="G17" s="13">
        <v>7.1999999999999995E-2</v>
      </c>
      <c r="H17" s="13">
        <v>0.127</v>
      </c>
      <c r="I17" s="13">
        <v>0.08</v>
      </c>
      <c r="J17" s="13">
        <v>317.05500000000001</v>
      </c>
      <c r="K17" s="13">
        <v>88</v>
      </c>
      <c r="L17" s="26">
        <f t="shared" si="0"/>
        <v>3.1172727272727272</v>
      </c>
      <c r="M17" s="26">
        <f t="shared" si="1"/>
        <v>0.46735723047567124</v>
      </c>
    </row>
    <row r="18" spans="1:13" x14ac:dyDescent="0.2">
      <c r="A18" s="23" t="s">
        <v>111</v>
      </c>
      <c r="B18" s="13" t="s">
        <v>17</v>
      </c>
      <c r="C18" s="14" t="s">
        <v>13</v>
      </c>
      <c r="D18" s="13">
        <v>0.01</v>
      </c>
      <c r="E18" s="13">
        <v>8.2000000000000003E-2</v>
      </c>
      <c r="F18" s="13">
        <v>4.4999999999999998E-2</v>
      </c>
      <c r="G18" s="13">
        <v>7.3999999999999996E-2</v>
      </c>
      <c r="H18" s="13">
        <v>0.13700000000000001</v>
      </c>
      <c r="I18" s="13">
        <v>0.05</v>
      </c>
      <c r="J18" s="13">
        <v>319.267</v>
      </c>
      <c r="K18" s="13">
        <v>88</v>
      </c>
      <c r="L18" s="26">
        <f t="shared" si="0"/>
        <v>3.3627272727272723</v>
      </c>
      <c r="M18" s="26">
        <f t="shared" si="1"/>
        <v>0.50415701240288946</v>
      </c>
    </row>
    <row r="19" spans="1:13" x14ac:dyDescent="0.2">
      <c r="A19" s="23" t="s">
        <v>112</v>
      </c>
      <c r="B19" s="13" t="s">
        <v>17</v>
      </c>
      <c r="C19" s="14" t="s">
        <v>13</v>
      </c>
      <c r="D19" s="13">
        <v>7.0000000000000001E-3</v>
      </c>
      <c r="E19" s="13">
        <v>7.8E-2</v>
      </c>
      <c r="F19" s="13">
        <v>3.9E-2</v>
      </c>
      <c r="G19" s="13">
        <v>6.9000000000000006E-2</v>
      </c>
      <c r="H19" s="13">
        <v>0.124</v>
      </c>
      <c r="I19" s="13">
        <v>0.06</v>
      </c>
      <c r="J19" s="13">
        <v>314.92099999999999</v>
      </c>
      <c r="K19" s="13">
        <v>88</v>
      </c>
      <c r="L19" s="26">
        <f t="shared" si="0"/>
        <v>3.0436363636363635</v>
      </c>
      <c r="M19" s="26">
        <f t="shared" si="1"/>
        <v>0.45631729589750575</v>
      </c>
    </row>
    <row r="20" spans="1:13" x14ac:dyDescent="0.2">
      <c r="A20" s="23" t="s">
        <v>113</v>
      </c>
      <c r="B20" s="13" t="s">
        <v>17</v>
      </c>
      <c r="C20" s="14" t="s">
        <v>13</v>
      </c>
      <c r="D20" s="13">
        <v>6.0000000000000001E-3</v>
      </c>
      <c r="E20" s="13">
        <v>7.8E-2</v>
      </c>
      <c r="F20" s="13">
        <v>3.5999999999999997E-2</v>
      </c>
      <c r="G20" s="13">
        <v>7.4999999999999997E-2</v>
      </c>
      <c r="H20" s="13">
        <v>0.12</v>
      </c>
      <c r="I20" s="13">
        <v>7.0000000000000007E-2</v>
      </c>
      <c r="J20" s="13">
        <v>314.85500000000002</v>
      </c>
      <c r="K20" s="13">
        <v>88</v>
      </c>
      <c r="L20" s="26">
        <f t="shared" si="0"/>
        <v>2.9454545454545449</v>
      </c>
      <c r="M20" s="26">
        <f t="shared" si="1"/>
        <v>0.44159738312661845</v>
      </c>
    </row>
    <row r="21" spans="1:13" x14ac:dyDescent="0.2">
      <c r="A21" s="22" t="s">
        <v>114</v>
      </c>
      <c r="B21" s="5" t="s">
        <v>15</v>
      </c>
      <c r="C21" s="4" t="s">
        <v>13</v>
      </c>
      <c r="D21" s="5">
        <v>8.9999999999999993E-3</v>
      </c>
      <c r="E21" s="5">
        <v>7.6999999999999999E-2</v>
      </c>
      <c r="F21" s="5">
        <v>1.7000000000000001E-2</v>
      </c>
      <c r="G21" s="5">
        <v>5.2999999999999999E-2</v>
      </c>
      <c r="H21" s="5">
        <v>0.10299999999999999</v>
      </c>
      <c r="I21" s="5">
        <v>8.8999999999999996E-2</v>
      </c>
      <c r="J21" s="5">
        <v>267.87400000000002</v>
      </c>
      <c r="K21" s="5">
        <v>85</v>
      </c>
      <c r="L21" s="25">
        <f t="shared" si="0"/>
        <v>2.6174117647058819</v>
      </c>
      <c r="M21" s="25">
        <f t="shared" si="1"/>
        <v>0.39241555692741859</v>
      </c>
    </row>
    <row r="22" spans="1:13" x14ac:dyDescent="0.2">
      <c r="A22" s="23" t="s">
        <v>115</v>
      </c>
      <c r="B22" s="13" t="s">
        <v>17</v>
      </c>
      <c r="C22" s="14" t="s">
        <v>13</v>
      </c>
      <c r="D22" s="13">
        <v>8.0000000000000002E-3</v>
      </c>
      <c r="E22" s="13">
        <v>7.0000000000000007E-2</v>
      </c>
      <c r="F22" s="13">
        <v>2.7E-2</v>
      </c>
      <c r="G22" s="13">
        <v>6.2E-2</v>
      </c>
      <c r="H22" s="13">
        <v>0.10500000000000001</v>
      </c>
      <c r="I22" s="13">
        <v>6.7000000000000004E-2</v>
      </c>
      <c r="J22" s="13">
        <v>254.45400000000001</v>
      </c>
      <c r="K22" s="13">
        <v>85</v>
      </c>
      <c r="L22" s="26">
        <f t="shared" si="0"/>
        <v>2.6682352941176473</v>
      </c>
      <c r="M22" s="26">
        <f t="shared" si="1"/>
        <v>0.4000352764794074</v>
      </c>
    </row>
    <row r="23" spans="1:13" x14ac:dyDescent="0.2">
      <c r="A23" s="23" t="s">
        <v>116</v>
      </c>
      <c r="B23" s="13" t="s">
        <v>17</v>
      </c>
      <c r="C23" s="14" t="s">
        <v>13</v>
      </c>
      <c r="D23" s="13">
        <v>1.2E-2</v>
      </c>
      <c r="E23" s="13">
        <v>9.1999999999999998E-2</v>
      </c>
      <c r="F23" s="13">
        <v>8.0000000000000002E-3</v>
      </c>
      <c r="G23" s="13">
        <v>4.9000000000000002E-2</v>
      </c>
      <c r="H23" s="13">
        <v>0.11199999999999999</v>
      </c>
      <c r="I23" s="13">
        <v>0.125</v>
      </c>
      <c r="J23" s="13">
        <v>272.40800000000002</v>
      </c>
      <c r="K23" s="13">
        <v>85</v>
      </c>
      <c r="L23" s="26">
        <f t="shared" si="0"/>
        <v>2.846117647058823</v>
      </c>
      <c r="M23" s="26">
        <f t="shared" si="1"/>
        <v>0.42670429491136774</v>
      </c>
    </row>
    <row r="24" spans="1:13" x14ac:dyDescent="0.2">
      <c r="A24" s="23" t="s">
        <v>117</v>
      </c>
      <c r="B24" s="13" t="s">
        <v>17</v>
      </c>
      <c r="C24" s="14" t="s">
        <v>13</v>
      </c>
      <c r="D24" s="13">
        <v>6.0000000000000001E-3</v>
      </c>
      <c r="E24" s="13">
        <v>6.9000000000000006E-2</v>
      </c>
      <c r="F24" s="13">
        <v>1.6E-2</v>
      </c>
      <c r="G24" s="13">
        <v>4.7E-2</v>
      </c>
      <c r="H24" s="13">
        <v>9.1000000000000011E-2</v>
      </c>
      <c r="I24" s="13">
        <v>7.5999999999999998E-2</v>
      </c>
      <c r="J24" s="13">
        <v>276.75900000000001</v>
      </c>
      <c r="K24" s="13">
        <v>85</v>
      </c>
      <c r="L24" s="26">
        <f t="shared" si="0"/>
        <v>2.3124705882352941</v>
      </c>
      <c r="M24" s="26">
        <f t="shared" si="1"/>
        <v>0.34669723961548637</v>
      </c>
    </row>
    <row r="25" spans="1:13" x14ac:dyDescent="0.2">
      <c r="A25" s="22" t="s">
        <v>118</v>
      </c>
      <c r="B25" s="5" t="s">
        <v>15</v>
      </c>
      <c r="C25" s="4" t="s">
        <v>13</v>
      </c>
      <c r="D25" s="5">
        <v>7.0000000000000001E-3</v>
      </c>
      <c r="E25" s="5">
        <v>8.2000000000000003E-2</v>
      </c>
      <c r="F25" s="5">
        <v>4.2000000000000003E-2</v>
      </c>
      <c r="G25" s="5">
        <v>6.6000000000000003E-2</v>
      </c>
      <c r="H25" s="5">
        <v>0.13100000000000001</v>
      </c>
      <c r="I25" s="5">
        <v>6.9000000000000006E-2</v>
      </c>
      <c r="J25" s="5">
        <v>270.68799999999999</v>
      </c>
      <c r="K25" s="5">
        <v>83</v>
      </c>
      <c r="L25" s="25">
        <f t="shared" si="0"/>
        <v>3.4091566265060242</v>
      </c>
      <c r="M25" s="25">
        <f t="shared" si="1"/>
        <v>0.51111793500839942</v>
      </c>
    </row>
    <row r="26" spans="1:13" x14ac:dyDescent="0.2">
      <c r="A26" s="23" t="s">
        <v>119</v>
      </c>
      <c r="B26" s="13" t="s">
        <v>17</v>
      </c>
      <c r="C26" s="14" t="s">
        <v>13</v>
      </c>
      <c r="D26" s="13">
        <v>8.9999999999999993E-3</v>
      </c>
      <c r="E26" s="13">
        <v>9.0999999999999998E-2</v>
      </c>
      <c r="F26" s="13">
        <v>3.9E-2</v>
      </c>
      <c r="G26" s="13">
        <v>7.4999999999999997E-2</v>
      </c>
      <c r="H26" s="13">
        <v>0.13899999999999998</v>
      </c>
      <c r="I26" s="13">
        <v>0.05</v>
      </c>
      <c r="J26" s="13">
        <v>288.96199999999999</v>
      </c>
      <c r="K26" s="13">
        <v>83</v>
      </c>
      <c r="L26" s="26">
        <f t="shared" si="0"/>
        <v>3.6173493975903606</v>
      </c>
      <c r="M26" s="26">
        <f t="shared" si="1"/>
        <v>0.54233124401654587</v>
      </c>
    </row>
    <row r="27" spans="1:13" x14ac:dyDescent="0.2">
      <c r="A27" s="23" t="s">
        <v>120</v>
      </c>
      <c r="B27" s="13" t="s">
        <v>17</v>
      </c>
      <c r="C27" s="14" t="s">
        <v>13</v>
      </c>
      <c r="D27" s="13">
        <v>7.0000000000000001E-3</v>
      </c>
      <c r="E27" s="13">
        <v>7.8E-2</v>
      </c>
      <c r="F27" s="13">
        <v>3.9E-2</v>
      </c>
      <c r="G27" s="13">
        <v>6.3E-2</v>
      </c>
      <c r="H27" s="13">
        <v>0.124</v>
      </c>
      <c r="I27" s="13">
        <v>6.7000000000000004E-2</v>
      </c>
      <c r="J27" s="13">
        <v>259.82799999999997</v>
      </c>
      <c r="K27" s="13">
        <v>83</v>
      </c>
      <c r="L27" s="26">
        <f t="shared" si="0"/>
        <v>3.2269879518072289</v>
      </c>
      <c r="M27" s="26">
        <f t="shared" si="1"/>
        <v>0.4838062896262712</v>
      </c>
    </row>
    <row r="28" spans="1:13" x14ac:dyDescent="0.2">
      <c r="A28" s="23" t="s">
        <v>121</v>
      </c>
      <c r="B28" s="13" t="s">
        <v>17</v>
      </c>
      <c r="C28" s="14" t="s">
        <v>13</v>
      </c>
      <c r="D28" s="13">
        <v>6.0000000000000001E-3</v>
      </c>
      <c r="E28" s="13">
        <v>7.5999999999999998E-2</v>
      </c>
      <c r="F28" s="13">
        <v>4.9000000000000002E-2</v>
      </c>
      <c r="G28" s="13">
        <v>0.06</v>
      </c>
      <c r="H28" s="13">
        <v>0.13100000000000001</v>
      </c>
      <c r="I28" s="13">
        <v>9.0999999999999998E-2</v>
      </c>
      <c r="J28" s="13">
        <v>263.27300000000002</v>
      </c>
      <c r="K28" s="13">
        <v>83</v>
      </c>
      <c r="L28" s="26">
        <f t="shared" si="0"/>
        <v>3.4091566265060242</v>
      </c>
      <c r="M28" s="26">
        <f t="shared" si="1"/>
        <v>0.51111793500839942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zoomScale="70" zoomScaleNormal="70" zoomScalePageLayoutView="70" workbookViewId="0">
      <selection sqref="A1:A2"/>
    </sheetView>
  </sheetViews>
  <sheetFormatPr baseColWidth="10" defaultColWidth="8.83203125" defaultRowHeight="15" x14ac:dyDescent="0.2"/>
  <cols>
    <col min="2" max="3" width="10.6640625" customWidth="1"/>
    <col min="4" max="11" width="8.6640625" customWidth="1"/>
    <col min="12" max="13" width="16.6640625" customWidth="1"/>
  </cols>
  <sheetData>
    <row r="1" spans="1:13" ht="16" x14ac:dyDescent="0.2">
      <c r="A1" s="52" t="s">
        <v>228</v>
      </c>
    </row>
    <row r="2" spans="1:13" ht="16" x14ac:dyDescent="0.2">
      <c r="A2" s="52" t="s">
        <v>229</v>
      </c>
    </row>
    <row r="3" spans="1:13" ht="27" customHeight="1" x14ac:dyDescent="0.2">
      <c r="A3" s="18" t="s">
        <v>0</v>
      </c>
      <c r="B3" s="18" t="s">
        <v>1</v>
      </c>
      <c r="C3" s="19" t="s">
        <v>2</v>
      </c>
      <c r="D3" s="20" t="s">
        <v>3</v>
      </c>
      <c r="E3" s="20" t="s">
        <v>4</v>
      </c>
      <c r="F3" s="20" t="s">
        <v>5</v>
      </c>
      <c r="G3" s="20" t="s">
        <v>6</v>
      </c>
      <c r="H3" s="20" t="s">
        <v>7</v>
      </c>
      <c r="I3" s="21" t="s">
        <v>8</v>
      </c>
      <c r="J3" s="20" t="s">
        <v>9</v>
      </c>
      <c r="K3" s="20" t="s">
        <v>10</v>
      </c>
      <c r="L3" s="19" t="s">
        <v>11</v>
      </c>
      <c r="M3" s="19" t="s">
        <v>12</v>
      </c>
    </row>
    <row r="4" spans="1:13" x14ac:dyDescent="0.2">
      <c r="A4" s="22" t="s">
        <v>122</v>
      </c>
      <c r="B4" s="28" t="s">
        <v>15</v>
      </c>
      <c r="C4" s="5" t="s">
        <v>13</v>
      </c>
      <c r="D4" s="5">
        <v>1.6E-2</v>
      </c>
      <c r="E4" s="5">
        <v>1.361</v>
      </c>
      <c r="F4" s="5">
        <v>0.23200000000000001</v>
      </c>
      <c r="G4" s="5">
        <v>0.106</v>
      </c>
      <c r="H4" s="5">
        <v>1.609</v>
      </c>
      <c r="I4" s="5">
        <v>2.1930000000000001</v>
      </c>
      <c r="J4" s="5">
        <v>939.96600000000001</v>
      </c>
      <c r="K4" s="5">
        <v>274</v>
      </c>
      <c r="L4" s="8">
        <v>12.684087591240875</v>
      </c>
      <c r="M4" s="8">
        <v>1.9016623075323651</v>
      </c>
    </row>
    <row r="5" spans="1:13" x14ac:dyDescent="0.2">
      <c r="A5" s="22" t="s">
        <v>123</v>
      </c>
      <c r="B5" s="28" t="s">
        <v>17</v>
      </c>
      <c r="C5" s="5" t="s">
        <v>13</v>
      </c>
      <c r="D5" s="5">
        <v>1.4999999999999999E-2</v>
      </c>
      <c r="E5" s="5">
        <v>1.3009999999999999</v>
      </c>
      <c r="F5" s="5">
        <v>0.22600000000000001</v>
      </c>
      <c r="G5" s="5">
        <v>0.11</v>
      </c>
      <c r="H5" s="5">
        <v>1.5419999999999998</v>
      </c>
      <c r="I5" s="5">
        <v>1.976</v>
      </c>
      <c r="J5" s="5">
        <v>930.495</v>
      </c>
      <c r="K5" s="5">
        <v>274</v>
      </c>
      <c r="L5" s="8">
        <v>12.155912408759121</v>
      </c>
      <c r="M5" s="8">
        <v>1.8224756235021171</v>
      </c>
    </row>
    <row r="6" spans="1:13" x14ac:dyDescent="0.2">
      <c r="A6" s="22" t="s">
        <v>124</v>
      </c>
      <c r="B6" s="28" t="s">
        <v>17</v>
      </c>
      <c r="C6" s="5" t="s">
        <v>13</v>
      </c>
      <c r="D6" s="5">
        <v>1.6E-2</v>
      </c>
      <c r="E6" s="5">
        <v>1.37</v>
      </c>
      <c r="F6" s="5">
        <v>0.23400000000000001</v>
      </c>
      <c r="G6" s="5">
        <v>0.10199999999999999</v>
      </c>
      <c r="H6" s="5">
        <v>1.62</v>
      </c>
      <c r="I6" s="5">
        <v>1.8140000000000001</v>
      </c>
      <c r="J6" s="5">
        <v>944.57799999999997</v>
      </c>
      <c r="K6" s="5">
        <v>274</v>
      </c>
      <c r="L6" s="8">
        <v>12.770802919708029</v>
      </c>
      <c r="M6" s="8">
        <v>1.9146631064030029</v>
      </c>
    </row>
    <row r="7" spans="1:13" x14ac:dyDescent="0.2">
      <c r="A7" s="22" t="s">
        <v>125</v>
      </c>
      <c r="B7" s="28" t="s">
        <v>17</v>
      </c>
      <c r="C7" s="5" t="s">
        <v>13</v>
      </c>
      <c r="D7" s="5">
        <v>1.6E-2</v>
      </c>
      <c r="E7" s="5">
        <v>1.4059999999999999</v>
      </c>
      <c r="F7" s="5">
        <v>0.23499999999999999</v>
      </c>
      <c r="G7" s="5">
        <v>0.10299999999999999</v>
      </c>
      <c r="H7" s="5">
        <v>1.657</v>
      </c>
      <c r="I7" s="5">
        <v>2.258</v>
      </c>
      <c r="J7" s="5">
        <v>947.02800000000002</v>
      </c>
      <c r="K7" s="5">
        <v>274</v>
      </c>
      <c r="L7" s="8">
        <v>13.062481751824816</v>
      </c>
      <c r="M7" s="8">
        <v>1.9583930662406022</v>
      </c>
    </row>
    <row r="8" spans="1:13" x14ac:dyDescent="0.2">
      <c r="A8" s="22" t="s">
        <v>126</v>
      </c>
      <c r="B8" s="28" t="s">
        <v>17</v>
      </c>
      <c r="C8" s="5" t="s">
        <v>13</v>
      </c>
      <c r="D8" s="5">
        <v>1.6E-2</v>
      </c>
      <c r="E8" s="5">
        <v>1.3660000000000001</v>
      </c>
      <c r="F8" s="5">
        <v>0.23499999999999999</v>
      </c>
      <c r="G8" s="5">
        <v>0.111</v>
      </c>
      <c r="H8" s="5">
        <v>1.617</v>
      </c>
      <c r="I8" s="5">
        <v>2.722</v>
      </c>
      <c r="J8" s="5">
        <v>937.76199999999994</v>
      </c>
      <c r="K8" s="5">
        <v>274</v>
      </c>
      <c r="L8" s="8">
        <v>12.747153284671532</v>
      </c>
      <c r="M8" s="8">
        <v>1.9111174339837378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="70" zoomScaleNormal="70" zoomScalePageLayoutView="70" workbookViewId="0">
      <selection sqref="A1:A2"/>
    </sheetView>
  </sheetViews>
  <sheetFormatPr baseColWidth="10" defaultColWidth="8.83203125" defaultRowHeight="15" x14ac:dyDescent="0.2"/>
  <cols>
    <col min="1" max="1" width="11.5" customWidth="1"/>
    <col min="2" max="3" width="10.6640625" customWidth="1"/>
    <col min="4" max="11" width="8.6640625" customWidth="1"/>
    <col min="12" max="13" width="16.6640625" customWidth="1"/>
  </cols>
  <sheetData>
    <row r="1" spans="1:13" ht="16" x14ac:dyDescent="0.2">
      <c r="A1" s="52" t="s">
        <v>228</v>
      </c>
    </row>
    <row r="2" spans="1:13" ht="16" x14ac:dyDescent="0.2">
      <c r="A2" s="52" t="s">
        <v>229</v>
      </c>
    </row>
    <row r="3" spans="1:13" ht="27" customHeight="1" x14ac:dyDescent="0.2">
      <c r="A3" s="18" t="s">
        <v>0</v>
      </c>
      <c r="B3" s="18" t="s">
        <v>1</v>
      </c>
      <c r="C3" s="19" t="s">
        <v>2</v>
      </c>
      <c r="D3" s="20" t="s">
        <v>3</v>
      </c>
      <c r="E3" s="20" t="s">
        <v>4</v>
      </c>
      <c r="F3" s="20" t="s">
        <v>5</v>
      </c>
      <c r="G3" s="20" t="s">
        <v>6</v>
      </c>
      <c r="H3" s="20" t="s">
        <v>7</v>
      </c>
      <c r="I3" s="21" t="s">
        <v>8</v>
      </c>
      <c r="J3" s="20" t="s">
        <v>9</v>
      </c>
      <c r="K3" s="20" t="s">
        <v>10</v>
      </c>
      <c r="L3" s="19" t="s">
        <v>11</v>
      </c>
      <c r="M3" s="19" t="s">
        <v>12</v>
      </c>
    </row>
    <row r="4" spans="1:13" x14ac:dyDescent="0.2">
      <c r="A4" s="22" t="s">
        <v>127</v>
      </c>
      <c r="B4" s="5" t="s">
        <v>15</v>
      </c>
      <c r="C4" s="5" t="s">
        <v>13</v>
      </c>
      <c r="D4" s="5">
        <v>8.0000000000000002E-3</v>
      </c>
      <c r="E4" s="5">
        <v>0.55400000000000005</v>
      </c>
      <c r="F4" s="5">
        <v>9.1999999999999998E-2</v>
      </c>
      <c r="G4" s="5">
        <v>6.3E-2</v>
      </c>
      <c r="H4" s="5">
        <v>0.65400000000000003</v>
      </c>
      <c r="I4" s="5">
        <v>0.58099999999999996</v>
      </c>
      <c r="J4" s="5">
        <v>284.20600000000002</v>
      </c>
      <c r="K4" s="7">
        <v>107</v>
      </c>
      <c r="L4" s="8">
        <v>13.202242990654206</v>
      </c>
      <c r="M4" s="8">
        <v>1.9793467752105256</v>
      </c>
    </row>
    <row r="5" spans="1:13" x14ac:dyDescent="0.2">
      <c r="A5" s="23" t="s">
        <v>128</v>
      </c>
      <c r="B5" s="13" t="s">
        <v>17</v>
      </c>
      <c r="C5" s="13" t="s">
        <v>13</v>
      </c>
      <c r="D5" s="13">
        <v>7.0000000000000001E-3</v>
      </c>
      <c r="E5" s="13">
        <v>0.59599999999999997</v>
      </c>
      <c r="F5" s="13">
        <v>9.1999999999999998E-2</v>
      </c>
      <c r="G5" s="13">
        <v>6.9000000000000006E-2</v>
      </c>
      <c r="H5" s="13">
        <v>0.69499999999999995</v>
      </c>
      <c r="I5" s="13">
        <v>0.54800000000000004</v>
      </c>
      <c r="J5" s="13">
        <v>289.99</v>
      </c>
      <c r="K5" s="16">
        <v>107</v>
      </c>
      <c r="L5" s="17">
        <v>14.029906542056073</v>
      </c>
      <c r="M5" s="17">
        <v>2.1034342641763231</v>
      </c>
    </row>
    <row r="6" spans="1:13" x14ac:dyDescent="0.2">
      <c r="A6" s="23" t="s">
        <v>129</v>
      </c>
      <c r="B6" s="13" t="s">
        <v>17</v>
      </c>
      <c r="C6" s="13" t="s">
        <v>13</v>
      </c>
      <c r="D6" s="13">
        <v>8.0000000000000002E-3</v>
      </c>
      <c r="E6" s="13">
        <v>0.60299999999999998</v>
      </c>
      <c r="F6" s="13">
        <v>0.104</v>
      </c>
      <c r="G6" s="13">
        <v>6.3E-2</v>
      </c>
      <c r="H6" s="13">
        <v>0.71499999999999997</v>
      </c>
      <c r="I6" s="13">
        <v>0.77100000000000002</v>
      </c>
      <c r="J6" s="13">
        <v>300.30399999999997</v>
      </c>
      <c r="K6" s="16">
        <v>107</v>
      </c>
      <c r="L6" s="17">
        <v>14.433644859813082</v>
      </c>
      <c r="M6" s="17">
        <v>2.1639647465986629</v>
      </c>
    </row>
    <row r="7" spans="1:13" x14ac:dyDescent="0.2">
      <c r="A7" s="23" t="s">
        <v>130</v>
      </c>
      <c r="B7" s="13" t="s">
        <v>17</v>
      </c>
      <c r="C7" s="13" t="s">
        <v>13</v>
      </c>
      <c r="D7" s="13">
        <v>8.9999999999999993E-3</v>
      </c>
      <c r="E7" s="13">
        <v>0.46200000000000002</v>
      </c>
      <c r="F7" s="13">
        <v>7.9000000000000001E-2</v>
      </c>
      <c r="G7" s="13">
        <v>5.7000000000000002E-2</v>
      </c>
      <c r="H7" s="13">
        <v>0.55000000000000004</v>
      </c>
      <c r="I7" s="13">
        <v>0.42399999999999999</v>
      </c>
      <c r="J7" s="13">
        <v>262.32400000000001</v>
      </c>
      <c r="K7" s="16">
        <v>107</v>
      </c>
      <c r="L7" s="17">
        <v>11.102803738317757</v>
      </c>
      <c r="M7" s="17">
        <v>1.6645882666143563</v>
      </c>
    </row>
    <row r="8" spans="1:13" x14ac:dyDescent="0.2">
      <c r="A8" s="27" t="s">
        <v>131</v>
      </c>
      <c r="B8" s="28" t="s">
        <v>15</v>
      </c>
      <c r="C8" s="28" t="s">
        <v>13</v>
      </c>
      <c r="D8" s="28">
        <v>8.0000000000000002E-3</v>
      </c>
      <c r="E8" s="28">
        <v>0.435</v>
      </c>
      <c r="F8" s="28">
        <v>5.8999999999999997E-2</v>
      </c>
      <c r="G8" s="28">
        <v>0.105</v>
      </c>
      <c r="H8" s="28">
        <v>0.502</v>
      </c>
      <c r="I8" s="28">
        <v>1.9379999999999999</v>
      </c>
      <c r="J8" s="28">
        <v>389.36099999999999</v>
      </c>
      <c r="K8" s="29">
        <v>110</v>
      </c>
      <c r="L8" s="30">
        <v>9.8574545454545444</v>
      </c>
      <c r="M8" s="30">
        <v>1.4778792421970832</v>
      </c>
    </row>
    <row r="9" spans="1:13" x14ac:dyDescent="0.2">
      <c r="A9" s="23" t="s">
        <v>132</v>
      </c>
      <c r="B9" s="13" t="s">
        <v>17</v>
      </c>
      <c r="C9" s="13" t="s">
        <v>13</v>
      </c>
      <c r="D9" s="13">
        <v>7.0000000000000001E-3</v>
      </c>
      <c r="E9" s="13">
        <v>0.43099999999999999</v>
      </c>
      <c r="F9" s="13">
        <v>5.8000000000000003E-2</v>
      </c>
      <c r="G9" s="13">
        <v>0.108</v>
      </c>
      <c r="H9" s="13">
        <v>0.496</v>
      </c>
      <c r="I9" s="13">
        <v>1.948</v>
      </c>
      <c r="J9" s="13">
        <v>393.50700000000001</v>
      </c>
      <c r="K9" s="16">
        <v>110</v>
      </c>
      <c r="L9" s="17">
        <v>9.7396363636363628</v>
      </c>
      <c r="M9" s="17">
        <v>1.4602153468720185</v>
      </c>
    </row>
    <row r="10" spans="1:13" x14ac:dyDescent="0.2">
      <c r="A10" s="23" t="s">
        <v>133</v>
      </c>
      <c r="B10" s="13" t="s">
        <v>17</v>
      </c>
      <c r="C10" s="13" t="s">
        <v>13</v>
      </c>
      <c r="D10" s="13">
        <v>8.9999999999999993E-3</v>
      </c>
      <c r="E10" s="13">
        <v>0.47</v>
      </c>
      <c r="F10" s="13">
        <v>0.06</v>
      </c>
      <c r="G10" s="13">
        <v>0.125</v>
      </c>
      <c r="H10" s="13">
        <v>0.53899999999999992</v>
      </c>
      <c r="I10" s="13">
        <v>2.1440000000000001</v>
      </c>
      <c r="J10" s="13">
        <v>399.45800000000003</v>
      </c>
      <c r="K10" s="16">
        <v>110</v>
      </c>
      <c r="L10" s="17">
        <v>10.583999999999998</v>
      </c>
      <c r="M10" s="17">
        <v>1.5868065967016489</v>
      </c>
    </row>
    <row r="11" spans="1:13" x14ac:dyDescent="0.2">
      <c r="A11" s="23" t="s">
        <v>134</v>
      </c>
      <c r="B11" s="13" t="s">
        <v>17</v>
      </c>
      <c r="C11" s="13" t="s">
        <v>13</v>
      </c>
      <c r="D11" s="13">
        <v>8.9999999999999993E-3</v>
      </c>
      <c r="E11" s="13">
        <v>0.45800000000000002</v>
      </c>
      <c r="F11" s="13">
        <v>6.2E-2</v>
      </c>
      <c r="G11" s="13">
        <v>9.9000000000000005E-2</v>
      </c>
      <c r="H11" s="13">
        <v>0.52900000000000003</v>
      </c>
      <c r="I11" s="13">
        <v>1.76</v>
      </c>
      <c r="J11" s="13">
        <v>392.02800000000002</v>
      </c>
      <c r="K11" s="16">
        <v>110</v>
      </c>
      <c r="L11" s="17">
        <v>10.387636363636364</v>
      </c>
      <c r="M11" s="17">
        <v>1.5573667711598747</v>
      </c>
    </row>
    <row r="12" spans="1:13" x14ac:dyDescent="0.2">
      <c r="A12" s="23" t="s">
        <v>135</v>
      </c>
      <c r="B12" s="13" t="s">
        <v>17</v>
      </c>
      <c r="C12" s="13" t="s">
        <v>13</v>
      </c>
      <c r="D12" s="13">
        <v>8.0000000000000002E-3</v>
      </c>
      <c r="E12" s="13">
        <v>0.38300000000000001</v>
      </c>
      <c r="F12" s="13">
        <v>5.5E-2</v>
      </c>
      <c r="G12" s="13">
        <v>8.6999999999999994E-2</v>
      </c>
      <c r="H12" s="13">
        <v>0.44600000000000001</v>
      </c>
      <c r="I12" s="13">
        <v>1.893</v>
      </c>
      <c r="J12" s="13">
        <v>372.23099999999999</v>
      </c>
      <c r="K12" s="16">
        <v>110</v>
      </c>
      <c r="L12" s="17">
        <v>8.7578181818181822</v>
      </c>
      <c r="M12" s="17">
        <v>1.3130162191631458</v>
      </c>
    </row>
    <row r="13" spans="1:13" x14ac:dyDescent="0.2">
      <c r="A13" s="22" t="s">
        <v>136</v>
      </c>
      <c r="B13" s="5" t="s">
        <v>15</v>
      </c>
      <c r="C13" s="5" t="s">
        <v>13</v>
      </c>
      <c r="D13" s="5">
        <v>8.0000000000000002E-3</v>
      </c>
      <c r="E13" s="5">
        <v>0.312</v>
      </c>
      <c r="F13" s="5">
        <v>6.8000000000000005E-2</v>
      </c>
      <c r="G13" s="5">
        <v>6.2E-2</v>
      </c>
      <c r="H13" s="5">
        <v>0.38800000000000001</v>
      </c>
      <c r="I13" s="5">
        <v>0.33</v>
      </c>
      <c r="J13" s="5">
        <v>350.14100000000002</v>
      </c>
      <c r="K13" s="7">
        <v>100</v>
      </c>
      <c r="L13" s="8">
        <v>8.3808000000000007</v>
      </c>
      <c r="M13" s="8">
        <v>1.2564917541229386</v>
      </c>
    </row>
    <row r="14" spans="1:13" x14ac:dyDescent="0.2">
      <c r="A14" s="23" t="s">
        <v>137</v>
      </c>
      <c r="B14" s="13" t="s">
        <v>17</v>
      </c>
      <c r="C14" s="13" t="s">
        <v>13</v>
      </c>
      <c r="D14" s="13">
        <v>8.9999999999999993E-3</v>
      </c>
      <c r="E14" s="13">
        <v>0.30199999999999999</v>
      </c>
      <c r="F14" s="13">
        <v>7.0999999999999994E-2</v>
      </c>
      <c r="G14" s="13">
        <v>0.06</v>
      </c>
      <c r="H14" s="13">
        <v>0.38200000000000001</v>
      </c>
      <c r="I14" s="13">
        <v>0.309</v>
      </c>
      <c r="J14" s="13">
        <v>351.363</v>
      </c>
      <c r="K14" s="16">
        <v>100</v>
      </c>
      <c r="L14" s="17">
        <v>8.2511999999999972</v>
      </c>
      <c r="M14" s="17">
        <v>1.237061469265367</v>
      </c>
    </row>
    <row r="15" spans="1:13" x14ac:dyDescent="0.2">
      <c r="A15" s="23" t="s">
        <v>138</v>
      </c>
      <c r="B15" s="13" t="s">
        <v>17</v>
      </c>
      <c r="C15" s="13" t="s">
        <v>13</v>
      </c>
      <c r="D15" s="13">
        <v>6.0000000000000001E-3</v>
      </c>
      <c r="E15" s="13">
        <v>0.28999999999999998</v>
      </c>
      <c r="F15" s="13">
        <v>7.0999999999999994E-2</v>
      </c>
      <c r="G15" s="13">
        <v>7.1999999999999995E-2</v>
      </c>
      <c r="H15" s="13">
        <v>0.36699999999999999</v>
      </c>
      <c r="I15" s="13">
        <v>0.311</v>
      </c>
      <c r="J15" s="13">
        <v>351.67899999999997</v>
      </c>
      <c r="K15" s="16">
        <v>100</v>
      </c>
      <c r="L15" s="17">
        <v>7.9271999999999991</v>
      </c>
      <c r="M15" s="17">
        <v>1.1884857571214391</v>
      </c>
    </row>
    <row r="16" spans="1:13" x14ac:dyDescent="0.2">
      <c r="A16" s="23" t="s">
        <v>139</v>
      </c>
      <c r="B16" s="13" t="s">
        <v>17</v>
      </c>
      <c r="C16" s="13" t="s">
        <v>13</v>
      </c>
      <c r="D16" s="13">
        <v>8.0000000000000002E-3</v>
      </c>
      <c r="E16" s="13">
        <v>0.30299999999999999</v>
      </c>
      <c r="F16" s="13">
        <v>7.0000000000000007E-2</v>
      </c>
      <c r="G16" s="13">
        <v>5.7000000000000002E-2</v>
      </c>
      <c r="H16" s="13">
        <v>0.38100000000000001</v>
      </c>
      <c r="I16" s="13">
        <v>0.32400000000000001</v>
      </c>
      <c r="J16" s="13">
        <v>346.89800000000002</v>
      </c>
      <c r="K16" s="16">
        <v>100</v>
      </c>
      <c r="L16" s="17">
        <v>8.2295999999999996</v>
      </c>
      <c r="M16" s="17">
        <v>1.2338230884557722</v>
      </c>
    </row>
    <row r="17" spans="1:13" x14ac:dyDescent="0.2">
      <c r="A17" s="23" t="s">
        <v>140</v>
      </c>
      <c r="B17" s="13" t="s">
        <v>17</v>
      </c>
      <c r="C17" s="13" t="s">
        <v>13</v>
      </c>
      <c r="D17" s="13">
        <v>8.0000000000000002E-3</v>
      </c>
      <c r="E17" s="13">
        <v>0.36199999999999999</v>
      </c>
      <c r="F17" s="13">
        <v>6.2E-2</v>
      </c>
      <c r="G17" s="13">
        <v>5.5E-2</v>
      </c>
      <c r="H17" s="13">
        <v>0.432</v>
      </c>
      <c r="I17" s="13">
        <v>0.376</v>
      </c>
      <c r="J17" s="13">
        <v>352.91800000000001</v>
      </c>
      <c r="K17" s="16">
        <v>100</v>
      </c>
      <c r="L17" s="17">
        <v>9.3311999999999991</v>
      </c>
      <c r="M17" s="17">
        <v>1.3989805097451273</v>
      </c>
    </row>
    <row r="18" spans="1:13" x14ac:dyDescent="0.2">
      <c r="A18" s="23" t="s">
        <v>141</v>
      </c>
      <c r="B18" s="13" t="s">
        <v>17</v>
      </c>
      <c r="C18" s="13" t="s">
        <v>13</v>
      </c>
      <c r="D18" s="13">
        <v>8.0000000000000002E-3</v>
      </c>
      <c r="E18" s="13">
        <v>0.3</v>
      </c>
      <c r="F18" s="13">
        <v>6.6000000000000003E-2</v>
      </c>
      <c r="G18" s="13">
        <v>6.6000000000000003E-2</v>
      </c>
      <c r="H18" s="13">
        <v>0.374</v>
      </c>
      <c r="I18" s="13">
        <v>0.32700000000000001</v>
      </c>
      <c r="J18" s="13">
        <v>348.01100000000002</v>
      </c>
      <c r="K18" s="16">
        <v>100</v>
      </c>
      <c r="L18" s="17">
        <v>8.0783999999999985</v>
      </c>
      <c r="M18" s="17">
        <v>1.2111544227886055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zoomScale="70" zoomScaleNormal="70" zoomScalePageLayoutView="70" workbookViewId="0">
      <selection sqref="A1:A2"/>
    </sheetView>
  </sheetViews>
  <sheetFormatPr baseColWidth="10" defaultColWidth="8.83203125" defaultRowHeight="15" x14ac:dyDescent="0.2"/>
  <cols>
    <col min="2" max="3" width="10.6640625" customWidth="1"/>
    <col min="4" max="11" width="8.6640625" customWidth="1"/>
    <col min="12" max="13" width="16.6640625" customWidth="1"/>
  </cols>
  <sheetData>
    <row r="1" spans="1:13" ht="16" x14ac:dyDescent="0.2">
      <c r="A1" s="52" t="s">
        <v>228</v>
      </c>
    </row>
    <row r="2" spans="1:13" ht="16" x14ac:dyDescent="0.2">
      <c r="A2" s="52" t="s">
        <v>229</v>
      </c>
    </row>
    <row r="3" spans="1:13" ht="27" customHeight="1" x14ac:dyDescent="0.2">
      <c r="A3" s="18" t="s">
        <v>0</v>
      </c>
      <c r="B3" s="18" t="s">
        <v>1</v>
      </c>
      <c r="C3" s="19" t="s">
        <v>2</v>
      </c>
      <c r="D3" s="20" t="s">
        <v>3</v>
      </c>
      <c r="E3" s="20" t="s">
        <v>4</v>
      </c>
      <c r="F3" s="20" t="s">
        <v>5</v>
      </c>
      <c r="G3" s="20" t="s">
        <v>6</v>
      </c>
      <c r="H3" s="20" t="s">
        <v>7</v>
      </c>
      <c r="I3" s="21" t="s">
        <v>8</v>
      </c>
      <c r="J3" s="20" t="s">
        <v>9</v>
      </c>
      <c r="K3" s="20" t="s">
        <v>10</v>
      </c>
      <c r="L3" s="19" t="s">
        <v>11</v>
      </c>
      <c r="M3" s="19" t="s">
        <v>12</v>
      </c>
    </row>
    <row r="4" spans="1:13" x14ac:dyDescent="0.2">
      <c r="A4" s="22" t="s">
        <v>142</v>
      </c>
      <c r="B4" s="5" t="s">
        <v>15</v>
      </c>
      <c r="C4" s="5" t="s">
        <v>13</v>
      </c>
      <c r="D4">
        <v>0.01</v>
      </c>
      <c r="E4">
        <v>0.14000000000000001</v>
      </c>
      <c r="F4">
        <v>7.0000000000000007E-2</v>
      </c>
      <c r="G4">
        <v>9.6000000000000002E-2</v>
      </c>
      <c r="H4" s="5">
        <v>0.22000000000000003</v>
      </c>
      <c r="I4">
        <v>0.192</v>
      </c>
      <c r="J4">
        <v>636.83299999999997</v>
      </c>
      <c r="K4" s="5">
        <v>176</v>
      </c>
      <c r="L4" s="8">
        <v>2.7</v>
      </c>
      <c r="M4" s="8">
        <v>0.40479760119940034</v>
      </c>
    </row>
    <row r="5" spans="1:13" x14ac:dyDescent="0.2">
      <c r="A5" s="23" t="s">
        <v>143</v>
      </c>
      <c r="B5" s="13" t="s">
        <v>17</v>
      </c>
      <c r="C5" s="13" t="s">
        <v>13</v>
      </c>
      <c r="D5" s="31">
        <v>8.0000000000000002E-3</v>
      </c>
      <c r="E5" s="31">
        <v>0.14899999999999999</v>
      </c>
      <c r="F5" s="31">
        <v>7.0000000000000007E-2</v>
      </c>
      <c r="G5" s="31">
        <v>9.6000000000000002E-2</v>
      </c>
      <c r="H5" s="13">
        <v>0.22700000000000001</v>
      </c>
      <c r="I5" s="31">
        <v>0.221</v>
      </c>
      <c r="J5" s="31">
        <v>637.279</v>
      </c>
      <c r="K5" s="13">
        <v>176</v>
      </c>
      <c r="L5" s="17">
        <v>2.7859090909090907</v>
      </c>
      <c r="M5" s="17">
        <v>0.41767752487392662</v>
      </c>
    </row>
    <row r="6" spans="1:13" x14ac:dyDescent="0.2">
      <c r="A6" s="23" t="s">
        <v>144</v>
      </c>
      <c r="B6" s="13" t="s">
        <v>17</v>
      </c>
      <c r="C6" s="13" t="s">
        <v>13</v>
      </c>
      <c r="D6" s="31">
        <v>1.2E-2</v>
      </c>
      <c r="E6" s="31">
        <v>0.14299999999999999</v>
      </c>
      <c r="F6" s="31">
        <v>7.0999999999999994E-2</v>
      </c>
      <c r="G6" s="31">
        <v>9.7000000000000003E-2</v>
      </c>
      <c r="H6" s="13">
        <v>0.22599999999999998</v>
      </c>
      <c r="I6" s="31">
        <v>0.2</v>
      </c>
      <c r="J6" s="31">
        <v>636.44500000000005</v>
      </c>
      <c r="K6" s="13">
        <v>176</v>
      </c>
      <c r="L6" s="17">
        <v>2.773636363636363</v>
      </c>
      <c r="M6" s="17">
        <v>0.41583753577756566</v>
      </c>
    </row>
    <row r="7" spans="1:13" x14ac:dyDescent="0.2">
      <c r="A7" s="23" t="s">
        <v>145</v>
      </c>
      <c r="B7" s="13" t="s">
        <v>17</v>
      </c>
      <c r="C7" s="13" t="s">
        <v>13</v>
      </c>
      <c r="D7" s="31">
        <v>1.0999999999999999E-2</v>
      </c>
      <c r="E7" s="31">
        <v>0.13300000000000001</v>
      </c>
      <c r="F7" s="31">
        <v>6.8000000000000005E-2</v>
      </c>
      <c r="G7" s="31">
        <v>9.5000000000000001E-2</v>
      </c>
      <c r="H7" s="13">
        <v>0.21200000000000002</v>
      </c>
      <c r="I7" s="31">
        <v>0.16600000000000001</v>
      </c>
      <c r="J7" s="31">
        <v>644.51</v>
      </c>
      <c r="K7" s="13">
        <v>176</v>
      </c>
      <c r="L7" s="17">
        <v>2.601818181818182</v>
      </c>
      <c r="M7" s="17">
        <v>0.39007768842851304</v>
      </c>
    </row>
    <row r="8" spans="1:13" x14ac:dyDescent="0.2">
      <c r="A8" s="23" t="s">
        <v>146</v>
      </c>
      <c r="B8" s="13" t="s">
        <v>17</v>
      </c>
      <c r="C8" s="13" t="s">
        <v>13</v>
      </c>
      <c r="D8" s="31">
        <v>8.9999999999999993E-3</v>
      </c>
      <c r="E8" s="31">
        <v>0.13400000000000001</v>
      </c>
      <c r="F8" s="31">
        <v>7.0999999999999994E-2</v>
      </c>
      <c r="G8" s="31">
        <v>9.4E-2</v>
      </c>
      <c r="H8" s="13">
        <v>0.21400000000000002</v>
      </c>
      <c r="I8" s="31">
        <v>0.18099999999999999</v>
      </c>
      <c r="J8" s="31">
        <v>629.09900000000005</v>
      </c>
      <c r="K8" s="13">
        <v>176</v>
      </c>
      <c r="L8" s="17">
        <v>2.6263636363636365</v>
      </c>
      <c r="M8" s="17">
        <v>0.39375766662123485</v>
      </c>
    </row>
    <row r="9" spans="1:13" x14ac:dyDescent="0.2">
      <c r="A9" s="22" t="s">
        <v>147</v>
      </c>
      <c r="B9" s="5" t="s">
        <v>15</v>
      </c>
      <c r="C9" s="5" t="s">
        <v>13</v>
      </c>
      <c r="D9">
        <v>8.0000000000000002E-3</v>
      </c>
      <c r="E9">
        <v>0.105</v>
      </c>
      <c r="F9">
        <v>5.6000000000000001E-2</v>
      </c>
      <c r="G9">
        <v>8.3000000000000004E-2</v>
      </c>
      <c r="H9" s="5">
        <v>0.16899999999999998</v>
      </c>
      <c r="I9">
        <v>0.125</v>
      </c>
      <c r="J9">
        <v>579.53700000000003</v>
      </c>
      <c r="K9" s="5">
        <v>156</v>
      </c>
      <c r="L9" s="8">
        <v>2.3399999999999994</v>
      </c>
      <c r="M9" s="8">
        <v>0.35082458770614683</v>
      </c>
    </row>
    <row r="10" spans="1:13" x14ac:dyDescent="0.2">
      <c r="A10" s="23" t="s">
        <v>148</v>
      </c>
      <c r="B10" s="13" t="s">
        <v>17</v>
      </c>
      <c r="C10" s="13" t="s">
        <v>13</v>
      </c>
      <c r="D10" s="31">
        <v>8.0000000000000002E-3</v>
      </c>
      <c r="E10" s="31">
        <v>0.11</v>
      </c>
      <c r="F10" s="31">
        <v>5.8000000000000003E-2</v>
      </c>
      <c r="G10" s="31">
        <v>8.3000000000000004E-2</v>
      </c>
      <c r="H10" s="13">
        <v>0.17599999999999999</v>
      </c>
      <c r="I10" s="31">
        <v>0.11700000000000001</v>
      </c>
      <c r="J10" s="31">
        <v>580.78099999999995</v>
      </c>
      <c r="K10" s="13">
        <v>156</v>
      </c>
      <c r="L10" s="17">
        <v>2.436923076923077</v>
      </c>
      <c r="M10" s="17">
        <v>0.36535578364663823</v>
      </c>
    </row>
    <row r="11" spans="1:13" x14ac:dyDescent="0.2">
      <c r="A11" s="23" t="s">
        <v>149</v>
      </c>
      <c r="B11" s="13" t="s">
        <v>17</v>
      </c>
      <c r="C11" s="13" t="s">
        <v>13</v>
      </c>
      <c r="D11" s="31">
        <v>6.0000000000000001E-3</v>
      </c>
      <c r="E11" s="31">
        <v>9.9000000000000005E-2</v>
      </c>
      <c r="F11" s="31">
        <v>5.7000000000000002E-2</v>
      </c>
      <c r="G11" s="31">
        <v>8.3000000000000004E-2</v>
      </c>
      <c r="H11" s="13">
        <v>0.16200000000000001</v>
      </c>
      <c r="I11" s="31">
        <v>0.124</v>
      </c>
      <c r="J11" s="31">
        <v>589.91499999999996</v>
      </c>
      <c r="K11" s="13">
        <v>156</v>
      </c>
      <c r="L11" s="17">
        <v>2.2430769230769227</v>
      </c>
      <c r="M11" s="17">
        <v>0.33629339176565559</v>
      </c>
    </row>
    <row r="12" spans="1:13" x14ac:dyDescent="0.2">
      <c r="A12" s="23" t="s">
        <v>150</v>
      </c>
      <c r="B12" s="13" t="s">
        <v>17</v>
      </c>
      <c r="C12" s="13" t="s">
        <v>13</v>
      </c>
      <c r="D12" s="31">
        <v>7.0000000000000001E-3</v>
      </c>
      <c r="E12" s="31">
        <v>0.106</v>
      </c>
      <c r="F12" s="31">
        <v>5.5E-2</v>
      </c>
      <c r="G12" s="31">
        <v>7.2999999999999995E-2</v>
      </c>
      <c r="H12" s="13">
        <v>0.16800000000000001</v>
      </c>
      <c r="I12" s="31">
        <v>0.10100000000000001</v>
      </c>
      <c r="J12" s="31">
        <v>587.54999999999995</v>
      </c>
      <c r="K12" s="13">
        <v>156</v>
      </c>
      <c r="L12" s="17">
        <v>2.3261538461538458</v>
      </c>
      <c r="M12" s="17">
        <v>0.34874870257179097</v>
      </c>
    </row>
    <row r="13" spans="1:13" x14ac:dyDescent="0.2">
      <c r="A13" s="23" t="s">
        <v>151</v>
      </c>
      <c r="B13" s="13" t="s">
        <v>17</v>
      </c>
      <c r="C13" s="13" t="s">
        <v>13</v>
      </c>
      <c r="D13" s="31">
        <v>8.0000000000000002E-3</v>
      </c>
      <c r="E13" s="31">
        <v>9.5000000000000001E-2</v>
      </c>
      <c r="F13" s="31">
        <v>5.5E-2</v>
      </c>
      <c r="G13" s="31">
        <v>9.1999999999999998E-2</v>
      </c>
      <c r="H13" s="13">
        <v>0.158</v>
      </c>
      <c r="I13" s="31">
        <v>0.191</v>
      </c>
      <c r="J13" s="31">
        <v>587.23800000000006</v>
      </c>
      <c r="K13" s="13">
        <v>156</v>
      </c>
      <c r="L13" s="17">
        <v>2.1876923076923074</v>
      </c>
      <c r="M13" s="17">
        <v>0.32798985122823199</v>
      </c>
    </row>
    <row r="14" spans="1:13" x14ac:dyDescent="0.2">
      <c r="A14" s="23" t="s">
        <v>152</v>
      </c>
      <c r="B14" s="13" t="s">
        <v>17</v>
      </c>
      <c r="C14" s="13" t="s">
        <v>13</v>
      </c>
      <c r="D14" s="31">
        <v>8.9999999999999993E-3</v>
      </c>
      <c r="E14" s="31">
        <v>0.106</v>
      </c>
      <c r="F14" s="31">
        <v>5.2999999999999999E-2</v>
      </c>
      <c r="G14" s="31">
        <v>7.8E-2</v>
      </c>
      <c r="H14" s="13">
        <v>0.16799999999999998</v>
      </c>
      <c r="I14" s="31">
        <v>0.10299999999999999</v>
      </c>
      <c r="J14" s="31">
        <v>574.947</v>
      </c>
      <c r="K14" s="13">
        <v>156</v>
      </c>
      <c r="L14" s="17">
        <v>2.3261538461538458</v>
      </c>
      <c r="M14" s="17">
        <v>0.34874870257179097</v>
      </c>
    </row>
    <row r="15" spans="1:13" x14ac:dyDescent="0.2">
      <c r="A15" s="23" t="s">
        <v>153</v>
      </c>
      <c r="B15" s="13" t="s">
        <v>17</v>
      </c>
      <c r="C15" s="13" t="s">
        <v>13</v>
      </c>
      <c r="D15" s="31">
        <v>7.0000000000000001E-3</v>
      </c>
      <c r="E15" s="31">
        <v>0.112</v>
      </c>
      <c r="F15" s="31">
        <v>5.8000000000000003E-2</v>
      </c>
      <c r="G15" s="31">
        <v>8.7999999999999995E-2</v>
      </c>
      <c r="H15" s="13">
        <v>0.17700000000000002</v>
      </c>
      <c r="I15" s="31">
        <v>0.115</v>
      </c>
      <c r="J15" s="31">
        <v>556.78899999999999</v>
      </c>
      <c r="K15" s="13">
        <v>156</v>
      </c>
      <c r="L15" s="17">
        <v>2.4507692307692306</v>
      </c>
      <c r="M15" s="17">
        <v>0.36743166878099409</v>
      </c>
    </row>
    <row r="16" spans="1:13" x14ac:dyDescent="0.2">
      <c r="A16" s="22" t="s">
        <v>154</v>
      </c>
      <c r="B16" s="5" t="s">
        <v>15</v>
      </c>
      <c r="C16" s="5" t="s">
        <v>13</v>
      </c>
      <c r="D16">
        <v>0.01</v>
      </c>
      <c r="E16">
        <v>0.124</v>
      </c>
      <c r="F16">
        <v>5.5E-2</v>
      </c>
      <c r="G16">
        <v>8.4000000000000005E-2</v>
      </c>
      <c r="H16" s="5">
        <v>0.189</v>
      </c>
      <c r="I16">
        <v>0.13500000000000001</v>
      </c>
      <c r="J16">
        <v>493.37200000000001</v>
      </c>
      <c r="K16" s="5">
        <v>146</v>
      </c>
      <c r="L16" s="8">
        <v>2.796164383561643</v>
      </c>
      <c r="M16" s="8">
        <v>0.41921505000924181</v>
      </c>
    </row>
    <row r="17" spans="1:13" x14ac:dyDescent="0.2">
      <c r="A17" s="23" t="s">
        <v>155</v>
      </c>
      <c r="B17" s="13" t="s">
        <v>17</v>
      </c>
      <c r="C17" s="13" t="s">
        <v>13</v>
      </c>
      <c r="D17" s="31">
        <v>1.0999999999999999E-2</v>
      </c>
      <c r="E17" s="31">
        <v>0.13200000000000001</v>
      </c>
      <c r="F17" s="31">
        <v>5.7000000000000002E-2</v>
      </c>
      <c r="G17" s="31">
        <v>8.2000000000000003E-2</v>
      </c>
      <c r="H17" s="13">
        <v>0.2</v>
      </c>
      <c r="I17" s="31">
        <v>0.14000000000000001</v>
      </c>
      <c r="J17" s="31">
        <v>509.79300000000001</v>
      </c>
      <c r="K17" s="13">
        <v>146</v>
      </c>
      <c r="L17" s="17">
        <v>2.9589041095890414</v>
      </c>
      <c r="M17" s="17">
        <v>0.44361380953358942</v>
      </c>
    </row>
    <row r="18" spans="1:13" x14ac:dyDescent="0.2">
      <c r="A18" s="23" t="s">
        <v>156</v>
      </c>
      <c r="B18" s="13" t="s">
        <v>17</v>
      </c>
      <c r="C18" s="13" t="s">
        <v>13</v>
      </c>
      <c r="D18" s="31">
        <v>1.0999999999999999E-2</v>
      </c>
      <c r="E18" s="31">
        <v>0.154</v>
      </c>
      <c r="F18" s="31">
        <v>0.06</v>
      </c>
      <c r="G18" s="31">
        <v>8.3000000000000004E-2</v>
      </c>
      <c r="H18" s="13">
        <v>0.22500000000000001</v>
      </c>
      <c r="I18" s="31">
        <v>0.17299999999999999</v>
      </c>
      <c r="J18" s="31">
        <v>518.87400000000002</v>
      </c>
      <c r="K18" s="13">
        <v>146</v>
      </c>
      <c r="L18" s="17">
        <v>3.3287671232876712</v>
      </c>
      <c r="M18" s="17">
        <v>0.49906553572528806</v>
      </c>
    </row>
    <row r="19" spans="1:13" x14ac:dyDescent="0.2">
      <c r="A19" s="23" t="s">
        <v>157</v>
      </c>
      <c r="B19" s="13" t="s">
        <v>17</v>
      </c>
      <c r="C19" s="13" t="s">
        <v>13</v>
      </c>
      <c r="D19" s="31">
        <v>0.01</v>
      </c>
      <c r="E19" s="31">
        <v>0.122</v>
      </c>
      <c r="F19" s="31">
        <v>5.3999999999999999E-2</v>
      </c>
      <c r="G19" s="31">
        <v>8.8999999999999996E-2</v>
      </c>
      <c r="H19" s="13">
        <v>0.186</v>
      </c>
      <c r="I19" s="31">
        <v>0.13300000000000001</v>
      </c>
      <c r="J19" s="31">
        <v>504.846</v>
      </c>
      <c r="K19" s="13">
        <v>146</v>
      </c>
      <c r="L19" s="17">
        <v>2.7517808219178086</v>
      </c>
      <c r="M19" s="17">
        <v>0.41256084286623818</v>
      </c>
    </row>
    <row r="20" spans="1:13" x14ac:dyDescent="0.2">
      <c r="A20" s="23" t="s">
        <v>158</v>
      </c>
      <c r="B20" s="13" t="s">
        <v>17</v>
      </c>
      <c r="C20" s="13" t="s">
        <v>13</v>
      </c>
      <c r="D20" s="31">
        <v>8.9999999999999993E-3</v>
      </c>
      <c r="E20" s="31">
        <v>0.11</v>
      </c>
      <c r="F20" s="31">
        <v>5.5E-2</v>
      </c>
      <c r="G20" s="31">
        <v>8.2000000000000003E-2</v>
      </c>
      <c r="H20" s="13">
        <v>0.17399999999999999</v>
      </c>
      <c r="I20" s="31">
        <v>0.114</v>
      </c>
      <c r="J20" s="31">
        <v>475.13900000000001</v>
      </c>
      <c r="K20" s="13">
        <v>146</v>
      </c>
      <c r="L20" s="17">
        <v>2.5742465753424657</v>
      </c>
      <c r="M20" s="17">
        <v>0.38594401429422276</v>
      </c>
    </row>
    <row r="21" spans="1:13" x14ac:dyDescent="0.2">
      <c r="A21" s="23" t="s">
        <v>159</v>
      </c>
      <c r="B21" s="13" t="s">
        <v>17</v>
      </c>
      <c r="C21" s="13" t="s">
        <v>13</v>
      </c>
      <c r="D21" s="31">
        <v>0.01</v>
      </c>
      <c r="E21" s="31">
        <v>0.10299999999999999</v>
      </c>
      <c r="F21" s="31">
        <v>5.0999999999999997E-2</v>
      </c>
      <c r="G21" s="31">
        <v>8.5999999999999993E-2</v>
      </c>
      <c r="H21" s="13">
        <v>0.16399999999999998</v>
      </c>
      <c r="I21" s="31">
        <v>0.11700000000000001</v>
      </c>
      <c r="J21" s="31">
        <v>458.21100000000001</v>
      </c>
      <c r="K21" s="13">
        <v>146</v>
      </c>
      <c r="L21" s="17">
        <v>2.4263013698630131</v>
      </c>
      <c r="M21" s="17">
        <v>0.36376332381754323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zoomScale="70" zoomScaleNormal="70" zoomScalePageLayoutView="70" workbookViewId="0">
      <selection sqref="A1:A2"/>
    </sheetView>
  </sheetViews>
  <sheetFormatPr baseColWidth="10" defaultColWidth="8.83203125" defaultRowHeight="15" x14ac:dyDescent="0.2"/>
  <cols>
    <col min="1" max="1" width="11.5" customWidth="1"/>
    <col min="2" max="3" width="10.6640625" customWidth="1"/>
    <col min="4" max="11" width="8.6640625" customWidth="1"/>
    <col min="12" max="13" width="16.6640625" customWidth="1"/>
  </cols>
  <sheetData>
    <row r="1" spans="1:13" ht="16" x14ac:dyDescent="0.2">
      <c r="A1" s="52" t="s">
        <v>228</v>
      </c>
    </row>
    <row r="2" spans="1:13" ht="16" x14ac:dyDescent="0.2">
      <c r="A2" s="52" t="s">
        <v>229</v>
      </c>
    </row>
    <row r="3" spans="1:13" ht="27" customHeight="1" x14ac:dyDescent="0.2">
      <c r="A3" s="18" t="s">
        <v>0</v>
      </c>
      <c r="B3" s="18" t="s">
        <v>1</v>
      </c>
      <c r="C3" s="19" t="s">
        <v>2</v>
      </c>
      <c r="D3" s="20" t="s">
        <v>3</v>
      </c>
      <c r="E3" s="20" t="s">
        <v>4</v>
      </c>
      <c r="F3" s="20" t="s">
        <v>5</v>
      </c>
      <c r="G3" s="20" t="s">
        <v>6</v>
      </c>
      <c r="H3" s="20" t="s">
        <v>7</v>
      </c>
      <c r="I3" s="21" t="s">
        <v>8</v>
      </c>
      <c r="J3" s="20" t="s">
        <v>9</v>
      </c>
      <c r="K3" s="20" t="s">
        <v>10</v>
      </c>
      <c r="L3" s="19" t="s">
        <v>11</v>
      </c>
      <c r="M3" s="19" t="s">
        <v>12</v>
      </c>
    </row>
    <row r="4" spans="1:13" x14ac:dyDescent="0.2">
      <c r="A4" s="32" t="s">
        <v>160</v>
      </c>
      <c r="B4" s="5" t="s">
        <v>15</v>
      </c>
      <c r="C4" s="5" t="s">
        <v>13</v>
      </c>
      <c r="D4">
        <v>0.01</v>
      </c>
      <c r="E4">
        <v>0.13100000000000001</v>
      </c>
      <c r="F4">
        <v>8.4000000000000005E-2</v>
      </c>
      <c r="G4">
        <v>0.09</v>
      </c>
      <c r="H4">
        <v>0.22500000000000003</v>
      </c>
      <c r="I4">
        <v>7.1999999999999995E-2</v>
      </c>
      <c r="J4">
        <v>611.12599999999998</v>
      </c>
      <c r="K4" s="7">
        <v>204</v>
      </c>
      <c r="L4" s="8">
        <v>2.3823529411764701</v>
      </c>
      <c r="M4" s="8">
        <v>0.35717435399947078</v>
      </c>
    </row>
    <row r="5" spans="1:13" x14ac:dyDescent="0.2">
      <c r="A5" s="34" t="s">
        <v>161</v>
      </c>
      <c r="B5" s="13" t="s">
        <v>17</v>
      </c>
      <c r="C5" s="13" t="s">
        <v>13</v>
      </c>
      <c r="D5" s="31">
        <v>8.0000000000000002E-3</v>
      </c>
      <c r="E5" s="31">
        <v>0.11600000000000001</v>
      </c>
      <c r="F5" s="31">
        <v>8.2000000000000003E-2</v>
      </c>
      <c r="G5" s="31">
        <v>9.2999999999999999E-2</v>
      </c>
      <c r="H5" s="31">
        <v>0.20600000000000002</v>
      </c>
      <c r="I5" s="31">
        <v>6.9000000000000006E-2</v>
      </c>
      <c r="J5" s="31">
        <v>588.30700000000002</v>
      </c>
      <c r="K5" s="16">
        <v>204</v>
      </c>
      <c r="L5" s="17">
        <v>2.1811764705882357</v>
      </c>
      <c r="M5" s="17">
        <v>0.32701296410618225</v>
      </c>
    </row>
    <row r="6" spans="1:13" x14ac:dyDescent="0.2">
      <c r="A6" s="34" t="s">
        <v>162</v>
      </c>
      <c r="B6" s="13" t="s">
        <v>17</v>
      </c>
      <c r="C6" s="13" t="s">
        <v>13</v>
      </c>
      <c r="D6" s="31">
        <v>1.7000000000000001E-2</v>
      </c>
      <c r="E6" s="31">
        <v>0.14599999999999999</v>
      </c>
      <c r="F6" s="31">
        <v>8.8999999999999996E-2</v>
      </c>
      <c r="G6" s="31">
        <v>8.5999999999999993E-2</v>
      </c>
      <c r="H6" s="31">
        <v>0.252</v>
      </c>
      <c r="I6" s="31">
        <v>7.2999999999999995E-2</v>
      </c>
      <c r="J6" s="31">
        <v>623.827</v>
      </c>
      <c r="K6" s="16">
        <v>204</v>
      </c>
      <c r="L6" s="17">
        <v>2.6682352941176473</v>
      </c>
      <c r="M6" s="17">
        <v>0.4000352764794074</v>
      </c>
    </row>
    <row r="7" spans="1:13" x14ac:dyDescent="0.2">
      <c r="A7" s="34" t="s">
        <v>163</v>
      </c>
      <c r="B7" s="13" t="s">
        <v>17</v>
      </c>
      <c r="C7" s="13" t="s">
        <v>13</v>
      </c>
      <c r="D7" s="31">
        <v>5.0000000000000001E-3</v>
      </c>
      <c r="E7" s="31">
        <v>0.13</v>
      </c>
      <c r="F7" s="31">
        <v>0.08</v>
      </c>
      <c r="G7" s="31">
        <v>9.0999999999999998E-2</v>
      </c>
      <c r="H7" s="31">
        <v>0.21500000000000002</v>
      </c>
      <c r="I7" s="31">
        <v>7.5999999999999998E-2</v>
      </c>
      <c r="J7" s="31">
        <v>621.245</v>
      </c>
      <c r="K7" s="16">
        <v>204</v>
      </c>
      <c r="L7" s="17">
        <v>2.276470588235294</v>
      </c>
      <c r="M7" s="17">
        <v>0.34129993826616101</v>
      </c>
    </row>
    <row r="8" spans="1:13" x14ac:dyDescent="0.2">
      <c r="A8" s="33" t="s">
        <v>164</v>
      </c>
      <c r="B8" s="28" t="s">
        <v>15</v>
      </c>
      <c r="C8" s="28" t="s">
        <v>13</v>
      </c>
      <c r="D8" s="45">
        <v>1.6E-2</v>
      </c>
      <c r="E8" s="45">
        <v>0.153</v>
      </c>
      <c r="F8" s="45">
        <v>7.9000000000000001E-2</v>
      </c>
      <c r="G8" s="45">
        <v>0.10100000000000001</v>
      </c>
      <c r="H8" s="45">
        <v>0.248</v>
      </c>
      <c r="I8" s="45">
        <v>0.11899999999999999</v>
      </c>
      <c r="J8" s="45">
        <v>501.19799999999998</v>
      </c>
      <c r="K8" s="29">
        <v>180</v>
      </c>
      <c r="L8" s="30">
        <v>2.976</v>
      </c>
      <c r="M8" s="30">
        <v>0.44617691154422789</v>
      </c>
    </row>
    <row r="9" spans="1:13" x14ac:dyDescent="0.2">
      <c r="A9" s="34" t="s">
        <v>165</v>
      </c>
      <c r="B9" s="13" t="s">
        <v>17</v>
      </c>
      <c r="C9" s="13" t="s">
        <v>13</v>
      </c>
      <c r="D9" s="31">
        <v>1.4E-2</v>
      </c>
      <c r="E9" s="31">
        <v>0.13600000000000001</v>
      </c>
      <c r="F9" s="31">
        <v>7.5999999999999998E-2</v>
      </c>
      <c r="G9" s="31">
        <v>0.1</v>
      </c>
      <c r="H9" s="31">
        <v>0.22600000000000003</v>
      </c>
      <c r="I9" s="31">
        <v>0.13500000000000001</v>
      </c>
      <c r="J9" s="31">
        <v>467.46600000000001</v>
      </c>
      <c r="K9" s="16">
        <v>180</v>
      </c>
      <c r="L9" s="17">
        <v>2.7120000000000006</v>
      </c>
      <c r="M9" s="17">
        <v>0.4065967016491755</v>
      </c>
    </row>
    <row r="10" spans="1:13" x14ac:dyDescent="0.2">
      <c r="A10" s="34" t="s">
        <v>166</v>
      </c>
      <c r="B10" s="13" t="s">
        <v>17</v>
      </c>
      <c r="C10" s="13" t="s">
        <v>13</v>
      </c>
      <c r="D10" s="31">
        <v>1.4999999999999999E-2</v>
      </c>
      <c r="E10" s="31">
        <v>0.16</v>
      </c>
      <c r="F10" s="31">
        <v>6.5000000000000002E-2</v>
      </c>
      <c r="G10" s="31">
        <v>0.10199999999999999</v>
      </c>
      <c r="H10" s="31">
        <v>0.24</v>
      </c>
      <c r="I10" s="31">
        <v>0.11799999999999999</v>
      </c>
      <c r="J10" s="31">
        <v>486.96899999999999</v>
      </c>
      <c r="K10" s="16">
        <v>180</v>
      </c>
      <c r="L10" s="17">
        <v>2.88</v>
      </c>
      <c r="M10" s="17">
        <v>0.43178410794602695</v>
      </c>
    </row>
    <row r="11" spans="1:13" x14ac:dyDescent="0.2">
      <c r="A11" s="34" t="s">
        <v>167</v>
      </c>
      <c r="B11" s="13" t="s">
        <v>17</v>
      </c>
      <c r="C11" s="13" t="s">
        <v>13</v>
      </c>
      <c r="D11" s="31">
        <v>1.6E-2</v>
      </c>
      <c r="E11" s="31">
        <v>0.13600000000000001</v>
      </c>
      <c r="F11" s="31">
        <v>8.3000000000000004E-2</v>
      </c>
      <c r="G11" s="31">
        <v>9.4E-2</v>
      </c>
      <c r="H11" s="31">
        <v>0.23500000000000004</v>
      </c>
      <c r="I11" s="31">
        <v>0.08</v>
      </c>
      <c r="J11" s="31">
        <v>502.36</v>
      </c>
      <c r="K11" s="16">
        <v>180</v>
      </c>
      <c r="L11" s="17">
        <v>2.8200000000000003</v>
      </c>
      <c r="M11" s="17">
        <v>0.42278860569715149</v>
      </c>
    </row>
    <row r="12" spans="1:13" x14ac:dyDescent="0.2">
      <c r="A12" s="34" t="s">
        <v>168</v>
      </c>
      <c r="B12" s="13" t="s">
        <v>17</v>
      </c>
      <c r="C12" s="13" t="s">
        <v>13</v>
      </c>
      <c r="D12" s="31">
        <v>1.6E-2</v>
      </c>
      <c r="E12" s="31">
        <v>0.159</v>
      </c>
      <c r="F12" s="31">
        <v>7.6999999999999999E-2</v>
      </c>
      <c r="G12" s="31">
        <v>0.113</v>
      </c>
      <c r="H12" s="31">
        <v>0.252</v>
      </c>
      <c r="I12" s="31">
        <v>8.8999999999999996E-2</v>
      </c>
      <c r="J12" s="31">
        <v>524.71400000000006</v>
      </c>
      <c r="K12" s="16">
        <v>180</v>
      </c>
      <c r="L12" s="17">
        <v>3.0239999999999996</v>
      </c>
      <c r="M12" s="17">
        <v>0.45337331334332825</v>
      </c>
    </row>
    <row r="13" spans="1:13" x14ac:dyDescent="0.2">
      <c r="A13" s="34" t="s">
        <v>169</v>
      </c>
      <c r="B13" s="13" t="s">
        <v>17</v>
      </c>
      <c r="C13" s="13" t="s">
        <v>13</v>
      </c>
      <c r="D13" s="31">
        <v>2.1000000000000001E-2</v>
      </c>
      <c r="E13" s="31">
        <v>0.17199999999999999</v>
      </c>
      <c r="F13" s="31">
        <v>9.6000000000000002E-2</v>
      </c>
      <c r="G13" s="31">
        <v>9.4E-2</v>
      </c>
      <c r="H13" s="31">
        <v>0.28899999999999998</v>
      </c>
      <c r="I13" s="31">
        <v>0.17499999999999999</v>
      </c>
      <c r="J13" s="31">
        <v>524.48099999999999</v>
      </c>
      <c r="K13" s="16">
        <v>180</v>
      </c>
      <c r="L13" s="17">
        <v>3.4679999999999995</v>
      </c>
      <c r="M13" s="17">
        <v>0.51994002998500743</v>
      </c>
    </row>
    <row r="14" spans="1:13" x14ac:dyDescent="0.2">
      <c r="A14" s="33" t="s">
        <v>170</v>
      </c>
      <c r="B14" s="5" t="s">
        <v>15</v>
      </c>
      <c r="C14" s="5" t="s">
        <v>13</v>
      </c>
      <c r="D14">
        <v>1.4999999999999999E-2</v>
      </c>
      <c r="E14">
        <v>0.14699999999999999</v>
      </c>
      <c r="F14">
        <v>8.2000000000000003E-2</v>
      </c>
      <c r="G14">
        <v>0.121</v>
      </c>
      <c r="H14">
        <v>0.24399999999999999</v>
      </c>
      <c r="I14">
        <v>0.12</v>
      </c>
      <c r="J14">
        <v>622.923</v>
      </c>
      <c r="K14" s="9">
        <v>188.17552661005169</v>
      </c>
      <c r="L14" s="8">
        <v>2.8007892922875302</v>
      </c>
      <c r="M14" s="8">
        <v>0.41990843962331786</v>
      </c>
    </row>
    <row r="15" spans="1:13" x14ac:dyDescent="0.2">
      <c r="A15" s="34" t="s">
        <v>171</v>
      </c>
      <c r="B15" s="13" t="s">
        <v>17</v>
      </c>
      <c r="C15" s="13" t="s">
        <v>13</v>
      </c>
      <c r="D15" s="31">
        <v>1.2999999999999999E-2</v>
      </c>
      <c r="E15" s="31">
        <v>0.14799999999999999</v>
      </c>
      <c r="F15" s="31">
        <v>8.8999999999999996E-2</v>
      </c>
      <c r="G15" s="31">
        <v>0.13100000000000001</v>
      </c>
      <c r="H15" s="31">
        <v>0.25</v>
      </c>
      <c r="I15" s="31">
        <v>0.108</v>
      </c>
      <c r="J15" s="31">
        <v>645.24099999999999</v>
      </c>
      <c r="K15" s="9">
        <v>194.91281090392579</v>
      </c>
      <c r="L15" s="17">
        <v>2.7704695114482272</v>
      </c>
      <c r="M15" s="17">
        <v>0.4153627453445618</v>
      </c>
    </row>
    <row r="16" spans="1:13" x14ac:dyDescent="0.2">
      <c r="A16" s="34" t="s">
        <v>172</v>
      </c>
      <c r="B16" s="13" t="s">
        <v>17</v>
      </c>
      <c r="C16" s="13" t="s">
        <v>13</v>
      </c>
      <c r="D16" s="31">
        <v>1.4E-2</v>
      </c>
      <c r="E16" s="31">
        <v>0.14299999999999999</v>
      </c>
      <c r="F16" s="31">
        <v>8.5000000000000006E-2</v>
      </c>
      <c r="G16" s="31">
        <v>0.125</v>
      </c>
      <c r="H16" s="31">
        <v>0.24199999999999999</v>
      </c>
      <c r="I16" s="31">
        <v>0.13600000000000001</v>
      </c>
      <c r="J16" s="31">
        <v>642.04200000000003</v>
      </c>
      <c r="K16" s="9">
        <v>193.94783764997433</v>
      </c>
      <c r="L16" s="17">
        <v>2.6951576585420578</v>
      </c>
      <c r="M16" s="17">
        <v>0.40407161297482125</v>
      </c>
    </row>
    <row r="17" spans="1:13" x14ac:dyDescent="0.2">
      <c r="A17" s="34" t="s">
        <v>173</v>
      </c>
      <c r="B17" s="13" t="s">
        <v>17</v>
      </c>
      <c r="C17" s="13" t="s">
        <v>13</v>
      </c>
      <c r="D17" s="31">
        <v>1.7999999999999999E-2</v>
      </c>
      <c r="E17" s="31">
        <v>0.14099999999999999</v>
      </c>
      <c r="F17" s="31">
        <v>7.6999999999999999E-2</v>
      </c>
      <c r="G17" s="31">
        <v>0.109</v>
      </c>
      <c r="H17" s="31">
        <v>0.23599999999999999</v>
      </c>
      <c r="I17" s="31">
        <v>0.123</v>
      </c>
      <c r="J17" s="31">
        <v>622.452</v>
      </c>
      <c r="K17" s="9">
        <v>188.03046329595938</v>
      </c>
      <c r="L17" s="17">
        <v>2.7110500663801442</v>
      </c>
      <c r="M17" s="17">
        <v>0.40645428281561385</v>
      </c>
    </row>
    <row r="18" spans="1:13" x14ac:dyDescent="0.2">
      <c r="A18" s="34" t="s">
        <v>174</v>
      </c>
      <c r="B18" s="13" t="s">
        <v>17</v>
      </c>
      <c r="C18" s="13" t="s">
        <v>13</v>
      </c>
      <c r="D18" s="31">
        <v>1.6E-2</v>
      </c>
      <c r="E18" s="31">
        <v>0.151</v>
      </c>
      <c r="F18" s="31">
        <v>7.8E-2</v>
      </c>
      <c r="G18" s="31">
        <v>0.124</v>
      </c>
      <c r="H18" s="31">
        <v>0.245</v>
      </c>
      <c r="I18" s="31">
        <v>0.104</v>
      </c>
      <c r="J18" s="31">
        <v>609.38199999999995</v>
      </c>
      <c r="K18" s="9">
        <v>184.08595001359967</v>
      </c>
      <c r="L18" s="17">
        <v>2.8747441070918471</v>
      </c>
      <c r="M18" s="17">
        <v>0.43099611800477466</v>
      </c>
    </row>
    <row r="19" spans="1:13" x14ac:dyDescent="0.2">
      <c r="A19" s="34" t="s">
        <v>175</v>
      </c>
      <c r="B19" s="13" t="s">
        <v>17</v>
      </c>
      <c r="C19" s="13" t="s">
        <v>13</v>
      </c>
      <c r="D19" s="31">
        <v>1.6E-2</v>
      </c>
      <c r="E19" s="31">
        <v>0.153</v>
      </c>
      <c r="F19" s="31">
        <v>8.3000000000000004E-2</v>
      </c>
      <c r="G19" s="31">
        <v>0.115</v>
      </c>
      <c r="H19" s="31">
        <v>0.252</v>
      </c>
      <c r="I19" s="31">
        <v>0.127</v>
      </c>
      <c r="J19" s="31">
        <v>595.49599999999998</v>
      </c>
      <c r="K19" s="9">
        <v>179.90026897156156</v>
      </c>
      <c r="L19" s="17">
        <v>3.0256764101116795</v>
      </c>
      <c r="M19" s="17">
        <v>0.45362464919215584</v>
      </c>
    </row>
    <row r="20" spans="1:13" x14ac:dyDescent="0.2">
      <c r="A20" s="32" t="s">
        <v>176</v>
      </c>
      <c r="B20" s="5" t="s">
        <v>15</v>
      </c>
      <c r="C20" s="5" t="s">
        <v>13</v>
      </c>
      <c r="D20">
        <v>0.02</v>
      </c>
      <c r="E20">
        <v>0.187</v>
      </c>
      <c r="F20">
        <v>8.3000000000000004E-2</v>
      </c>
      <c r="G20">
        <v>0.11700000000000001</v>
      </c>
      <c r="H20">
        <v>0.28999999999999998</v>
      </c>
      <c r="I20">
        <v>0.157</v>
      </c>
      <c r="J20">
        <v>549.20699999999999</v>
      </c>
      <c r="K20" s="7">
        <v>210</v>
      </c>
      <c r="L20" s="8">
        <v>2.9828571428571418</v>
      </c>
      <c r="M20" s="8">
        <v>0.44720496894409922</v>
      </c>
    </row>
    <row r="21" spans="1:13" x14ac:dyDescent="0.2">
      <c r="A21" s="34" t="s">
        <v>177</v>
      </c>
      <c r="B21" s="13" t="s">
        <v>17</v>
      </c>
      <c r="C21" s="13" t="s">
        <v>13</v>
      </c>
      <c r="D21" s="31">
        <v>1.6E-2</v>
      </c>
      <c r="E21" s="31">
        <v>0.17199999999999999</v>
      </c>
      <c r="F21" s="31">
        <v>8.7999999999999995E-2</v>
      </c>
      <c r="G21" s="31">
        <v>0.121</v>
      </c>
      <c r="H21" s="31">
        <v>0.27600000000000002</v>
      </c>
      <c r="I21" s="31">
        <v>0.107</v>
      </c>
      <c r="J21" s="31">
        <v>569.51599999999996</v>
      </c>
      <c r="K21" s="16">
        <v>210</v>
      </c>
      <c r="L21" s="17">
        <v>2.838857142857143</v>
      </c>
      <c r="M21" s="17">
        <v>0.42561576354679803</v>
      </c>
    </row>
    <row r="22" spans="1:13" x14ac:dyDescent="0.2">
      <c r="A22" s="34" t="s">
        <v>178</v>
      </c>
      <c r="B22" s="13" t="s">
        <v>17</v>
      </c>
      <c r="C22" s="13" t="s">
        <v>13</v>
      </c>
      <c r="D22" s="31">
        <v>1.9E-2</v>
      </c>
      <c r="E22" s="31">
        <v>0.20899999999999999</v>
      </c>
      <c r="F22" s="31">
        <v>8.2000000000000003E-2</v>
      </c>
      <c r="G22" s="31">
        <v>0.109</v>
      </c>
      <c r="H22" s="31">
        <v>0.31</v>
      </c>
      <c r="I22" s="31">
        <v>0.21099999999999999</v>
      </c>
      <c r="J22" s="31">
        <v>538.66200000000003</v>
      </c>
      <c r="K22" s="16">
        <v>210</v>
      </c>
      <c r="L22" s="17">
        <v>3.1885714285714282</v>
      </c>
      <c r="M22" s="17">
        <v>0.4780466909402441</v>
      </c>
    </row>
    <row r="23" spans="1:13" x14ac:dyDescent="0.2">
      <c r="A23" s="34" t="s">
        <v>179</v>
      </c>
      <c r="B23" s="13" t="s">
        <v>17</v>
      </c>
      <c r="C23" s="13" t="s">
        <v>13</v>
      </c>
      <c r="D23" s="31">
        <v>2.4E-2</v>
      </c>
      <c r="E23" s="31">
        <v>0.184</v>
      </c>
      <c r="F23" s="31">
        <v>7.6999999999999999E-2</v>
      </c>
      <c r="G23" s="31">
        <v>0.122</v>
      </c>
      <c r="H23" s="31">
        <v>0.28499999999999998</v>
      </c>
      <c r="I23" s="31">
        <v>0.159</v>
      </c>
      <c r="J23" s="31">
        <v>546.20500000000004</v>
      </c>
      <c r="K23" s="16">
        <v>210</v>
      </c>
      <c r="L23" s="17">
        <v>2.9314285714285715</v>
      </c>
      <c r="M23" s="17">
        <v>0.4394945384450632</v>
      </c>
    </row>
    <row r="24" spans="1:13" x14ac:dyDescent="0.2">
      <c r="A24" s="34" t="s">
        <v>180</v>
      </c>
      <c r="B24" s="13" t="s">
        <v>17</v>
      </c>
      <c r="C24" s="13" t="s">
        <v>13</v>
      </c>
      <c r="D24" s="31">
        <v>0.02</v>
      </c>
      <c r="E24" s="31">
        <v>0.183</v>
      </c>
      <c r="F24" s="31">
        <v>8.4000000000000005E-2</v>
      </c>
      <c r="G24" s="31">
        <v>0.114</v>
      </c>
      <c r="H24" s="31">
        <v>0.28699999999999998</v>
      </c>
      <c r="I24" s="31">
        <v>0.15</v>
      </c>
      <c r="J24" s="31">
        <v>542.44600000000003</v>
      </c>
      <c r="K24" s="16">
        <v>210</v>
      </c>
      <c r="L24" s="17">
        <v>2.952</v>
      </c>
      <c r="M24" s="17">
        <v>0.44257871064467769</v>
      </c>
    </row>
    <row r="25" spans="1:13" x14ac:dyDescent="0.2">
      <c r="A25" s="32" t="s">
        <v>181</v>
      </c>
      <c r="B25" s="5" t="s">
        <v>15</v>
      </c>
      <c r="C25" s="5" t="s">
        <v>13</v>
      </c>
      <c r="D25">
        <v>1.7000000000000001E-2</v>
      </c>
      <c r="E25">
        <v>0.19900000000000001</v>
      </c>
      <c r="F25">
        <v>9.9000000000000005E-2</v>
      </c>
      <c r="G25">
        <v>0.122</v>
      </c>
      <c r="H25">
        <v>0.31500000000000006</v>
      </c>
      <c r="I25">
        <v>0.17299999999999999</v>
      </c>
      <c r="J25">
        <v>536.69299999999998</v>
      </c>
      <c r="K25" s="7">
        <v>208</v>
      </c>
      <c r="L25" s="8">
        <v>3.2711538461538465</v>
      </c>
      <c r="M25" s="8">
        <v>0.4904278629915812</v>
      </c>
    </row>
    <row r="26" spans="1:13" x14ac:dyDescent="0.2">
      <c r="A26" s="34" t="s">
        <v>182</v>
      </c>
      <c r="B26" s="13" t="s">
        <v>17</v>
      </c>
      <c r="C26" s="13" t="s">
        <v>13</v>
      </c>
      <c r="D26" s="31">
        <v>1.7000000000000001E-2</v>
      </c>
      <c r="E26" s="31">
        <v>0.19400000000000001</v>
      </c>
      <c r="F26" s="31">
        <v>0.11</v>
      </c>
      <c r="G26" s="31">
        <v>0.11600000000000001</v>
      </c>
      <c r="H26" s="31">
        <v>0.32100000000000001</v>
      </c>
      <c r="I26" s="31">
        <v>0.20699999999999999</v>
      </c>
      <c r="J26" s="31">
        <v>505.54199999999997</v>
      </c>
      <c r="K26" s="16">
        <v>208</v>
      </c>
      <c r="L26" s="17">
        <v>3.3334615384615378</v>
      </c>
      <c r="M26" s="17">
        <v>0.49976934609618257</v>
      </c>
    </row>
    <row r="27" spans="1:13" x14ac:dyDescent="0.2">
      <c r="A27" s="34" t="s">
        <v>183</v>
      </c>
      <c r="B27" s="13" t="s">
        <v>17</v>
      </c>
      <c r="C27" s="13" t="s">
        <v>13</v>
      </c>
      <c r="D27" s="31">
        <v>1.2999999999999999E-2</v>
      </c>
      <c r="E27" s="31">
        <v>0.19600000000000001</v>
      </c>
      <c r="F27" s="31">
        <v>0.107</v>
      </c>
      <c r="G27" s="31">
        <v>0.125</v>
      </c>
      <c r="H27" s="31">
        <v>0.316</v>
      </c>
      <c r="I27" s="31">
        <v>0.19400000000000001</v>
      </c>
      <c r="J27" s="31">
        <v>543.79700000000003</v>
      </c>
      <c r="K27" s="16">
        <v>208</v>
      </c>
      <c r="L27" s="17">
        <v>3.2815384615384615</v>
      </c>
      <c r="M27" s="17">
        <v>0.49198477684234804</v>
      </c>
    </row>
    <row r="28" spans="1:13" x14ac:dyDescent="0.2">
      <c r="A28" s="34" t="s">
        <v>184</v>
      </c>
      <c r="B28" s="13" t="s">
        <v>17</v>
      </c>
      <c r="C28" s="13" t="s">
        <v>13</v>
      </c>
      <c r="D28" s="31">
        <v>1.4999999999999999E-2</v>
      </c>
      <c r="E28" s="31">
        <v>0.19</v>
      </c>
      <c r="F28" s="31">
        <v>9.4E-2</v>
      </c>
      <c r="G28" s="31">
        <v>0.13100000000000001</v>
      </c>
      <c r="H28" s="31">
        <v>0.29900000000000004</v>
      </c>
      <c r="I28" s="31">
        <v>0.13300000000000001</v>
      </c>
      <c r="J28" s="31">
        <v>542.77800000000002</v>
      </c>
      <c r="K28" s="16">
        <v>208</v>
      </c>
      <c r="L28" s="17">
        <v>3.1050000000000004</v>
      </c>
      <c r="M28" s="17">
        <v>0.46551724137931039</v>
      </c>
    </row>
    <row r="29" spans="1:13" x14ac:dyDescent="0.2">
      <c r="A29" s="34" t="s">
        <v>185</v>
      </c>
      <c r="B29" s="13" t="s">
        <v>17</v>
      </c>
      <c r="C29" s="13" t="s">
        <v>13</v>
      </c>
      <c r="D29" s="31">
        <v>2.1000000000000001E-2</v>
      </c>
      <c r="E29" s="31">
        <v>0.21</v>
      </c>
      <c r="F29" s="31">
        <v>8.5999999999999993E-2</v>
      </c>
      <c r="G29" s="31">
        <v>0.123</v>
      </c>
      <c r="H29" s="31">
        <v>0.31699999999999995</v>
      </c>
      <c r="I29" s="31">
        <v>0.188</v>
      </c>
      <c r="J29" s="31">
        <v>546.51300000000003</v>
      </c>
      <c r="K29" s="16">
        <v>208</v>
      </c>
      <c r="L29" s="17">
        <v>3.2919230769230761</v>
      </c>
      <c r="M29" s="17">
        <v>0.49354169069311488</v>
      </c>
    </row>
    <row r="30" spans="1:13" x14ac:dyDescent="0.2">
      <c r="A30" s="34" t="s">
        <v>186</v>
      </c>
      <c r="B30" s="13" t="s">
        <v>17</v>
      </c>
      <c r="C30" s="13" t="s">
        <v>13</v>
      </c>
      <c r="D30" s="31">
        <v>1.7000000000000001E-2</v>
      </c>
      <c r="E30" s="31">
        <v>0.20399999999999999</v>
      </c>
      <c r="F30" s="31">
        <v>9.8000000000000004E-2</v>
      </c>
      <c r="G30" s="31">
        <v>0.114</v>
      </c>
      <c r="H30" s="31">
        <v>0.31899999999999995</v>
      </c>
      <c r="I30" s="31">
        <v>0.14199999999999999</v>
      </c>
      <c r="J30" s="31">
        <v>544.83500000000004</v>
      </c>
      <c r="K30" s="16">
        <v>208</v>
      </c>
      <c r="L30" s="17">
        <v>3.3126923076923065</v>
      </c>
      <c r="M30" s="17">
        <v>0.49665551839464867</v>
      </c>
    </row>
    <row r="31" spans="1:13" x14ac:dyDescent="0.2">
      <c r="A31" s="32" t="s">
        <v>187</v>
      </c>
      <c r="B31" s="5" t="s">
        <v>15</v>
      </c>
      <c r="C31" s="5" t="s">
        <v>13</v>
      </c>
      <c r="D31">
        <v>1.7000000000000001E-2</v>
      </c>
      <c r="E31">
        <v>0.19</v>
      </c>
      <c r="F31">
        <v>8.4000000000000005E-2</v>
      </c>
      <c r="G31">
        <v>0.11799999999999999</v>
      </c>
      <c r="H31">
        <v>0.29100000000000004</v>
      </c>
      <c r="I31">
        <v>0.17799999999999999</v>
      </c>
      <c r="J31">
        <v>466.75599999999997</v>
      </c>
      <c r="K31" s="7">
        <v>170</v>
      </c>
      <c r="L31" s="8">
        <v>2.8313513513513517</v>
      </c>
      <c r="M31" s="8">
        <v>0.4244904574739658</v>
      </c>
    </row>
    <row r="32" spans="1:13" x14ac:dyDescent="0.2">
      <c r="A32" s="34" t="s">
        <v>188</v>
      </c>
      <c r="B32" s="13" t="s">
        <v>17</v>
      </c>
      <c r="C32" s="13" t="s">
        <v>13</v>
      </c>
      <c r="D32" s="31">
        <v>1.6E-2</v>
      </c>
      <c r="E32" s="31">
        <v>0.188</v>
      </c>
      <c r="F32" s="31">
        <v>8.1000000000000003E-2</v>
      </c>
      <c r="G32" s="31">
        <v>0.126</v>
      </c>
      <c r="H32" s="31">
        <v>0.28500000000000003</v>
      </c>
      <c r="I32" s="31">
        <v>0.27100000000000002</v>
      </c>
      <c r="J32" s="31">
        <v>453.37299999999999</v>
      </c>
      <c r="K32" s="16">
        <v>170</v>
      </c>
      <c r="L32" s="17">
        <v>3.6211764705882357</v>
      </c>
      <c r="M32" s="17">
        <v>0.54290501807919578</v>
      </c>
    </row>
    <row r="33" spans="1:13" x14ac:dyDescent="0.2">
      <c r="A33" s="34" t="s">
        <v>189</v>
      </c>
      <c r="B33" s="13" t="s">
        <v>17</v>
      </c>
      <c r="C33" s="13" t="s">
        <v>13</v>
      </c>
      <c r="D33" s="31">
        <v>1.7999999999999999E-2</v>
      </c>
      <c r="E33" s="31">
        <v>0.192</v>
      </c>
      <c r="F33" s="31">
        <v>7.9000000000000001E-2</v>
      </c>
      <c r="G33" s="31">
        <v>0.12</v>
      </c>
      <c r="H33" s="31">
        <v>0.28899999999999998</v>
      </c>
      <c r="I33" s="31">
        <v>0.19500000000000001</v>
      </c>
      <c r="J33" s="31">
        <v>465.66899999999998</v>
      </c>
      <c r="K33" s="16">
        <v>170</v>
      </c>
      <c r="L33" s="17">
        <v>3.6719999999999997</v>
      </c>
      <c r="M33" s="17">
        <v>0.55052473763118437</v>
      </c>
    </row>
    <row r="34" spans="1:13" x14ac:dyDescent="0.2">
      <c r="A34" s="34" t="s">
        <v>190</v>
      </c>
      <c r="B34" s="13" t="s">
        <v>17</v>
      </c>
      <c r="C34" s="13" t="s">
        <v>13</v>
      </c>
      <c r="D34" s="31">
        <v>1.7000000000000001E-2</v>
      </c>
      <c r="E34" s="31">
        <v>0.189</v>
      </c>
      <c r="F34" s="31">
        <v>9.2999999999999999E-2</v>
      </c>
      <c r="G34" s="31">
        <v>0.106</v>
      </c>
      <c r="H34" s="31">
        <v>0.29900000000000004</v>
      </c>
      <c r="I34" s="31">
        <v>6.9000000000000006E-2</v>
      </c>
      <c r="J34" s="31">
        <v>481.22500000000002</v>
      </c>
      <c r="K34" s="16">
        <v>170</v>
      </c>
      <c r="L34" s="17">
        <v>3.7990588235294123</v>
      </c>
      <c r="M34" s="17">
        <v>0.56957403651115623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Description</vt:lpstr>
      <vt:lpstr>E-1</vt:lpstr>
      <vt:lpstr>E-2</vt:lpstr>
      <vt:lpstr>E-3</vt:lpstr>
      <vt:lpstr>E-4</vt:lpstr>
      <vt:lpstr>BG-1</vt:lpstr>
      <vt:lpstr>BG-2</vt:lpstr>
      <vt:lpstr>BG-3</vt:lpstr>
      <vt:lpstr>BG-4</vt:lpstr>
      <vt:lpstr>Rel. variance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2017-04-06T15:11:39Z</dcterms:modified>
</cp:coreProperties>
</file>